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Shailja\Desktop\TOPS\Projects\"/>
    </mc:Choice>
  </mc:AlternateContent>
  <xr:revisionPtr revIDLastSave="0" documentId="13_ncr:1_{47069776-2BE6-43DD-953B-C62BA0041D81}" xr6:coauthVersionLast="47" xr6:coauthVersionMax="47" xr10:uidLastSave="{00000000-0000-0000-0000-000000000000}"/>
  <bookViews>
    <workbookView xWindow="-110" yWindow="-110" windowWidth="19420" windowHeight="10300" xr2:uid="{00000000-000D-0000-FFFF-FFFF00000000}"/>
  </bookViews>
  <sheets>
    <sheet name="Chi-square Tests" sheetId="1" r:id="rId1"/>
    <sheet name="ANOVA Tests" sheetId="2" r:id="rId2"/>
    <sheet name="T Test" sheetId="3" r:id="rId3"/>
    <sheet name="Variance Test" sheetId="5" r:id="rId4"/>
    <sheet name="Proportion Test"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2" i="2" l="1"/>
  <c r="G74" i="2" l="1"/>
  <c r="C74" i="2"/>
  <c r="F111" i="3"/>
  <c r="C108" i="3" l="1"/>
  <c r="C107" i="3"/>
  <c r="B108" i="3"/>
  <c r="B107" i="3"/>
  <c r="F64" i="5"/>
  <c r="C60" i="5"/>
  <c r="E61" i="5"/>
  <c r="E60" i="5"/>
  <c r="C61" i="5"/>
  <c r="F55" i="3" l="1"/>
  <c r="D121" i="4"/>
  <c r="F42" i="2"/>
  <c r="G23" i="2" l="1"/>
  <c r="C23" i="2"/>
  <c r="G118" i="4"/>
  <c r="G117" i="4"/>
  <c r="D118" i="4"/>
  <c r="D117" i="4"/>
  <c r="H18" i="4" l="1"/>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H117" i="4" l="1"/>
  <c r="H118" i="4"/>
  <c r="E118" i="4"/>
  <c r="E117" i="4"/>
  <c r="C52" i="3" l="1"/>
  <c r="B52" i="3"/>
  <c r="C51" i="3"/>
  <c r="B51" i="3"/>
  <c r="D105" i="1" l="1"/>
  <c r="C105" i="1"/>
  <c r="C101" i="1"/>
  <c r="F88" i="1"/>
  <c r="F96" i="1" s="1"/>
  <c r="F87" i="1"/>
  <c r="F95" i="1" s="1"/>
  <c r="F86" i="1"/>
  <c r="F94" i="1" s="1"/>
  <c r="E88" i="1"/>
  <c r="E96" i="1" s="1"/>
  <c r="E87" i="1"/>
  <c r="E95" i="1" s="1"/>
  <c r="E86" i="1"/>
  <c r="E94" i="1" s="1"/>
  <c r="D88" i="1"/>
  <c r="D96" i="1" s="1"/>
  <c r="D87" i="1"/>
  <c r="D95" i="1" s="1"/>
  <c r="D86" i="1"/>
  <c r="F83" i="1"/>
  <c r="E83" i="1"/>
  <c r="D83" i="1"/>
  <c r="G82" i="1"/>
  <c r="G81" i="1"/>
  <c r="G80" i="1"/>
  <c r="C73" i="1"/>
  <c r="D73" i="1"/>
  <c r="B73" i="1"/>
  <c r="E73" i="1" s="1"/>
  <c r="E71" i="1"/>
  <c r="E72" i="1"/>
  <c r="E70" i="1"/>
  <c r="D42" i="1"/>
  <c r="C42" i="1"/>
  <c r="C38" i="1"/>
  <c r="F26" i="1"/>
  <c r="F33" i="1" s="1"/>
  <c r="E26" i="1"/>
  <c r="E33" i="1" s="1"/>
  <c r="E25" i="1"/>
  <c r="F25" i="1"/>
  <c r="F32" i="1" s="1"/>
  <c r="D26" i="1"/>
  <c r="D25" i="1"/>
  <c r="D32" i="1" s="1"/>
  <c r="G26" i="1" l="1"/>
  <c r="G96" i="1"/>
  <c r="E97" i="1"/>
  <c r="D107" i="1"/>
  <c r="D44" i="1"/>
  <c r="E27" i="1"/>
  <c r="G86" i="1"/>
  <c r="F97" i="1"/>
  <c r="G95" i="1"/>
  <c r="F34" i="1"/>
  <c r="G88" i="1"/>
  <c r="D89" i="1"/>
  <c r="D94" i="1"/>
  <c r="D33" i="1"/>
  <c r="G33" i="1" s="1"/>
  <c r="E89" i="1"/>
  <c r="F89" i="1"/>
  <c r="G87" i="1"/>
  <c r="F27" i="1"/>
  <c r="E32" i="1"/>
  <c r="E34" i="1" s="1"/>
  <c r="D27" i="1"/>
  <c r="G83" i="1"/>
  <c r="G32" i="1"/>
  <c r="G25" i="1"/>
  <c r="G89" i="1" l="1"/>
  <c r="D97" i="1"/>
  <c r="G94" i="1"/>
  <c r="G97" i="1" s="1"/>
  <c r="G34" i="1"/>
  <c r="D34" i="1"/>
</calcChain>
</file>

<file path=xl/sharedStrings.xml><?xml version="1.0" encoding="utf-8"?>
<sst xmlns="http://schemas.openxmlformats.org/spreadsheetml/2006/main" count="385" uniqueCount="175">
  <si>
    <t>Section-I: Here are five hypothetical problem statements along with random datasets for Chi-square tests and ANOVA tests in statistics using Excel:</t>
  </si>
  <si>
    <t>Chi-square Tests:</t>
  </si>
  <si>
    <t>Gender</t>
  </si>
  <si>
    <t>Rock</t>
  </si>
  <si>
    <t>Pop</t>
  </si>
  <si>
    <t>Classical</t>
  </si>
  <si>
    <t>Male</t>
  </si>
  <si>
    <t>Female</t>
  </si>
  <si>
    <t>Total</t>
  </si>
  <si>
    <t>Ho:</t>
  </si>
  <si>
    <t>Ha:</t>
  </si>
  <si>
    <t>Expected Value:</t>
  </si>
  <si>
    <t>Chi-Square =</t>
  </si>
  <si>
    <r>
      <rPr>
        <sz val="11"/>
        <color theme="1"/>
        <rFont val="Segoe UI Variable Small Semilig"/>
      </rPr>
      <t>Σ</t>
    </r>
    <r>
      <rPr>
        <sz val="11"/>
        <color theme="1"/>
        <rFont val="Calibri"/>
        <family val="2"/>
      </rPr>
      <t>(O-E)</t>
    </r>
    <r>
      <rPr>
        <sz val="8"/>
        <color theme="1"/>
        <rFont val="Calibri"/>
        <family val="2"/>
      </rPr>
      <t>2</t>
    </r>
    <r>
      <rPr>
        <sz val="11"/>
        <color theme="1"/>
        <rFont val="Calibri"/>
        <family val="2"/>
      </rPr>
      <t>/E</t>
    </r>
  </si>
  <si>
    <t>Chi-Square Table:</t>
  </si>
  <si>
    <t>Chi-square calculated = 6.437037</t>
  </si>
  <si>
    <t>Degree of Freedom</t>
  </si>
  <si>
    <t>(r-1)(c-1)</t>
  </si>
  <si>
    <t>Let us assume 95% Level of Confidence</t>
  </si>
  <si>
    <t>Therefore Level of Significance = 1 - Level of Confidence</t>
  </si>
  <si>
    <t xml:space="preserve">As 6.437037 &gt; 5.991 </t>
  </si>
  <si>
    <t>Hence, the null hypothesis is rejected.</t>
  </si>
  <si>
    <t>Education</t>
  </si>
  <si>
    <t>Low</t>
  </si>
  <si>
    <t>Medium</t>
  </si>
  <si>
    <t>High</t>
  </si>
  <si>
    <t>High School</t>
  </si>
  <si>
    <t>College</t>
  </si>
  <si>
    <t>Postgraduate</t>
  </si>
  <si>
    <t>There is no relationship between the educational background and job satisfaction levels.</t>
  </si>
  <si>
    <t>There is a relationship between the educational background and job satisfaction levels.</t>
  </si>
  <si>
    <t>There is no relation between gender and music.</t>
  </si>
  <si>
    <t>There is a relation between gender and music.</t>
  </si>
  <si>
    <t>Observed Values:</t>
  </si>
  <si>
    <t>Chi-square calculated = 18.3817</t>
  </si>
  <si>
    <t>As 18.3817 &gt; 9.488</t>
  </si>
  <si>
    <t xml:space="preserve">Hence, the null hypothesis is rejected. </t>
  </si>
  <si>
    <t>So there is a relation between gender and the preference for three different types of music genres.</t>
  </si>
  <si>
    <t>So there is a relationship between the educational background and job satisfaction levels among the working professionals.</t>
  </si>
  <si>
    <t>ANOVA Tests:</t>
  </si>
  <si>
    <t>3. Problem Statement: Evaluate whether there is a significant difference in the average scores of three teaching methods (A, B, C) in improving student performance. Use a dataset of 120 students.</t>
  </si>
  <si>
    <t>Methods</t>
  </si>
  <si>
    <t>Score</t>
  </si>
  <si>
    <t>A</t>
  </si>
  <si>
    <t>B</t>
  </si>
  <si>
    <t>C</t>
  </si>
  <si>
    <t>Section-II: Two-sample mean tests (t-tests), two-sample variance tests, and two-sample proportion tests:</t>
  </si>
  <si>
    <t>Two-Sample Mean Tests (t-tests):</t>
  </si>
  <si>
    <t>1. Problem Statement: Compare the average scores of two teaching methods (Method A and Method B) to see if there is a significant difference. Use datasets of 30 students for each method.</t>
  </si>
  <si>
    <t>Two-Sample Proportion Tests:</t>
  </si>
  <si>
    <t>Two-Sample Variance Tests:</t>
  </si>
  <si>
    <t>3. Problem Statement: Investigate if there is a significant difference in the variances of two groups of students studying with different textbooks (Textbook X and Textbook Y). Use datasets of 40 students for each textbook</t>
  </si>
  <si>
    <t>Textbook X</t>
  </si>
  <si>
    <t>Textbook Y</t>
  </si>
  <si>
    <t>Utilize the F-test for equality of variances in Excel's "Data Analysis" tool.</t>
  </si>
  <si>
    <t>Compare the p-value to your chosen significance level.</t>
  </si>
  <si>
    <t>4. Problem Statement: Assess whether there is a significant difference in the proportion of customers satisfied with two different products (Product A and Product B). Use datasets of 100 customers for each product.</t>
  </si>
  <si>
    <t>Product A (Satisfied/Not Satisfied)</t>
  </si>
  <si>
    <t>Product B (Satisfied/Not Satisfied)</t>
  </si>
  <si>
    <t>75/25</t>
  </si>
  <si>
    <t>70/30</t>
  </si>
  <si>
    <t>80/20</t>
  </si>
  <si>
    <t>85/15</t>
  </si>
  <si>
    <t>Conduct a two-sample proportion test using the "Data Analysis" tool in Excel.</t>
  </si>
  <si>
    <t>Evaluate the p-value to determine if there's a significant difference in satisfaction proportions.</t>
  </si>
  <si>
    <t>Method A</t>
  </si>
  <si>
    <t>Method B</t>
  </si>
  <si>
    <t>Perform a two-sample t-test using the "Data Analysis" tool in Excel.</t>
  </si>
  <si>
    <t>Input the data for each method and compare the p-value to your chosen significance level.</t>
  </si>
  <si>
    <t>There is no significant difference in the average scores of three teaching methods.</t>
  </si>
  <si>
    <t>There is a significant difference in the average scores of three teaching methods.</t>
  </si>
  <si>
    <t>Group B</t>
  </si>
  <si>
    <t>Average</t>
  </si>
  <si>
    <t>Variance</t>
  </si>
  <si>
    <t>Mean</t>
  </si>
  <si>
    <t>Observations</t>
  </si>
  <si>
    <t>df</t>
  </si>
  <si>
    <t>F</t>
  </si>
  <si>
    <t>t-Test: Two-Sample Assuming Unequal Variances</t>
  </si>
  <si>
    <t>Hypothesized Mean Difference</t>
  </si>
  <si>
    <t>t Stat</t>
  </si>
  <si>
    <t>P(T&lt;=t) one-tail</t>
  </si>
  <si>
    <t>t Critical one-tail</t>
  </si>
  <si>
    <t>P(T&lt;=t) two-tail</t>
  </si>
  <si>
    <t>t Critical two-tail</t>
  </si>
  <si>
    <t>Anova: Single Factor</t>
  </si>
  <si>
    <t>SUMMARY</t>
  </si>
  <si>
    <t>Groups</t>
  </si>
  <si>
    <t>Count</t>
  </si>
  <si>
    <t>Sum</t>
  </si>
  <si>
    <t>ANOVA</t>
  </si>
  <si>
    <t>Source of Variation</t>
  </si>
  <si>
    <t>SS</t>
  </si>
  <si>
    <t>MS</t>
  </si>
  <si>
    <t>P-value</t>
  </si>
  <si>
    <t>F crit</t>
  </si>
  <si>
    <t>Between Groups</t>
  </si>
  <si>
    <t>Within Groups</t>
  </si>
  <si>
    <t>p1 = p2</t>
  </si>
  <si>
    <t>p1 != p2</t>
  </si>
  <si>
    <t>Product A</t>
  </si>
  <si>
    <t>Satisfied</t>
  </si>
  <si>
    <t>Not Satisfied</t>
  </si>
  <si>
    <t>Product B</t>
  </si>
  <si>
    <t>z-Test: Two Sample for Means</t>
  </si>
  <si>
    <t>Known Variance</t>
  </si>
  <si>
    <t>z</t>
  </si>
  <si>
    <t>P(Z&lt;=z) one-tail</t>
  </si>
  <si>
    <t>z Critical one-tail</t>
  </si>
  <si>
    <t>P(Z&lt;=z) two-tail</t>
  </si>
  <si>
    <t>z Critical two-tail</t>
  </si>
  <si>
    <t>μ1 = μ2</t>
  </si>
  <si>
    <t>μ1 != μ2</t>
  </si>
  <si>
    <t>There is no significant difference between the average scores of the two teaching methods.</t>
  </si>
  <si>
    <t>There is a significant difference between the average scores of the two teaching methods.</t>
  </si>
  <si>
    <t>Let Level of Confidence = 95%</t>
  </si>
  <si>
    <t>Here the p-value for the teaching methods is greater than the level of significance.</t>
  </si>
  <si>
    <t>Therefore, we accept the null hypothesis.</t>
  </si>
  <si>
    <t>Thus, there is no significant difference in the average scores of three teaching methods in improving the student performance.</t>
  </si>
  <si>
    <t>That is :- 2.8958E-06 &gt; 0.05.</t>
  </si>
  <si>
    <t>Level of Significance = 1 - Level of Confidence</t>
  </si>
  <si>
    <t>Here the p-value is greater than 0.05.</t>
  </si>
  <si>
    <t>That is p &gt; 0.05.</t>
  </si>
  <si>
    <t>There is a significant difference in the variances of two groups of students studying with different textbooks.</t>
  </si>
  <si>
    <t>There is no significant difference in the variances of two groups of students studying with different textbooks.</t>
  </si>
  <si>
    <t>F-Test Two-Sample for Variances</t>
  </si>
  <si>
    <t>P(F&lt;=f) one-tail</t>
  </si>
  <si>
    <t>F Critical one-tail</t>
  </si>
  <si>
    <t>Variance for Group A</t>
  </si>
  <si>
    <t>Average for Group A</t>
  </si>
  <si>
    <t>Textbook A</t>
  </si>
  <si>
    <t>Textbook B</t>
  </si>
  <si>
    <t>For the Satisfied Customers</t>
  </si>
  <si>
    <t>That is p &gt; 0.05</t>
  </si>
  <si>
    <t>Thus it can be said that there is a no difference in the proportion of the satisfied customers for the Product A and Product B.</t>
  </si>
  <si>
    <t>Thus there is a no significant difference between the average scores for the two different teaching methods, Method A and Method B.</t>
  </si>
  <si>
    <t>Thus it can be said that there is no significant difference in the variances of two groups of students studying with different textbooks.</t>
  </si>
  <si>
    <t>4. Problem Statement: Analyse the impact of fertilizer types (X, Y, Z) on the growth of plants by comparing the heights of plants after three months. Use a dataset of 75 plants.</t>
  </si>
  <si>
    <t>Fertilizer</t>
  </si>
  <si>
    <t>Height (cm)</t>
  </si>
  <si>
    <t>X</t>
  </si>
  <si>
    <t>Y</t>
  </si>
  <si>
    <t>Z</t>
  </si>
  <si>
    <t>2. Problem Statement: Examine whether there is a significant difference in the average response times between two software versions (Version 1 and Version 2). Use datasets of 25 users for each version.</t>
  </si>
  <si>
    <t>Version 1</t>
  </si>
  <si>
    <t>Version 2</t>
  </si>
  <si>
    <t>Conduct a two-sample t-test to compare the means and assess the significance level.</t>
  </si>
  <si>
    <t>There no significant difference in the average response times between two software versions.</t>
  </si>
  <si>
    <t>There a significant difference in the average response times between two software versions.</t>
  </si>
  <si>
    <t>Level of Significance = 1 - Level of Confidence =</t>
  </si>
  <si>
    <t>Thus there is no significant difference in the average response time between the Software Version A and Version B.</t>
  </si>
  <si>
    <t>The impact of three types of fertilizers on the heights of plants after three months is equal.</t>
  </si>
  <si>
    <t>The impact of three types of fertilizers on the heights of plants after three months is not equal.</t>
  </si>
  <si>
    <t>That is :- 5.561E-06 &gt; 0.05.</t>
  </si>
  <si>
    <t>Thus, there is no difference in the impact on the growth of the plants after three months from using the different types of fertilizers.</t>
  </si>
  <si>
    <t>Data Description:</t>
  </si>
  <si>
    <r>
      <t xml:space="preserve">1. </t>
    </r>
    <r>
      <rPr>
        <b/>
        <u/>
        <sz val="11"/>
        <color theme="1"/>
        <rFont val="Calibri"/>
        <family val="2"/>
        <scheme val="minor"/>
      </rPr>
      <t>Problem Statement</t>
    </r>
    <r>
      <rPr>
        <sz val="11"/>
        <color theme="1"/>
        <rFont val="Calibri"/>
        <family val="2"/>
        <scheme val="minor"/>
      </rPr>
      <t>: Investigate whether there is a significant association between gender (Male/Female) and the preference for three different types of music genres (Rock, Pop, Classical). Use a dataset of 200 individuals.</t>
    </r>
  </si>
  <si>
    <t>We conducted a survey to examine the relationship between gender and music genres preference. The dataset consists of 200 individuals.The variables include Gender (Male, Female) and Music Genres (Rock, Pop, Classical).</t>
  </si>
  <si>
    <t>Thus, Chi-square critical =</t>
  </si>
  <si>
    <t>Hypothesis Testing Procedure</t>
  </si>
  <si>
    <t>Hypothesis Testing Results</t>
  </si>
  <si>
    <t>Summary and Conclusions</t>
  </si>
  <si>
    <t>"What I Learned" Statements</t>
  </si>
  <si>
    <r>
      <t xml:space="preserve">2. </t>
    </r>
    <r>
      <rPr>
        <b/>
        <u/>
        <sz val="11"/>
        <color theme="1"/>
        <rFont val="Calibri"/>
        <family val="2"/>
        <scheme val="minor"/>
      </rPr>
      <t>Problem Statement:</t>
    </r>
    <r>
      <rPr>
        <sz val="11"/>
        <color theme="1"/>
        <rFont val="Calibri"/>
        <family val="2"/>
        <scheme val="minor"/>
      </rPr>
      <t xml:space="preserve"> Examine the relationship between educational background (High School, College, Postgraduate) and job satisfaction levels (Low, Medium, High) among a sample of 150 working professionals.</t>
    </r>
  </si>
  <si>
    <t>The study reveled distinct gender based preferences in music genres, with males majorly favouring the Rock music and females population goes towards the Pop music.</t>
  </si>
  <si>
    <t>This study helps the music industries to select the target audience based on their music type.</t>
  </si>
  <si>
    <t>The Chi-Square Test reveals the relationship between the Gender and the Music Preference.</t>
  </si>
  <si>
    <t>However the later study may influence the result because of different factors like the population size, factors affecting the result, change in preference etc.</t>
  </si>
  <si>
    <t>Majority of males prefer Rock music while women incline towards the Pop &amp; Classical music type.</t>
  </si>
  <si>
    <t>We conducted a survey to examine the relationship between Education background and Job Satisfaction Level. The dataset consists of 150 individuals.The variables include Education (High School,College, Postgraduate) and Job Satisfaction Level (Low, Medium, High).</t>
  </si>
  <si>
    <t>The Chi-Square Test reveals the relationship between the Education and the Job Satisfaction Level.</t>
  </si>
  <si>
    <t>It can be seen that the Job Satisfaction Level increases when the individual possess a high level of Education.</t>
  </si>
  <si>
    <t>However the later study may influence the result because of different factors like the population size, circumstances or situation at the work place etc.</t>
  </si>
  <si>
    <t>The study reveled the higher the education level, the more the job satisfaction level of an individual.</t>
  </si>
  <si>
    <t>This study helps the industries to take measures to increase the job satisfaction for the less educated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</si>
</sst>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2"/>
      <color theme="1"/>
      <name val="Calibri"/>
      <family val="2"/>
      <scheme val="minor"/>
    </font>
    <font>
      <sz val="11"/>
      <color theme="1"/>
      <name val="Calibri"/>
      <family val="2"/>
    </font>
    <font>
      <sz val="11"/>
      <color theme="1"/>
      <name val="Segoe UI Variable Small Semilig"/>
    </font>
    <font>
      <sz val="8"/>
      <color theme="1"/>
      <name val="Calibri"/>
      <family val="2"/>
    </font>
    <font>
      <i/>
      <sz val="11"/>
      <color theme="1"/>
      <name val="Calibri"/>
      <family val="2"/>
      <scheme val="minor"/>
    </font>
    <font>
      <sz val="11"/>
      <color theme="0"/>
      <name val="Calibri"/>
      <family val="2"/>
      <scheme val="minor"/>
    </font>
    <font>
      <sz val="11"/>
      <name val="Calibri"/>
      <family val="2"/>
      <scheme val="minor"/>
    </font>
    <font>
      <b/>
      <sz val="11"/>
      <color theme="1"/>
      <name val="Calibri"/>
      <family val="2"/>
      <scheme val="minor"/>
    </font>
    <font>
      <b/>
      <u/>
      <sz val="11"/>
      <color theme="1"/>
      <name val="Calibri"/>
      <family val="2"/>
      <scheme val="minor"/>
    </font>
  </fonts>
  <fills count="18">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9" tint="-0.499984740745262"/>
        <bgColor indexed="64"/>
      </patternFill>
    </fill>
    <fill>
      <patternFill patternType="solid">
        <fgColor theme="2" tint="-0.249977111117893"/>
        <bgColor indexed="64"/>
      </patternFill>
    </fill>
    <fill>
      <patternFill patternType="solid">
        <fgColor rgb="FFFF5050"/>
        <bgColor indexed="64"/>
      </patternFill>
    </fill>
    <fill>
      <patternFill patternType="solid">
        <fgColor theme="0" tint="-0.34998626667073579"/>
        <bgColor indexed="64"/>
      </patternFill>
    </fill>
    <fill>
      <patternFill patternType="solid">
        <fgColor rgb="FF990033"/>
        <bgColor indexed="64"/>
      </patternFill>
    </fill>
    <fill>
      <patternFill patternType="solid">
        <fgColor theme="5" tint="0.79998168889431442"/>
        <bgColor indexed="64"/>
      </patternFill>
    </fill>
    <fill>
      <patternFill patternType="solid">
        <fgColor rgb="FF0070C0"/>
        <bgColor indexed="64"/>
      </patternFill>
    </fill>
    <fill>
      <patternFill patternType="solid">
        <fgColor theme="4" tint="0.59999389629810485"/>
        <bgColor indexed="64"/>
      </patternFill>
    </fill>
    <fill>
      <patternFill patternType="solid">
        <fgColor rgb="FF000099"/>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s>
  <cellStyleXfs count="1">
    <xf numFmtId="0" fontId="0" fillId="0" borderId="0"/>
  </cellStyleXfs>
  <cellXfs count="44">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2" fillId="0" borderId="0" xfId="0" applyFont="1"/>
    <xf numFmtId="10" fontId="0" fillId="0" borderId="0" xfId="0" applyNumberFormat="1"/>
    <xf numFmtId="0" fontId="0" fillId="2" borderId="1" xfId="0" applyFill="1"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4" borderId="1" xfId="0" applyFill="1" applyBorder="1"/>
    <xf numFmtId="0" fontId="0" fillId="3" borderId="1" xfId="0" applyFill="1" applyBorder="1"/>
    <xf numFmtId="0" fontId="0" fillId="0" borderId="2" xfId="0" applyBorder="1"/>
    <xf numFmtId="0" fontId="5" fillId="0" borderId="3" xfId="0" applyFont="1" applyBorder="1" applyAlignment="1">
      <alignment horizontal="center"/>
    </xf>
    <xf numFmtId="0" fontId="5" fillId="0" borderId="0" xfId="0" applyFont="1" applyAlignment="1">
      <alignment horizontal="center"/>
    </xf>
    <xf numFmtId="0" fontId="3" fillId="0" borderId="0" xfId="0" applyFont="1"/>
    <xf numFmtId="0" fontId="0" fillId="6" borderId="1" xfId="0" applyFill="1" applyBorder="1" applyAlignment="1">
      <alignment horizontal="center"/>
    </xf>
    <xf numFmtId="0" fontId="0" fillId="7" borderId="1" xfId="0" applyFill="1" applyBorder="1" applyAlignment="1">
      <alignment horizontal="center"/>
    </xf>
    <xf numFmtId="0" fontId="6" fillId="8" borderId="1" xfId="0" applyFont="1" applyFill="1" applyBorder="1"/>
    <xf numFmtId="0" fontId="6" fillId="0" borderId="0" xfId="0" applyFont="1" applyAlignment="1">
      <alignment horizontal="center"/>
    </xf>
    <xf numFmtId="0" fontId="6" fillId="8" borderId="1" xfId="0" applyFont="1" applyFill="1" applyBorder="1" applyAlignment="1">
      <alignment horizontal="center"/>
    </xf>
    <xf numFmtId="0" fontId="0" fillId="9" borderId="1" xfId="0" applyFill="1" applyBorder="1" applyAlignment="1">
      <alignment horizontal="center"/>
    </xf>
    <xf numFmtId="0" fontId="0" fillId="10" borderId="1" xfId="0" applyFill="1" applyBorder="1" applyAlignment="1">
      <alignment horizontal="center"/>
    </xf>
    <xf numFmtId="0" fontId="0" fillId="10" borderId="1" xfId="0" applyFill="1" applyBorder="1"/>
    <xf numFmtId="0" fontId="0" fillId="10" borderId="4" xfId="0" applyFill="1" applyBorder="1" applyAlignment="1">
      <alignment horizontal="center"/>
    </xf>
    <xf numFmtId="0" fontId="0" fillId="10" borderId="4" xfId="0" applyFill="1" applyBorder="1"/>
    <xf numFmtId="0" fontId="0" fillId="11" borderId="0" xfId="0" applyFill="1"/>
    <xf numFmtId="0" fontId="0" fillId="11" borderId="5" xfId="0" applyFill="1" applyBorder="1"/>
    <xf numFmtId="0" fontId="0" fillId="11" borderId="0" xfId="0" applyFill="1" applyAlignment="1">
      <alignment horizontal="left"/>
    </xf>
    <xf numFmtId="0" fontId="0" fillId="11" borderId="1" xfId="0" applyFill="1" applyBorder="1"/>
    <xf numFmtId="0" fontId="7" fillId="0" borderId="0" xfId="0" applyFont="1"/>
    <xf numFmtId="0" fontId="6" fillId="14" borderId="1" xfId="0" applyFont="1" applyFill="1" applyBorder="1" applyAlignment="1">
      <alignment horizontal="center"/>
    </xf>
    <xf numFmtId="0" fontId="6" fillId="14" borderId="1" xfId="0" applyFont="1" applyFill="1" applyBorder="1"/>
    <xf numFmtId="0" fontId="0" fillId="15" borderId="1" xfId="0" applyFill="1" applyBorder="1" applyAlignment="1">
      <alignment horizontal="center"/>
    </xf>
    <xf numFmtId="0" fontId="6" fillId="12" borderId="1" xfId="0" applyFont="1" applyFill="1" applyBorder="1" applyAlignment="1">
      <alignment horizontal="center"/>
    </xf>
    <xf numFmtId="0" fontId="0" fillId="13" borderId="1" xfId="0" applyFill="1" applyBorder="1" applyAlignment="1">
      <alignment horizontal="center"/>
    </xf>
    <xf numFmtId="2" fontId="0" fillId="13" borderId="1" xfId="0" applyNumberFormat="1" applyFill="1" applyBorder="1" applyAlignment="1">
      <alignment horizontal="center"/>
    </xf>
    <xf numFmtId="0" fontId="6" fillId="16" borderId="1" xfId="0" applyFont="1" applyFill="1" applyBorder="1" applyAlignment="1">
      <alignment horizontal="center"/>
    </xf>
    <xf numFmtId="0" fontId="0" fillId="17" borderId="1" xfId="0" applyFill="1" applyBorder="1" applyAlignment="1">
      <alignment horizontal="center"/>
    </xf>
    <xf numFmtId="0" fontId="0" fillId="17" borderId="1" xfId="0" applyFill="1" applyBorder="1"/>
    <xf numFmtId="0" fontId="6" fillId="16" borderId="1" xfId="0" applyFont="1" applyFill="1" applyBorder="1"/>
    <xf numFmtId="0" fontId="6" fillId="5" borderId="1" xfId="0" applyFont="1" applyFill="1" applyBorder="1" applyAlignment="1">
      <alignment horizontal="center"/>
    </xf>
    <xf numFmtId="0" fontId="8" fillId="0" borderId="0" xfId="0" applyFont="1"/>
    <xf numFmtId="0" fontId="9" fillId="0" borderId="0" xfId="0" applyFont="1"/>
    <xf numFmtId="0" fontId="0" fillId="0" borderId="0" xfId="0" applyFont="1"/>
  </cellXfs>
  <cellStyles count="1">
    <cellStyle name="Normal" xfId="0" builtinId="0"/>
  </cellStyles>
  <dxfs count="0"/>
  <tableStyles count="1" defaultTableStyle="TableStyleMedium2" defaultPivotStyle="PivotStyleLight16">
    <tableStyle name="Invisible" pivot="0" table="0" count="0" xr9:uid="{AF492156-B11F-4F3F-A07C-F9E4369B75BF}"/>
  </tableStyles>
  <colors>
    <mruColors>
      <color rgb="FF000099"/>
      <color rgb="FF99003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9</xdr:row>
      <xdr:rowOff>31128</xdr:rowOff>
    </xdr:from>
    <xdr:to>
      <xdr:col>17</xdr:col>
      <xdr:colOff>53474</xdr:colOff>
      <xdr:row>41</xdr:row>
      <xdr:rowOff>133685</xdr:rowOff>
    </xdr:to>
    <xdr:pic>
      <xdr:nvPicPr>
        <xdr:cNvPr id="2" name="Picture 1" descr="Chi-square distribution table">
          <a:extLst>
            <a:ext uri="{FF2B5EF4-FFF2-40B4-BE49-F238E27FC236}">
              <a16:creationId xmlns:a16="http://schemas.microsoft.com/office/drawing/2014/main" id="{83DF030E-62EC-4C32-8BE0-DD92016C12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8088" y="1736912"/>
          <a:ext cx="5544356" cy="6128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5"/>
  <sheetViews>
    <sheetView tabSelected="1" zoomScale="102" workbookViewId="0"/>
  </sheetViews>
  <sheetFormatPr defaultRowHeight="14.5" x14ac:dyDescent="0.35"/>
  <cols>
    <col min="1" max="1" width="11.54296875" customWidth="1"/>
    <col min="2" max="2" width="14.1796875" customWidth="1"/>
    <col min="3" max="7" width="11.81640625" bestFit="1" customWidth="1"/>
  </cols>
  <sheetData>
    <row r="1" spans="1:15" ht="15.5" x14ac:dyDescent="0.35">
      <c r="A1" s="1" t="s">
        <v>0</v>
      </c>
    </row>
    <row r="3" spans="1:15" ht="15.5" x14ac:dyDescent="0.35">
      <c r="A3" s="1" t="s">
        <v>1</v>
      </c>
    </row>
    <row r="5" spans="1:15" x14ac:dyDescent="0.35">
      <c r="A5" t="s">
        <v>156</v>
      </c>
    </row>
    <row r="7" spans="1:15" x14ac:dyDescent="0.35">
      <c r="A7" s="42" t="s">
        <v>155</v>
      </c>
    </row>
    <row r="8" spans="1:15" x14ac:dyDescent="0.35">
      <c r="A8" s="43" t="s">
        <v>157</v>
      </c>
      <c r="B8" s="41"/>
      <c r="C8" s="41"/>
      <c r="D8" s="41"/>
      <c r="E8" s="41"/>
      <c r="F8" s="41"/>
      <c r="G8" s="41"/>
      <c r="H8" s="41"/>
      <c r="I8" s="41"/>
      <c r="J8" s="41"/>
      <c r="K8" s="41"/>
      <c r="L8" s="41"/>
      <c r="M8" s="41"/>
      <c r="N8" s="41"/>
      <c r="O8" s="41"/>
    </row>
    <row r="9" spans="1:15" x14ac:dyDescent="0.35">
      <c r="A9" s="41"/>
    </row>
    <row r="10" spans="1:15" x14ac:dyDescent="0.35">
      <c r="A10" s="6" t="s">
        <v>2</v>
      </c>
      <c r="B10" s="6" t="s">
        <v>3</v>
      </c>
      <c r="C10" s="6" t="s">
        <v>4</v>
      </c>
      <c r="D10" s="6" t="s">
        <v>5</v>
      </c>
      <c r="E10" s="6" t="s">
        <v>8</v>
      </c>
    </row>
    <row r="11" spans="1:15" x14ac:dyDescent="0.35">
      <c r="A11" s="6" t="s">
        <v>6</v>
      </c>
      <c r="B11" s="7">
        <v>50</v>
      </c>
      <c r="C11" s="7">
        <v>30</v>
      </c>
      <c r="D11" s="7">
        <v>20</v>
      </c>
      <c r="E11" s="8">
        <v>100</v>
      </c>
    </row>
    <row r="12" spans="1:15" x14ac:dyDescent="0.35">
      <c r="A12" s="6" t="s">
        <v>7</v>
      </c>
      <c r="B12" s="7">
        <v>40</v>
      </c>
      <c r="C12" s="7">
        <v>45</v>
      </c>
      <c r="D12" s="7">
        <v>35</v>
      </c>
      <c r="E12" s="8">
        <v>120</v>
      </c>
    </row>
    <row r="13" spans="1:15" x14ac:dyDescent="0.35">
      <c r="A13" s="6" t="s">
        <v>8</v>
      </c>
      <c r="B13" s="8">
        <v>90</v>
      </c>
      <c r="C13" s="8">
        <v>75</v>
      </c>
      <c r="D13" s="8">
        <v>55</v>
      </c>
      <c r="E13" s="8">
        <v>220</v>
      </c>
    </row>
    <row r="15" spans="1:15" x14ac:dyDescent="0.35">
      <c r="A15" s="42" t="s">
        <v>159</v>
      </c>
    </row>
    <row r="16" spans="1:15" ht="16.5" x14ac:dyDescent="0.45">
      <c r="A16" s="2" t="s">
        <v>9</v>
      </c>
      <c r="B16" t="s">
        <v>31</v>
      </c>
      <c r="F16" s="14"/>
    </row>
    <row r="17" spans="1:7" x14ac:dyDescent="0.35">
      <c r="A17" s="2" t="s">
        <v>10</v>
      </c>
      <c r="B17" t="s">
        <v>32</v>
      </c>
    </row>
    <row r="19" spans="1:7" x14ac:dyDescent="0.35">
      <c r="A19" s="3" t="s">
        <v>33</v>
      </c>
      <c r="C19" s="6" t="s">
        <v>2</v>
      </c>
      <c r="D19" s="6" t="s">
        <v>3</v>
      </c>
      <c r="E19" s="6" t="s">
        <v>4</v>
      </c>
      <c r="F19" s="6" t="s">
        <v>5</v>
      </c>
      <c r="G19" s="6" t="s">
        <v>8</v>
      </c>
    </row>
    <row r="20" spans="1:7" x14ac:dyDescent="0.35">
      <c r="C20" s="6" t="s">
        <v>6</v>
      </c>
      <c r="D20" s="7">
        <v>50</v>
      </c>
      <c r="E20" s="7">
        <v>30</v>
      </c>
      <c r="F20" s="7">
        <v>20</v>
      </c>
      <c r="G20" s="8">
        <v>100</v>
      </c>
    </row>
    <row r="21" spans="1:7" x14ac:dyDescent="0.35">
      <c r="C21" s="6" t="s">
        <v>7</v>
      </c>
      <c r="D21" s="7">
        <v>40</v>
      </c>
      <c r="E21" s="7">
        <v>45</v>
      </c>
      <c r="F21" s="7">
        <v>35</v>
      </c>
      <c r="G21" s="8">
        <v>120</v>
      </c>
    </row>
    <row r="22" spans="1:7" x14ac:dyDescent="0.35">
      <c r="C22" s="6" t="s">
        <v>8</v>
      </c>
      <c r="D22" s="8">
        <v>90</v>
      </c>
      <c r="E22" s="8">
        <v>75</v>
      </c>
      <c r="F22" s="8">
        <v>55</v>
      </c>
      <c r="G22" s="8">
        <v>220</v>
      </c>
    </row>
    <row r="24" spans="1:7" x14ac:dyDescent="0.35">
      <c r="A24" t="s">
        <v>11</v>
      </c>
      <c r="C24" s="6" t="s">
        <v>2</v>
      </c>
      <c r="D24" s="6" t="s">
        <v>3</v>
      </c>
      <c r="E24" s="6" t="s">
        <v>4</v>
      </c>
      <c r="F24" s="6" t="s">
        <v>5</v>
      </c>
      <c r="G24" s="6" t="s">
        <v>8</v>
      </c>
    </row>
    <row r="25" spans="1:7" x14ac:dyDescent="0.35">
      <c r="C25" s="6" t="s">
        <v>6</v>
      </c>
      <c r="D25" s="7">
        <f>90*100/220</f>
        <v>40.909090909090907</v>
      </c>
      <c r="E25" s="7">
        <f>75*100/220</f>
        <v>34.090909090909093</v>
      </c>
      <c r="F25" s="7">
        <f>55*100/220</f>
        <v>25</v>
      </c>
      <c r="G25" s="8">
        <f>SUM(D25,E25,F25)</f>
        <v>100</v>
      </c>
    </row>
    <row r="26" spans="1:7" x14ac:dyDescent="0.35">
      <c r="C26" s="6" t="s">
        <v>7</v>
      </c>
      <c r="D26" s="7">
        <f>90*120/220</f>
        <v>49.090909090909093</v>
      </c>
      <c r="E26" s="7">
        <f>75*120/220</f>
        <v>40.909090909090907</v>
      </c>
      <c r="F26" s="7">
        <f>55*120/220</f>
        <v>30</v>
      </c>
      <c r="G26" s="8">
        <f>SUM(D26,E26,F26)</f>
        <v>120</v>
      </c>
    </row>
    <row r="27" spans="1:7" x14ac:dyDescent="0.35">
      <c r="C27" s="6" t="s">
        <v>8</v>
      </c>
      <c r="D27" s="8">
        <f>SUM(D25,D26)</f>
        <v>90</v>
      </c>
      <c r="E27" s="8">
        <f>SUM(E25,E26)</f>
        <v>75</v>
      </c>
      <c r="F27" s="8">
        <f>SUM(F25,F26)</f>
        <v>55</v>
      </c>
      <c r="G27" s="8">
        <v>220</v>
      </c>
    </row>
    <row r="29" spans="1:7" ht="16.5" x14ac:dyDescent="0.45">
      <c r="B29" t="s">
        <v>12</v>
      </c>
      <c r="C29" s="4" t="s">
        <v>13</v>
      </c>
    </row>
    <row r="31" spans="1:7" x14ac:dyDescent="0.35">
      <c r="A31" t="s">
        <v>14</v>
      </c>
      <c r="C31" s="6" t="s">
        <v>2</v>
      </c>
      <c r="D31" s="6" t="s">
        <v>3</v>
      </c>
      <c r="E31" s="6" t="s">
        <v>4</v>
      </c>
      <c r="F31" s="6" t="s">
        <v>5</v>
      </c>
      <c r="G31" s="6" t="s">
        <v>8</v>
      </c>
    </row>
    <row r="32" spans="1:7" x14ac:dyDescent="0.35">
      <c r="C32" s="6" t="s">
        <v>6</v>
      </c>
      <c r="D32" s="9">
        <f t="shared" ref="D32:F33" si="0">(D20-D25)^2/D25</f>
        <v>2.0202020202020217</v>
      </c>
      <c r="E32" s="9">
        <f t="shared" si="0"/>
        <v>0.49090909090909152</v>
      </c>
      <c r="F32" s="9">
        <f t="shared" si="0"/>
        <v>1</v>
      </c>
      <c r="G32" s="10">
        <f>SUM(D32,E32,F32)</f>
        <v>3.5111111111111133</v>
      </c>
    </row>
    <row r="33" spans="1:7" x14ac:dyDescent="0.35">
      <c r="C33" s="6" t="s">
        <v>7</v>
      </c>
      <c r="D33" s="9">
        <f t="shared" si="0"/>
        <v>1.6835016835016845</v>
      </c>
      <c r="E33" s="9">
        <f t="shared" si="0"/>
        <v>0.40909090909090967</v>
      </c>
      <c r="F33" s="9">
        <f t="shared" si="0"/>
        <v>0.83333333333333337</v>
      </c>
      <c r="G33" s="10">
        <f>SUM(D33,E33,F33)</f>
        <v>2.9259259259259278</v>
      </c>
    </row>
    <row r="34" spans="1:7" x14ac:dyDescent="0.35">
      <c r="C34" s="6" t="s">
        <v>8</v>
      </c>
      <c r="D34" s="10">
        <f>SUM(D32,D33)</f>
        <v>3.7037037037037059</v>
      </c>
      <c r="E34" s="10">
        <f t="shared" ref="E34:F34" si="1">SUM(E32,E33)</f>
        <v>0.90000000000000124</v>
      </c>
      <c r="F34" s="10">
        <f t="shared" si="1"/>
        <v>1.8333333333333335</v>
      </c>
      <c r="G34" s="10">
        <f>SUM(G32,G33)</f>
        <v>6.4370370370370411</v>
      </c>
    </row>
    <row r="36" spans="1:7" x14ac:dyDescent="0.35">
      <c r="B36" t="s">
        <v>15</v>
      </c>
    </row>
    <row r="37" spans="1:7" x14ac:dyDescent="0.35">
      <c r="B37" t="s">
        <v>16</v>
      </c>
      <c r="C37" t="s">
        <v>17</v>
      </c>
    </row>
    <row r="38" spans="1:7" x14ac:dyDescent="0.35">
      <c r="C38">
        <f>(2-1)*(3-1)</f>
        <v>2</v>
      </c>
    </row>
    <row r="40" spans="1:7" x14ac:dyDescent="0.35">
      <c r="B40" t="s">
        <v>18</v>
      </c>
    </row>
    <row r="41" spans="1:7" x14ac:dyDescent="0.35">
      <c r="B41" t="s">
        <v>19</v>
      </c>
    </row>
    <row r="42" spans="1:7" x14ac:dyDescent="0.35">
      <c r="C42" s="5">
        <f>1-95%</f>
        <v>5.0000000000000044E-2</v>
      </c>
      <c r="D42">
        <f>5%</f>
        <v>0.05</v>
      </c>
    </row>
    <row r="44" spans="1:7" x14ac:dyDescent="0.35">
      <c r="B44" t="s">
        <v>158</v>
      </c>
      <c r="D44">
        <f>_xlfn.CHISQ.INV.RT(D42,C38)</f>
        <v>5.9914645471079817</v>
      </c>
    </row>
    <row r="46" spans="1:7" x14ac:dyDescent="0.35">
      <c r="A46" s="42" t="s">
        <v>160</v>
      </c>
    </row>
    <row r="48" spans="1:7" x14ac:dyDescent="0.35">
      <c r="B48" t="s">
        <v>20</v>
      </c>
    </row>
    <row r="49" spans="1:2" x14ac:dyDescent="0.35">
      <c r="B49" t="s">
        <v>36</v>
      </c>
    </row>
    <row r="51" spans="1:2" x14ac:dyDescent="0.35">
      <c r="B51" t="s">
        <v>37</v>
      </c>
    </row>
    <row r="53" spans="1:2" x14ac:dyDescent="0.35">
      <c r="A53" s="42" t="s">
        <v>161</v>
      </c>
    </row>
    <row r="54" spans="1:2" x14ac:dyDescent="0.35">
      <c r="A54" t="s">
        <v>166</v>
      </c>
    </row>
    <row r="55" spans="1:2" x14ac:dyDescent="0.35">
      <c r="A55" t="s">
        <v>168</v>
      </c>
    </row>
    <row r="56" spans="1:2" x14ac:dyDescent="0.35">
      <c r="A56" t="s">
        <v>167</v>
      </c>
    </row>
    <row r="58" spans="1:2" x14ac:dyDescent="0.35">
      <c r="A58" s="42" t="s">
        <v>162</v>
      </c>
    </row>
    <row r="59" spans="1:2" x14ac:dyDescent="0.35">
      <c r="A59" t="s">
        <v>164</v>
      </c>
    </row>
    <row r="60" spans="1:2" x14ac:dyDescent="0.35">
      <c r="A60" t="s">
        <v>165</v>
      </c>
    </row>
    <row r="62" spans="1:2" x14ac:dyDescent="0.35">
      <c r="A62" s="42"/>
    </row>
    <row r="64" spans="1:2" x14ac:dyDescent="0.35">
      <c r="A64" t="s">
        <v>163</v>
      </c>
    </row>
    <row r="66" spans="1:7" s="42" customFormat="1" x14ac:dyDescent="0.35">
      <c r="A66" s="42" t="s">
        <v>155</v>
      </c>
    </row>
    <row r="67" spans="1:7" s="43" customFormat="1" x14ac:dyDescent="0.35">
      <c r="A67" s="43" t="s">
        <v>169</v>
      </c>
    </row>
    <row r="69" spans="1:7" x14ac:dyDescent="0.35">
      <c r="A69" s="6" t="s">
        <v>22</v>
      </c>
      <c r="B69" s="6" t="s">
        <v>23</v>
      </c>
      <c r="C69" s="6" t="s">
        <v>24</v>
      </c>
      <c r="D69" s="6" t="s">
        <v>25</v>
      </c>
      <c r="E69" s="6" t="s">
        <v>8</v>
      </c>
    </row>
    <row r="70" spans="1:7" x14ac:dyDescent="0.35">
      <c r="A70" s="6" t="s">
        <v>26</v>
      </c>
      <c r="B70" s="7">
        <v>20</v>
      </c>
      <c r="C70" s="7">
        <v>30</v>
      </c>
      <c r="D70" s="7">
        <v>10</v>
      </c>
      <c r="E70" s="8">
        <f>SUM(B70,C70,D70)</f>
        <v>60</v>
      </c>
    </row>
    <row r="71" spans="1:7" x14ac:dyDescent="0.35">
      <c r="A71" s="6" t="s">
        <v>27</v>
      </c>
      <c r="B71" s="7">
        <v>15</v>
      </c>
      <c r="C71" s="7">
        <v>25</v>
      </c>
      <c r="D71" s="7">
        <v>20</v>
      </c>
      <c r="E71" s="8">
        <f t="shared" ref="E71:E73" si="2">SUM(B71,C71,D71)</f>
        <v>60</v>
      </c>
    </row>
    <row r="72" spans="1:7" x14ac:dyDescent="0.35">
      <c r="A72" s="6" t="s">
        <v>28</v>
      </c>
      <c r="B72" s="7">
        <v>10</v>
      </c>
      <c r="C72" s="7">
        <v>15</v>
      </c>
      <c r="D72" s="7">
        <v>30</v>
      </c>
      <c r="E72" s="8">
        <f t="shared" si="2"/>
        <v>55</v>
      </c>
    </row>
    <row r="73" spans="1:7" x14ac:dyDescent="0.35">
      <c r="A73" s="6" t="s">
        <v>8</v>
      </c>
      <c r="B73" s="8">
        <f>SUM(B70,B71,B72)</f>
        <v>45</v>
      </c>
      <c r="C73" s="8">
        <f t="shared" ref="C73:D73" si="3">SUM(C70,C71,C72)</f>
        <v>70</v>
      </c>
      <c r="D73" s="8">
        <f t="shared" si="3"/>
        <v>60</v>
      </c>
      <c r="E73" s="8">
        <f t="shared" si="2"/>
        <v>175</v>
      </c>
    </row>
    <row r="74" spans="1:7" s="42" customFormat="1" x14ac:dyDescent="0.35">
      <c r="A74"/>
    </row>
    <row r="75" spans="1:7" x14ac:dyDescent="0.35">
      <c r="A75" s="42" t="s">
        <v>159</v>
      </c>
    </row>
    <row r="76" spans="1:7" x14ac:dyDescent="0.35">
      <c r="A76" s="2" t="s">
        <v>9</v>
      </c>
      <c r="B76" t="s">
        <v>29</v>
      </c>
    </row>
    <row r="77" spans="1:7" x14ac:dyDescent="0.35">
      <c r="A77" s="2" t="s">
        <v>10</v>
      </c>
      <c r="B77" t="s">
        <v>30</v>
      </c>
    </row>
    <row r="79" spans="1:7" x14ac:dyDescent="0.35">
      <c r="A79" s="3" t="s">
        <v>33</v>
      </c>
      <c r="C79" s="6" t="s">
        <v>22</v>
      </c>
      <c r="D79" s="6" t="s">
        <v>23</v>
      </c>
      <c r="E79" s="6" t="s">
        <v>24</v>
      </c>
      <c r="F79" s="6" t="s">
        <v>25</v>
      </c>
      <c r="G79" s="6" t="s">
        <v>8</v>
      </c>
    </row>
    <row r="80" spans="1:7" x14ac:dyDescent="0.35">
      <c r="C80" s="6" t="s">
        <v>26</v>
      </c>
      <c r="D80" s="7">
        <v>20</v>
      </c>
      <c r="E80" s="7">
        <v>30</v>
      </c>
      <c r="F80" s="7">
        <v>10</v>
      </c>
      <c r="G80" s="8">
        <f>SUM(D80,E80,F80)</f>
        <v>60</v>
      </c>
    </row>
    <row r="81" spans="1:7" x14ac:dyDescent="0.35">
      <c r="C81" s="6" t="s">
        <v>27</v>
      </c>
      <c r="D81" s="7">
        <v>15</v>
      </c>
      <c r="E81" s="7">
        <v>25</v>
      </c>
      <c r="F81" s="7">
        <v>20</v>
      </c>
      <c r="G81" s="8">
        <f t="shared" ref="G81:G83" si="4">SUM(D81,E81,F81)</f>
        <v>60</v>
      </c>
    </row>
    <row r="82" spans="1:7" x14ac:dyDescent="0.35">
      <c r="C82" s="6" t="s">
        <v>28</v>
      </c>
      <c r="D82" s="7">
        <v>10</v>
      </c>
      <c r="E82" s="7">
        <v>15</v>
      </c>
      <c r="F82" s="7">
        <v>30</v>
      </c>
      <c r="G82" s="8">
        <f t="shared" si="4"/>
        <v>55</v>
      </c>
    </row>
    <row r="83" spans="1:7" x14ac:dyDescent="0.35">
      <c r="C83" s="6" t="s">
        <v>8</v>
      </c>
      <c r="D83" s="8">
        <f>SUM(D80,D81,D82)</f>
        <v>45</v>
      </c>
      <c r="E83" s="8">
        <f t="shared" ref="E83" si="5">SUM(E80,E81,E82)</f>
        <v>70</v>
      </c>
      <c r="F83" s="8">
        <f t="shared" ref="F83" si="6">SUM(F80,F81,F82)</f>
        <v>60</v>
      </c>
      <c r="G83" s="8">
        <f t="shared" si="4"/>
        <v>175</v>
      </c>
    </row>
    <row r="85" spans="1:7" x14ac:dyDescent="0.35">
      <c r="A85" t="s">
        <v>11</v>
      </c>
      <c r="C85" s="6" t="s">
        <v>22</v>
      </c>
      <c r="D85" s="6" t="s">
        <v>23</v>
      </c>
      <c r="E85" s="6" t="s">
        <v>24</v>
      </c>
      <c r="F85" s="6" t="s">
        <v>25</v>
      </c>
      <c r="G85" s="6" t="s">
        <v>8</v>
      </c>
    </row>
    <row r="86" spans="1:7" x14ac:dyDescent="0.35">
      <c r="C86" s="6" t="s">
        <v>26</v>
      </c>
      <c r="D86" s="9">
        <f>45*60/175</f>
        <v>15.428571428571429</v>
      </c>
      <c r="E86" s="9">
        <f>70*60/175</f>
        <v>24</v>
      </c>
      <c r="F86" s="9">
        <f>60*60/175</f>
        <v>20.571428571428573</v>
      </c>
      <c r="G86" s="10">
        <f>SUM(D86,E86,F86)</f>
        <v>60</v>
      </c>
    </row>
    <row r="87" spans="1:7" x14ac:dyDescent="0.35">
      <c r="C87" s="6" t="s">
        <v>27</v>
      </c>
      <c r="D87" s="9">
        <f>45*60/175</f>
        <v>15.428571428571429</v>
      </c>
      <c r="E87" s="9">
        <f>70*60/175</f>
        <v>24</v>
      </c>
      <c r="F87" s="9">
        <f>60*60/175</f>
        <v>20.571428571428573</v>
      </c>
      <c r="G87" s="10">
        <f>SUM(D87,E87,F87)</f>
        <v>60</v>
      </c>
    </row>
    <row r="88" spans="1:7" x14ac:dyDescent="0.35">
      <c r="C88" s="6" t="s">
        <v>28</v>
      </c>
      <c r="D88" s="9">
        <f>45*55/175</f>
        <v>14.142857142857142</v>
      </c>
      <c r="E88" s="9">
        <f>70*55/175</f>
        <v>22</v>
      </c>
      <c r="F88" s="9">
        <f>60*55/175</f>
        <v>18.857142857142858</v>
      </c>
      <c r="G88" s="10">
        <f>SUM(D88,E88,F88)</f>
        <v>55</v>
      </c>
    </row>
    <row r="89" spans="1:7" x14ac:dyDescent="0.35">
      <c r="C89" s="6" t="s">
        <v>8</v>
      </c>
      <c r="D89" s="10">
        <f>SUM(D86,D87,D88)</f>
        <v>45</v>
      </c>
      <c r="E89" s="10">
        <f>SUM(E86,E87,E88)</f>
        <v>70</v>
      </c>
      <c r="F89" s="10">
        <f>SUM(F86,F87,F88)</f>
        <v>60</v>
      </c>
      <c r="G89" s="10">
        <f>SUM(G86,G87,G88)</f>
        <v>175</v>
      </c>
    </row>
    <row r="91" spans="1:7" ht="16.5" x14ac:dyDescent="0.45">
      <c r="B91" t="s">
        <v>12</v>
      </c>
      <c r="C91" s="4" t="s">
        <v>13</v>
      </c>
    </row>
    <row r="93" spans="1:7" x14ac:dyDescent="0.35">
      <c r="A93" t="s">
        <v>14</v>
      </c>
      <c r="C93" s="6" t="s">
        <v>22</v>
      </c>
      <c r="D93" s="6" t="s">
        <v>23</v>
      </c>
      <c r="E93" s="6" t="s">
        <v>24</v>
      </c>
      <c r="F93" s="6" t="s">
        <v>25</v>
      </c>
      <c r="G93" s="6" t="s">
        <v>8</v>
      </c>
    </row>
    <row r="94" spans="1:7" x14ac:dyDescent="0.35">
      <c r="C94" s="6" t="s">
        <v>26</v>
      </c>
      <c r="D94" s="9">
        <f t="shared" ref="D94:F96" si="7">(D80-D86)^2/D86</f>
        <v>1.3544973544973544</v>
      </c>
      <c r="E94" s="9">
        <f t="shared" si="7"/>
        <v>1.5</v>
      </c>
      <c r="F94" s="9">
        <f t="shared" si="7"/>
        <v>5.4325396825396837</v>
      </c>
      <c r="G94" s="10">
        <f>SUM(D94,E94,F94)</f>
        <v>8.2870370370370381</v>
      </c>
    </row>
    <row r="95" spans="1:7" x14ac:dyDescent="0.35">
      <c r="C95" s="6" t="s">
        <v>27</v>
      </c>
      <c r="D95" s="9">
        <f t="shared" si="7"/>
        <v>1.1904761904761918E-2</v>
      </c>
      <c r="E95" s="9">
        <f t="shared" si="7"/>
        <v>4.1666666666666664E-2</v>
      </c>
      <c r="F95" s="9">
        <f t="shared" si="7"/>
        <v>1.5873015873015955E-2</v>
      </c>
      <c r="G95" s="10">
        <f t="shared" ref="G95:G96" si="8">SUM(D95,E95,F95)</f>
        <v>6.9444444444444531E-2</v>
      </c>
    </row>
    <row r="96" spans="1:7" x14ac:dyDescent="0.35">
      <c r="C96" s="6" t="s">
        <v>28</v>
      </c>
      <c r="D96" s="9">
        <f t="shared" si="7"/>
        <v>1.2135642135642133</v>
      </c>
      <c r="E96" s="9">
        <f t="shared" si="7"/>
        <v>2.2272727272727271</v>
      </c>
      <c r="F96" s="9">
        <f t="shared" si="7"/>
        <v>6.5844155844155834</v>
      </c>
      <c r="G96" s="10">
        <f t="shared" si="8"/>
        <v>10.025252525252524</v>
      </c>
    </row>
    <row r="97" spans="1:7" x14ac:dyDescent="0.35">
      <c r="C97" s="6" t="s">
        <v>8</v>
      </c>
      <c r="D97" s="10">
        <f>SUM(D94,D95,D96)</f>
        <v>2.5799663299663296</v>
      </c>
      <c r="E97" s="10">
        <f t="shared" ref="E97:G97" si="9">SUM(E94,E95,E96)</f>
        <v>3.7689393939393936</v>
      </c>
      <c r="F97" s="10">
        <f t="shared" si="9"/>
        <v>12.032828282828284</v>
      </c>
      <c r="G97" s="10">
        <f t="shared" si="9"/>
        <v>18.381734006734007</v>
      </c>
    </row>
    <row r="99" spans="1:7" x14ac:dyDescent="0.35">
      <c r="B99" t="s">
        <v>34</v>
      </c>
    </row>
    <row r="100" spans="1:7" x14ac:dyDescent="0.35">
      <c r="B100" t="s">
        <v>16</v>
      </c>
      <c r="C100" t="s">
        <v>17</v>
      </c>
    </row>
    <row r="101" spans="1:7" x14ac:dyDescent="0.35">
      <c r="C101">
        <f>(3-1)*(3-1)</f>
        <v>4</v>
      </c>
    </row>
    <row r="103" spans="1:7" x14ac:dyDescent="0.35">
      <c r="B103" t="s">
        <v>18</v>
      </c>
    </row>
    <row r="104" spans="1:7" x14ac:dyDescent="0.35">
      <c r="B104" t="s">
        <v>19</v>
      </c>
    </row>
    <row r="105" spans="1:7" x14ac:dyDescent="0.35">
      <c r="C105" s="5">
        <f>1-95%</f>
        <v>5.0000000000000044E-2</v>
      </c>
      <c r="D105">
        <f>5%</f>
        <v>0.05</v>
      </c>
    </row>
    <row r="107" spans="1:7" x14ac:dyDescent="0.35">
      <c r="B107" t="s">
        <v>158</v>
      </c>
      <c r="D107">
        <f>_xlfn.CHISQ.INV.RT(D105,C101)</f>
        <v>9.4877290367811575</v>
      </c>
    </row>
    <row r="109" spans="1:7" x14ac:dyDescent="0.35">
      <c r="A109" s="42" t="s">
        <v>160</v>
      </c>
    </row>
    <row r="110" spans="1:7" x14ac:dyDescent="0.35">
      <c r="A110" s="42"/>
    </row>
    <row r="111" spans="1:7" x14ac:dyDescent="0.35">
      <c r="B111" t="s">
        <v>35</v>
      </c>
    </row>
    <row r="112" spans="1:7" x14ac:dyDescent="0.35">
      <c r="B112" t="s">
        <v>21</v>
      </c>
    </row>
    <row r="114" spans="1:2" x14ac:dyDescent="0.35">
      <c r="B114" t="s">
        <v>38</v>
      </c>
    </row>
    <row r="116" spans="1:2" x14ac:dyDescent="0.35">
      <c r="A116" s="42" t="s">
        <v>161</v>
      </c>
    </row>
    <row r="117" spans="1:2" x14ac:dyDescent="0.35">
      <c r="A117" s="42"/>
    </row>
    <row r="118" spans="1:2" x14ac:dyDescent="0.35">
      <c r="A118" t="s">
        <v>170</v>
      </c>
    </row>
    <row r="119" spans="1:2" x14ac:dyDescent="0.35">
      <c r="A119" t="s">
        <v>171</v>
      </c>
    </row>
    <row r="120" spans="1:2" x14ac:dyDescent="0.35">
      <c r="A120" t="s">
        <v>172</v>
      </c>
    </row>
    <row r="122" spans="1:2" x14ac:dyDescent="0.35">
      <c r="A122" s="42" t="s">
        <v>162</v>
      </c>
    </row>
    <row r="123" spans="1:2" x14ac:dyDescent="0.35">
      <c r="A123" s="42"/>
    </row>
    <row r="124" spans="1:2" x14ac:dyDescent="0.35">
      <c r="A124" t="s">
        <v>173</v>
      </c>
    </row>
    <row r="125" spans="1:2" x14ac:dyDescent="0.35">
      <c r="A125" t="s">
        <v>174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8811-F893-438E-8C99-F0142CEC46A0}">
  <dimension ref="A1:Q98"/>
  <sheetViews>
    <sheetView zoomScale="114" workbookViewId="0"/>
  </sheetViews>
  <sheetFormatPr defaultRowHeight="14.5" x14ac:dyDescent="0.35"/>
  <cols>
    <col min="3" max="3" width="10.36328125" bestFit="1" customWidth="1"/>
    <col min="5" max="5" width="17.7265625" bestFit="1" customWidth="1"/>
    <col min="6" max="6" width="11.81640625" bestFit="1" customWidth="1"/>
    <col min="7" max="7" width="12.26953125" bestFit="1" customWidth="1"/>
    <col min="8" max="9" width="11.81640625" bestFit="1" customWidth="1"/>
    <col min="10" max="10" width="10.81640625" bestFit="1" customWidth="1"/>
    <col min="11" max="11" width="11.81640625" customWidth="1"/>
    <col min="12" max="12" width="6.81640625" bestFit="1" customWidth="1"/>
  </cols>
  <sheetData>
    <row r="1" spans="1:15" ht="15.5" x14ac:dyDescent="0.35">
      <c r="A1" s="1" t="s">
        <v>39</v>
      </c>
    </row>
    <row r="3" spans="1:15" x14ac:dyDescent="0.35">
      <c r="A3" t="s">
        <v>40</v>
      </c>
    </row>
    <row r="5" spans="1:15" x14ac:dyDescent="0.35">
      <c r="A5" s="16" t="s">
        <v>41</v>
      </c>
      <c r="B5" s="16" t="s">
        <v>42</v>
      </c>
    </row>
    <row r="6" spans="1:15" x14ac:dyDescent="0.35">
      <c r="A6" s="6" t="s">
        <v>43</v>
      </c>
      <c r="B6" s="6">
        <v>80</v>
      </c>
    </row>
    <row r="7" spans="1:15" x14ac:dyDescent="0.35">
      <c r="A7" s="6" t="s">
        <v>44</v>
      </c>
      <c r="B7" s="6">
        <v>85</v>
      </c>
    </row>
    <row r="8" spans="1:15" x14ac:dyDescent="0.35">
      <c r="A8" s="6" t="s">
        <v>45</v>
      </c>
      <c r="B8" s="6">
        <v>78</v>
      </c>
    </row>
    <row r="9" spans="1:15" x14ac:dyDescent="0.35">
      <c r="A9" s="6" t="s">
        <v>43</v>
      </c>
      <c r="B9" s="6">
        <v>88</v>
      </c>
    </row>
    <row r="10" spans="1:15" x14ac:dyDescent="0.35">
      <c r="A10" s="6" t="s">
        <v>44</v>
      </c>
      <c r="B10" s="6">
        <v>90</v>
      </c>
    </row>
    <row r="11" spans="1:15" x14ac:dyDescent="0.35">
      <c r="A11" s="6" t="s">
        <v>45</v>
      </c>
      <c r="B11" s="6">
        <v>82</v>
      </c>
    </row>
    <row r="12" spans="1:15" x14ac:dyDescent="0.35">
      <c r="A12" s="2"/>
      <c r="B12" s="2"/>
      <c r="K12" s="13"/>
      <c r="L12" s="13"/>
      <c r="M12" s="13"/>
      <c r="N12" s="13"/>
      <c r="O12" s="13"/>
    </row>
    <row r="13" spans="1:15" x14ac:dyDescent="0.35">
      <c r="A13" s="3" t="s">
        <v>115</v>
      </c>
      <c r="B13" s="2"/>
    </row>
    <row r="15" spans="1:15" ht="16.5" x14ac:dyDescent="0.45">
      <c r="A15" s="2" t="s">
        <v>9</v>
      </c>
      <c r="B15" t="s">
        <v>69</v>
      </c>
      <c r="I15" s="14" t="s">
        <v>111</v>
      </c>
    </row>
    <row r="16" spans="1:15" x14ac:dyDescent="0.35">
      <c r="A16" s="2" t="s">
        <v>10</v>
      </c>
      <c r="B16" t="s">
        <v>70</v>
      </c>
      <c r="I16" t="s">
        <v>112</v>
      </c>
    </row>
    <row r="18" spans="1:17" x14ac:dyDescent="0.35">
      <c r="B18" s="16" t="s">
        <v>41</v>
      </c>
      <c r="C18" s="16" t="s">
        <v>42</v>
      </c>
      <c r="F18" s="16" t="s">
        <v>41</v>
      </c>
      <c r="G18" s="16" t="s">
        <v>42</v>
      </c>
    </row>
    <row r="19" spans="1:17" x14ac:dyDescent="0.35">
      <c r="B19" s="6" t="s">
        <v>43</v>
      </c>
      <c r="C19" s="6">
        <v>80</v>
      </c>
      <c r="F19" s="6" t="s">
        <v>43</v>
      </c>
      <c r="G19" s="6">
        <v>88</v>
      </c>
    </row>
    <row r="20" spans="1:17" x14ac:dyDescent="0.35">
      <c r="B20" s="6" t="s">
        <v>44</v>
      </c>
      <c r="C20" s="6">
        <v>85</v>
      </c>
      <c r="F20" s="6" t="s">
        <v>44</v>
      </c>
      <c r="G20" s="6">
        <v>90</v>
      </c>
    </row>
    <row r="21" spans="1:17" x14ac:dyDescent="0.35">
      <c r="B21" s="6" t="s">
        <v>45</v>
      </c>
      <c r="C21" s="6">
        <v>78</v>
      </c>
      <c r="F21" s="6" t="s">
        <v>45</v>
      </c>
      <c r="G21" s="6">
        <v>82</v>
      </c>
    </row>
    <row r="23" spans="1:17" x14ac:dyDescent="0.35">
      <c r="A23" s="16" t="s">
        <v>72</v>
      </c>
      <c r="B23" s="2"/>
      <c r="C23" s="6">
        <f>AVERAGE(C19:C21)</f>
        <v>81</v>
      </c>
      <c r="D23" s="2"/>
      <c r="E23" s="2"/>
      <c r="F23" s="2"/>
      <c r="G23" s="6">
        <f>AVERAGE(G19:G21)</f>
        <v>86.666666666666671</v>
      </c>
    </row>
    <row r="24" spans="1:17" x14ac:dyDescent="0.35">
      <c r="A24" s="2"/>
      <c r="B24" s="2"/>
      <c r="C24" s="2"/>
      <c r="D24" s="2"/>
      <c r="E24" s="2"/>
      <c r="F24" s="2"/>
      <c r="G24" s="2"/>
    </row>
    <row r="25" spans="1:17" x14ac:dyDescent="0.35">
      <c r="A25" s="2"/>
      <c r="B25" s="2"/>
      <c r="K25" s="13"/>
      <c r="L25" s="13"/>
      <c r="M25" s="13"/>
      <c r="N25" s="13"/>
      <c r="O25" s="13"/>
      <c r="P25" s="13"/>
      <c r="Q25" s="13"/>
    </row>
    <row r="26" spans="1:17" x14ac:dyDescent="0.35">
      <c r="A26" s="2"/>
      <c r="B26" s="16" t="s">
        <v>41</v>
      </c>
      <c r="C26" s="16" t="s">
        <v>42</v>
      </c>
      <c r="E26" t="s">
        <v>85</v>
      </c>
    </row>
    <row r="27" spans="1:17" x14ac:dyDescent="0.35">
      <c r="A27" s="2"/>
      <c r="B27" s="6" t="s">
        <v>43</v>
      </c>
      <c r="C27" s="6">
        <v>168</v>
      </c>
    </row>
    <row r="28" spans="1:17" ht="15" thickBot="1" x14ac:dyDescent="0.4">
      <c r="A28" s="2"/>
      <c r="B28" s="6" t="s">
        <v>44</v>
      </c>
      <c r="C28" s="6">
        <v>175</v>
      </c>
      <c r="E28" t="s">
        <v>86</v>
      </c>
    </row>
    <row r="29" spans="1:17" x14ac:dyDescent="0.35">
      <c r="B29" s="6" t="s">
        <v>45</v>
      </c>
      <c r="C29" s="6">
        <v>160</v>
      </c>
      <c r="E29" s="12" t="s">
        <v>87</v>
      </c>
      <c r="F29" s="12" t="s">
        <v>88</v>
      </c>
      <c r="G29" s="12" t="s">
        <v>89</v>
      </c>
      <c r="H29" s="12" t="s">
        <v>72</v>
      </c>
      <c r="I29" s="12" t="s">
        <v>73</v>
      </c>
    </row>
    <row r="30" spans="1:17" x14ac:dyDescent="0.35">
      <c r="E30" t="s">
        <v>41</v>
      </c>
      <c r="F30">
        <v>3</v>
      </c>
    </row>
    <row r="31" spans="1:17" ht="15" thickBot="1" x14ac:dyDescent="0.4">
      <c r="E31" s="11" t="s">
        <v>42</v>
      </c>
      <c r="F31" s="11">
        <v>3</v>
      </c>
      <c r="G31" s="11">
        <v>503</v>
      </c>
      <c r="H31" s="11">
        <v>167.66666666666666</v>
      </c>
      <c r="I31" s="11">
        <v>56.333333333333329</v>
      </c>
    </row>
    <row r="34" spans="2:11" ht="15" thickBot="1" x14ac:dyDescent="0.4">
      <c r="E34" t="s">
        <v>90</v>
      </c>
    </row>
    <row r="35" spans="2:11" x14ac:dyDescent="0.35">
      <c r="E35" s="12" t="s">
        <v>91</v>
      </c>
      <c r="F35" s="12" t="s">
        <v>92</v>
      </c>
      <c r="G35" s="12" t="s">
        <v>76</v>
      </c>
      <c r="H35" s="12" t="s">
        <v>93</v>
      </c>
      <c r="I35" s="12" t="s">
        <v>77</v>
      </c>
      <c r="J35" s="12" t="s">
        <v>94</v>
      </c>
      <c r="K35" s="12" t="s">
        <v>95</v>
      </c>
    </row>
    <row r="36" spans="2:11" x14ac:dyDescent="0.35">
      <c r="E36" t="s">
        <v>96</v>
      </c>
      <c r="F36">
        <v>41168.166666666672</v>
      </c>
      <c r="G36">
        <v>1</v>
      </c>
      <c r="H36">
        <v>41168.166666666672</v>
      </c>
      <c r="I36">
        <v>1436.0988372093027</v>
      </c>
      <c r="J36">
        <v>2.8958041798892138E-6</v>
      </c>
      <c r="K36">
        <v>7.708647422176786</v>
      </c>
    </row>
    <row r="37" spans="2:11" x14ac:dyDescent="0.35">
      <c r="E37" t="s">
        <v>97</v>
      </c>
      <c r="F37">
        <v>114.66666666666666</v>
      </c>
      <c r="G37">
        <v>4</v>
      </c>
      <c r="H37">
        <v>28.666666666666664</v>
      </c>
    </row>
    <row r="39" spans="2:11" ht="15" thickBot="1" x14ac:dyDescent="0.4">
      <c r="E39" s="11" t="s">
        <v>8</v>
      </c>
      <c r="F39" s="11">
        <v>41282.833333333336</v>
      </c>
      <c r="G39" s="11">
        <v>5</v>
      </c>
      <c r="H39" s="11"/>
      <c r="I39" s="11"/>
      <c r="J39" s="11"/>
      <c r="K39" s="11"/>
    </row>
    <row r="42" spans="2:11" x14ac:dyDescent="0.35">
      <c r="B42" t="s">
        <v>120</v>
      </c>
      <c r="F42" s="2">
        <f>1-0.95</f>
        <v>5.0000000000000044E-2</v>
      </c>
    </row>
    <row r="43" spans="2:11" x14ac:dyDescent="0.35">
      <c r="B43" s="2"/>
      <c r="C43" s="2"/>
    </row>
    <row r="44" spans="2:11" x14ac:dyDescent="0.35">
      <c r="B44" s="3" t="s">
        <v>116</v>
      </c>
      <c r="C44" s="2"/>
    </row>
    <row r="45" spans="2:11" x14ac:dyDescent="0.35">
      <c r="B45" s="3" t="s">
        <v>119</v>
      </c>
      <c r="C45" s="2"/>
    </row>
    <row r="46" spans="2:11" x14ac:dyDescent="0.35">
      <c r="B46" s="3" t="s">
        <v>117</v>
      </c>
      <c r="C46" s="2"/>
    </row>
    <row r="47" spans="2:11" x14ac:dyDescent="0.35">
      <c r="B47" s="2"/>
      <c r="C47" s="2"/>
      <c r="E47" s="13"/>
      <c r="F47" s="13"/>
      <c r="G47" s="13"/>
      <c r="H47" s="13"/>
      <c r="I47" s="13"/>
    </row>
    <row r="48" spans="2:11" x14ac:dyDescent="0.35">
      <c r="B48" t="s">
        <v>118</v>
      </c>
    </row>
    <row r="54" spans="1:11" x14ac:dyDescent="0.35">
      <c r="A54" t="s">
        <v>137</v>
      </c>
    </row>
    <row r="55" spans="1:11" x14ac:dyDescent="0.35">
      <c r="E55" s="13"/>
      <c r="F55" s="13"/>
      <c r="G55" s="13"/>
      <c r="H55" s="13"/>
      <c r="I55" s="13"/>
      <c r="J55" s="13"/>
      <c r="K55" s="13"/>
    </row>
    <row r="56" spans="1:11" x14ac:dyDescent="0.35">
      <c r="B56" s="36" t="s">
        <v>138</v>
      </c>
      <c r="C56" s="36" t="s">
        <v>139</v>
      </c>
    </row>
    <row r="57" spans="1:11" x14ac:dyDescent="0.35">
      <c r="B57" s="37" t="s">
        <v>140</v>
      </c>
      <c r="C57" s="37">
        <v>45</v>
      </c>
    </row>
    <row r="58" spans="1:11" x14ac:dyDescent="0.35">
      <c r="B58" s="37" t="s">
        <v>141</v>
      </c>
      <c r="C58" s="37">
        <v>50</v>
      </c>
    </row>
    <row r="59" spans="1:11" x14ac:dyDescent="0.35">
      <c r="B59" s="37" t="s">
        <v>142</v>
      </c>
      <c r="C59" s="37">
        <v>48</v>
      </c>
    </row>
    <row r="60" spans="1:11" x14ac:dyDescent="0.35">
      <c r="B60" s="37" t="s">
        <v>140</v>
      </c>
      <c r="C60" s="37">
        <v>47</v>
      </c>
    </row>
    <row r="61" spans="1:11" x14ac:dyDescent="0.35">
      <c r="B61" s="37" t="s">
        <v>141</v>
      </c>
      <c r="C61" s="37">
        <v>52</v>
      </c>
    </row>
    <row r="62" spans="1:11" x14ac:dyDescent="0.35">
      <c r="B62" s="37" t="s">
        <v>142</v>
      </c>
      <c r="C62" s="37">
        <v>50</v>
      </c>
    </row>
    <row r="64" spans="1:11" x14ac:dyDescent="0.35">
      <c r="A64" s="3" t="s">
        <v>115</v>
      </c>
    </row>
    <row r="66" spans="1:9" ht="16.5" x14ac:dyDescent="0.45">
      <c r="A66" s="2" t="s">
        <v>9</v>
      </c>
      <c r="B66" s="29" t="s">
        <v>151</v>
      </c>
      <c r="I66" s="14" t="s">
        <v>111</v>
      </c>
    </row>
    <row r="67" spans="1:9" x14ac:dyDescent="0.35">
      <c r="A67" s="2" t="s">
        <v>10</v>
      </c>
      <c r="B67" t="s">
        <v>152</v>
      </c>
      <c r="I67" t="s">
        <v>112</v>
      </c>
    </row>
    <row r="69" spans="1:9" x14ac:dyDescent="0.35">
      <c r="B69" s="36" t="s">
        <v>138</v>
      </c>
      <c r="C69" s="36" t="s">
        <v>139</v>
      </c>
      <c r="F69" s="36" t="s">
        <v>138</v>
      </c>
      <c r="G69" s="36" t="s">
        <v>139</v>
      </c>
    </row>
    <row r="70" spans="1:9" x14ac:dyDescent="0.35">
      <c r="B70" s="37" t="s">
        <v>140</v>
      </c>
      <c r="C70" s="37">
        <v>45</v>
      </c>
      <c r="F70" s="37" t="s">
        <v>140</v>
      </c>
      <c r="G70" s="37">
        <v>47</v>
      </c>
    </row>
    <row r="71" spans="1:9" x14ac:dyDescent="0.35">
      <c r="B71" s="37" t="s">
        <v>141</v>
      </c>
      <c r="C71" s="37">
        <v>50</v>
      </c>
      <c r="F71" s="37" t="s">
        <v>141</v>
      </c>
      <c r="G71" s="37">
        <v>52</v>
      </c>
    </row>
    <row r="72" spans="1:9" x14ac:dyDescent="0.35">
      <c r="B72" s="37" t="s">
        <v>142</v>
      </c>
      <c r="C72" s="37">
        <v>48</v>
      </c>
      <c r="F72" s="37" t="s">
        <v>142</v>
      </c>
      <c r="G72" s="37">
        <v>50</v>
      </c>
    </row>
    <row r="74" spans="1:9" x14ac:dyDescent="0.35">
      <c r="A74" s="39" t="s">
        <v>72</v>
      </c>
      <c r="C74" s="37">
        <f>AVERAGE(C70:C72)</f>
        <v>47.666666666666664</v>
      </c>
      <c r="G74" s="37">
        <f>AVERAGE(G70:G72)</f>
        <v>49.666666666666664</v>
      </c>
    </row>
    <row r="76" spans="1:9" x14ac:dyDescent="0.35">
      <c r="B76" s="36" t="s">
        <v>138</v>
      </c>
      <c r="C76" s="36" t="s">
        <v>139</v>
      </c>
      <c r="E76" t="s">
        <v>85</v>
      </c>
    </row>
    <row r="77" spans="1:9" x14ac:dyDescent="0.35">
      <c r="B77" s="37" t="s">
        <v>140</v>
      </c>
      <c r="C77" s="38">
        <v>92</v>
      </c>
    </row>
    <row r="78" spans="1:9" ht="15" thickBot="1" x14ac:dyDescent="0.4">
      <c r="B78" s="37" t="s">
        <v>141</v>
      </c>
      <c r="C78" s="38">
        <v>102</v>
      </c>
      <c r="E78" t="s">
        <v>86</v>
      </c>
    </row>
    <row r="79" spans="1:9" x14ac:dyDescent="0.35">
      <c r="B79" s="37" t="s">
        <v>142</v>
      </c>
      <c r="C79" s="38">
        <v>98</v>
      </c>
      <c r="E79" s="12" t="s">
        <v>87</v>
      </c>
      <c r="F79" s="12" t="s">
        <v>88</v>
      </c>
      <c r="G79" s="12" t="s">
        <v>89</v>
      </c>
      <c r="H79" s="12" t="s">
        <v>72</v>
      </c>
      <c r="I79" s="12" t="s">
        <v>73</v>
      </c>
    </row>
    <row r="80" spans="1:9" x14ac:dyDescent="0.35">
      <c r="E80" t="s">
        <v>138</v>
      </c>
      <c r="F80">
        <v>3</v>
      </c>
    </row>
    <row r="81" spans="2:11" ht="15" thickBot="1" x14ac:dyDescent="0.4">
      <c r="E81" s="11" t="s">
        <v>139</v>
      </c>
      <c r="F81" s="11">
        <v>3</v>
      </c>
      <c r="G81" s="11">
        <v>292</v>
      </c>
      <c r="H81" s="11">
        <v>97.333333333333329</v>
      </c>
      <c r="I81" s="11">
        <v>25.333333333333332</v>
      </c>
    </row>
    <row r="84" spans="2:11" ht="15" thickBot="1" x14ac:dyDescent="0.4">
      <c r="E84" t="s">
        <v>90</v>
      </c>
    </row>
    <row r="85" spans="2:11" x14ac:dyDescent="0.35">
      <c r="E85" s="12" t="s">
        <v>91</v>
      </c>
      <c r="F85" s="12" t="s">
        <v>92</v>
      </c>
      <c r="G85" s="12" t="s">
        <v>76</v>
      </c>
      <c r="H85" s="12" t="s">
        <v>93</v>
      </c>
      <c r="I85" s="12" t="s">
        <v>77</v>
      </c>
      <c r="J85" s="12" t="s">
        <v>94</v>
      </c>
      <c r="K85" s="12" t="s">
        <v>95</v>
      </c>
    </row>
    <row r="86" spans="2:11" x14ac:dyDescent="0.35">
      <c r="E86" t="s">
        <v>96</v>
      </c>
      <c r="F86">
        <v>13632.666666666666</v>
      </c>
      <c r="G86">
        <v>1</v>
      </c>
      <c r="H86">
        <v>13632.666666666666</v>
      </c>
      <c r="I86">
        <v>1035.3924050632911</v>
      </c>
      <c r="J86">
        <v>5.5609646716248131E-6</v>
      </c>
      <c r="K86">
        <v>7.708647422176786</v>
      </c>
    </row>
    <row r="87" spans="2:11" x14ac:dyDescent="0.35">
      <c r="E87" t="s">
        <v>97</v>
      </c>
      <c r="F87">
        <v>52.666666666666664</v>
      </c>
      <c r="G87">
        <v>4</v>
      </c>
      <c r="H87">
        <v>13.166666666666666</v>
      </c>
    </row>
    <row r="89" spans="2:11" ht="15" thickBot="1" x14ac:dyDescent="0.4">
      <c r="E89" s="11" t="s">
        <v>8</v>
      </c>
      <c r="F89" s="11">
        <v>13685.333333333332</v>
      </c>
      <c r="G89" s="11">
        <v>5</v>
      </c>
      <c r="H89" s="11"/>
      <c r="I89" s="11"/>
      <c r="J89" s="11"/>
      <c r="K89" s="11"/>
    </row>
    <row r="92" spans="2:11" x14ac:dyDescent="0.35">
      <c r="B92" t="s">
        <v>120</v>
      </c>
      <c r="F92" s="2">
        <f>1-0.95</f>
        <v>5.0000000000000044E-2</v>
      </c>
    </row>
    <row r="94" spans="2:11" x14ac:dyDescent="0.35">
      <c r="B94" s="3" t="s">
        <v>116</v>
      </c>
    </row>
    <row r="95" spans="2:11" x14ac:dyDescent="0.35">
      <c r="B95" s="3" t="s">
        <v>153</v>
      </c>
    </row>
    <row r="96" spans="2:11" x14ac:dyDescent="0.35">
      <c r="B96" s="3" t="s">
        <v>117</v>
      </c>
    </row>
    <row r="98" spans="2:2" x14ac:dyDescent="0.35">
      <c r="B98" s="3" t="s">
        <v>154</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4600E-15A2-4AD3-BD2D-275BDC7F724F}">
  <dimension ref="A1:I117"/>
  <sheetViews>
    <sheetView workbookViewId="0"/>
  </sheetViews>
  <sheetFormatPr defaultRowHeight="14.5" x14ac:dyDescent="0.35"/>
  <cols>
    <col min="2" max="2" width="9.08984375" bestFit="1" customWidth="1"/>
    <col min="3" max="3" width="9" bestFit="1" customWidth="1"/>
    <col min="6" max="6" width="28.26953125" bestFit="1" customWidth="1"/>
    <col min="7" max="8" width="11.81640625" bestFit="1" customWidth="1"/>
  </cols>
  <sheetData>
    <row r="1" spans="1:9" ht="15.5" x14ac:dyDescent="0.35">
      <c r="A1" s="1" t="s">
        <v>46</v>
      </c>
    </row>
    <row r="3" spans="1:9" ht="15.5" x14ac:dyDescent="0.35">
      <c r="A3" s="1" t="s">
        <v>47</v>
      </c>
    </row>
    <row r="5" spans="1:9" x14ac:dyDescent="0.35">
      <c r="A5" t="s">
        <v>48</v>
      </c>
    </row>
    <row r="7" spans="1:9" x14ac:dyDescent="0.35">
      <c r="B7" s="31" t="s">
        <v>65</v>
      </c>
      <c r="C7" s="31" t="s">
        <v>66</v>
      </c>
    </row>
    <row r="8" spans="1:9" x14ac:dyDescent="0.35">
      <c r="B8" s="32">
        <v>75</v>
      </c>
      <c r="C8" s="32">
        <v>82</v>
      </c>
    </row>
    <row r="9" spans="1:9" x14ac:dyDescent="0.35">
      <c r="B9" s="32">
        <v>80</v>
      </c>
      <c r="C9" s="32">
        <v>78</v>
      </c>
    </row>
    <row r="11" spans="1:9" x14ac:dyDescent="0.35">
      <c r="A11" t="s">
        <v>67</v>
      </c>
    </row>
    <row r="12" spans="1:9" x14ac:dyDescent="0.35">
      <c r="A12" t="s">
        <v>68</v>
      </c>
    </row>
    <row r="14" spans="1:9" x14ac:dyDescent="0.35">
      <c r="A14" t="s">
        <v>115</v>
      </c>
    </row>
    <row r="15" spans="1:9" x14ac:dyDescent="0.35">
      <c r="A15" s="2"/>
    </row>
    <row r="16" spans="1:9" ht="16.5" x14ac:dyDescent="0.45">
      <c r="A16" s="2" t="s">
        <v>9</v>
      </c>
      <c r="B16" t="s">
        <v>113</v>
      </c>
      <c r="I16" s="14" t="s">
        <v>111</v>
      </c>
    </row>
    <row r="17" spans="1:9" x14ac:dyDescent="0.35">
      <c r="A17" s="2" t="s">
        <v>10</v>
      </c>
      <c r="B17" t="s">
        <v>114</v>
      </c>
      <c r="I17" t="s">
        <v>112</v>
      </c>
    </row>
    <row r="19" spans="1:9" x14ac:dyDescent="0.35">
      <c r="B19" s="30" t="s">
        <v>65</v>
      </c>
      <c r="C19" s="30" t="s">
        <v>66</v>
      </c>
    </row>
    <row r="20" spans="1:9" x14ac:dyDescent="0.35">
      <c r="B20" s="32">
        <v>75</v>
      </c>
      <c r="C20" s="32">
        <v>82</v>
      </c>
    </row>
    <row r="21" spans="1:9" x14ac:dyDescent="0.35">
      <c r="B21" s="32">
        <v>80</v>
      </c>
      <c r="C21" s="32">
        <v>78</v>
      </c>
      <c r="F21" t="s">
        <v>78</v>
      </c>
    </row>
    <row r="22" spans="1:9" ht="15" thickBot="1" x14ac:dyDescent="0.4">
      <c r="B22" s="32">
        <v>91</v>
      </c>
      <c r="C22" s="32">
        <v>64</v>
      </c>
    </row>
    <row r="23" spans="1:9" x14ac:dyDescent="0.35">
      <c r="B23" s="32">
        <v>88</v>
      </c>
      <c r="C23" s="32">
        <v>77</v>
      </c>
      <c r="F23" s="12"/>
      <c r="G23" s="12" t="s">
        <v>65</v>
      </c>
      <c r="H23" s="12" t="s">
        <v>66</v>
      </c>
    </row>
    <row r="24" spans="1:9" x14ac:dyDescent="0.35">
      <c r="B24" s="32">
        <v>98</v>
      </c>
      <c r="C24" s="32">
        <v>17</v>
      </c>
      <c r="F24" t="s">
        <v>74</v>
      </c>
      <c r="G24">
        <v>58.7</v>
      </c>
      <c r="H24">
        <v>54.633333333333333</v>
      </c>
    </row>
    <row r="25" spans="1:9" x14ac:dyDescent="0.35">
      <c r="B25" s="32">
        <v>64</v>
      </c>
      <c r="C25" s="32">
        <v>62</v>
      </c>
      <c r="F25" t="s">
        <v>73</v>
      </c>
      <c r="G25">
        <v>527.59655172413807</v>
      </c>
      <c r="H25">
        <v>700.10229885057447</v>
      </c>
    </row>
    <row r="26" spans="1:9" x14ac:dyDescent="0.35">
      <c r="B26" s="32">
        <v>77</v>
      </c>
      <c r="C26" s="32">
        <v>59</v>
      </c>
      <c r="F26" t="s">
        <v>75</v>
      </c>
      <c r="G26">
        <v>30</v>
      </c>
      <c r="H26">
        <v>30</v>
      </c>
    </row>
    <row r="27" spans="1:9" x14ac:dyDescent="0.35">
      <c r="B27" s="32">
        <v>41</v>
      </c>
      <c r="C27" s="32">
        <v>50</v>
      </c>
      <c r="F27" t="s">
        <v>79</v>
      </c>
      <c r="G27">
        <v>0</v>
      </c>
    </row>
    <row r="28" spans="1:9" x14ac:dyDescent="0.35">
      <c r="B28" s="32">
        <v>30</v>
      </c>
      <c r="C28" s="32">
        <v>77</v>
      </c>
      <c r="F28" t="s">
        <v>76</v>
      </c>
      <c r="G28">
        <v>57</v>
      </c>
    </row>
    <row r="29" spans="1:9" x14ac:dyDescent="0.35">
      <c r="B29" s="32">
        <v>97</v>
      </c>
      <c r="C29" s="32">
        <v>44</v>
      </c>
      <c r="F29" t="s">
        <v>80</v>
      </c>
      <c r="G29">
        <v>0.63570156221571072</v>
      </c>
    </row>
    <row r="30" spans="1:9" x14ac:dyDescent="0.35">
      <c r="B30" s="32">
        <v>51</v>
      </c>
      <c r="C30" s="32">
        <v>96</v>
      </c>
      <c r="F30" t="s">
        <v>81</v>
      </c>
      <c r="G30">
        <v>0.26375755626175734</v>
      </c>
    </row>
    <row r="31" spans="1:9" x14ac:dyDescent="0.35">
      <c r="B31" s="32">
        <v>29</v>
      </c>
      <c r="C31" s="32">
        <v>19</v>
      </c>
      <c r="F31" t="s">
        <v>82</v>
      </c>
      <c r="G31">
        <v>1.6720288884609551</v>
      </c>
    </row>
    <row r="32" spans="1:9" x14ac:dyDescent="0.35">
      <c r="B32" s="32">
        <v>30</v>
      </c>
      <c r="C32" s="32">
        <v>56</v>
      </c>
      <c r="F32" t="s">
        <v>83</v>
      </c>
      <c r="G32">
        <v>0.52751511252351468</v>
      </c>
    </row>
    <row r="33" spans="2:8" ht="15" thickBot="1" x14ac:dyDescent="0.4">
      <c r="B33" s="32">
        <v>45</v>
      </c>
      <c r="C33" s="32">
        <v>41</v>
      </c>
      <c r="F33" s="11" t="s">
        <v>84</v>
      </c>
      <c r="G33" s="11">
        <v>2.0024654592910065</v>
      </c>
      <c r="H33" s="11"/>
    </row>
    <row r="34" spans="2:8" x14ac:dyDescent="0.35">
      <c r="B34" s="32">
        <v>80</v>
      </c>
      <c r="C34" s="32">
        <v>95</v>
      </c>
    </row>
    <row r="35" spans="2:8" x14ac:dyDescent="0.35">
      <c r="B35" s="32">
        <v>70</v>
      </c>
      <c r="C35" s="32">
        <v>26</v>
      </c>
    </row>
    <row r="36" spans="2:8" x14ac:dyDescent="0.35">
      <c r="B36" s="32">
        <v>48</v>
      </c>
      <c r="C36" s="32">
        <v>42</v>
      </c>
    </row>
    <row r="37" spans="2:8" x14ac:dyDescent="0.35">
      <c r="B37" s="32">
        <v>57</v>
      </c>
      <c r="C37" s="32">
        <v>67</v>
      </c>
    </row>
    <row r="38" spans="2:8" x14ac:dyDescent="0.35">
      <c r="B38" s="32">
        <v>65</v>
      </c>
      <c r="C38" s="32">
        <v>37</v>
      </c>
      <c r="F38" s="13"/>
      <c r="G38" s="13"/>
      <c r="H38" s="13"/>
    </row>
    <row r="39" spans="2:8" x14ac:dyDescent="0.35">
      <c r="B39" s="32">
        <v>33</v>
      </c>
      <c r="C39" s="32">
        <v>50</v>
      </c>
    </row>
    <row r="40" spans="2:8" x14ac:dyDescent="0.35">
      <c r="B40" s="32">
        <v>36</v>
      </c>
      <c r="C40" s="32">
        <v>12</v>
      </c>
    </row>
    <row r="41" spans="2:8" x14ac:dyDescent="0.35">
      <c r="B41" s="32">
        <v>37</v>
      </c>
      <c r="C41" s="32">
        <v>79</v>
      </c>
    </row>
    <row r="42" spans="2:8" x14ac:dyDescent="0.35">
      <c r="B42" s="32">
        <v>34</v>
      </c>
      <c r="C42" s="32">
        <v>40</v>
      </c>
    </row>
    <row r="43" spans="2:8" x14ac:dyDescent="0.35">
      <c r="B43" s="32">
        <v>49</v>
      </c>
      <c r="C43" s="32">
        <v>73</v>
      </c>
    </row>
    <row r="44" spans="2:8" x14ac:dyDescent="0.35">
      <c r="B44" s="32">
        <v>98</v>
      </c>
      <c r="C44" s="32">
        <v>68</v>
      </c>
    </row>
    <row r="45" spans="2:8" x14ac:dyDescent="0.35">
      <c r="B45" s="32">
        <v>45</v>
      </c>
      <c r="C45" s="32">
        <v>95</v>
      </c>
    </row>
    <row r="46" spans="2:8" x14ac:dyDescent="0.35">
      <c r="B46" s="32">
        <v>33</v>
      </c>
      <c r="C46" s="32">
        <v>26</v>
      </c>
    </row>
    <row r="47" spans="2:8" x14ac:dyDescent="0.35">
      <c r="B47" s="32">
        <v>38</v>
      </c>
      <c r="C47" s="32">
        <v>11</v>
      </c>
    </row>
    <row r="48" spans="2:8" x14ac:dyDescent="0.35">
      <c r="B48" s="32">
        <v>72</v>
      </c>
      <c r="C48" s="32">
        <v>83</v>
      </c>
    </row>
    <row r="49" spans="1:8" x14ac:dyDescent="0.35">
      <c r="B49" s="32">
        <v>70</v>
      </c>
      <c r="C49" s="32">
        <v>13</v>
      </c>
    </row>
    <row r="50" spans="1:8" x14ac:dyDescent="0.35">
      <c r="B50" s="2"/>
      <c r="C50" s="2"/>
    </row>
    <row r="51" spans="1:8" x14ac:dyDescent="0.35">
      <c r="A51" s="30" t="s">
        <v>72</v>
      </c>
      <c r="B51" s="32">
        <f>AVERAGE(B20:B49)</f>
        <v>58.7</v>
      </c>
      <c r="C51" s="32">
        <f>AVERAGE(C20:C49)</f>
        <v>54.633333333333333</v>
      </c>
    </row>
    <row r="52" spans="1:8" x14ac:dyDescent="0.35">
      <c r="A52" s="30" t="s">
        <v>73</v>
      </c>
      <c r="B52" s="32">
        <f>_xlfn.VAR.S(B20:B49)</f>
        <v>527.59655172413807</v>
      </c>
      <c r="C52" s="32">
        <f>_xlfn.VAR.S(C20:C49)</f>
        <v>700.10229885057447</v>
      </c>
    </row>
    <row r="53" spans="1:8" x14ac:dyDescent="0.35">
      <c r="H53" s="2"/>
    </row>
    <row r="55" spans="1:8" x14ac:dyDescent="0.35">
      <c r="A55" t="s">
        <v>149</v>
      </c>
      <c r="F55" s="3">
        <f>1-0.95</f>
        <v>5.0000000000000044E-2</v>
      </c>
    </row>
    <row r="57" spans="1:8" x14ac:dyDescent="0.35">
      <c r="A57" t="s">
        <v>121</v>
      </c>
    </row>
    <row r="58" spans="1:8" x14ac:dyDescent="0.35">
      <c r="A58" t="s">
        <v>122</v>
      </c>
    </row>
    <row r="59" spans="1:8" x14ac:dyDescent="0.35">
      <c r="A59" t="s">
        <v>117</v>
      </c>
    </row>
    <row r="61" spans="1:8" x14ac:dyDescent="0.35">
      <c r="A61" t="s">
        <v>135</v>
      </c>
    </row>
    <row r="67" spans="1:3" x14ac:dyDescent="0.35">
      <c r="A67" t="s">
        <v>143</v>
      </c>
    </row>
    <row r="69" spans="1:3" x14ac:dyDescent="0.35">
      <c r="B69" s="33" t="s">
        <v>144</v>
      </c>
      <c r="C69" s="33" t="s">
        <v>145</v>
      </c>
    </row>
    <row r="70" spans="1:3" x14ac:dyDescent="0.35">
      <c r="B70" s="34">
        <v>12.5</v>
      </c>
      <c r="C70" s="34">
        <v>14.2</v>
      </c>
    </row>
    <row r="71" spans="1:3" x14ac:dyDescent="0.35">
      <c r="B71" s="34">
        <v>11.8</v>
      </c>
      <c r="C71" s="34">
        <v>13.9</v>
      </c>
    </row>
    <row r="73" spans="1:3" x14ac:dyDescent="0.35">
      <c r="A73" t="s">
        <v>146</v>
      </c>
    </row>
    <row r="75" spans="1:3" x14ac:dyDescent="0.35">
      <c r="A75" s="3" t="s">
        <v>115</v>
      </c>
    </row>
    <row r="77" spans="1:3" x14ac:dyDescent="0.35">
      <c r="A77" s="2" t="s">
        <v>9</v>
      </c>
      <c r="B77" t="s">
        <v>147</v>
      </c>
    </row>
    <row r="78" spans="1:3" x14ac:dyDescent="0.35">
      <c r="A78" s="2" t="s">
        <v>10</v>
      </c>
      <c r="B78" t="s">
        <v>148</v>
      </c>
    </row>
    <row r="80" spans="1:3" x14ac:dyDescent="0.35">
      <c r="B80" s="33" t="s">
        <v>144</v>
      </c>
      <c r="C80" s="33" t="s">
        <v>145</v>
      </c>
    </row>
    <row r="81" spans="2:8" x14ac:dyDescent="0.35">
      <c r="B81" s="34">
        <v>12.5</v>
      </c>
      <c r="C81" s="34">
        <v>14.2</v>
      </c>
    </row>
    <row r="82" spans="2:8" x14ac:dyDescent="0.35">
      <c r="B82" s="34">
        <v>11.8</v>
      </c>
      <c r="C82" s="34">
        <v>13.9</v>
      </c>
    </row>
    <row r="83" spans="2:8" x14ac:dyDescent="0.35">
      <c r="B83" s="35">
        <v>24.43</v>
      </c>
      <c r="C83" s="35">
        <v>8.7100000000000009</v>
      </c>
      <c r="F83" t="s">
        <v>78</v>
      </c>
    </row>
    <row r="84" spans="2:8" ht="15" thickBot="1" x14ac:dyDescent="0.4">
      <c r="B84" s="35">
        <v>12.47</v>
      </c>
      <c r="C84" s="35">
        <v>22.9</v>
      </c>
    </row>
    <row r="85" spans="2:8" x14ac:dyDescent="0.35">
      <c r="B85" s="35">
        <v>4.59</v>
      </c>
      <c r="C85" s="35">
        <v>3.86</v>
      </c>
      <c r="F85" s="12"/>
      <c r="G85" s="12" t="s">
        <v>144</v>
      </c>
      <c r="H85" s="12" t="s">
        <v>145</v>
      </c>
    </row>
    <row r="86" spans="2:8" x14ac:dyDescent="0.35">
      <c r="B86" s="35">
        <v>3.96</v>
      </c>
      <c r="C86" s="35">
        <v>18.59</v>
      </c>
      <c r="F86" t="s">
        <v>74</v>
      </c>
      <c r="G86">
        <v>12.114399999999998</v>
      </c>
      <c r="H86">
        <v>13.3704</v>
      </c>
    </row>
    <row r="87" spans="2:8" x14ac:dyDescent="0.35">
      <c r="B87" s="35">
        <v>18.690000000000001</v>
      </c>
      <c r="C87" s="35">
        <v>26.5</v>
      </c>
      <c r="F87" t="s">
        <v>73</v>
      </c>
      <c r="G87">
        <v>51.750350666666691</v>
      </c>
      <c r="H87">
        <v>70.333787333333291</v>
      </c>
    </row>
    <row r="88" spans="2:8" x14ac:dyDescent="0.35">
      <c r="B88" s="35">
        <v>23.08</v>
      </c>
      <c r="C88" s="35">
        <v>13.52</v>
      </c>
      <c r="F88" t="s">
        <v>75</v>
      </c>
      <c r="G88">
        <v>25</v>
      </c>
      <c r="H88">
        <v>25</v>
      </c>
    </row>
    <row r="89" spans="2:8" x14ac:dyDescent="0.35">
      <c r="B89" s="35">
        <v>8.3699999999999992</v>
      </c>
      <c r="C89" s="35">
        <v>2.33</v>
      </c>
      <c r="F89" t="s">
        <v>79</v>
      </c>
      <c r="G89">
        <v>0</v>
      </c>
    </row>
    <row r="90" spans="2:8" x14ac:dyDescent="0.35">
      <c r="B90" s="35">
        <v>18.54</v>
      </c>
      <c r="C90" s="35">
        <v>5.84</v>
      </c>
      <c r="F90" t="s">
        <v>76</v>
      </c>
      <c r="G90">
        <v>47</v>
      </c>
    </row>
    <row r="91" spans="2:8" x14ac:dyDescent="0.35">
      <c r="B91" s="35">
        <v>7.79</v>
      </c>
      <c r="C91" s="35">
        <v>2.91</v>
      </c>
      <c r="F91" t="s">
        <v>80</v>
      </c>
      <c r="G91">
        <v>-0.5683685296178671</v>
      </c>
    </row>
    <row r="92" spans="2:8" x14ac:dyDescent="0.35">
      <c r="B92" s="35">
        <v>6.35</v>
      </c>
      <c r="C92" s="35">
        <v>6.05</v>
      </c>
      <c r="F92" t="s">
        <v>81</v>
      </c>
      <c r="G92">
        <v>0.28624524808732815</v>
      </c>
    </row>
    <row r="93" spans="2:8" x14ac:dyDescent="0.35">
      <c r="B93" s="35">
        <v>2.98</v>
      </c>
      <c r="C93" s="35">
        <v>29.19</v>
      </c>
      <c r="F93" t="s">
        <v>82</v>
      </c>
      <c r="G93">
        <v>1.6779267216418625</v>
      </c>
    </row>
    <row r="94" spans="2:8" x14ac:dyDescent="0.35">
      <c r="B94" s="35">
        <v>2.92</v>
      </c>
      <c r="C94" s="35">
        <v>18.84</v>
      </c>
      <c r="F94" t="s">
        <v>83</v>
      </c>
      <c r="G94">
        <v>0.5724904961746563</v>
      </c>
    </row>
    <row r="95" spans="2:8" ht="15" thickBot="1" x14ac:dyDescent="0.4">
      <c r="B95" s="35">
        <v>12.4</v>
      </c>
      <c r="C95" s="35">
        <v>6.34</v>
      </c>
      <c r="F95" s="11" t="s">
        <v>84</v>
      </c>
      <c r="G95" s="11">
        <v>2.0117405137297668</v>
      </c>
      <c r="H95" s="11"/>
    </row>
    <row r="96" spans="2:8" x14ac:dyDescent="0.35">
      <c r="B96" s="35">
        <v>23.95</v>
      </c>
      <c r="C96" s="35">
        <v>2.62</v>
      </c>
    </row>
    <row r="97" spans="1:6" x14ac:dyDescent="0.35">
      <c r="B97" s="35">
        <v>3.93</v>
      </c>
      <c r="C97" s="35">
        <v>22.59</v>
      </c>
    </row>
    <row r="98" spans="1:6" x14ac:dyDescent="0.35">
      <c r="B98" s="35">
        <v>19.46</v>
      </c>
      <c r="C98" s="35">
        <v>9.9499999999999993</v>
      </c>
    </row>
    <row r="99" spans="1:6" x14ac:dyDescent="0.35">
      <c r="B99" s="35">
        <v>5.22</v>
      </c>
      <c r="C99" s="35">
        <v>22.13</v>
      </c>
    </row>
    <row r="100" spans="1:6" x14ac:dyDescent="0.35">
      <c r="B100" s="35">
        <v>18.059999999999999</v>
      </c>
      <c r="C100" s="35">
        <v>2.36</v>
      </c>
    </row>
    <row r="101" spans="1:6" x14ac:dyDescent="0.35">
      <c r="B101" s="35">
        <v>6.73</v>
      </c>
      <c r="C101" s="35">
        <v>8.3699999999999992</v>
      </c>
    </row>
    <row r="102" spans="1:6" x14ac:dyDescent="0.35">
      <c r="B102" s="35">
        <v>13.43</v>
      </c>
      <c r="C102" s="35">
        <v>23.36</v>
      </c>
    </row>
    <row r="103" spans="1:6" x14ac:dyDescent="0.35">
      <c r="B103" s="35">
        <v>21.46</v>
      </c>
      <c r="C103" s="35">
        <v>19.260000000000002</v>
      </c>
    </row>
    <row r="104" spans="1:6" x14ac:dyDescent="0.35">
      <c r="B104" s="35">
        <v>15.17</v>
      </c>
      <c r="C104" s="35">
        <v>19.350000000000001</v>
      </c>
    </row>
    <row r="105" spans="1:6" x14ac:dyDescent="0.35">
      <c r="B105" s="35">
        <v>4.58</v>
      </c>
      <c r="C105" s="35">
        <v>10.59</v>
      </c>
    </row>
    <row r="107" spans="1:6" x14ac:dyDescent="0.35">
      <c r="A107" s="33" t="s">
        <v>72</v>
      </c>
      <c r="B107" s="34">
        <f>AVERAGE(B81:B105)</f>
        <v>12.114399999999998</v>
      </c>
      <c r="C107" s="34">
        <f>AVERAGE(C81:C105)</f>
        <v>13.3704</v>
      </c>
    </row>
    <row r="108" spans="1:6" x14ac:dyDescent="0.35">
      <c r="A108" s="33" t="s">
        <v>73</v>
      </c>
      <c r="B108" s="34">
        <f>_xlfn.VAR.S(B81:B105)</f>
        <v>51.750350666666691</v>
      </c>
      <c r="C108" s="34">
        <f>_xlfn.VAR.S(C81:C105)</f>
        <v>70.333787333333291</v>
      </c>
    </row>
    <row r="109" spans="1:6" x14ac:dyDescent="0.35">
      <c r="B109" s="2"/>
      <c r="C109" s="2"/>
    </row>
    <row r="111" spans="1:6" x14ac:dyDescent="0.35">
      <c r="A111" t="s">
        <v>149</v>
      </c>
      <c r="F111" s="3">
        <f>1-0.95</f>
        <v>5.0000000000000044E-2</v>
      </c>
    </row>
    <row r="113" spans="1:1" x14ac:dyDescent="0.35">
      <c r="A113" t="s">
        <v>121</v>
      </c>
    </row>
    <row r="114" spans="1:1" x14ac:dyDescent="0.35">
      <c r="A114" t="s">
        <v>122</v>
      </c>
    </row>
    <row r="115" spans="1:1" x14ac:dyDescent="0.35">
      <c r="A115" t="s">
        <v>117</v>
      </c>
    </row>
    <row r="117" spans="1:1" x14ac:dyDescent="0.35">
      <c r="A117"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08EA3-3A90-4DAC-BE93-BD95D07BF622}">
  <dimension ref="A1:P70"/>
  <sheetViews>
    <sheetView workbookViewId="0"/>
  </sheetViews>
  <sheetFormatPr defaultRowHeight="14.5" x14ac:dyDescent="0.35"/>
  <cols>
    <col min="1" max="1" width="10.1796875" customWidth="1"/>
    <col min="2" max="2" width="10" customWidth="1"/>
    <col min="3" max="6" width="10" bestFit="1" customWidth="1"/>
    <col min="7" max="7" width="28.26953125" bestFit="1" customWidth="1"/>
    <col min="8" max="11" width="11.81640625" bestFit="1" customWidth="1"/>
    <col min="14" max="14" width="8.36328125" customWidth="1"/>
    <col min="15" max="15" width="8.90625" customWidth="1"/>
    <col min="16" max="16" width="9.7265625" bestFit="1" customWidth="1"/>
  </cols>
  <sheetData>
    <row r="1" spans="1:3" ht="15.5" x14ac:dyDescent="0.35">
      <c r="A1" s="1" t="s">
        <v>50</v>
      </c>
    </row>
    <row r="3" spans="1:3" x14ac:dyDescent="0.35">
      <c r="A3" t="s">
        <v>51</v>
      </c>
    </row>
    <row r="5" spans="1:3" x14ac:dyDescent="0.35">
      <c r="B5" s="20" t="s">
        <v>52</v>
      </c>
      <c r="C5" s="20" t="s">
        <v>53</v>
      </c>
    </row>
    <row r="6" spans="1:3" x14ac:dyDescent="0.35">
      <c r="A6" s="2"/>
      <c r="B6" s="21">
        <v>65</v>
      </c>
      <c r="C6" s="21">
        <v>72</v>
      </c>
    </row>
    <row r="7" spans="1:3" x14ac:dyDescent="0.35">
      <c r="A7" s="2"/>
      <c r="B7" s="21">
        <v>70</v>
      </c>
      <c r="C7" s="21">
        <v>68</v>
      </c>
    </row>
    <row r="9" spans="1:3" x14ac:dyDescent="0.35">
      <c r="A9" t="s">
        <v>54</v>
      </c>
    </row>
    <row r="10" spans="1:3" x14ac:dyDescent="0.35">
      <c r="A10" t="s">
        <v>55</v>
      </c>
    </row>
    <row r="12" spans="1:3" x14ac:dyDescent="0.35">
      <c r="A12" t="s">
        <v>115</v>
      </c>
    </row>
    <row r="14" spans="1:3" x14ac:dyDescent="0.35">
      <c r="A14" s="2" t="s">
        <v>9</v>
      </c>
      <c r="B14" t="s">
        <v>124</v>
      </c>
    </row>
    <row r="15" spans="1:3" x14ac:dyDescent="0.35">
      <c r="A15" s="2" t="s">
        <v>10</v>
      </c>
      <c r="B15" t="s">
        <v>123</v>
      </c>
    </row>
    <row r="17" spans="3:16" x14ac:dyDescent="0.35">
      <c r="C17" s="28" t="s">
        <v>52</v>
      </c>
      <c r="E17" s="28" t="s">
        <v>53</v>
      </c>
      <c r="N17" s="13"/>
      <c r="O17" s="13"/>
      <c r="P17" s="13"/>
    </row>
    <row r="18" spans="3:16" x14ac:dyDescent="0.35">
      <c r="C18" s="21">
        <v>65</v>
      </c>
      <c r="D18" s="2"/>
      <c r="E18" s="21">
        <v>72</v>
      </c>
      <c r="F18" s="2"/>
      <c r="G18" t="s">
        <v>125</v>
      </c>
    </row>
    <row r="19" spans="3:16" ht="15" thickBot="1" x14ac:dyDescent="0.4">
      <c r="C19" s="21">
        <v>70</v>
      </c>
      <c r="D19" s="2"/>
      <c r="E19" s="21">
        <v>68</v>
      </c>
      <c r="F19" s="2"/>
    </row>
    <row r="20" spans="3:16" x14ac:dyDescent="0.35">
      <c r="C20" s="21">
        <v>20</v>
      </c>
      <c r="D20" s="2"/>
      <c r="E20" s="21">
        <v>15</v>
      </c>
      <c r="F20" s="2"/>
      <c r="G20" s="12"/>
      <c r="H20" s="12" t="s">
        <v>130</v>
      </c>
      <c r="I20" s="12" t="s">
        <v>131</v>
      </c>
    </row>
    <row r="21" spans="3:16" x14ac:dyDescent="0.35">
      <c r="C21" s="21">
        <v>6</v>
      </c>
      <c r="D21" s="2"/>
      <c r="E21" s="21">
        <v>26</v>
      </c>
      <c r="F21" s="2"/>
      <c r="G21" t="s">
        <v>74</v>
      </c>
      <c r="H21">
        <v>43.85</v>
      </c>
      <c r="I21">
        <v>45.3</v>
      </c>
      <c r="J21" s="13"/>
      <c r="K21" s="13"/>
    </row>
    <row r="22" spans="3:16" x14ac:dyDescent="0.35">
      <c r="C22" s="21">
        <v>73</v>
      </c>
      <c r="D22" s="2"/>
      <c r="E22" s="21">
        <v>15</v>
      </c>
      <c r="F22" s="2"/>
      <c r="G22" t="s">
        <v>73</v>
      </c>
      <c r="H22">
        <v>785.25897435897446</v>
      </c>
      <c r="I22">
        <v>726.47179487179471</v>
      </c>
    </row>
    <row r="23" spans="3:16" x14ac:dyDescent="0.35">
      <c r="C23" s="21">
        <v>44</v>
      </c>
      <c r="D23" s="2"/>
      <c r="E23" s="21">
        <v>17</v>
      </c>
      <c r="F23" s="2"/>
      <c r="G23" t="s">
        <v>75</v>
      </c>
      <c r="H23">
        <v>40</v>
      </c>
      <c r="I23">
        <v>40</v>
      </c>
    </row>
    <row r="24" spans="3:16" x14ac:dyDescent="0.35">
      <c r="C24" s="21">
        <v>83</v>
      </c>
      <c r="D24" s="2"/>
      <c r="E24" s="21">
        <v>59</v>
      </c>
      <c r="F24" s="2"/>
      <c r="G24" t="s">
        <v>76</v>
      </c>
      <c r="H24">
        <v>39</v>
      </c>
      <c r="I24">
        <v>39</v>
      </c>
    </row>
    <row r="25" spans="3:16" x14ac:dyDescent="0.35">
      <c r="C25" s="21">
        <v>33</v>
      </c>
      <c r="D25" s="2"/>
      <c r="E25" s="21">
        <v>79</v>
      </c>
      <c r="F25" s="2"/>
      <c r="G25" t="s">
        <v>77</v>
      </c>
      <c r="H25">
        <v>1.0809214891784675</v>
      </c>
    </row>
    <row r="26" spans="3:16" x14ac:dyDescent="0.35">
      <c r="C26" s="21">
        <v>52</v>
      </c>
      <c r="D26" s="2"/>
      <c r="E26" s="21">
        <v>24</v>
      </c>
      <c r="F26" s="2"/>
      <c r="G26" t="s">
        <v>126</v>
      </c>
      <c r="H26">
        <v>0.40462595468213136</v>
      </c>
    </row>
    <row r="27" spans="3:16" ht="15" thickBot="1" x14ac:dyDescent="0.4">
      <c r="C27" s="21">
        <v>9</v>
      </c>
      <c r="D27" s="2"/>
      <c r="E27" s="21">
        <v>28</v>
      </c>
      <c r="F27" s="2"/>
      <c r="G27" s="11" t="s">
        <v>127</v>
      </c>
      <c r="H27" s="11">
        <v>1.7044650670974228</v>
      </c>
      <c r="I27" s="11"/>
    </row>
    <row r="28" spans="3:16" x14ac:dyDescent="0.35">
      <c r="C28" s="21">
        <v>9</v>
      </c>
      <c r="D28" s="2"/>
      <c r="E28" s="21">
        <v>34</v>
      </c>
      <c r="F28" s="2"/>
      <c r="G28" s="2"/>
    </row>
    <row r="29" spans="3:16" x14ac:dyDescent="0.35">
      <c r="C29" s="21">
        <v>57</v>
      </c>
      <c r="D29" s="2"/>
      <c r="E29" s="21">
        <v>77</v>
      </c>
      <c r="F29" s="2"/>
      <c r="G29" s="2"/>
    </row>
    <row r="30" spans="3:16" x14ac:dyDescent="0.35">
      <c r="C30" s="21">
        <v>88</v>
      </c>
      <c r="D30" s="2"/>
      <c r="E30" s="21">
        <v>39</v>
      </c>
      <c r="F30" s="2"/>
      <c r="G30" s="2"/>
    </row>
    <row r="31" spans="3:16" x14ac:dyDescent="0.35">
      <c r="C31" s="21">
        <v>5</v>
      </c>
      <c r="D31" s="2"/>
      <c r="E31" s="21">
        <v>33</v>
      </c>
      <c r="F31" s="2"/>
      <c r="G31" s="2"/>
    </row>
    <row r="32" spans="3:16" x14ac:dyDescent="0.35">
      <c r="C32" s="21">
        <v>24</v>
      </c>
      <c r="D32" s="2"/>
      <c r="E32" s="21">
        <v>28</v>
      </c>
      <c r="F32" s="2"/>
      <c r="G32" s="2"/>
      <c r="I32" s="13"/>
      <c r="J32" s="13"/>
      <c r="K32" s="13"/>
    </row>
    <row r="33" spans="3:7" x14ac:dyDescent="0.35">
      <c r="C33" s="21">
        <v>30</v>
      </c>
      <c r="D33" s="2"/>
      <c r="E33" s="21">
        <v>80</v>
      </c>
      <c r="F33" s="2"/>
      <c r="G33" s="2"/>
    </row>
    <row r="34" spans="3:7" x14ac:dyDescent="0.35">
      <c r="C34" s="21">
        <v>36</v>
      </c>
      <c r="D34" s="2"/>
      <c r="E34" s="21">
        <v>48</v>
      </c>
      <c r="F34" s="2"/>
      <c r="G34" s="2"/>
    </row>
    <row r="35" spans="3:7" x14ac:dyDescent="0.35">
      <c r="C35" s="21">
        <v>11</v>
      </c>
      <c r="D35" s="2"/>
      <c r="E35" s="21">
        <v>20</v>
      </c>
      <c r="F35" s="2"/>
      <c r="G35" s="2"/>
    </row>
    <row r="36" spans="3:7" x14ac:dyDescent="0.35">
      <c r="C36" s="21">
        <v>59</v>
      </c>
      <c r="D36" s="2"/>
      <c r="E36" s="21">
        <v>4</v>
      </c>
      <c r="F36" s="2"/>
      <c r="G36" s="2"/>
    </row>
    <row r="37" spans="3:7" x14ac:dyDescent="0.35">
      <c r="C37" s="21">
        <v>93</v>
      </c>
      <c r="D37" s="2"/>
      <c r="E37" s="21">
        <v>12</v>
      </c>
      <c r="F37" s="2"/>
      <c r="G37" s="2"/>
    </row>
    <row r="38" spans="3:7" x14ac:dyDescent="0.35">
      <c r="C38" s="21">
        <v>58</v>
      </c>
      <c r="D38" s="2"/>
      <c r="E38" s="21">
        <v>51</v>
      </c>
      <c r="F38" s="2"/>
      <c r="G38" s="2"/>
    </row>
    <row r="39" spans="3:7" x14ac:dyDescent="0.35">
      <c r="C39" s="21">
        <v>90</v>
      </c>
      <c r="D39" s="2"/>
      <c r="E39" s="21">
        <v>35</v>
      </c>
      <c r="F39" s="2"/>
      <c r="G39" s="2"/>
    </row>
    <row r="40" spans="3:7" x14ac:dyDescent="0.35">
      <c r="C40" s="21">
        <v>29</v>
      </c>
      <c r="D40" s="2"/>
      <c r="E40" s="21">
        <v>83</v>
      </c>
      <c r="F40" s="2"/>
      <c r="G40" s="2"/>
    </row>
    <row r="41" spans="3:7" x14ac:dyDescent="0.35">
      <c r="C41" s="21">
        <v>8</v>
      </c>
      <c r="D41" s="2"/>
      <c r="E41" s="21">
        <v>50</v>
      </c>
      <c r="F41" s="2"/>
      <c r="G41" s="2"/>
    </row>
    <row r="42" spans="3:7" x14ac:dyDescent="0.35">
      <c r="C42" s="21">
        <v>21</v>
      </c>
      <c r="D42" s="2"/>
      <c r="E42" s="21">
        <v>52</v>
      </c>
      <c r="F42" s="2"/>
      <c r="G42" s="2"/>
    </row>
    <row r="43" spans="3:7" x14ac:dyDescent="0.35">
      <c r="C43" s="21">
        <v>52</v>
      </c>
      <c r="D43" s="2"/>
      <c r="E43" s="21">
        <v>9</v>
      </c>
      <c r="F43" s="2"/>
      <c r="G43" s="2"/>
    </row>
    <row r="44" spans="3:7" x14ac:dyDescent="0.35">
      <c r="C44" s="21">
        <v>76</v>
      </c>
      <c r="D44" s="2"/>
      <c r="E44" s="21">
        <v>82</v>
      </c>
      <c r="F44" s="2"/>
      <c r="G44" s="2"/>
    </row>
    <row r="45" spans="3:7" x14ac:dyDescent="0.35">
      <c r="C45" s="21">
        <v>40</v>
      </c>
      <c r="D45" s="2"/>
      <c r="E45" s="21">
        <v>97</v>
      </c>
      <c r="F45" s="2"/>
      <c r="G45" s="2"/>
    </row>
    <row r="46" spans="3:7" x14ac:dyDescent="0.35">
      <c r="C46" s="21">
        <v>99</v>
      </c>
      <c r="D46" s="2"/>
      <c r="E46" s="21">
        <v>87</v>
      </c>
      <c r="F46" s="2"/>
      <c r="G46" s="2"/>
    </row>
    <row r="47" spans="3:7" x14ac:dyDescent="0.35">
      <c r="C47" s="21">
        <v>56</v>
      </c>
      <c r="D47" s="2"/>
      <c r="E47" s="21">
        <v>66</v>
      </c>
      <c r="F47" s="2"/>
      <c r="G47" s="2"/>
    </row>
    <row r="48" spans="3:7" x14ac:dyDescent="0.35">
      <c r="C48" s="21">
        <v>53</v>
      </c>
      <c r="D48" s="2"/>
      <c r="E48" s="21">
        <v>52</v>
      </c>
      <c r="F48" s="2"/>
      <c r="G48" s="2"/>
    </row>
    <row r="49" spans="1:7" x14ac:dyDescent="0.35">
      <c r="C49" s="21">
        <v>50</v>
      </c>
      <c r="D49" s="2"/>
      <c r="E49" s="21">
        <v>26</v>
      </c>
      <c r="F49" s="2"/>
      <c r="G49" s="2"/>
    </row>
    <row r="50" spans="1:7" x14ac:dyDescent="0.35">
      <c r="C50" s="21">
        <v>13</v>
      </c>
      <c r="D50" s="2"/>
      <c r="E50" s="21">
        <v>56</v>
      </c>
      <c r="F50" s="2"/>
      <c r="G50" s="2"/>
    </row>
    <row r="51" spans="1:7" x14ac:dyDescent="0.35">
      <c r="C51" s="21">
        <v>72</v>
      </c>
      <c r="D51" s="2"/>
      <c r="E51" s="21">
        <v>15</v>
      </c>
      <c r="F51" s="2"/>
      <c r="G51" s="2"/>
    </row>
    <row r="52" spans="1:7" x14ac:dyDescent="0.35">
      <c r="C52" s="21">
        <v>29</v>
      </c>
      <c r="D52" s="2"/>
      <c r="E52" s="21">
        <v>85</v>
      </c>
      <c r="F52" s="2"/>
      <c r="G52" s="2"/>
    </row>
    <row r="53" spans="1:7" x14ac:dyDescent="0.35">
      <c r="C53" s="21">
        <v>52</v>
      </c>
      <c r="D53" s="2"/>
      <c r="E53" s="21">
        <v>6</v>
      </c>
      <c r="F53" s="2"/>
      <c r="G53" s="2"/>
    </row>
    <row r="54" spans="1:7" x14ac:dyDescent="0.35">
      <c r="C54" s="21">
        <v>58</v>
      </c>
      <c r="D54" s="2"/>
      <c r="E54" s="21">
        <v>37</v>
      </c>
      <c r="F54" s="2"/>
      <c r="G54" s="2"/>
    </row>
    <row r="55" spans="1:7" x14ac:dyDescent="0.35">
      <c r="C55" s="21">
        <v>13</v>
      </c>
      <c r="D55" s="2"/>
      <c r="E55" s="21">
        <v>39</v>
      </c>
      <c r="F55" s="2"/>
      <c r="G55" s="2"/>
    </row>
    <row r="56" spans="1:7" x14ac:dyDescent="0.35">
      <c r="C56" s="21">
        <v>2</v>
      </c>
      <c r="D56" s="2"/>
      <c r="E56" s="21">
        <v>83</v>
      </c>
      <c r="F56" s="2"/>
      <c r="G56" s="2"/>
    </row>
    <row r="57" spans="1:7" x14ac:dyDescent="0.35">
      <c r="C57" s="21">
        <v>16</v>
      </c>
      <c r="D57" s="2"/>
      <c r="E57" s="21">
        <v>23</v>
      </c>
      <c r="F57" s="2"/>
      <c r="G57" s="2"/>
    </row>
    <row r="58" spans="1:7" x14ac:dyDescent="0.35">
      <c r="C58" s="2"/>
      <c r="D58" s="2"/>
      <c r="E58" s="2"/>
      <c r="F58" s="2"/>
      <c r="G58" s="2"/>
    </row>
    <row r="59" spans="1:7" x14ac:dyDescent="0.35">
      <c r="C59" s="2"/>
      <c r="D59" s="2"/>
      <c r="E59" s="2"/>
      <c r="F59" s="2"/>
      <c r="G59" s="2"/>
    </row>
    <row r="60" spans="1:7" x14ac:dyDescent="0.35">
      <c r="A60" s="25" t="s">
        <v>129</v>
      </c>
      <c r="B60" s="26"/>
      <c r="C60" s="23">
        <f>AVERAGE(C18:C57)</f>
        <v>43.85</v>
      </c>
      <c r="D60" s="25" t="s">
        <v>71</v>
      </c>
      <c r="E60" s="21">
        <f>AVERAGE(E18:E57)</f>
        <v>45.3</v>
      </c>
      <c r="G60" s="2"/>
    </row>
    <row r="61" spans="1:7" x14ac:dyDescent="0.35">
      <c r="A61" s="27" t="s">
        <v>128</v>
      </c>
      <c r="B61" s="25"/>
      <c r="C61" s="24">
        <f>_xlfn.VAR.S(C18:C57)</f>
        <v>785.25897435897446</v>
      </c>
      <c r="D61" s="25" t="s">
        <v>71</v>
      </c>
      <c r="E61" s="22">
        <f>_xlfn.VAR.S(E18:E57)</f>
        <v>726.47179487179471</v>
      </c>
    </row>
    <row r="64" spans="1:7" x14ac:dyDescent="0.35">
      <c r="B64" t="s">
        <v>120</v>
      </c>
      <c r="F64" s="2">
        <f>1-0.95</f>
        <v>5.0000000000000044E-2</v>
      </c>
    </row>
    <row r="65" spans="2:3" x14ac:dyDescent="0.35">
      <c r="B65" s="2"/>
      <c r="C65" s="2"/>
    </row>
    <row r="66" spans="2:3" x14ac:dyDescent="0.35">
      <c r="B66" s="3" t="s">
        <v>116</v>
      </c>
      <c r="C66" s="2"/>
    </row>
    <row r="67" spans="2:3" x14ac:dyDescent="0.35">
      <c r="B67" t="s">
        <v>133</v>
      </c>
    </row>
    <row r="68" spans="2:3" x14ac:dyDescent="0.35">
      <c r="B68" t="s">
        <v>117</v>
      </c>
    </row>
    <row r="70" spans="2:3" x14ac:dyDescent="0.35">
      <c r="B70" t="s">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FEEB-F943-46E6-8EFD-8B31C59B4D8F}">
  <dimension ref="A1:L127"/>
  <sheetViews>
    <sheetView workbookViewId="0"/>
  </sheetViews>
  <sheetFormatPr defaultRowHeight="14.5" x14ac:dyDescent="0.35"/>
  <cols>
    <col min="2" max="2" width="29.36328125" bestFit="1" customWidth="1"/>
    <col min="3" max="3" width="29.26953125" bestFit="1" customWidth="1"/>
    <col min="4" max="4" width="10.81640625" bestFit="1" customWidth="1"/>
    <col min="5" max="5" width="11.26953125" bestFit="1" customWidth="1"/>
    <col min="7" max="7" width="11.81640625" bestFit="1" customWidth="1"/>
    <col min="8" max="8" width="11.26953125" bestFit="1" customWidth="1"/>
    <col min="10" max="10" width="26.81640625" bestFit="1" customWidth="1"/>
    <col min="11" max="11" width="11.81640625" bestFit="1" customWidth="1"/>
    <col min="12" max="12" width="10.81640625" bestFit="1" customWidth="1"/>
  </cols>
  <sheetData>
    <row r="1" spans="1:10" ht="15.5" x14ac:dyDescent="0.35">
      <c r="A1" s="1" t="s">
        <v>49</v>
      </c>
    </row>
    <row r="3" spans="1:10" x14ac:dyDescent="0.35">
      <c r="A3" t="s">
        <v>56</v>
      </c>
    </row>
    <row r="5" spans="1:10" x14ac:dyDescent="0.35">
      <c r="B5" s="17" t="s">
        <v>57</v>
      </c>
      <c r="C5" s="17" t="s">
        <v>58</v>
      </c>
    </row>
    <row r="6" spans="1:10" x14ac:dyDescent="0.35">
      <c r="B6" s="15" t="s">
        <v>59</v>
      </c>
      <c r="C6" s="15" t="s">
        <v>61</v>
      </c>
    </row>
    <row r="7" spans="1:10" x14ac:dyDescent="0.35">
      <c r="B7" s="15" t="s">
        <v>60</v>
      </c>
      <c r="C7" s="15" t="s">
        <v>62</v>
      </c>
    </row>
    <row r="9" spans="1:10" x14ac:dyDescent="0.35">
      <c r="A9" t="s">
        <v>63</v>
      </c>
    </row>
    <row r="10" spans="1:10" x14ac:dyDescent="0.35">
      <c r="A10" t="s">
        <v>64</v>
      </c>
    </row>
    <row r="12" spans="1:10" x14ac:dyDescent="0.35">
      <c r="A12" t="s">
        <v>115</v>
      </c>
    </row>
    <row r="14" spans="1:10" x14ac:dyDescent="0.35">
      <c r="A14" s="2" t="s">
        <v>9</v>
      </c>
      <c r="B14" t="s">
        <v>98</v>
      </c>
      <c r="D14" s="40" t="s">
        <v>100</v>
      </c>
      <c r="E14" s="40"/>
      <c r="F14" s="18"/>
      <c r="G14" s="40" t="s">
        <v>103</v>
      </c>
      <c r="H14" s="40"/>
    </row>
    <row r="15" spans="1:10" x14ac:dyDescent="0.35">
      <c r="A15" s="2" t="s">
        <v>10</v>
      </c>
      <c r="B15" t="s">
        <v>99</v>
      </c>
      <c r="D15" s="19" t="s">
        <v>101</v>
      </c>
      <c r="E15" s="19" t="s">
        <v>102</v>
      </c>
      <c r="F15" s="18"/>
      <c r="G15" s="19" t="s">
        <v>101</v>
      </c>
      <c r="H15" s="19" t="s">
        <v>102</v>
      </c>
    </row>
    <row r="16" spans="1:10" x14ac:dyDescent="0.35">
      <c r="D16" s="15">
        <v>75</v>
      </c>
      <c r="E16" s="15">
        <v>25</v>
      </c>
      <c r="F16" s="2"/>
      <c r="G16" s="15">
        <v>80</v>
      </c>
      <c r="H16" s="15">
        <v>20</v>
      </c>
      <c r="J16" t="s">
        <v>104</v>
      </c>
    </row>
    <row r="17" spans="4:12" ht="15" thickBot="1" x14ac:dyDescent="0.4">
      <c r="D17" s="15">
        <v>70</v>
      </c>
      <c r="E17" s="15">
        <v>30</v>
      </c>
      <c r="F17" s="2"/>
      <c r="G17" s="15">
        <v>85</v>
      </c>
      <c r="H17" s="15">
        <v>15</v>
      </c>
      <c r="J17" t="s">
        <v>132</v>
      </c>
    </row>
    <row r="18" spans="4:12" x14ac:dyDescent="0.35">
      <c r="D18" s="15">
        <v>50</v>
      </c>
      <c r="E18" s="15">
        <f t="shared" ref="E18:E80" si="0">100-D18</f>
        <v>50</v>
      </c>
      <c r="F18" s="2"/>
      <c r="G18" s="15">
        <v>95</v>
      </c>
      <c r="H18" s="15">
        <f t="shared" ref="H18:H80" si="1">100-G18</f>
        <v>5</v>
      </c>
      <c r="J18" s="12"/>
      <c r="K18" s="12" t="s">
        <v>100</v>
      </c>
      <c r="L18" s="12" t="s">
        <v>103</v>
      </c>
    </row>
    <row r="19" spans="4:12" x14ac:dyDescent="0.35">
      <c r="D19" s="15">
        <v>69</v>
      </c>
      <c r="E19" s="15">
        <f t="shared" si="0"/>
        <v>31</v>
      </c>
      <c r="F19" s="2"/>
      <c r="G19" s="15">
        <v>65</v>
      </c>
      <c r="H19" s="15">
        <f t="shared" si="1"/>
        <v>35</v>
      </c>
      <c r="J19" t="s">
        <v>74</v>
      </c>
      <c r="K19">
        <v>54.63</v>
      </c>
      <c r="L19">
        <v>50.43</v>
      </c>
    </row>
    <row r="20" spans="4:12" x14ac:dyDescent="0.35">
      <c r="D20" s="15">
        <v>91</v>
      </c>
      <c r="E20" s="15">
        <f t="shared" si="0"/>
        <v>9</v>
      </c>
      <c r="F20" s="2"/>
      <c r="G20" s="15">
        <v>80</v>
      </c>
      <c r="H20" s="15">
        <f t="shared" si="1"/>
        <v>20</v>
      </c>
      <c r="J20" t="s">
        <v>105</v>
      </c>
      <c r="K20">
        <v>806.65969700000005</v>
      </c>
      <c r="L20">
        <v>992.93444399999998</v>
      </c>
    </row>
    <row r="21" spans="4:12" x14ac:dyDescent="0.35">
      <c r="D21" s="15">
        <v>35</v>
      </c>
      <c r="E21" s="15">
        <f t="shared" si="0"/>
        <v>65</v>
      </c>
      <c r="F21" s="2"/>
      <c r="G21" s="15">
        <v>60</v>
      </c>
      <c r="H21" s="15">
        <f t="shared" si="1"/>
        <v>40</v>
      </c>
      <c r="J21" t="s">
        <v>75</v>
      </c>
      <c r="K21">
        <v>100</v>
      </c>
      <c r="L21">
        <v>100</v>
      </c>
    </row>
    <row r="22" spans="4:12" x14ac:dyDescent="0.35">
      <c r="D22" s="15">
        <v>75</v>
      </c>
      <c r="E22" s="15">
        <f t="shared" si="0"/>
        <v>25</v>
      </c>
      <c r="F22" s="2"/>
      <c r="G22" s="15">
        <v>85</v>
      </c>
      <c r="H22" s="15">
        <f t="shared" si="1"/>
        <v>15</v>
      </c>
      <c r="J22" t="s">
        <v>79</v>
      </c>
      <c r="K22">
        <v>0</v>
      </c>
    </row>
    <row r="23" spans="4:12" x14ac:dyDescent="0.35">
      <c r="D23" s="15">
        <v>45</v>
      </c>
      <c r="E23" s="15">
        <f t="shared" si="0"/>
        <v>55</v>
      </c>
      <c r="F23" s="2"/>
      <c r="G23" s="15">
        <v>66</v>
      </c>
      <c r="H23" s="15">
        <f t="shared" si="1"/>
        <v>34</v>
      </c>
      <c r="J23" t="s">
        <v>106</v>
      </c>
      <c r="K23">
        <v>0.99006111806907848</v>
      </c>
    </row>
    <row r="24" spans="4:12" x14ac:dyDescent="0.35">
      <c r="D24" s="15">
        <v>58</v>
      </c>
      <c r="E24" s="15">
        <f t="shared" si="0"/>
        <v>42</v>
      </c>
      <c r="F24" s="2"/>
      <c r="G24" s="15">
        <v>12</v>
      </c>
      <c r="H24" s="15">
        <f t="shared" si="1"/>
        <v>88</v>
      </c>
      <c r="J24" t="s">
        <v>107</v>
      </c>
      <c r="K24">
        <v>0.16107212329636789</v>
      </c>
    </row>
    <row r="25" spans="4:12" x14ac:dyDescent="0.35">
      <c r="D25" s="15">
        <v>34</v>
      </c>
      <c r="E25" s="15">
        <f t="shared" si="0"/>
        <v>66</v>
      </c>
      <c r="F25" s="2"/>
      <c r="G25" s="15">
        <v>100</v>
      </c>
      <c r="H25" s="15">
        <f t="shared" si="1"/>
        <v>0</v>
      </c>
      <c r="J25" t="s">
        <v>108</v>
      </c>
      <c r="K25">
        <v>1.6448536269514715</v>
      </c>
    </row>
    <row r="26" spans="4:12" x14ac:dyDescent="0.35">
      <c r="D26" s="15">
        <v>19</v>
      </c>
      <c r="E26" s="15">
        <f t="shared" si="0"/>
        <v>81</v>
      </c>
      <c r="F26" s="2"/>
      <c r="G26" s="15">
        <v>84</v>
      </c>
      <c r="H26" s="15">
        <f t="shared" si="1"/>
        <v>16</v>
      </c>
      <c r="J26" t="s">
        <v>109</v>
      </c>
      <c r="K26">
        <v>0.32214424659273577</v>
      </c>
    </row>
    <row r="27" spans="4:12" ht="15" thickBot="1" x14ac:dyDescent="0.4">
      <c r="D27" s="15">
        <v>52</v>
      </c>
      <c r="E27" s="15">
        <f t="shared" si="0"/>
        <v>48</v>
      </c>
      <c r="F27" s="2"/>
      <c r="G27" s="15">
        <v>64</v>
      </c>
      <c r="H27" s="15">
        <f t="shared" si="1"/>
        <v>36</v>
      </c>
      <c r="J27" s="11" t="s">
        <v>110</v>
      </c>
      <c r="K27" s="11">
        <v>1.9599639845400536</v>
      </c>
      <c r="L27" s="11"/>
    </row>
    <row r="28" spans="4:12" x14ac:dyDescent="0.35">
      <c r="D28" s="15">
        <v>5</v>
      </c>
      <c r="E28" s="15">
        <f t="shared" si="0"/>
        <v>95</v>
      </c>
      <c r="F28" s="2"/>
      <c r="G28" s="15">
        <v>62</v>
      </c>
      <c r="H28" s="15">
        <f t="shared" si="1"/>
        <v>38</v>
      </c>
    </row>
    <row r="29" spans="4:12" x14ac:dyDescent="0.35">
      <c r="D29" s="15">
        <v>97</v>
      </c>
      <c r="E29" s="15">
        <f t="shared" si="0"/>
        <v>3</v>
      </c>
      <c r="F29" s="2"/>
      <c r="G29" s="15">
        <v>50</v>
      </c>
      <c r="H29" s="15">
        <f t="shared" si="1"/>
        <v>50</v>
      </c>
    </row>
    <row r="30" spans="4:12" x14ac:dyDescent="0.35">
      <c r="D30" s="15">
        <v>38</v>
      </c>
      <c r="E30" s="15">
        <f t="shared" si="0"/>
        <v>62</v>
      </c>
      <c r="F30" s="2"/>
      <c r="G30" s="15">
        <v>82</v>
      </c>
      <c r="H30" s="15">
        <f t="shared" si="1"/>
        <v>18</v>
      </c>
    </row>
    <row r="31" spans="4:12" x14ac:dyDescent="0.35">
      <c r="D31" s="15">
        <v>91</v>
      </c>
      <c r="E31" s="15">
        <f t="shared" si="0"/>
        <v>9</v>
      </c>
      <c r="F31" s="2"/>
      <c r="G31" s="15">
        <v>5</v>
      </c>
      <c r="H31" s="15">
        <f t="shared" si="1"/>
        <v>95</v>
      </c>
    </row>
    <row r="32" spans="4:12" x14ac:dyDescent="0.35">
      <c r="D32" s="15">
        <v>28</v>
      </c>
      <c r="E32" s="15">
        <f t="shared" si="0"/>
        <v>72</v>
      </c>
      <c r="F32" s="2"/>
      <c r="G32" s="15">
        <v>4</v>
      </c>
      <c r="H32" s="15">
        <f t="shared" si="1"/>
        <v>96</v>
      </c>
    </row>
    <row r="33" spans="4:8" x14ac:dyDescent="0.35">
      <c r="D33" s="15">
        <v>79</v>
      </c>
      <c r="E33" s="15">
        <f t="shared" si="0"/>
        <v>21</v>
      </c>
      <c r="F33" s="2"/>
      <c r="G33" s="15">
        <v>78</v>
      </c>
      <c r="H33" s="15">
        <f t="shared" si="1"/>
        <v>22</v>
      </c>
    </row>
    <row r="34" spans="4:8" x14ac:dyDescent="0.35">
      <c r="D34" s="15">
        <v>14</v>
      </c>
      <c r="E34" s="15">
        <f t="shared" si="0"/>
        <v>86</v>
      </c>
      <c r="F34" s="2"/>
      <c r="G34" s="15">
        <v>97</v>
      </c>
      <c r="H34" s="15">
        <f t="shared" si="1"/>
        <v>3</v>
      </c>
    </row>
    <row r="35" spans="4:8" x14ac:dyDescent="0.35">
      <c r="D35" s="15">
        <v>100</v>
      </c>
      <c r="E35" s="15">
        <f t="shared" si="0"/>
        <v>0</v>
      </c>
      <c r="F35" s="2"/>
      <c r="G35" s="15">
        <v>85</v>
      </c>
      <c r="H35" s="15">
        <f t="shared" si="1"/>
        <v>15</v>
      </c>
    </row>
    <row r="36" spans="4:8" x14ac:dyDescent="0.35">
      <c r="D36" s="15">
        <v>90</v>
      </c>
      <c r="E36" s="15">
        <f t="shared" si="0"/>
        <v>10</v>
      </c>
      <c r="F36" s="2"/>
      <c r="G36" s="15">
        <v>7</v>
      </c>
      <c r="H36" s="15">
        <f t="shared" si="1"/>
        <v>93</v>
      </c>
    </row>
    <row r="37" spans="4:8" x14ac:dyDescent="0.35">
      <c r="D37" s="15">
        <v>9</v>
      </c>
      <c r="E37" s="15">
        <f t="shared" si="0"/>
        <v>91</v>
      </c>
      <c r="F37" s="2"/>
      <c r="G37" s="15">
        <v>29</v>
      </c>
      <c r="H37" s="15">
        <f t="shared" si="1"/>
        <v>71</v>
      </c>
    </row>
    <row r="38" spans="4:8" x14ac:dyDescent="0.35">
      <c r="D38" s="15">
        <v>27</v>
      </c>
      <c r="E38" s="15">
        <f t="shared" si="0"/>
        <v>73</v>
      </c>
      <c r="F38" s="2"/>
      <c r="G38" s="15">
        <v>85</v>
      </c>
      <c r="H38" s="15">
        <f t="shared" si="1"/>
        <v>15</v>
      </c>
    </row>
    <row r="39" spans="4:8" x14ac:dyDescent="0.35">
      <c r="D39" s="15">
        <v>73</v>
      </c>
      <c r="E39" s="15">
        <f t="shared" si="0"/>
        <v>27</v>
      </c>
      <c r="F39" s="2"/>
      <c r="G39" s="15">
        <v>12</v>
      </c>
      <c r="H39" s="15">
        <f t="shared" si="1"/>
        <v>88</v>
      </c>
    </row>
    <row r="40" spans="4:8" x14ac:dyDescent="0.35">
      <c r="D40" s="15">
        <v>98</v>
      </c>
      <c r="E40" s="15">
        <f t="shared" si="0"/>
        <v>2</v>
      </c>
      <c r="F40" s="2"/>
      <c r="G40" s="15">
        <v>7</v>
      </c>
      <c r="H40" s="15">
        <f t="shared" si="1"/>
        <v>93</v>
      </c>
    </row>
    <row r="41" spans="4:8" x14ac:dyDescent="0.35">
      <c r="D41" s="15">
        <v>82</v>
      </c>
      <c r="E41" s="15">
        <f t="shared" si="0"/>
        <v>18</v>
      </c>
      <c r="F41" s="2"/>
      <c r="G41" s="15">
        <v>75</v>
      </c>
      <c r="H41" s="15">
        <f t="shared" si="1"/>
        <v>25</v>
      </c>
    </row>
    <row r="42" spans="4:8" x14ac:dyDescent="0.35">
      <c r="D42" s="15">
        <v>63</v>
      </c>
      <c r="E42" s="15">
        <f t="shared" si="0"/>
        <v>37</v>
      </c>
      <c r="F42" s="2"/>
      <c r="G42" s="15">
        <v>25</v>
      </c>
      <c r="H42" s="15">
        <f t="shared" si="1"/>
        <v>75</v>
      </c>
    </row>
    <row r="43" spans="4:8" x14ac:dyDescent="0.35">
      <c r="D43" s="15">
        <v>78</v>
      </c>
      <c r="E43" s="15">
        <f t="shared" si="0"/>
        <v>22</v>
      </c>
      <c r="F43" s="2"/>
      <c r="G43" s="15">
        <v>85</v>
      </c>
      <c r="H43" s="15">
        <f t="shared" si="1"/>
        <v>15</v>
      </c>
    </row>
    <row r="44" spans="4:8" x14ac:dyDescent="0.35">
      <c r="D44" s="15">
        <v>83</v>
      </c>
      <c r="E44" s="15">
        <f t="shared" si="0"/>
        <v>17</v>
      </c>
      <c r="F44" s="2"/>
      <c r="G44" s="15">
        <v>86</v>
      </c>
      <c r="H44" s="15">
        <f t="shared" si="1"/>
        <v>14</v>
      </c>
    </row>
    <row r="45" spans="4:8" x14ac:dyDescent="0.35">
      <c r="D45" s="15">
        <v>0</v>
      </c>
      <c r="E45" s="15">
        <f t="shared" si="0"/>
        <v>100</v>
      </c>
      <c r="F45" s="2"/>
      <c r="G45" s="15">
        <v>37</v>
      </c>
      <c r="H45" s="15">
        <f t="shared" si="1"/>
        <v>63</v>
      </c>
    </row>
    <row r="46" spans="4:8" x14ac:dyDescent="0.35">
      <c r="D46" s="15">
        <v>73</v>
      </c>
      <c r="E46" s="15">
        <f t="shared" si="0"/>
        <v>27</v>
      </c>
      <c r="F46" s="2"/>
      <c r="G46" s="15">
        <v>34</v>
      </c>
      <c r="H46" s="15">
        <f t="shared" si="1"/>
        <v>66</v>
      </c>
    </row>
    <row r="47" spans="4:8" x14ac:dyDescent="0.35">
      <c r="D47" s="15">
        <v>42</v>
      </c>
      <c r="E47" s="15">
        <f t="shared" si="0"/>
        <v>58</v>
      </c>
      <c r="F47" s="2"/>
      <c r="G47" s="15">
        <v>64</v>
      </c>
      <c r="H47" s="15">
        <f t="shared" si="1"/>
        <v>36</v>
      </c>
    </row>
    <row r="48" spans="4:8" x14ac:dyDescent="0.35">
      <c r="D48" s="15">
        <v>84</v>
      </c>
      <c r="E48" s="15">
        <f t="shared" si="0"/>
        <v>16</v>
      </c>
      <c r="F48" s="2"/>
      <c r="G48" s="15">
        <v>9</v>
      </c>
      <c r="H48" s="15">
        <f t="shared" si="1"/>
        <v>91</v>
      </c>
    </row>
    <row r="49" spans="4:8" x14ac:dyDescent="0.35">
      <c r="D49" s="15">
        <v>99</v>
      </c>
      <c r="E49" s="15">
        <f t="shared" si="0"/>
        <v>1</v>
      </c>
      <c r="F49" s="2"/>
      <c r="G49" s="15">
        <v>7</v>
      </c>
      <c r="H49" s="15">
        <f t="shared" si="1"/>
        <v>93</v>
      </c>
    </row>
    <row r="50" spans="4:8" x14ac:dyDescent="0.35">
      <c r="D50" s="15">
        <v>95</v>
      </c>
      <c r="E50" s="15">
        <f t="shared" si="0"/>
        <v>5</v>
      </c>
      <c r="F50" s="2"/>
      <c r="G50" s="15">
        <v>72</v>
      </c>
      <c r="H50" s="15">
        <f t="shared" si="1"/>
        <v>28</v>
      </c>
    </row>
    <row r="51" spans="4:8" x14ac:dyDescent="0.35">
      <c r="D51" s="15">
        <v>50</v>
      </c>
      <c r="E51" s="15">
        <f t="shared" si="0"/>
        <v>50</v>
      </c>
      <c r="F51" s="2"/>
      <c r="G51" s="15">
        <v>41</v>
      </c>
      <c r="H51" s="15">
        <f t="shared" si="1"/>
        <v>59</v>
      </c>
    </row>
    <row r="52" spans="4:8" x14ac:dyDescent="0.35">
      <c r="D52" s="15">
        <v>63</v>
      </c>
      <c r="E52" s="15">
        <f t="shared" si="0"/>
        <v>37</v>
      </c>
      <c r="F52" s="2"/>
      <c r="G52" s="15">
        <v>63</v>
      </c>
      <c r="H52" s="15">
        <f t="shared" si="1"/>
        <v>37</v>
      </c>
    </row>
    <row r="53" spans="4:8" x14ac:dyDescent="0.35">
      <c r="D53" s="15">
        <v>49</v>
      </c>
      <c r="E53" s="15">
        <f t="shared" si="0"/>
        <v>51</v>
      </c>
      <c r="F53" s="2"/>
      <c r="G53" s="15">
        <v>29</v>
      </c>
      <c r="H53" s="15">
        <f t="shared" si="1"/>
        <v>71</v>
      </c>
    </row>
    <row r="54" spans="4:8" x14ac:dyDescent="0.35">
      <c r="D54" s="15">
        <v>65</v>
      </c>
      <c r="E54" s="15">
        <f t="shared" si="0"/>
        <v>35</v>
      </c>
      <c r="F54" s="2"/>
      <c r="G54" s="15">
        <v>39</v>
      </c>
      <c r="H54" s="15">
        <f t="shared" si="1"/>
        <v>61</v>
      </c>
    </row>
    <row r="55" spans="4:8" x14ac:dyDescent="0.35">
      <c r="D55" s="15">
        <v>20</v>
      </c>
      <c r="E55" s="15">
        <f t="shared" si="0"/>
        <v>80</v>
      </c>
      <c r="F55" s="2"/>
      <c r="G55" s="15">
        <v>33</v>
      </c>
      <c r="H55" s="15">
        <f t="shared" si="1"/>
        <v>67</v>
      </c>
    </row>
    <row r="56" spans="4:8" x14ac:dyDescent="0.35">
      <c r="D56" s="15">
        <v>17</v>
      </c>
      <c r="E56" s="15">
        <f t="shared" si="0"/>
        <v>83</v>
      </c>
      <c r="F56" s="2"/>
      <c r="G56" s="15">
        <v>76</v>
      </c>
      <c r="H56" s="15">
        <f t="shared" si="1"/>
        <v>24</v>
      </c>
    </row>
    <row r="57" spans="4:8" x14ac:dyDescent="0.35">
      <c r="D57" s="15">
        <v>67</v>
      </c>
      <c r="E57" s="15">
        <f t="shared" si="0"/>
        <v>33</v>
      </c>
      <c r="F57" s="2"/>
      <c r="G57" s="15">
        <v>77</v>
      </c>
      <c r="H57" s="15">
        <f t="shared" si="1"/>
        <v>23</v>
      </c>
    </row>
    <row r="58" spans="4:8" x14ac:dyDescent="0.35">
      <c r="D58" s="15">
        <v>62</v>
      </c>
      <c r="E58" s="15">
        <f t="shared" si="0"/>
        <v>38</v>
      </c>
      <c r="F58" s="2"/>
      <c r="G58" s="15">
        <v>13</v>
      </c>
      <c r="H58" s="15">
        <f t="shared" si="1"/>
        <v>87</v>
      </c>
    </row>
    <row r="59" spans="4:8" x14ac:dyDescent="0.35">
      <c r="D59" s="15">
        <v>3</v>
      </c>
      <c r="E59" s="15">
        <f t="shared" si="0"/>
        <v>97</v>
      </c>
      <c r="F59" s="2"/>
      <c r="G59" s="15">
        <v>35</v>
      </c>
      <c r="H59" s="15">
        <f t="shared" si="1"/>
        <v>65</v>
      </c>
    </row>
    <row r="60" spans="4:8" x14ac:dyDescent="0.35">
      <c r="D60" s="15">
        <v>16</v>
      </c>
      <c r="E60" s="15">
        <f t="shared" si="0"/>
        <v>84</v>
      </c>
      <c r="F60" s="2"/>
      <c r="G60" s="15">
        <v>35</v>
      </c>
      <c r="H60" s="15">
        <f t="shared" si="1"/>
        <v>65</v>
      </c>
    </row>
    <row r="61" spans="4:8" x14ac:dyDescent="0.35">
      <c r="D61" s="15">
        <v>92</v>
      </c>
      <c r="E61" s="15">
        <f t="shared" si="0"/>
        <v>8</v>
      </c>
      <c r="F61" s="2"/>
      <c r="G61" s="15">
        <v>75</v>
      </c>
      <c r="H61" s="15">
        <f t="shared" si="1"/>
        <v>25</v>
      </c>
    </row>
    <row r="62" spans="4:8" x14ac:dyDescent="0.35">
      <c r="D62" s="15">
        <v>57</v>
      </c>
      <c r="E62" s="15">
        <f t="shared" si="0"/>
        <v>43</v>
      </c>
      <c r="F62" s="2"/>
      <c r="G62" s="15">
        <v>82</v>
      </c>
      <c r="H62" s="15">
        <f t="shared" si="1"/>
        <v>18</v>
      </c>
    </row>
    <row r="63" spans="4:8" x14ac:dyDescent="0.35">
      <c r="D63" s="15">
        <v>83</v>
      </c>
      <c r="E63" s="15">
        <f t="shared" si="0"/>
        <v>17</v>
      </c>
      <c r="F63" s="2"/>
      <c r="G63" s="15">
        <v>50</v>
      </c>
      <c r="H63" s="15">
        <f t="shared" si="1"/>
        <v>50</v>
      </c>
    </row>
    <row r="64" spans="4:8" x14ac:dyDescent="0.35">
      <c r="D64" s="15">
        <v>74</v>
      </c>
      <c r="E64" s="15">
        <f t="shared" si="0"/>
        <v>26</v>
      </c>
      <c r="F64" s="2"/>
      <c r="G64" s="15">
        <v>24</v>
      </c>
      <c r="H64" s="15">
        <f t="shared" si="1"/>
        <v>76</v>
      </c>
    </row>
    <row r="65" spans="4:8" x14ac:dyDescent="0.35">
      <c r="D65" s="15">
        <v>80</v>
      </c>
      <c r="E65" s="15">
        <f t="shared" si="0"/>
        <v>20</v>
      </c>
      <c r="F65" s="2"/>
      <c r="G65" s="15">
        <v>2</v>
      </c>
      <c r="H65" s="15">
        <f t="shared" si="1"/>
        <v>98</v>
      </c>
    </row>
    <row r="66" spans="4:8" x14ac:dyDescent="0.35">
      <c r="D66" s="15">
        <v>76</v>
      </c>
      <c r="E66" s="15">
        <f t="shared" si="0"/>
        <v>24</v>
      </c>
      <c r="F66" s="2"/>
      <c r="G66" s="15">
        <v>8</v>
      </c>
      <c r="H66" s="15">
        <f t="shared" si="1"/>
        <v>92</v>
      </c>
    </row>
    <row r="67" spans="4:8" x14ac:dyDescent="0.35">
      <c r="D67" s="15">
        <v>46</v>
      </c>
      <c r="E67" s="15">
        <f t="shared" si="0"/>
        <v>54</v>
      </c>
      <c r="F67" s="2"/>
      <c r="G67" s="15">
        <v>17</v>
      </c>
      <c r="H67" s="15">
        <f t="shared" si="1"/>
        <v>83</v>
      </c>
    </row>
    <row r="68" spans="4:8" x14ac:dyDescent="0.35">
      <c r="D68" s="15">
        <v>76</v>
      </c>
      <c r="E68" s="15">
        <f t="shared" si="0"/>
        <v>24</v>
      </c>
      <c r="F68" s="2"/>
      <c r="G68" s="15">
        <v>10</v>
      </c>
      <c r="H68" s="15">
        <f t="shared" si="1"/>
        <v>90</v>
      </c>
    </row>
    <row r="69" spans="4:8" x14ac:dyDescent="0.35">
      <c r="D69" s="15">
        <v>56</v>
      </c>
      <c r="E69" s="15">
        <f t="shared" si="0"/>
        <v>44</v>
      </c>
      <c r="F69" s="2"/>
      <c r="G69" s="15">
        <v>1</v>
      </c>
      <c r="H69" s="15">
        <f t="shared" si="1"/>
        <v>99</v>
      </c>
    </row>
    <row r="70" spans="4:8" x14ac:dyDescent="0.35">
      <c r="D70" s="15">
        <v>65</v>
      </c>
      <c r="E70" s="15">
        <f t="shared" si="0"/>
        <v>35</v>
      </c>
      <c r="F70" s="2"/>
      <c r="G70" s="15">
        <v>60</v>
      </c>
      <c r="H70" s="15">
        <f t="shared" si="1"/>
        <v>40</v>
      </c>
    </row>
    <row r="71" spans="4:8" x14ac:dyDescent="0.35">
      <c r="D71" s="15">
        <v>51</v>
      </c>
      <c r="E71" s="15">
        <f t="shared" si="0"/>
        <v>49</v>
      </c>
      <c r="F71" s="2"/>
      <c r="G71" s="15">
        <v>24</v>
      </c>
      <c r="H71" s="15">
        <f t="shared" si="1"/>
        <v>76</v>
      </c>
    </row>
    <row r="72" spans="4:8" x14ac:dyDescent="0.35">
      <c r="D72" s="15">
        <v>6</v>
      </c>
      <c r="E72" s="15">
        <f t="shared" si="0"/>
        <v>94</v>
      </c>
      <c r="F72" s="2"/>
      <c r="G72" s="15">
        <v>94</v>
      </c>
      <c r="H72" s="15">
        <f t="shared" si="1"/>
        <v>6</v>
      </c>
    </row>
    <row r="73" spans="4:8" x14ac:dyDescent="0.35">
      <c r="D73" s="15">
        <v>96</v>
      </c>
      <c r="E73" s="15">
        <f t="shared" si="0"/>
        <v>4</v>
      </c>
      <c r="F73" s="2"/>
      <c r="G73" s="15">
        <v>76</v>
      </c>
      <c r="H73" s="15">
        <f t="shared" si="1"/>
        <v>24</v>
      </c>
    </row>
    <row r="74" spans="4:8" x14ac:dyDescent="0.35">
      <c r="D74" s="15">
        <v>58</v>
      </c>
      <c r="E74" s="15">
        <f t="shared" si="0"/>
        <v>42</v>
      </c>
      <c r="F74" s="2"/>
      <c r="G74" s="15">
        <v>86</v>
      </c>
      <c r="H74" s="15">
        <f t="shared" si="1"/>
        <v>14</v>
      </c>
    </row>
    <row r="75" spans="4:8" x14ac:dyDescent="0.35">
      <c r="D75" s="15">
        <v>13</v>
      </c>
      <c r="E75" s="15">
        <f t="shared" si="0"/>
        <v>87</v>
      </c>
      <c r="F75" s="2"/>
      <c r="G75" s="15">
        <v>73</v>
      </c>
      <c r="H75" s="15">
        <f t="shared" si="1"/>
        <v>27</v>
      </c>
    </row>
    <row r="76" spans="4:8" x14ac:dyDescent="0.35">
      <c r="D76" s="15">
        <v>98</v>
      </c>
      <c r="E76" s="15">
        <f t="shared" si="0"/>
        <v>2</v>
      </c>
      <c r="F76" s="2"/>
      <c r="G76" s="15">
        <v>35</v>
      </c>
      <c r="H76" s="15">
        <f t="shared" si="1"/>
        <v>65</v>
      </c>
    </row>
    <row r="77" spans="4:8" x14ac:dyDescent="0.35">
      <c r="D77" s="15">
        <v>13</v>
      </c>
      <c r="E77" s="15">
        <f t="shared" si="0"/>
        <v>87</v>
      </c>
      <c r="F77" s="2"/>
      <c r="G77" s="15">
        <v>25</v>
      </c>
      <c r="H77" s="15">
        <f t="shared" si="1"/>
        <v>75</v>
      </c>
    </row>
    <row r="78" spans="4:8" x14ac:dyDescent="0.35">
      <c r="D78" s="15">
        <v>71</v>
      </c>
      <c r="E78" s="15">
        <f t="shared" si="0"/>
        <v>29</v>
      </c>
      <c r="F78" s="2"/>
      <c r="G78" s="15">
        <v>4</v>
      </c>
      <c r="H78" s="15">
        <f t="shared" si="1"/>
        <v>96</v>
      </c>
    </row>
    <row r="79" spans="4:8" x14ac:dyDescent="0.35">
      <c r="D79" s="15">
        <v>77</v>
      </c>
      <c r="E79" s="15">
        <f t="shared" si="0"/>
        <v>23</v>
      </c>
      <c r="F79" s="2"/>
      <c r="G79" s="15">
        <v>8</v>
      </c>
      <c r="H79" s="15">
        <f t="shared" si="1"/>
        <v>92</v>
      </c>
    </row>
    <row r="80" spans="4:8" x14ac:dyDescent="0.35">
      <c r="D80" s="15">
        <v>24</v>
      </c>
      <c r="E80" s="15">
        <f t="shared" si="0"/>
        <v>76</v>
      </c>
      <c r="F80" s="2"/>
      <c r="G80" s="15">
        <v>78</v>
      </c>
      <c r="H80" s="15">
        <f t="shared" si="1"/>
        <v>22</v>
      </c>
    </row>
    <row r="81" spans="4:8" x14ac:dyDescent="0.35">
      <c r="D81" s="15">
        <v>43</v>
      </c>
      <c r="E81" s="15">
        <f t="shared" ref="E81:E115" si="2">100-D81</f>
        <v>57</v>
      </c>
      <c r="F81" s="2"/>
      <c r="G81" s="15">
        <v>68</v>
      </c>
      <c r="H81" s="15">
        <f t="shared" ref="H81:H115" si="3">100-G81</f>
        <v>32</v>
      </c>
    </row>
    <row r="82" spans="4:8" x14ac:dyDescent="0.35">
      <c r="D82" s="15">
        <v>72</v>
      </c>
      <c r="E82" s="15">
        <f t="shared" si="2"/>
        <v>28</v>
      </c>
      <c r="F82" s="2"/>
      <c r="G82" s="15">
        <v>29</v>
      </c>
      <c r="H82" s="15">
        <f t="shared" si="3"/>
        <v>71</v>
      </c>
    </row>
    <row r="83" spans="4:8" x14ac:dyDescent="0.35">
      <c r="D83" s="15">
        <v>71</v>
      </c>
      <c r="E83" s="15">
        <f t="shared" si="2"/>
        <v>29</v>
      </c>
      <c r="F83" s="2"/>
      <c r="G83" s="15">
        <v>0</v>
      </c>
      <c r="H83" s="15">
        <f t="shared" si="3"/>
        <v>100</v>
      </c>
    </row>
    <row r="84" spans="4:8" x14ac:dyDescent="0.35">
      <c r="D84" s="15">
        <v>57</v>
      </c>
      <c r="E84" s="15">
        <f t="shared" si="2"/>
        <v>43</v>
      </c>
      <c r="F84" s="2"/>
      <c r="G84" s="15">
        <v>63</v>
      </c>
      <c r="H84" s="15">
        <f t="shared" si="3"/>
        <v>37</v>
      </c>
    </row>
    <row r="85" spans="4:8" x14ac:dyDescent="0.35">
      <c r="D85" s="15">
        <v>10</v>
      </c>
      <c r="E85" s="15">
        <f t="shared" si="2"/>
        <v>90</v>
      </c>
      <c r="F85" s="2"/>
      <c r="G85" s="15">
        <v>73</v>
      </c>
      <c r="H85" s="15">
        <f t="shared" si="3"/>
        <v>27</v>
      </c>
    </row>
    <row r="86" spans="4:8" x14ac:dyDescent="0.35">
      <c r="D86" s="15">
        <v>58</v>
      </c>
      <c r="E86" s="15">
        <f t="shared" si="2"/>
        <v>42</v>
      </c>
      <c r="F86" s="2"/>
      <c r="G86" s="15">
        <v>77</v>
      </c>
      <c r="H86" s="15">
        <f t="shared" si="3"/>
        <v>23</v>
      </c>
    </row>
    <row r="87" spans="4:8" x14ac:dyDescent="0.35">
      <c r="D87" s="15">
        <v>28</v>
      </c>
      <c r="E87" s="15">
        <f t="shared" si="2"/>
        <v>72</v>
      </c>
      <c r="F87" s="2"/>
      <c r="G87" s="15">
        <v>32</v>
      </c>
      <c r="H87" s="15">
        <f t="shared" si="3"/>
        <v>68</v>
      </c>
    </row>
    <row r="88" spans="4:8" x14ac:dyDescent="0.35">
      <c r="D88" s="15">
        <v>71</v>
      </c>
      <c r="E88" s="15">
        <f t="shared" si="2"/>
        <v>29</v>
      </c>
      <c r="F88" s="2"/>
      <c r="G88" s="15">
        <v>12</v>
      </c>
      <c r="H88" s="15">
        <f t="shared" si="3"/>
        <v>88</v>
      </c>
    </row>
    <row r="89" spans="4:8" x14ac:dyDescent="0.35">
      <c r="D89" s="15">
        <v>50</v>
      </c>
      <c r="E89" s="15">
        <f t="shared" si="2"/>
        <v>50</v>
      </c>
      <c r="F89" s="2"/>
      <c r="G89" s="15">
        <v>83</v>
      </c>
      <c r="H89" s="15">
        <f t="shared" si="3"/>
        <v>17</v>
      </c>
    </row>
    <row r="90" spans="4:8" x14ac:dyDescent="0.35">
      <c r="D90" s="15">
        <v>35</v>
      </c>
      <c r="E90" s="15">
        <f t="shared" si="2"/>
        <v>65</v>
      </c>
      <c r="F90" s="2"/>
      <c r="G90" s="15">
        <v>9</v>
      </c>
      <c r="H90" s="15">
        <f t="shared" si="3"/>
        <v>91</v>
      </c>
    </row>
    <row r="91" spans="4:8" x14ac:dyDescent="0.35">
      <c r="D91" s="15">
        <v>43</v>
      </c>
      <c r="E91" s="15">
        <f t="shared" si="2"/>
        <v>57</v>
      </c>
      <c r="F91" s="2"/>
      <c r="G91" s="15">
        <v>33</v>
      </c>
      <c r="H91" s="15">
        <f t="shared" si="3"/>
        <v>67</v>
      </c>
    </row>
    <row r="92" spans="4:8" x14ac:dyDescent="0.35">
      <c r="D92" s="15">
        <v>31</v>
      </c>
      <c r="E92" s="15">
        <f t="shared" si="2"/>
        <v>69</v>
      </c>
      <c r="F92" s="2"/>
      <c r="G92" s="15">
        <v>5</v>
      </c>
      <c r="H92" s="15">
        <f t="shared" si="3"/>
        <v>95</v>
      </c>
    </row>
    <row r="93" spans="4:8" x14ac:dyDescent="0.35">
      <c r="D93" s="15">
        <v>5</v>
      </c>
      <c r="E93" s="15">
        <f t="shared" si="2"/>
        <v>95</v>
      </c>
      <c r="F93" s="2"/>
      <c r="G93" s="15">
        <v>98</v>
      </c>
      <c r="H93" s="15">
        <f t="shared" si="3"/>
        <v>2</v>
      </c>
    </row>
    <row r="94" spans="4:8" x14ac:dyDescent="0.35">
      <c r="D94" s="15">
        <v>54</v>
      </c>
      <c r="E94" s="15">
        <f t="shared" si="2"/>
        <v>46</v>
      </c>
      <c r="F94" s="2"/>
      <c r="G94" s="15">
        <v>33</v>
      </c>
      <c r="H94" s="15">
        <f t="shared" si="3"/>
        <v>67</v>
      </c>
    </row>
    <row r="95" spans="4:8" x14ac:dyDescent="0.35">
      <c r="D95" s="15">
        <v>1</v>
      </c>
      <c r="E95" s="15">
        <f t="shared" si="2"/>
        <v>99</v>
      </c>
      <c r="F95" s="2"/>
      <c r="G95" s="15">
        <v>29</v>
      </c>
      <c r="H95" s="15">
        <f t="shared" si="3"/>
        <v>71</v>
      </c>
    </row>
    <row r="96" spans="4:8" x14ac:dyDescent="0.35">
      <c r="D96" s="15">
        <v>77</v>
      </c>
      <c r="E96" s="15">
        <f t="shared" si="2"/>
        <v>23</v>
      </c>
      <c r="F96" s="2"/>
      <c r="G96" s="15">
        <v>89</v>
      </c>
      <c r="H96" s="15">
        <f t="shared" si="3"/>
        <v>11</v>
      </c>
    </row>
    <row r="97" spans="4:8" x14ac:dyDescent="0.35">
      <c r="D97" s="15">
        <v>99</v>
      </c>
      <c r="E97" s="15">
        <f t="shared" si="2"/>
        <v>1</v>
      </c>
      <c r="F97" s="2"/>
      <c r="G97" s="15">
        <v>82</v>
      </c>
      <c r="H97" s="15">
        <f t="shared" si="3"/>
        <v>18</v>
      </c>
    </row>
    <row r="98" spans="4:8" x14ac:dyDescent="0.35">
      <c r="D98" s="15">
        <v>81</v>
      </c>
      <c r="E98" s="15">
        <f t="shared" si="2"/>
        <v>19</v>
      </c>
      <c r="F98" s="2"/>
      <c r="G98" s="15">
        <v>66</v>
      </c>
      <c r="H98" s="15">
        <f t="shared" si="3"/>
        <v>34</v>
      </c>
    </row>
    <row r="99" spans="4:8" x14ac:dyDescent="0.35">
      <c r="D99" s="15">
        <v>22</v>
      </c>
      <c r="E99" s="15">
        <f t="shared" si="2"/>
        <v>78</v>
      </c>
      <c r="F99" s="2"/>
      <c r="G99" s="15">
        <v>90</v>
      </c>
      <c r="H99" s="15">
        <f t="shared" si="3"/>
        <v>10</v>
      </c>
    </row>
    <row r="100" spans="4:8" x14ac:dyDescent="0.35">
      <c r="D100" s="15">
        <v>39</v>
      </c>
      <c r="E100" s="15">
        <f t="shared" si="2"/>
        <v>61</v>
      </c>
      <c r="F100" s="2"/>
      <c r="G100" s="15">
        <v>13</v>
      </c>
      <c r="H100" s="15">
        <f t="shared" si="3"/>
        <v>87</v>
      </c>
    </row>
    <row r="101" spans="4:8" x14ac:dyDescent="0.35">
      <c r="D101" s="15">
        <v>17</v>
      </c>
      <c r="E101" s="15">
        <f t="shared" si="2"/>
        <v>83</v>
      </c>
      <c r="F101" s="2"/>
      <c r="G101" s="15">
        <v>53</v>
      </c>
      <c r="H101" s="15">
        <f t="shared" si="3"/>
        <v>47</v>
      </c>
    </row>
    <row r="102" spans="4:8" x14ac:dyDescent="0.35">
      <c r="D102" s="15">
        <v>89</v>
      </c>
      <c r="E102" s="15">
        <f t="shared" si="2"/>
        <v>11</v>
      </c>
      <c r="F102" s="2"/>
      <c r="G102" s="15">
        <v>5</v>
      </c>
      <c r="H102" s="15">
        <f t="shared" si="3"/>
        <v>95</v>
      </c>
    </row>
    <row r="103" spans="4:8" x14ac:dyDescent="0.35">
      <c r="D103" s="15">
        <v>53</v>
      </c>
      <c r="E103" s="15">
        <f t="shared" si="2"/>
        <v>47</v>
      </c>
      <c r="F103" s="2"/>
      <c r="G103" s="15">
        <v>43</v>
      </c>
      <c r="H103" s="15">
        <f t="shared" si="3"/>
        <v>57</v>
      </c>
    </row>
    <row r="104" spans="4:8" x14ac:dyDescent="0.35">
      <c r="D104" s="15">
        <v>14</v>
      </c>
      <c r="E104" s="15">
        <f t="shared" si="2"/>
        <v>86</v>
      </c>
      <c r="F104" s="2"/>
      <c r="G104" s="15">
        <v>84</v>
      </c>
      <c r="H104" s="15">
        <f t="shared" si="3"/>
        <v>16</v>
      </c>
    </row>
    <row r="105" spans="4:8" x14ac:dyDescent="0.35">
      <c r="D105" s="15">
        <v>44</v>
      </c>
      <c r="E105" s="15">
        <f t="shared" si="2"/>
        <v>56</v>
      </c>
      <c r="F105" s="2"/>
      <c r="G105" s="15">
        <v>85</v>
      </c>
      <c r="H105" s="15">
        <f t="shared" si="3"/>
        <v>15</v>
      </c>
    </row>
    <row r="106" spans="4:8" x14ac:dyDescent="0.35">
      <c r="D106" s="15">
        <v>71</v>
      </c>
      <c r="E106" s="15">
        <f t="shared" si="2"/>
        <v>29</v>
      </c>
      <c r="F106" s="2"/>
      <c r="G106" s="15">
        <v>40</v>
      </c>
      <c r="H106" s="15">
        <f t="shared" si="3"/>
        <v>60</v>
      </c>
    </row>
    <row r="107" spans="4:8" x14ac:dyDescent="0.35">
      <c r="D107" s="15">
        <v>91</v>
      </c>
      <c r="E107" s="15">
        <f t="shared" si="2"/>
        <v>9</v>
      </c>
      <c r="F107" s="2"/>
      <c r="G107" s="15">
        <v>6</v>
      </c>
      <c r="H107" s="15">
        <f t="shared" si="3"/>
        <v>94</v>
      </c>
    </row>
    <row r="108" spans="4:8" x14ac:dyDescent="0.35">
      <c r="D108" s="15">
        <v>57</v>
      </c>
      <c r="E108" s="15">
        <f t="shared" si="2"/>
        <v>43</v>
      </c>
      <c r="F108" s="2"/>
      <c r="G108" s="15">
        <v>85</v>
      </c>
      <c r="H108" s="15">
        <f t="shared" si="3"/>
        <v>15</v>
      </c>
    </row>
    <row r="109" spans="4:8" x14ac:dyDescent="0.35">
      <c r="D109" s="15">
        <v>72</v>
      </c>
      <c r="E109" s="15">
        <f t="shared" si="2"/>
        <v>28</v>
      </c>
      <c r="F109" s="2"/>
      <c r="G109" s="15">
        <v>22</v>
      </c>
      <c r="H109" s="15">
        <f t="shared" si="3"/>
        <v>78</v>
      </c>
    </row>
    <row r="110" spans="4:8" x14ac:dyDescent="0.35">
      <c r="D110" s="15">
        <v>49</v>
      </c>
      <c r="E110" s="15">
        <f t="shared" si="2"/>
        <v>51</v>
      </c>
      <c r="F110" s="2"/>
      <c r="G110" s="15">
        <v>76</v>
      </c>
      <c r="H110" s="15">
        <f t="shared" si="3"/>
        <v>24</v>
      </c>
    </row>
    <row r="111" spans="4:8" x14ac:dyDescent="0.35">
      <c r="D111" s="15">
        <v>20</v>
      </c>
      <c r="E111" s="15">
        <f t="shared" si="2"/>
        <v>80</v>
      </c>
      <c r="F111" s="2"/>
      <c r="G111" s="15">
        <v>87</v>
      </c>
      <c r="H111" s="15">
        <f t="shared" si="3"/>
        <v>13</v>
      </c>
    </row>
    <row r="112" spans="4:8" x14ac:dyDescent="0.35">
      <c r="D112" s="15">
        <v>5</v>
      </c>
      <c r="E112" s="15">
        <f t="shared" si="2"/>
        <v>95</v>
      </c>
      <c r="F112" s="2"/>
      <c r="G112" s="15">
        <v>76</v>
      </c>
      <c r="H112" s="15">
        <f t="shared" si="3"/>
        <v>24</v>
      </c>
    </row>
    <row r="113" spans="2:8" x14ac:dyDescent="0.35">
      <c r="D113" s="15">
        <v>65</v>
      </c>
      <c r="E113" s="15">
        <f t="shared" si="2"/>
        <v>35</v>
      </c>
      <c r="F113" s="2"/>
      <c r="G113" s="15">
        <v>86</v>
      </c>
      <c r="H113" s="15">
        <f t="shared" si="3"/>
        <v>14</v>
      </c>
    </row>
    <row r="114" spans="2:8" x14ac:dyDescent="0.35">
      <c r="D114" s="15">
        <v>50</v>
      </c>
      <c r="E114" s="15">
        <f t="shared" si="2"/>
        <v>50</v>
      </c>
      <c r="F114" s="2"/>
      <c r="G114" s="15">
        <v>59</v>
      </c>
      <c r="H114" s="15">
        <f t="shared" si="3"/>
        <v>41</v>
      </c>
    </row>
    <row r="115" spans="2:8" x14ac:dyDescent="0.35">
      <c r="D115" s="15">
        <v>74</v>
      </c>
      <c r="E115" s="15">
        <f t="shared" si="2"/>
        <v>26</v>
      </c>
      <c r="F115" s="2"/>
      <c r="G115" s="15">
        <v>6</v>
      </c>
      <c r="H115" s="15">
        <f t="shared" si="3"/>
        <v>94</v>
      </c>
    </row>
    <row r="116" spans="2:8" x14ac:dyDescent="0.35">
      <c r="D116" s="2"/>
      <c r="E116" s="2"/>
      <c r="F116" s="2"/>
      <c r="G116" s="2"/>
      <c r="H116" s="2"/>
    </row>
    <row r="117" spans="2:8" x14ac:dyDescent="0.35">
      <c r="C117" s="19" t="s">
        <v>72</v>
      </c>
      <c r="D117" s="15">
        <f>AVERAGE(D16:D115)</f>
        <v>54.63</v>
      </c>
      <c r="E117" s="15">
        <f>AVERAGE(E16:E115)</f>
        <v>45.37</v>
      </c>
      <c r="F117" s="2"/>
      <c r="G117" s="15">
        <f>AVERAGE(G16:G115)</f>
        <v>50.43</v>
      </c>
      <c r="H117" s="15">
        <f>AVERAGE(H16:H115)</f>
        <v>49.57</v>
      </c>
    </row>
    <row r="118" spans="2:8" x14ac:dyDescent="0.35">
      <c r="C118" s="19" t="s">
        <v>73</v>
      </c>
      <c r="D118" s="15">
        <f>_xlfn.VAR.S(D16:D115)</f>
        <v>806.65969696969694</v>
      </c>
      <c r="E118" s="15">
        <f>_xlfn.VAR.S(E16:E115)</f>
        <v>806.65969696969694</v>
      </c>
      <c r="F118" s="2"/>
      <c r="G118" s="15">
        <f>_xlfn.VAR.S(G16:G115)</f>
        <v>992.93444444444458</v>
      </c>
      <c r="H118" s="15">
        <f>_xlfn.VAR.S(H16:H115)</f>
        <v>992.93444444444458</v>
      </c>
    </row>
    <row r="121" spans="2:8" x14ac:dyDescent="0.35">
      <c r="B121" t="s">
        <v>120</v>
      </c>
      <c r="D121" s="2">
        <f>1-0.95</f>
        <v>5.0000000000000044E-2</v>
      </c>
    </row>
    <row r="123" spans="2:8" x14ac:dyDescent="0.35">
      <c r="B123" t="s">
        <v>121</v>
      </c>
    </row>
    <row r="124" spans="2:8" x14ac:dyDescent="0.35">
      <c r="B124" t="s">
        <v>122</v>
      </c>
    </row>
    <row r="125" spans="2:8" x14ac:dyDescent="0.35">
      <c r="B125" t="s">
        <v>117</v>
      </c>
    </row>
    <row r="127" spans="2:8" x14ac:dyDescent="0.35">
      <c r="B127" t="s">
        <v>134</v>
      </c>
    </row>
  </sheetData>
  <mergeCells count="2">
    <mergeCell ref="D14:E14"/>
    <mergeCell ref="G14:H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Chi-square Tests</vt:lpstr>
      <vt:lpstr>ANOVA Tests</vt:lpstr>
      <vt:lpstr>T Test</vt:lpstr>
      <vt:lpstr>Variance Test</vt:lpstr>
      <vt:lpstr>Proportion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Shailja</dc:creator>
  <cp:lastModifiedBy>Shailja Gupta</cp:lastModifiedBy>
  <dcterms:created xsi:type="dcterms:W3CDTF">2015-06-05T18:17:20Z</dcterms:created>
  <dcterms:modified xsi:type="dcterms:W3CDTF">2024-05-08T06:57:07Z</dcterms:modified>
</cp:coreProperties>
</file>