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2E7F67C-D8C9-434D-96FC-D51FBD321C77}" xr6:coauthVersionLast="45" xr6:coauthVersionMax="45" xr10:uidLastSave="{00000000-0000-0000-0000-000000000000}"/>
  <bookViews>
    <workbookView xWindow="-98" yWindow="353" windowWidth="20715" windowHeight="13424" xr2:uid="{50D0F88F-7873-4997-BA2F-0BF10CE24B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" l="1"/>
  <c r="R22" i="1"/>
  <c r="R21" i="1"/>
  <c r="Q21" i="1"/>
  <c r="R19" i="1"/>
  <c r="Q19" i="1"/>
  <c r="Q20" i="1"/>
  <c r="R20" i="1"/>
  <c r="Q23" i="1"/>
  <c r="R23" i="1"/>
  <c r="Q24" i="1"/>
  <c r="R24" i="1"/>
  <c r="Q25" i="1"/>
  <c r="R25" i="1"/>
  <c r="Q26" i="1"/>
  <c r="R26" i="1"/>
  <c r="Q27" i="1"/>
  <c r="R27" i="1"/>
  <c r="R18" i="1"/>
  <c r="Q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P18" i="1"/>
  <c r="O18" i="1"/>
  <c r="N28" i="1"/>
  <c r="N22" i="1"/>
  <c r="N21" i="1"/>
  <c r="N19" i="1"/>
  <c r="N20" i="1"/>
  <c r="N23" i="1"/>
  <c r="N24" i="1"/>
  <c r="N25" i="1"/>
  <c r="N26" i="1"/>
  <c r="N27" i="1"/>
  <c r="N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18" i="1"/>
  <c r="K18" i="1"/>
  <c r="J18" i="1"/>
  <c r="J20" i="1"/>
  <c r="J21" i="1"/>
  <c r="J22" i="1"/>
  <c r="J23" i="1"/>
  <c r="J24" i="1"/>
  <c r="J25" i="1"/>
  <c r="J26" i="1"/>
  <c r="J27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H18" i="1"/>
  <c r="G19" i="1"/>
  <c r="G20" i="1"/>
  <c r="G21" i="1"/>
  <c r="G22" i="1"/>
  <c r="G23" i="1"/>
  <c r="G24" i="1"/>
  <c r="G25" i="1"/>
  <c r="G26" i="1"/>
  <c r="G27" i="1"/>
  <c r="G18" i="1"/>
  <c r="A19" i="1"/>
  <c r="A20" i="1"/>
  <c r="A21" i="1"/>
  <c r="A22" i="1"/>
  <c r="A23" i="1"/>
  <c r="A24" i="1"/>
  <c r="A25" i="1"/>
  <c r="A26" i="1"/>
  <c r="A27" i="1"/>
  <c r="A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F18" i="1"/>
  <c r="E18" i="1"/>
  <c r="D18" i="1"/>
  <c r="D19" i="1"/>
  <c r="D20" i="1"/>
  <c r="D21" i="1"/>
  <c r="D22" i="1"/>
  <c r="D23" i="1"/>
  <c r="D24" i="1"/>
  <c r="D25" i="1"/>
  <c r="D26" i="1"/>
  <c r="D27" i="1"/>
  <c r="C19" i="1"/>
  <c r="C20" i="1"/>
  <c r="C21" i="1"/>
  <c r="C22" i="1"/>
  <c r="C23" i="1"/>
  <c r="C24" i="1"/>
  <c r="C25" i="1"/>
  <c r="C26" i="1"/>
  <c r="C27" i="1"/>
  <c r="C18" i="1"/>
  <c r="C17" i="1"/>
  <c r="D17" i="1"/>
  <c r="B27" i="1"/>
  <c r="B18" i="1"/>
  <c r="B19" i="1"/>
  <c r="B20" i="1"/>
  <c r="B21" i="1"/>
  <c r="B22" i="1"/>
  <c r="B23" i="1"/>
  <c r="B24" i="1"/>
  <c r="B25" i="1"/>
  <c r="B26" i="1"/>
  <c r="B17" i="1"/>
</calcChain>
</file>

<file path=xl/sharedStrings.xml><?xml version="1.0" encoding="utf-8"?>
<sst xmlns="http://schemas.openxmlformats.org/spreadsheetml/2006/main" count="69" uniqueCount="50">
  <si>
    <t>img name</t>
  </si>
  <si>
    <t>size x</t>
  </si>
  <si>
    <t>size y</t>
  </si>
  <si>
    <t>img_001</t>
  </si>
  <si>
    <t>img_002</t>
  </si>
  <si>
    <t>img_003</t>
  </si>
  <si>
    <t>img_004</t>
  </si>
  <si>
    <t>img_005</t>
  </si>
  <si>
    <t>img_006</t>
  </si>
  <si>
    <t>img_007</t>
  </si>
  <si>
    <t>img_008</t>
  </si>
  <si>
    <t>img_009</t>
  </si>
  <si>
    <t>Class</t>
  </si>
  <si>
    <t>car</t>
  </si>
  <si>
    <t>bus</t>
  </si>
  <si>
    <t>human</t>
  </si>
  <si>
    <t>cat</t>
  </si>
  <si>
    <t>dog</t>
  </si>
  <si>
    <t>elephant</t>
  </si>
  <si>
    <t>BBX Wid</t>
  </si>
  <si>
    <t>BBX Hei</t>
  </si>
  <si>
    <t>BBX Cx</t>
  </si>
  <si>
    <t>BBX Cy</t>
  </si>
  <si>
    <t>1:1</t>
  </si>
  <si>
    <t>N W</t>
  </si>
  <si>
    <t>N Height</t>
  </si>
  <si>
    <t>BBX W</t>
  </si>
  <si>
    <t>BBX H</t>
  </si>
  <si>
    <t>Bx</t>
  </si>
  <si>
    <t>0.075, 0.1</t>
  </si>
  <si>
    <t>0.8, 0.5</t>
  </si>
  <si>
    <t>C1</t>
  </si>
  <si>
    <t>C2</t>
  </si>
  <si>
    <t>TB</t>
  </si>
  <si>
    <t>IoU</t>
  </si>
  <si>
    <t>Cx</t>
  </si>
  <si>
    <t>Cy</t>
  </si>
  <si>
    <t>Sx</t>
  </si>
  <si>
    <t>Sy</t>
  </si>
  <si>
    <t>Block W</t>
  </si>
  <si>
    <t>Block H</t>
  </si>
  <si>
    <t>x</t>
  </si>
  <si>
    <t>y</t>
  </si>
  <si>
    <t>c2</t>
  </si>
  <si>
    <t>c3</t>
  </si>
  <si>
    <t>c4</t>
  </si>
  <si>
    <t>c5</t>
  </si>
  <si>
    <t>sx</t>
  </si>
  <si>
    <t>sy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</si>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</sst>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0" fontId="1" fillId="2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Sheet1!$G$18:$G$27</c:f>
              <c:numCache>
                <c:formatCode>General</c:formatCode>
                <c:ptCount val="10"/>
                <c:pt idx="0">
                  <c:v>0.55555555555555558</c:v>
                </c:pt>
                <c:pt idx="1">
                  <c:v>6.9444444444444448E-2</c:v>
                </c:pt>
                <c:pt idx="2">
                  <c:v>0.66666666666666663</c:v>
                </c:pt>
                <c:pt idx="3">
                  <c:v>0.1</c:v>
                </c:pt>
                <c:pt idx="4">
                  <c:v>3.125E-2</c:v>
                </c:pt>
                <c:pt idx="5">
                  <c:v>0.97222222222222221</c:v>
                </c:pt>
                <c:pt idx="6">
                  <c:v>0.66666666666666663</c:v>
                </c:pt>
                <c:pt idx="7">
                  <c:v>0.88235294117647056</c:v>
                </c:pt>
                <c:pt idx="8">
                  <c:v>0.625</c:v>
                </c:pt>
                <c:pt idx="9">
                  <c:v>0.83333333333333337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0.6</c:v>
                </c:pt>
                <c:pt idx="1">
                  <c:v>0.06</c:v>
                </c:pt>
                <c:pt idx="2">
                  <c:v>0.25</c:v>
                </c:pt>
                <c:pt idx="3">
                  <c:v>0.17647058823529413</c:v>
                </c:pt>
                <c:pt idx="4">
                  <c:v>5.5555555555555552E-2</c:v>
                </c:pt>
                <c:pt idx="5">
                  <c:v>0.546875</c:v>
                </c:pt>
                <c:pt idx="6">
                  <c:v>0.73529411764705888</c:v>
                </c:pt>
                <c:pt idx="7">
                  <c:v>0.625</c:v>
                </c:pt>
                <c:pt idx="8">
                  <c:v>0.5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0-4F6B-9CB9-FC449F520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41792"/>
        <c:axId val="488837856"/>
      </c:scatterChart>
      <c:valAx>
        <c:axId val="4888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856"/>
        <c:crosses val="autoZero"/>
        <c:crossBetween val="midCat"/>
      </c:valAx>
      <c:valAx>
        <c:axId val="4888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424294</xdr:colOff>
      <xdr:row>27</xdr:row>
      <xdr:rowOff>52819</xdr:rowOff>
    </xdr:from>
    <xdr:to>
      <xdr:col>9</xdr:col>
      <xdr:colOff>450272</xdr:colOff>
      <xdr:row>42</xdr:row>
      <xdr:rowOff>68406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A085-00EC-4E1F-9145-980EE4E1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474549</xdr:colOff>
      <xdr:row>16</xdr:row>
      <xdr:rowOff>103744</xdr:rowOff>
    </xdr:from>
    <xdr:to>
      <xdr:col>14</xdr:col>
      <xdr:colOff>497949</xdr:colOff>
      <xdr:row>16</xdr:row>
      <xdr:rowOff>120664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C350B3F8-AF3A-4A0E-BF44-F7968DF283D0}"/>
                </a:ext>
              </a:extLst>
            </xdr14:cNvPr>
            <xdr14:cNvContentPartPr/>
          </xdr14:nvContentPartPr>
          <xdr14:nvPr macro=""/>
          <xdr14:xfrm>
            <a:off x="9194040" y="3020040"/>
            <a:ext cx="23400" cy="1692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C350B3F8-AF3A-4A0E-BF44-F7968DF283D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85400" y="3011040"/>
              <a:ext cx="41040" cy="3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544524</xdr:colOff>
      <xdr:row>3</xdr:row>
      <xdr:rowOff>70450</xdr:rowOff>
    </xdr:from>
    <xdr:to>
      <xdr:col>7</xdr:col>
      <xdr:colOff>583764</xdr:colOff>
      <xdr:row>3</xdr:row>
      <xdr:rowOff>75850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7F107827-03DD-44BF-8325-DC28F14968A1}"/>
                </a:ext>
              </a:extLst>
            </xdr14:cNvPr>
            <xdr14:cNvContentPartPr/>
          </xdr14:nvContentPartPr>
          <xdr14:nvPr macro=""/>
          <xdr14:xfrm>
            <a:off x="5063607" y="610200"/>
            <a:ext cx="39240" cy="5400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7F107827-03DD-44BF-8325-DC28F14968A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54607" y="601200"/>
              <a:ext cx="56880" cy="2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137400</xdr:colOff>
      <xdr:row>3</xdr:row>
      <xdr:rowOff>154755</xdr:rowOff>
    </xdr:from>
    <xdr:to>
      <xdr:col>2</xdr:col>
      <xdr:colOff>168720</xdr:colOff>
      <xdr:row>3</xdr:row>
      <xdr:rowOff>175635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04B915F-775A-4C45-95E7-A24715D08315}"/>
                </a:ext>
              </a:extLst>
            </xdr14:cNvPr>
            <xdr14:cNvContentPartPr/>
          </xdr14:nvContentPartPr>
          <xdr14:nvPr macro=""/>
          <xdr14:xfrm>
            <a:off x="1432800" y="697680"/>
            <a:ext cx="31320" cy="208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04B915F-775A-4C45-95E7-A24715D083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3800" y="688680"/>
              <a:ext cx="48960" cy="38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3:48:05.3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47 9472,'-22'-12'3584,"22"12"-2784,0-5-768,0 5-512,8-4-2080,6-8-736,10 3 352,-7 4 224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5:10:49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14 8832,'-17'-3'3328,"17"-1"-2592,0-3-256,0 7-352,8 0-384,1 7-64,4-3-1600,4-4-672,12 3-416,4-6-96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21T03:55:48.8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57 12032,'-23'-20'4575,"19"14"-3583,8 6-256,30-11-8351,15-9 1759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A635-3ACE-40E9-A81B-47DCC0F190B4}">
  <dimension ref="A3:S33"/>
  <sheetViews>
    <sheetView tabSelected="1" topLeftCell="A3" zoomScale="90" zoomScaleNormal="90" workbookViewId="0">
      <selection activeCell="K18" sqref="K18"/>
    </sheetView>
  </sheetViews>
  <sheetFormatPr defaultRowHeight="14.25" x14ac:dyDescent="0.45"/>
  <cols>
    <col min="13" max="13" width="4.33203125" customWidth="1"/>
  </cols>
  <sheetData>
    <row r="3" spans="1:9" x14ac:dyDescent="0.45">
      <c r="B3" s="1" t="s">
        <v>0</v>
      </c>
      <c r="C3" s="1" t="s">
        <v>1</v>
      </c>
      <c r="D3" s="1" t="s">
        <v>2</v>
      </c>
      <c r="E3" s="1" t="s">
        <v>12</v>
      </c>
      <c r="F3" s="1" t="s">
        <v>19</v>
      </c>
      <c r="G3" s="1" t="s">
        <v>20</v>
      </c>
      <c r="H3" s="1" t="s">
        <v>21</v>
      </c>
      <c r="I3" s="1" t="s">
        <v>22</v>
      </c>
    </row>
    <row r="4" spans="1:9" x14ac:dyDescent="0.45">
      <c r="B4" t="s">
        <v>3</v>
      </c>
      <c r="C4">
        <v>720</v>
      </c>
      <c r="D4">
        <v>500</v>
      </c>
      <c r="E4" t="s">
        <v>13</v>
      </c>
      <c r="F4">
        <v>400</v>
      </c>
      <c r="G4">
        <v>300</v>
      </c>
      <c r="H4">
        <v>300</v>
      </c>
      <c r="I4">
        <v>259</v>
      </c>
    </row>
    <row r="5" spans="1:9" x14ac:dyDescent="0.45">
      <c r="B5" t="s">
        <v>3</v>
      </c>
      <c r="C5">
        <v>720</v>
      </c>
      <c r="D5">
        <v>500</v>
      </c>
      <c r="E5" t="s">
        <v>17</v>
      </c>
      <c r="F5">
        <v>50</v>
      </c>
      <c r="G5">
        <v>30</v>
      </c>
      <c r="H5">
        <v>650</v>
      </c>
      <c r="I5">
        <v>400</v>
      </c>
    </row>
    <row r="6" spans="1:9" x14ac:dyDescent="0.45">
      <c r="B6" t="s">
        <v>4</v>
      </c>
      <c r="C6">
        <v>600</v>
      </c>
      <c r="D6">
        <v>600</v>
      </c>
      <c r="E6" t="s">
        <v>14</v>
      </c>
      <c r="F6">
        <v>400</v>
      </c>
      <c r="G6">
        <v>150</v>
      </c>
      <c r="H6">
        <v>350</v>
      </c>
      <c r="I6">
        <v>200</v>
      </c>
    </row>
    <row r="7" spans="1:9" x14ac:dyDescent="0.45">
      <c r="B7" t="s">
        <v>5</v>
      </c>
      <c r="C7">
        <v>450</v>
      </c>
      <c r="D7">
        <v>680</v>
      </c>
      <c r="E7" t="s">
        <v>15</v>
      </c>
      <c r="F7">
        <v>45</v>
      </c>
      <c r="G7">
        <v>120</v>
      </c>
      <c r="H7">
        <v>200</v>
      </c>
      <c r="I7">
        <v>600</v>
      </c>
    </row>
    <row r="8" spans="1:9" x14ac:dyDescent="0.45">
      <c r="B8" t="s">
        <v>6</v>
      </c>
      <c r="C8">
        <v>1280</v>
      </c>
      <c r="D8">
        <v>720</v>
      </c>
      <c r="E8" t="s">
        <v>16</v>
      </c>
      <c r="F8">
        <v>40</v>
      </c>
      <c r="G8">
        <v>40</v>
      </c>
      <c r="H8">
        <v>500</v>
      </c>
      <c r="I8">
        <v>300</v>
      </c>
    </row>
    <row r="9" spans="1:9" x14ac:dyDescent="0.45">
      <c r="B9" t="s">
        <v>7</v>
      </c>
      <c r="C9">
        <v>720</v>
      </c>
      <c r="D9">
        <v>1280</v>
      </c>
      <c r="E9" t="s">
        <v>17</v>
      </c>
      <c r="F9">
        <v>700</v>
      </c>
      <c r="G9">
        <v>700</v>
      </c>
      <c r="H9">
        <v>200</v>
      </c>
      <c r="I9">
        <v>600</v>
      </c>
    </row>
    <row r="10" spans="1:9" x14ac:dyDescent="0.45">
      <c r="B10" t="s">
        <v>8</v>
      </c>
      <c r="C10">
        <v>4500</v>
      </c>
      <c r="D10">
        <v>3400</v>
      </c>
      <c r="E10" t="s">
        <v>18</v>
      </c>
      <c r="F10">
        <v>3000</v>
      </c>
      <c r="G10">
        <v>2500</v>
      </c>
      <c r="H10">
        <v>2500</v>
      </c>
      <c r="I10">
        <v>1600</v>
      </c>
    </row>
    <row r="11" spans="1:9" x14ac:dyDescent="0.45">
      <c r="B11" t="s">
        <v>9</v>
      </c>
      <c r="C11">
        <v>340</v>
      </c>
      <c r="D11">
        <v>480</v>
      </c>
      <c r="E11" t="s">
        <v>13</v>
      </c>
      <c r="F11">
        <v>300</v>
      </c>
      <c r="G11">
        <v>300</v>
      </c>
      <c r="H11">
        <v>160</v>
      </c>
      <c r="I11">
        <v>240</v>
      </c>
    </row>
    <row r="12" spans="1:9" x14ac:dyDescent="0.45">
      <c r="B12" t="s">
        <v>10</v>
      </c>
      <c r="C12">
        <v>480</v>
      </c>
      <c r="D12">
        <v>300</v>
      </c>
      <c r="E12" t="s">
        <v>16</v>
      </c>
      <c r="F12">
        <v>300</v>
      </c>
      <c r="G12">
        <v>150</v>
      </c>
      <c r="H12">
        <v>200</v>
      </c>
      <c r="I12">
        <v>150</v>
      </c>
    </row>
    <row r="13" spans="1:9" x14ac:dyDescent="0.45">
      <c r="B13" t="s">
        <v>11</v>
      </c>
      <c r="C13">
        <v>120</v>
      </c>
      <c r="D13">
        <v>400</v>
      </c>
      <c r="E13" t="s">
        <v>17</v>
      </c>
      <c r="F13">
        <v>100</v>
      </c>
      <c r="G13">
        <v>100</v>
      </c>
      <c r="H13">
        <v>60</v>
      </c>
      <c r="I13">
        <v>200</v>
      </c>
    </row>
    <row r="16" spans="1:9" x14ac:dyDescent="0.45">
      <c r="A16" s="2" t="s">
        <v>23</v>
      </c>
    </row>
    <row r="17" spans="1:19" x14ac:dyDescent="0.45">
      <c r="A17" s="2" t="s">
        <v>12</v>
      </c>
      <c r="B17" s="1" t="str">
        <f>B3</f>
        <v>img name</v>
      </c>
      <c r="C17" s="1" t="str">
        <f t="shared" ref="C17:D17" si="0">C3</f>
        <v>size x</v>
      </c>
      <c r="D17" s="1" t="str">
        <f t="shared" si="0"/>
        <v>size y</v>
      </c>
      <c r="E17" s="1" t="s">
        <v>24</v>
      </c>
      <c r="F17" s="1" t="s">
        <v>25</v>
      </c>
      <c r="G17" s="1" t="s">
        <v>26</v>
      </c>
      <c r="H17" s="1" t="s">
        <v>27</v>
      </c>
      <c r="I17" s="1" t="s">
        <v>28</v>
      </c>
      <c r="J17" s="1" t="s">
        <v>28</v>
      </c>
      <c r="K17" s="1" t="s">
        <v>31</v>
      </c>
      <c r="L17" s="1" t="s">
        <v>32</v>
      </c>
      <c r="M17" s="1" t="s">
        <v>33</v>
      </c>
      <c r="N17" s="1" t="s">
        <v>34</v>
      </c>
      <c r="O17" s="1" t="s">
        <v>35</v>
      </c>
      <c r="P17" s="1" t="s">
        <v>36</v>
      </c>
      <c r="Q17" s="1" t="s">
        <v>37</v>
      </c>
      <c r="R17" s="1" t="s">
        <v>38</v>
      </c>
      <c r="S17" s="1" t="s">
        <v>49</v>
      </c>
    </row>
    <row r="18" spans="1:19" x14ac:dyDescent="0.45">
      <c r="A18" t="str">
        <f>E4</f>
        <v>car</v>
      </c>
      <c r="B18" s="1" t="str">
        <f t="shared" ref="B18:C26" si="1">B4</f>
        <v>img_001</v>
      </c>
      <c r="C18">
        <f>C4</f>
        <v>720</v>
      </c>
      <c r="D18">
        <f>D4</f>
        <v>500</v>
      </c>
      <c r="E18">
        <f>C18/C18</f>
        <v>1</v>
      </c>
      <c r="F18">
        <f>D18/D18</f>
        <v>1</v>
      </c>
      <c r="G18">
        <f>F4/C18</f>
        <v>0.55555555555555558</v>
      </c>
      <c r="H18">
        <f>G4/D18</f>
        <v>0.6</v>
      </c>
      <c r="I18">
        <f>_xlfn.CEILING.MATH(H4/(C18/13))</f>
        <v>6</v>
      </c>
      <c r="J18">
        <f>_xlfn.CEILING.MATH(I4/(D18/13))</f>
        <v>7</v>
      </c>
      <c r="K18">
        <f>(MIN(G18,0.8)*MIN(H18,0.5)/(MAX(G18,0.8)*MAX(H18,0.5)-4*((MAX(G18,0.8)-MIN(G18,0.8))/2*(MAX(H18,0.5)-MIN(H18,0.5))/2)))</f>
        <v>0.6097560975609756</v>
      </c>
      <c r="L18">
        <f>(MIN(G18,0.075)*MIN(H18,0.1)/(MAX(G18,0.075)*MAX(H18,0.1)-4*((MAX(G18,0.075)-MIN(G18,0.075))/2*(MAX(H18,0.1)-MIN(H18,0.1))/2)))</f>
        <v>8.0597014925373148E-2</v>
      </c>
      <c r="M18" t="s">
        <v>31</v>
      </c>
      <c r="N18">
        <f>K18</f>
        <v>0.6097560975609756</v>
      </c>
      <c r="O18">
        <f>H4/C4</f>
        <v>0.41666666666666669</v>
      </c>
      <c r="P18">
        <f>I4/D4</f>
        <v>0.51800000000000002</v>
      </c>
      <c r="Q18">
        <f>G18/0.8</f>
        <v>0.69444444444444442</v>
      </c>
      <c r="R18">
        <f>H18/0.5</f>
        <v>1.2</v>
      </c>
      <c r="S18">
        <v>0</v>
      </c>
    </row>
    <row r="19" spans="1:19" x14ac:dyDescent="0.45">
      <c r="A19" t="str">
        <f t="shared" ref="A19:A27" si="2">E5</f>
        <v>dog</v>
      </c>
      <c r="B19" s="1" t="str">
        <f t="shared" si="1"/>
        <v>img_001</v>
      </c>
      <c r="C19">
        <f t="shared" si="1"/>
        <v>720</v>
      </c>
      <c r="D19">
        <f t="shared" ref="D19" si="3">D5</f>
        <v>500</v>
      </c>
      <c r="E19">
        <f t="shared" ref="E19:E27" si="4">C19/C19</f>
        <v>1</v>
      </c>
      <c r="F19">
        <f t="shared" ref="F19:F27" si="5">D19/D19</f>
        <v>1</v>
      </c>
      <c r="G19">
        <f t="shared" ref="G19:G27" si="6">F5/C19</f>
        <v>6.9444444444444448E-2</v>
      </c>
      <c r="H19">
        <f t="shared" ref="H19:H27" si="7">G5/D19</f>
        <v>0.06</v>
      </c>
      <c r="I19">
        <v>6</v>
      </c>
      <c r="J19">
        <v>7</v>
      </c>
      <c r="K19">
        <f t="shared" ref="K19:K27" si="8">(MIN(G19,0.8)*MIN(H19,0.5)/(MAX(G19,0.8)*MAX(H19,0.5)-4*((MAX(G19,0.8)-MIN(G19,0.8))/2*(MAX(H19,0.5)-MIN(H19,0.5))/2)))</f>
        <v>5.3041018387553047E-2</v>
      </c>
      <c r="L19">
        <f t="shared" ref="L19:L27" si="9">(MIN(G19,0.075)*MIN(H19,0.1)/(MAX(G19,0.075)*MAX(H19,0.1)-4*((MAX(G19,0.075)-MIN(G19,0.075))/2*(MAX(H19,0.1)-MIN(H19,0.1))/2)))</f>
        <v>0.5725190839694656</v>
      </c>
      <c r="M19" t="s">
        <v>32</v>
      </c>
      <c r="N19">
        <f>L19</f>
        <v>0.5725190839694656</v>
      </c>
      <c r="O19">
        <f t="shared" ref="O19:P19" si="10">H5/C5</f>
        <v>0.90277777777777779</v>
      </c>
      <c r="P19">
        <f t="shared" si="10"/>
        <v>0.8</v>
      </c>
      <c r="Q19">
        <f>G19/0.075</f>
        <v>0.92592592592592604</v>
      </c>
      <c r="R19">
        <f>H19/0.1</f>
        <v>0.6</v>
      </c>
    </row>
    <row r="20" spans="1:19" x14ac:dyDescent="0.45">
      <c r="A20" t="str">
        <f t="shared" si="2"/>
        <v>bus</v>
      </c>
      <c r="B20" s="1" t="str">
        <f t="shared" si="1"/>
        <v>img_002</v>
      </c>
      <c r="C20">
        <f t="shared" si="1"/>
        <v>600</v>
      </c>
      <c r="D20">
        <f t="shared" ref="D20" si="11">D6</f>
        <v>600</v>
      </c>
      <c r="E20">
        <f t="shared" si="4"/>
        <v>1</v>
      </c>
      <c r="F20">
        <f t="shared" si="5"/>
        <v>1</v>
      </c>
      <c r="G20">
        <f t="shared" si="6"/>
        <v>0.66666666666666663</v>
      </c>
      <c r="H20">
        <f t="shared" si="7"/>
        <v>0.25</v>
      </c>
      <c r="I20">
        <f t="shared" ref="I19:J27" si="12">_xlfn.CEILING.MATH(H6/(C20/13))</f>
        <v>8</v>
      </c>
      <c r="J20">
        <f t="shared" si="12"/>
        <v>5</v>
      </c>
      <c r="K20">
        <f t="shared" si="8"/>
        <v>0.45454545454545447</v>
      </c>
      <c r="L20">
        <f t="shared" si="9"/>
        <v>9.6256684491978606E-2</v>
      </c>
      <c r="M20" t="s">
        <v>31</v>
      </c>
      <c r="N20">
        <f t="shared" ref="N19:N27" si="13">K20</f>
        <v>0.45454545454545447</v>
      </c>
      <c r="O20">
        <f t="shared" ref="O20:P20" si="14">H6/C6</f>
        <v>0.58333333333333337</v>
      </c>
      <c r="P20">
        <f t="shared" si="14"/>
        <v>0.33333333333333331</v>
      </c>
      <c r="Q20">
        <f t="shared" ref="Q19:Q27" si="15">G20/0.8</f>
        <v>0.83333333333333326</v>
      </c>
      <c r="R20">
        <f t="shared" ref="R19:R27" si="16">H20/0.5</f>
        <v>0.5</v>
      </c>
      <c r="S20">
        <v>0</v>
      </c>
    </row>
    <row r="21" spans="1:19" x14ac:dyDescent="0.45">
      <c r="A21" t="str">
        <f t="shared" si="2"/>
        <v>human</v>
      </c>
      <c r="B21" s="1" t="str">
        <f t="shared" si="1"/>
        <v>img_003</v>
      </c>
      <c r="C21">
        <f t="shared" si="1"/>
        <v>450</v>
      </c>
      <c r="D21">
        <f t="shared" ref="D21" si="17">D7</f>
        <v>680</v>
      </c>
      <c r="E21">
        <f t="shared" si="4"/>
        <v>1</v>
      </c>
      <c r="F21">
        <f t="shared" si="5"/>
        <v>1</v>
      </c>
      <c r="G21">
        <f t="shared" si="6"/>
        <v>0.1</v>
      </c>
      <c r="H21">
        <f t="shared" si="7"/>
        <v>0.17647058823529413</v>
      </c>
      <c r="I21">
        <f t="shared" si="12"/>
        <v>6</v>
      </c>
      <c r="J21">
        <f t="shared" si="12"/>
        <v>12</v>
      </c>
      <c r="K21">
        <f t="shared" si="8"/>
        <v>0.10169491525423729</v>
      </c>
      <c r="L21">
        <f t="shared" si="9"/>
        <v>0.47663551401869148</v>
      </c>
      <c r="M21" t="s">
        <v>32</v>
      </c>
      <c r="N21">
        <f>L21</f>
        <v>0.47663551401869148</v>
      </c>
      <c r="O21">
        <f t="shared" ref="O21:P21" si="18">H7/C7</f>
        <v>0.44444444444444442</v>
      </c>
      <c r="P21">
        <f t="shared" si="18"/>
        <v>0.88235294117647056</v>
      </c>
      <c r="Q21">
        <f>G21/0.075</f>
        <v>1.3333333333333335</v>
      </c>
      <c r="R21">
        <f>H21/0.1</f>
        <v>1.7647058823529411</v>
      </c>
      <c r="S21">
        <v>1</v>
      </c>
    </row>
    <row r="22" spans="1:19" x14ac:dyDescent="0.45">
      <c r="A22" t="str">
        <f t="shared" si="2"/>
        <v>cat</v>
      </c>
      <c r="B22" s="1" t="str">
        <f t="shared" si="1"/>
        <v>img_004</v>
      </c>
      <c r="C22">
        <f t="shared" si="1"/>
        <v>1280</v>
      </c>
      <c r="D22">
        <f t="shared" ref="D22" si="19">D8</f>
        <v>720</v>
      </c>
      <c r="E22">
        <f t="shared" si="4"/>
        <v>1</v>
      </c>
      <c r="F22">
        <f t="shared" si="5"/>
        <v>1</v>
      </c>
      <c r="G22">
        <f t="shared" si="6"/>
        <v>3.125E-2</v>
      </c>
      <c r="H22">
        <f t="shared" si="7"/>
        <v>5.5555555555555552E-2</v>
      </c>
      <c r="I22">
        <f t="shared" si="12"/>
        <v>6</v>
      </c>
      <c r="J22">
        <f t="shared" si="12"/>
        <v>6</v>
      </c>
      <c r="K22">
        <f t="shared" si="8"/>
        <v>2.9761904761904753E-2</v>
      </c>
      <c r="L22">
        <f t="shared" si="9"/>
        <v>0.3125</v>
      </c>
      <c r="M22" t="s">
        <v>32</v>
      </c>
      <c r="N22">
        <f>L22</f>
        <v>0.3125</v>
      </c>
      <c r="O22">
        <f t="shared" ref="O22:P22" si="20">H8/C8</f>
        <v>0.390625</v>
      </c>
      <c r="P22">
        <f t="shared" si="20"/>
        <v>0.41666666666666669</v>
      </c>
      <c r="Q22">
        <f>G22/0.075</f>
        <v>0.41666666666666669</v>
      </c>
      <c r="R22">
        <f>H22/0.1</f>
        <v>0.55555555555555547</v>
      </c>
      <c r="S22">
        <v>1</v>
      </c>
    </row>
    <row r="23" spans="1:19" x14ac:dyDescent="0.45">
      <c r="A23" t="str">
        <f t="shared" si="2"/>
        <v>dog</v>
      </c>
      <c r="B23" s="1" t="str">
        <f t="shared" si="1"/>
        <v>img_005</v>
      </c>
      <c r="C23">
        <f t="shared" si="1"/>
        <v>720</v>
      </c>
      <c r="D23">
        <f t="shared" ref="D23" si="21">D9</f>
        <v>1280</v>
      </c>
      <c r="E23">
        <f t="shared" si="4"/>
        <v>1</v>
      </c>
      <c r="F23">
        <f t="shared" si="5"/>
        <v>1</v>
      </c>
      <c r="G23">
        <f t="shared" si="6"/>
        <v>0.97222222222222221</v>
      </c>
      <c r="H23">
        <f t="shared" si="7"/>
        <v>0.546875</v>
      </c>
      <c r="I23">
        <f t="shared" si="12"/>
        <v>4</v>
      </c>
      <c r="J23">
        <f t="shared" si="12"/>
        <v>7</v>
      </c>
      <c r="K23">
        <f t="shared" si="8"/>
        <v>0.76392572944297088</v>
      </c>
      <c r="L23">
        <f t="shared" si="9"/>
        <v>5.7366708717880625E-2</v>
      </c>
      <c r="M23" t="s">
        <v>31</v>
      </c>
      <c r="N23">
        <f t="shared" si="13"/>
        <v>0.76392572944297088</v>
      </c>
      <c r="O23">
        <f t="shared" ref="O23:P23" si="22">H9/C9</f>
        <v>0.27777777777777779</v>
      </c>
      <c r="P23">
        <f t="shared" si="22"/>
        <v>0.46875</v>
      </c>
      <c r="Q23">
        <f t="shared" si="15"/>
        <v>1.2152777777777777</v>
      </c>
      <c r="R23">
        <f t="shared" si="16"/>
        <v>1.09375</v>
      </c>
      <c r="S23">
        <v>0</v>
      </c>
    </row>
    <row r="24" spans="1:19" x14ac:dyDescent="0.45">
      <c r="A24" t="str">
        <f t="shared" si="2"/>
        <v>elephant</v>
      </c>
      <c r="B24" s="1" t="str">
        <f t="shared" si="1"/>
        <v>img_006</v>
      </c>
      <c r="C24">
        <f t="shared" si="1"/>
        <v>4500</v>
      </c>
      <c r="D24">
        <f t="shared" ref="D24" si="23">D10</f>
        <v>3400</v>
      </c>
      <c r="E24">
        <f t="shared" si="4"/>
        <v>1</v>
      </c>
      <c r="F24">
        <f t="shared" si="5"/>
        <v>1</v>
      </c>
      <c r="G24">
        <f t="shared" si="6"/>
        <v>0.66666666666666663</v>
      </c>
      <c r="H24">
        <f t="shared" si="7"/>
        <v>0.73529411764705888</v>
      </c>
      <c r="I24">
        <f t="shared" si="12"/>
        <v>8</v>
      </c>
      <c r="J24">
        <f t="shared" si="12"/>
        <v>7</v>
      </c>
      <c r="K24">
        <f t="shared" si="8"/>
        <v>0.59859154929577463</v>
      </c>
      <c r="L24">
        <f t="shared" si="9"/>
        <v>6.560891938250428E-2</v>
      </c>
      <c r="M24" t="s">
        <v>31</v>
      </c>
      <c r="N24">
        <f t="shared" si="13"/>
        <v>0.59859154929577463</v>
      </c>
      <c r="O24">
        <f t="shared" ref="O24:P24" si="24">H10/C10</f>
        <v>0.55555555555555558</v>
      </c>
      <c r="P24">
        <f t="shared" si="24"/>
        <v>0.47058823529411764</v>
      </c>
      <c r="Q24">
        <f t="shared" si="15"/>
        <v>0.83333333333333326</v>
      </c>
      <c r="R24">
        <f t="shared" si="16"/>
        <v>1.4705882352941178</v>
      </c>
      <c r="S24">
        <v>0</v>
      </c>
    </row>
    <row r="25" spans="1:19" x14ac:dyDescent="0.45">
      <c r="A25" t="str">
        <f t="shared" si="2"/>
        <v>car</v>
      </c>
      <c r="B25" s="1" t="str">
        <f t="shared" si="1"/>
        <v>img_007</v>
      </c>
      <c r="C25">
        <f t="shared" si="1"/>
        <v>340</v>
      </c>
      <c r="D25">
        <f t="shared" ref="D25" si="25">D11</f>
        <v>480</v>
      </c>
      <c r="E25">
        <f t="shared" si="4"/>
        <v>1</v>
      </c>
      <c r="F25">
        <f t="shared" si="5"/>
        <v>1</v>
      </c>
      <c r="G25">
        <f t="shared" si="6"/>
        <v>0.88235294117647056</v>
      </c>
      <c r="H25">
        <f t="shared" si="7"/>
        <v>0.625</v>
      </c>
      <c r="I25">
        <f t="shared" si="12"/>
        <v>7</v>
      </c>
      <c r="J25">
        <f t="shared" si="12"/>
        <v>7</v>
      </c>
      <c r="K25">
        <f t="shared" si="8"/>
        <v>0.73913043478260865</v>
      </c>
      <c r="L25">
        <f t="shared" si="9"/>
        <v>5.8772687986171121E-2</v>
      </c>
      <c r="M25" t="s">
        <v>31</v>
      </c>
      <c r="N25">
        <f t="shared" si="13"/>
        <v>0.73913043478260865</v>
      </c>
      <c r="O25">
        <f t="shared" ref="O25:P25" si="26">H11/C11</f>
        <v>0.47058823529411764</v>
      </c>
      <c r="P25">
        <f t="shared" si="26"/>
        <v>0.5</v>
      </c>
      <c r="Q25">
        <f t="shared" si="15"/>
        <v>1.1029411764705881</v>
      </c>
      <c r="R25">
        <f t="shared" si="16"/>
        <v>1.25</v>
      </c>
      <c r="S25">
        <v>0</v>
      </c>
    </row>
    <row r="26" spans="1:19" x14ac:dyDescent="0.45">
      <c r="A26" t="str">
        <f t="shared" si="2"/>
        <v>cat</v>
      </c>
      <c r="B26" s="1" t="str">
        <f t="shared" si="1"/>
        <v>img_008</v>
      </c>
      <c r="C26">
        <f t="shared" si="1"/>
        <v>480</v>
      </c>
      <c r="D26">
        <f t="shared" ref="D26" si="27">D12</f>
        <v>300</v>
      </c>
      <c r="E26">
        <f t="shared" si="4"/>
        <v>1</v>
      </c>
      <c r="F26">
        <f t="shared" si="5"/>
        <v>1</v>
      </c>
      <c r="G26">
        <f t="shared" si="6"/>
        <v>0.625</v>
      </c>
      <c r="H26">
        <f t="shared" si="7"/>
        <v>0.5</v>
      </c>
      <c r="I26">
        <f t="shared" si="12"/>
        <v>6</v>
      </c>
      <c r="J26">
        <f t="shared" si="12"/>
        <v>7</v>
      </c>
      <c r="K26">
        <f t="shared" si="8"/>
        <v>0.78125</v>
      </c>
      <c r="L26">
        <f t="shared" si="9"/>
        <v>8.1081081081081099E-2</v>
      </c>
      <c r="M26" t="s">
        <v>31</v>
      </c>
      <c r="N26">
        <f t="shared" si="13"/>
        <v>0.78125</v>
      </c>
      <c r="O26">
        <f t="shared" ref="O26:P26" si="28">H12/C12</f>
        <v>0.41666666666666669</v>
      </c>
      <c r="P26">
        <f t="shared" si="28"/>
        <v>0.5</v>
      </c>
      <c r="Q26">
        <f t="shared" si="15"/>
        <v>0.78125</v>
      </c>
      <c r="R26">
        <f t="shared" si="16"/>
        <v>1</v>
      </c>
      <c r="S26">
        <v>0</v>
      </c>
    </row>
    <row r="27" spans="1:19" x14ac:dyDescent="0.45">
      <c r="A27" t="str">
        <f t="shared" si="2"/>
        <v>dog</v>
      </c>
      <c r="B27" s="1" t="str">
        <f>B13</f>
        <v>img_009</v>
      </c>
      <c r="C27">
        <f t="shared" ref="C27:D27" si="29">C13</f>
        <v>120</v>
      </c>
      <c r="D27">
        <f t="shared" si="29"/>
        <v>400</v>
      </c>
      <c r="E27">
        <f t="shared" si="4"/>
        <v>1</v>
      </c>
      <c r="F27">
        <f t="shared" si="5"/>
        <v>1</v>
      </c>
      <c r="G27">
        <f t="shared" si="6"/>
        <v>0.83333333333333337</v>
      </c>
      <c r="H27">
        <f t="shared" si="7"/>
        <v>0.25</v>
      </c>
      <c r="I27">
        <f t="shared" si="12"/>
        <v>7</v>
      </c>
      <c r="J27">
        <f t="shared" si="12"/>
        <v>7</v>
      </c>
      <c r="K27">
        <f t="shared" si="8"/>
        <v>0.48979591836734698</v>
      </c>
      <c r="L27">
        <f t="shared" si="9"/>
        <v>7.9295154185022018E-2</v>
      </c>
      <c r="M27" t="s">
        <v>31</v>
      </c>
      <c r="N27">
        <f t="shared" si="13"/>
        <v>0.48979591836734698</v>
      </c>
      <c r="O27">
        <f t="shared" ref="O27:P27" si="30">H13/C13</f>
        <v>0.5</v>
      </c>
      <c r="P27">
        <f t="shared" si="30"/>
        <v>0.5</v>
      </c>
      <c r="Q27">
        <f t="shared" si="15"/>
        <v>1.0416666666666667</v>
      </c>
      <c r="R27">
        <f t="shared" si="16"/>
        <v>0.5</v>
      </c>
      <c r="S27">
        <v>0</v>
      </c>
    </row>
    <row r="28" spans="1:19" x14ac:dyDescent="0.45">
      <c r="N28">
        <f>AVERAGE(N18:N27)</f>
        <v>0.57986497819832883</v>
      </c>
    </row>
    <row r="32" spans="1:19" x14ac:dyDescent="0.45">
      <c r="A32" t="s">
        <v>29</v>
      </c>
    </row>
    <row r="33" spans="1:2" x14ac:dyDescent="0.45">
      <c r="A33" t="s">
        <v>30</v>
      </c>
      <c r="B33" t="s">
        <v>31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7C5A-4BB2-426F-A8F4-36895C5666C5}">
  <dimension ref="A4:H18"/>
  <sheetViews>
    <sheetView workbookViewId="0">
      <selection activeCell="H19" sqref="H19"/>
    </sheetView>
  </sheetViews>
  <sheetFormatPr defaultRowHeight="14.25" x14ac:dyDescent="0.45"/>
  <sheetData>
    <row r="4" spans="1:8" x14ac:dyDescent="0.45">
      <c r="B4" t="s">
        <v>39</v>
      </c>
      <c r="C4" t="s">
        <v>40</v>
      </c>
      <c r="D4" t="s">
        <v>31</v>
      </c>
      <c r="E4" t="s">
        <v>43</v>
      </c>
      <c r="F4" t="s">
        <v>44</v>
      </c>
      <c r="G4" t="s">
        <v>45</v>
      </c>
      <c r="H4" t="s">
        <v>46</v>
      </c>
    </row>
    <row r="5" spans="1:8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5">
      <c r="A6">
        <v>2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>
        <v>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>
        <v>4</v>
      </c>
      <c r="B8">
        <v>0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>
        <v>5</v>
      </c>
      <c r="B9">
        <v>0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>
        <v>6</v>
      </c>
      <c r="B10">
        <v>0</v>
      </c>
      <c r="C10">
        <v>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5">
      <c r="A11">
        <v>7</v>
      </c>
      <c r="B11">
        <v>0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45">
      <c r="A12">
        <v>8</v>
      </c>
      <c r="B12">
        <v>0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45">
      <c r="A13">
        <v>9</v>
      </c>
      <c r="B13">
        <v>0</v>
      </c>
      <c r="C13">
        <v>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5">
      <c r="A14">
        <v>10</v>
      </c>
      <c r="B14">
        <v>0</v>
      </c>
      <c r="C14">
        <v>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45">
      <c r="A15">
        <v>11</v>
      </c>
      <c r="B15">
        <v>0</v>
      </c>
      <c r="C15">
        <v>10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45">
      <c r="A16">
        <v>12</v>
      </c>
      <c r="B16">
        <v>0</v>
      </c>
      <c r="C16">
        <v>11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5">
      <c r="A17">
        <v>13</v>
      </c>
      <c r="B17">
        <v>0</v>
      </c>
      <c r="C17">
        <v>12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45">
      <c r="E18" t="s">
        <v>41</v>
      </c>
      <c r="F18" t="s">
        <v>42</v>
      </c>
      <c r="G18" t="s">
        <v>47</v>
      </c>
      <c r="H18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Rohan Shravan</cp:lastModifiedBy>
  <dcterms:created xsi:type="dcterms:W3CDTF">2020-06-21T02:44:12Z</dcterms:created>
  <dcterms:modified xsi:type="dcterms:W3CDTF">2020-06-21T05:24:39Z</dcterms:modified>
</cp:coreProperties>
</file>