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DataAnalystCareer\GitRepoForDA\india-cpi-case-study\"/>
    </mc:Choice>
  </mc:AlternateContent>
  <xr:revisionPtr revIDLastSave="0" documentId="13_ncr:1_{E5EA21AB-923D-4038-A421-C6707023033B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CPI_data" sheetId="10" r:id="rId1"/>
    <sheet name="pivot tables" sheetId="11" r:id="rId2"/>
    <sheet name="dashboard" sheetId="12" r:id="rId3"/>
  </sheets>
  <definedNames>
    <definedName name="ExternalData_2" localSheetId="0" hidden="1">CPI_data!$A$1:$AG$373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6" i="10" l="1"/>
  <c r="AN15" i="10"/>
  <c r="AN14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6" i="10"/>
  <c r="AL5" i="10"/>
  <c r="AL4" i="10"/>
  <c r="AL3" i="10"/>
  <c r="AL7" i="10"/>
  <c r="AL2" i="10"/>
  <c r="C22" i="11"/>
  <c r="C23" i="11"/>
  <c r="C24" i="11"/>
  <c r="C25" i="11"/>
  <c r="C26" i="11"/>
  <c r="C27" i="11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H98" i="10"/>
  <c r="AH99" i="10"/>
  <c r="AH100" i="10"/>
  <c r="AH101" i="10"/>
  <c r="AH102" i="10"/>
  <c r="AH103" i="10"/>
  <c r="AH104" i="10"/>
  <c r="AH105" i="10"/>
  <c r="AH106" i="10"/>
  <c r="AH107" i="10"/>
  <c r="AH108" i="10"/>
  <c r="AH109" i="10"/>
  <c r="AH110" i="10"/>
  <c r="AH111" i="10"/>
  <c r="AH112" i="10"/>
  <c r="AH113" i="10"/>
  <c r="AH114" i="10"/>
  <c r="AH115" i="10"/>
  <c r="AH116" i="10"/>
  <c r="AH117" i="10"/>
  <c r="AH118" i="10"/>
  <c r="AH119" i="10"/>
  <c r="AH120" i="10"/>
  <c r="AH121" i="10"/>
  <c r="AH122" i="10"/>
  <c r="AH123" i="10"/>
  <c r="AH124" i="10"/>
  <c r="AH125" i="10"/>
  <c r="AH126" i="10"/>
  <c r="AH127" i="10"/>
  <c r="AH128" i="10"/>
  <c r="AH129" i="10"/>
  <c r="AH130" i="10"/>
  <c r="AH131" i="10"/>
  <c r="AH132" i="10"/>
  <c r="AH133" i="10"/>
  <c r="AH134" i="10"/>
  <c r="AH135" i="10"/>
  <c r="AH136" i="10"/>
  <c r="AH137" i="10"/>
  <c r="AH138" i="10"/>
  <c r="AH139" i="10"/>
  <c r="AH140" i="10"/>
  <c r="AH141" i="10"/>
  <c r="AH142" i="10"/>
  <c r="AH143" i="10"/>
  <c r="AH144" i="10"/>
  <c r="AH145" i="10"/>
  <c r="AH146" i="10"/>
  <c r="AH147" i="10"/>
  <c r="AH148" i="10"/>
  <c r="AH149" i="10"/>
  <c r="AH150" i="10"/>
  <c r="AH151" i="10"/>
  <c r="AH152" i="10"/>
  <c r="AH153" i="10"/>
  <c r="AH154" i="10"/>
  <c r="AH155" i="10"/>
  <c r="AH156" i="10"/>
  <c r="AH157" i="10"/>
  <c r="AH158" i="10"/>
  <c r="AH159" i="10"/>
  <c r="AH160" i="10"/>
  <c r="AH161" i="10"/>
  <c r="AH162" i="10"/>
  <c r="AH163" i="10"/>
  <c r="AH164" i="10"/>
  <c r="AH165" i="10"/>
  <c r="AH166" i="10"/>
  <c r="AH167" i="10"/>
  <c r="AH168" i="10"/>
  <c r="AH169" i="10"/>
  <c r="AH170" i="10"/>
  <c r="AH171" i="10"/>
  <c r="AH172" i="10"/>
  <c r="AH173" i="10"/>
  <c r="AH174" i="10"/>
  <c r="AH175" i="10"/>
  <c r="AH176" i="10"/>
  <c r="AH177" i="10"/>
  <c r="AH178" i="10"/>
  <c r="AH179" i="10"/>
  <c r="AH180" i="10"/>
  <c r="AH181" i="10"/>
  <c r="AH182" i="10"/>
  <c r="AH183" i="10"/>
  <c r="AH184" i="10"/>
  <c r="AH185" i="10"/>
  <c r="AH186" i="10"/>
  <c r="AH187" i="10"/>
  <c r="AH188" i="10"/>
  <c r="AH189" i="10"/>
  <c r="AH190" i="10"/>
  <c r="AH191" i="10"/>
  <c r="AH192" i="10"/>
  <c r="AH193" i="10"/>
  <c r="AH194" i="10"/>
  <c r="AH195" i="10"/>
  <c r="AH196" i="10"/>
  <c r="AH197" i="10"/>
  <c r="AH198" i="10"/>
  <c r="AH199" i="10"/>
  <c r="AH200" i="10"/>
  <c r="AH201" i="10"/>
  <c r="AH202" i="10"/>
  <c r="AH203" i="10"/>
  <c r="AH204" i="10"/>
  <c r="AH205" i="10"/>
  <c r="AH206" i="10"/>
  <c r="AH207" i="10"/>
  <c r="AH208" i="10"/>
  <c r="AH209" i="10"/>
  <c r="AH210" i="10"/>
  <c r="AH211" i="10"/>
  <c r="AH212" i="10"/>
  <c r="AH213" i="10"/>
  <c r="AH214" i="10"/>
  <c r="AH215" i="10"/>
  <c r="AH216" i="10"/>
  <c r="AH217" i="10"/>
  <c r="AH218" i="10"/>
  <c r="AH219" i="10"/>
  <c r="AH220" i="10"/>
  <c r="AH221" i="10"/>
  <c r="AH222" i="10"/>
  <c r="AH223" i="10"/>
  <c r="AH224" i="10"/>
  <c r="AH225" i="10"/>
  <c r="AH226" i="10"/>
  <c r="AH227" i="10"/>
  <c r="AH228" i="10"/>
  <c r="AH229" i="10"/>
  <c r="AH230" i="10"/>
  <c r="AH231" i="10"/>
  <c r="AH232" i="10"/>
  <c r="AH233" i="10"/>
  <c r="AH234" i="10"/>
  <c r="AH235" i="10"/>
  <c r="AH236" i="10"/>
  <c r="AH237" i="10"/>
  <c r="AH238" i="10"/>
  <c r="AH239" i="10"/>
  <c r="AH240" i="10"/>
  <c r="AH241" i="10"/>
  <c r="AH242" i="10"/>
  <c r="AH243" i="10"/>
  <c r="AH244" i="10"/>
  <c r="AH245" i="10"/>
  <c r="AH246" i="10"/>
  <c r="AH247" i="10"/>
  <c r="AH248" i="10"/>
  <c r="AH249" i="10"/>
  <c r="AH250" i="10"/>
  <c r="AH251" i="10"/>
  <c r="AH252" i="10"/>
  <c r="AH253" i="10"/>
  <c r="AH254" i="10"/>
  <c r="AH255" i="10"/>
  <c r="AH256" i="10"/>
  <c r="AH257" i="10"/>
  <c r="AH258" i="10"/>
  <c r="AH259" i="10"/>
  <c r="AH260" i="10"/>
  <c r="AH261" i="10"/>
  <c r="AH262" i="10"/>
  <c r="AH263" i="10"/>
  <c r="AH264" i="10"/>
  <c r="AH265" i="10"/>
  <c r="AH266" i="10"/>
  <c r="AH267" i="10"/>
  <c r="AH268" i="10"/>
  <c r="AH269" i="10"/>
  <c r="AH270" i="10"/>
  <c r="AH271" i="10"/>
  <c r="AH272" i="10"/>
  <c r="AH273" i="10"/>
  <c r="AH274" i="10"/>
  <c r="AH275" i="10"/>
  <c r="AH276" i="10"/>
  <c r="AH277" i="10"/>
  <c r="AH278" i="10"/>
  <c r="AH279" i="10"/>
  <c r="AH280" i="10"/>
  <c r="AH281" i="10"/>
  <c r="AH282" i="10"/>
  <c r="AH283" i="10"/>
  <c r="AH284" i="10"/>
  <c r="AH285" i="10"/>
  <c r="AH286" i="10"/>
  <c r="AH287" i="10"/>
  <c r="AH288" i="10"/>
  <c r="AH289" i="10"/>
  <c r="AH290" i="10"/>
  <c r="AH291" i="10"/>
  <c r="AH292" i="10"/>
  <c r="AH293" i="10"/>
  <c r="AH294" i="10"/>
  <c r="AH295" i="10"/>
  <c r="AH296" i="10"/>
  <c r="AH297" i="10"/>
  <c r="AH298" i="10"/>
  <c r="AH299" i="10"/>
  <c r="AH300" i="10"/>
  <c r="AH301" i="10"/>
  <c r="AH302" i="10"/>
  <c r="AH303" i="10"/>
  <c r="AH304" i="10"/>
  <c r="AH305" i="10"/>
  <c r="AH306" i="10"/>
  <c r="AH307" i="10"/>
  <c r="AH308" i="10"/>
  <c r="AH309" i="10"/>
  <c r="AH310" i="10"/>
  <c r="AH311" i="10"/>
  <c r="AH312" i="10"/>
  <c r="AH313" i="10"/>
  <c r="AH314" i="10"/>
  <c r="AH315" i="10"/>
  <c r="AH316" i="10"/>
  <c r="AH317" i="10"/>
  <c r="AH318" i="10"/>
  <c r="AH319" i="10"/>
  <c r="AH320" i="10"/>
  <c r="AH321" i="10"/>
  <c r="AH322" i="10"/>
  <c r="AH323" i="10"/>
  <c r="AH324" i="10"/>
  <c r="AH325" i="10"/>
  <c r="AH326" i="10"/>
  <c r="AH327" i="10"/>
  <c r="AH328" i="10"/>
  <c r="AH329" i="10"/>
  <c r="AH330" i="10"/>
  <c r="AH331" i="10"/>
  <c r="AH332" i="10"/>
  <c r="AH333" i="10"/>
  <c r="AH334" i="10"/>
  <c r="AH335" i="10"/>
  <c r="AH336" i="10"/>
  <c r="AH337" i="10"/>
  <c r="AH338" i="10"/>
  <c r="AH339" i="10"/>
  <c r="AH340" i="10"/>
  <c r="AH341" i="10"/>
  <c r="AH342" i="10"/>
  <c r="AH343" i="10"/>
  <c r="AH344" i="10"/>
  <c r="AH345" i="10"/>
  <c r="AH346" i="10"/>
  <c r="AH347" i="10"/>
  <c r="AH348" i="10"/>
  <c r="AH349" i="10"/>
  <c r="AH350" i="10"/>
  <c r="AH351" i="10"/>
  <c r="AH352" i="10"/>
  <c r="AH353" i="10"/>
  <c r="AH354" i="10"/>
  <c r="AH355" i="10"/>
  <c r="AH356" i="10"/>
  <c r="AH357" i="10"/>
  <c r="AH358" i="10"/>
  <c r="AH359" i="10"/>
  <c r="AH360" i="10"/>
  <c r="AH361" i="10"/>
  <c r="AH362" i="10"/>
  <c r="AH363" i="10"/>
  <c r="AH364" i="10"/>
  <c r="AH365" i="10"/>
  <c r="AH366" i="10"/>
  <c r="AH367" i="10"/>
  <c r="AH368" i="10"/>
  <c r="AH369" i="10"/>
  <c r="AH370" i="10"/>
  <c r="AH371" i="10"/>
  <c r="AH372" i="10"/>
  <c r="AH373" i="10"/>
  <c r="AH5" i="10"/>
  <c r="H24" i="11"/>
  <c r="H25" i="11"/>
  <c r="H26" i="11"/>
  <c r="H27" i="11"/>
  <c r="H28" i="11"/>
  <c r="H29" i="11"/>
  <c r="H30" i="11"/>
  <c r="H31" i="11"/>
  <c r="H32" i="11"/>
  <c r="H33" i="11"/>
  <c r="H34" i="11"/>
  <c r="H23" i="11"/>
  <c r="H22" i="11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AC292" i="10"/>
  <c r="AC293" i="10"/>
  <c r="AC294" i="10"/>
  <c r="AC295" i="10"/>
  <c r="AC296" i="10"/>
  <c r="AC297" i="10"/>
  <c r="AC298" i="10"/>
  <c r="AC299" i="10"/>
  <c r="AC300" i="10"/>
  <c r="AC301" i="10"/>
  <c r="AC302" i="10"/>
  <c r="AC303" i="10"/>
  <c r="AC304" i="10"/>
  <c r="AC305" i="10"/>
  <c r="AC306" i="10"/>
  <c r="AC307" i="10"/>
  <c r="AC308" i="10"/>
  <c r="AC309" i="10"/>
  <c r="AC310" i="10"/>
  <c r="AC311" i="10"/>
  <c r="AC312" i="10"/>
  <c r="AC313" i="10"/>
  <c r="AC314" i="10"/>
  <c r="AC315" i="10"/>
  <c r="AC316" i="10"/>
  <c r="AC317" i="10"/>
  <c r="AC318" i="10"/>
  <c r="AC319" i="10"/>
  <c r="AC320" i="10"/>
  <c r="AC321" i="10"/>
  <c r="AC322" i="10"/>
  <c r="AC323" i="10"/>
  <c r="AC324" i="10"/>
  <c r="AC325" i="10"/>
  <c r="AC326" i="10"/>
  <c r="AC327" i="10"/>
  <c r="AC328" i="10"/>
  <c r="AC329" i="10"/>
  <c r="AC330" i="10"/>
  <c r="AC331" i="10"/>
  <c r="AC332" i="10"/>
  <c r="AC333" i="10"/>
  <c r="AC334" i="10"/>
  <c r="AC335" i="10"/>
  <c r="AC336" i="10"/>
  <c r="AC337" i="10"/>
  <c r="AC338" i="10"/>
  <c r="AC339" i="10"/>
  <c r="AC340" i="10"/>
  <c r="AC341" i="10"/>
  <c r="AC342" i="10"/>
  <c r="AC343" i="10"/>
  <c r="AC344" i="10"/>
  <c r="AC345" i="10"/>
  <c r="AC346" i="10"/>
  <c r="AC347" i="10"/>
  <c r="AC348" i="10"/>
  <c r="AC349" i="10"/>
  <c r="AC350" i="10"/>
  <c r="AC351" i="10"/>
  <c r="AC352" i="10"/>
  <c r="AC353" i="10"/>
  <c r="AC354" i="10"/>
  <c r="AC355" i="10"/>
  <c r="AC356" i="10"/>
  <c r="AC357" i="10"/>
  <c r="AC358" i="10"/>
  <c r="AC359" i="10"/>
  <c r="AC360" i="10"/>
  <c r="AC361" i="10"/>
  <c r="AC362" i="10"/>
  <c r="AC363" i="10"/>
  <c r="AC364" i="10"/>
  <c r="AC365" i="10"/>
  <c r="AC366" i="10"/>
  <c r="AC367" i="10"/>
  <c r="AC368" i="10"/>
  <c r="AC369" i="10"/>
  <c r="AC370" i="10"/>
  <c r="AC371" i="10"/>
  <c r="AC372" i="10"/>
  <c r="AC373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252" i="10"/>
  <c r="AD253" i="10"/>
  <c r="AD254" i="10"/>
  <c r="AD255" i="10"/>
  <c r="AD256" i="10"/>
  <c r="AD257" i="10"/>
  <c r="AD258" i="10"/>
  <c r="AD259" i="10"/>
  <c r="AD260" i="10"/>
  <c r="AD261" i="10"/>
  <c r="AD262" i="10"/>
  <c r="AD263" i="10"/>
  <c r="AD264" i="10"/>
  <c r="AD265" i="10"/>
  <c r="AD266" i="10"/>
  <c r="AD267" i="10"/>
  <c r="AD268" i="10"/>
  <c r="AD269" i="10"/>
  <c r="AD270" i="10"/>
  <c r="AD271" i="10"/>
  <c r="AD272" i="10"/>
  <c r="AD273" i="10"/>
  <c r="AD274" i="10"/>
  <c r="AD275" i="10"/>
  <c r="AD276" i="10"/>
  <c r="AD277" i="10"/>
  <c r="AD278" i="10"/>
  <c r="AD279" i="10"/>
  <c r="AD280" i="10"/>
  <c r="AD281" i="10"/>
  <c r="AD282" i="10"/>
  <c r="AD283" i="10"/>
  <c r="AD284" i="10"/>
  <c r="AD285" i="10"/>
  <c r="AD286" i="10"/>
  <c r="AD287" i="10"/>
  <c r="AD288" i="10"/>
  <c r="AD289" i="10"/>
  <c r="AD290" i="10"/>
  <c r="AD291" i="10"/>
  <c r="AD292" i="10"/>
  <c r="AD293" i="10"/>
  <c r="AD294" i="10"/>
  <c r="AD295" i="10"/>
  <c r="AD296" i="10"/>
  <c r="AD297" i="10"/>
  <c r="AD298" i="10"/>
  <c r="AD299" i="10"/>
  <c r="AD300" i="10"/>
  <c r="AD301" i="10"/>
  <c r="AD302" i="10"/>
  <c r="AD303" i="10"/>
  <c r="AD304" i="10"/>
  <c r="AD305" i="10"/>
  <c r="AD306" i="10"/>
  <c r="AD307" i="10"/>
  <c r="AD308" i="10"/>
  <c r="AD309" i="10"/>
  <c r="AD310" i="10"/>
  <c r="AD311" i="10"/>
  <c r="AD312" i="10"/>
  <c r="AD313" i="10"/>
  <c r="AD314" i="10"/>
  <c r="AD315" i="10"/>
  <c r="AD316" i="10"/>
  <c r="AD317" i="10"/>
  <c r="AD318" i="10"/>
  <c r="AD319" i="10"/>
  <c r="AD320" i="10"/>
  <c r="AD321" i="10"/>
  <c r="AD322" i="10"/>
  <c r="AD323" i="10"/>
  <c r="AD324" i="10"/>
  <c r="AD325" i="10"/>
  <c r="AD326" i="10"/>
  <c r="AD327" i="10"/>
  <c r="AD328" i="10"/>
  <c r="AD329" i="10"/>
  <c r="AD330" i="10"/>
  <c r="AD331" i="10"/>
  <c r="AD332" i="10"/>
  <c r="AD333" i="10"/>
  <c r="AD334" i="10"/>
  <c r="AD335" i="10"/>
  <c r="AD336" i="10"/>
  <c r="AD337" i="10"/>
  <c r="AD338" i="10"/>
  <c r="AD339" i="10"/>
  <c r="AD340" i="10"/>
  <c r="AD341" i="10"/>
  <c r="AD342" i="10"/>
  <c r="AD343" i="10"/>
  <c r="AD344" i="10"/>
  <c r="AD345" i="10"/>
  <c r="AD346" i="10"/>
  <c r="AD347" i="10"/>
  <c r="AD348" i="10"/>
  <c r="AD349" i="10"/>
  <c r="AD350" i="10"/>
  <c r="AD351" i="10"/>
  <c r="AD352" i="10"/>
  <c r="AD353" i="10"/>
  <c r="AD354" i="10"/>
  <c r="AD355" i="10"/>
  <c r="AD356" i="10"/>
  <c r="AD357" i="10"/>
  <c r="AD358" i="10"/>
  <c r="AD359" i="10"/>
  <c r="AD360" i="10"/>
  <c r="AD361" i="10"/>
  <c r="AD362" i="10"/>
  <c r="AD363" i="10"/>
  <c r="AD364" i="10"/>
  <c r="AD365" i="10"/>
  <c r="AD366" i="10"/>
  <c r="AD367" i="10"/>
  <c r="AD368" i="10"/>
  <c r="AD369" i="10"/>
  <c r="AD370" i="10"/>
  <c r="AD371" i="10"/>
  <c r="AD372" i="10"/>
  <c r="AD373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272" i="10"/>
  <c r="AE273" i="10"/>
  <c r="AE274" i="10"/>
  <c r="AE275" i="10"/>
  <c r="AE276" i="10"/>
  <c r="AE277" i="10"/>
  <c r="AE278" i="10"/>
  <c r="AE279" i="10"/>
  <c r="AE280" i="10"/>
  <c r="AE281" i="10"/>
  <c r="AE282" i="10"/>
  <c r="AE283" i="10"/>
  <c r="AE284" i="10"/>
  <c r="AE285" i="10"/>
  <c r="AE286" i="10"/>
  <c r="AE287" i="10"/>
  <c r="AE288" i="10"/>
  <c r="AE289" i="10"/>
  <c r="AE290" i="10"/>
  <c r="AE291" i="10"/>
  <c r="AE292" i="10"/>
  <c r="AE293" i="10"/>
  <c r="AE294" i="10"/>
  <c r="AE295" i="10"/>
  <c r="AE296" i="10"/>
  <c r="AE297" i="10"/>
  <c r="AE298" i="10"/>
  <c r="AE299" i="10"/>
  <c r="AE300" i="10"/>
  <c r="AE301" i="10"/>
  <c r="AE302" i="10"/>
  <c r="AE303" i="10"/>
  <c r="AE304" i="10"/>
  <c r="AE305" i="10"/>
  <c r="AE306" i="10"/>
  <c r="AE307" i="10"/>
  <c r="AE308" i="10"/>
  <c r="AE309" i="10"/>
  <c r="AE310" i="10"/>
  <c r="AE311" i="10"/>
  <c r="AE312" i="10"/>
  <c r="AE313" i="10"/>
  <c r="AE314" i="10"/>
  <c r="AE315" i="10"/>
  <c r="AE316" i="10"/>
  <c r="AE317" i="10"/>
  <c r="AE318" i="10"/>
  <c r="AE319" i="10"/>
  <c r="AE320" i="10"/>
  <c r="AE321" i="10"/>
  <c r="AE322" i="10"/>
  <c r="AE323" i="10"/>
  <c r="AE324" i="10"/>
  <c r="AE325" i="10"/>
  <c r="AE326" i="10"/>
  <c r="AE327" i="10"/>
  <c r="AE328" i="10"/>
  <c r="AE329" i="10"/>
  <c r="AE330" i="10"/>
  <c r="AE331" i="10"/>
  <c r="AE332" i="10"/>
  <c r="AE333" i="10"/>
  <c r="AE334" i="10"/>
  <c r="AE335" i="10"/>
  <c r="AE336" i="10"/>
  <c r="AE337" i="10"/>
  <c r="AE338" i="10"/>
  <c r="AE339" i="10"/>
  <c r="AE340" i="10"/>
  <c r="AE341" i="10"/>
  <c r="AE342" i="10"/>
  <c r="AE343" i="10"/>
  <c r="AE344" i="10"/>
  <c r="AE345" i="10"/>
  <c r="AE346" i="10"/>
  <c r="AE347" i="10"/>
  <c r="AE348" i="10"/>
  <c r="AE349" i="10"/>
  <c r="AE350" i="10"/>
  <c r="AE351" i="10"/>
  <c r="AE352" i="10"/>
  <c r="AE353" i="10"/>
  <c r="AE354" i="10"/>
  <c r="AE355" i="10"/>
  <c r="AE356" i="10"/>
  <c r="AE357" i="10"/>
  <c r="AE358" i="10"/>
  <c r="AE359" i="10"/>
  <c r="AE360" i="10"/>
  <c r="AE361" i="10"/>
  <c r="AE362" i="10"/>
  <c r="AE363" i="10"/>
  <c r="AE364" i="10"/>
  <c r="AE365" i="10"/>
  <c r="AE366" i="10"/>
  <c r="AE367" i="10"/>
  <c r="AE368" i="10"/>
  <c r="AE369" i="10"/>
  <c r="AE370" i="10"/>
  <c r="AE371" i="10"/>
  <c r="AE372" i="10"/>
  <c r="AE37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CFCBB-16BE-4D6C-AD06-28E37B5ECFF0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577401AF-B377-47B3-8AFD-9CF27A624017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<sst xmlns="http://schemas.openxmlformats.org/spreadsheetml/2006/main" count="995" uniqueCount="108">
  <si>
    <t>Sector</t>
  </si>
  <si>
    <t>Year</t>
  </si>
  <si>
    <t>Month</t>
  </si>
  <si>
    <t>Housing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</si>
  <si>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</si>
  <si>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</si>
  <si>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</si>
  <si>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</si>
  <si>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</si>
  <si>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</si>
  <si>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</si>
  <si>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</si>
  <si>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</si>
  <si>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</si>
  <si>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</si>
  <si>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</si>
  <si>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</si>
  <si>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</si>
  <si>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</si>
  <si>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</si>
  <si>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</si>
  <si>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</si>
  <si>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</si>
  <si>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</si>
  <si>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</si>
  <si>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</si>
  <si>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</si>
  <si>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</si>
  <si>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</si>
  <si>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</si>
  <si>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</si>
  <si>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</si>
  <si>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</si>
  <si>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</si>
  <si>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</si>
  <si>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</si>
  <si>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</si>
  <si>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</si>
  <si>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</si>
  <si>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</si>
  <si>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</si>
  <si>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</si>
  <si>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</si>
  <si>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</si>
  <si>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</si>
  <si>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</si>
  <si>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Row Labels</t>
  </si>
  <si>
    <t>Grand Total</t>
  </si>
  <si>
    <t>Food Bucket</t>
  </si>
  <si>
    <t>Recreation Bucket</t>
  </si>
  <si>
    <t>Health Bucket</t>
  </si>
  <si>
    <t>Latest Month - Highest Contributer to CPI</t>
  </si>
  <si>
    <t>Housing Bucket</t>
  </si>
  <si>
    <t>YoY trend of CPI(R+U) &amp; Reasons</t>
  </si>
  <si>
    <t>Energy</t>
  </si>
  <si>
    <t>Recreation</t>
  </si>
  <si>
    <t>Household Bucket</t>
  </si>
  <si>
    <t>Healthcare Bucket</t>
  </si>
  <si>
    <t>Transport Bucket</t>
  </si>
  <si>
    <t>Misc Bucket</t>
  </si>
  <si>
    <t>Education Bucket</t>
  </si>
  <si>
    <t>Fashion Bucket</t>
  </si>
  <si>
    <t>Food Category Inflation</t>
  </si>
  <si>
    <t>Month-year</t>
  </si>
  <si>
    <t xml:space="preserve">Food Bucket </t>
  </si>
  <si>
    <t>Absolute Changes</t>
  </si>
  <si>
    <t>CPI(R+U) Inflation Growth Rate</t>
  </si>
  <si>
    <t>Inflation Growth Rate</t>
  </si>
  <si>
    <t>Average of Inflation Growth Rate</t>
  </si>
  <si>
    <t>Average of Housing Bucket</t>
  </si>
  <si>
    <t>Average of Recreation Bucket</t>
  </si>
  <si>
    <t>Average of Fuel and light</t>
  </si>
  <si>
    <t>Average of Transport and communication</t>
  </si>
  <si>
    <t>Average of Health Bucket</t>
  </si>
  <si>
    <t>Average of Miscellaneous</t>
  </si>
  <si>
    <t>Average of Education</t>
  </si>
  <si>
    <t>Average of Clothing and footwear</t>
  </si>
  <si>
    <t>Average of Cereals and products</t>
  </si>
  <si>
    <t>Average of Meat and fish</t>
  </si>
  <si>
    <t>Average of Egg</t>
  </si>
  <si>
    <t>Average of Milk and products</t>
  </si>
  <si>
    <t>Average of Oils and fats</t>
  </si>
  <si>
    <t>Average of Fruits</t>
  </si>
  <si>
    <t>Average of Vegetables</t>
  </si>
  <si>
    <t>Average of Pulses and products</t>
  </si>
  <si>
    <t>Average of Sugar and Confectionery</t>
  </si>
  <si>
    <t>Average of Spices</t>
  </si>
  <si>
    <t>Average of Non-alcoholic beverages</t>
  </si>
  <si>
    <t>Average of Prepared meals, snacks, sweets etc.</t>
  </si>
  <si>
    <t>Covid19 Impact on CPI(R+U)</t>
  </si>
  <si>
    <t>Jan</t>
  </si>
  <si>
    <t>Feb</t>
  </si>
  <si>
    <t>Mar</t>
  </si>
  <si>
    <t>Dec</t>
  </si>
  <si>
    <t>Nov</t>
  </si>
  <si>
    <t>Oct</t>
  </si>
  <si>
    <t>Sept</t>
  </si>
  <si>
    <t>Aug</t>
  </si>
  <si>
    <t>Apr</t>
  </si>
  <si>
    <t>Jun</t>
  </si>
  <si>
    <t>Jul</t>
  </si>
  <si>
    <t>Recreational Bucket</t>
  </si>
  <si>
    <t>Healthcare</t>
  </si>
  <si>
    <t xml:space="preserve"> Food Category</t>
  </si>
  <si>
    <t>Misc</t>
  </si>
  <si>
    <t>Fashion</t>
  </si>
  <si>
    <t>Imported Oil Price Trend and Fluctuations</t>
  </si>
  <si>
    <t>Sum of Food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</si>
</sst>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2"/>
    </xf>
    <xf numFmtId="0" fontId="3" fillId="3" borderId="0" xfId="0" applyFont="1" applyFill="1"/>
    <xf numFmtId="17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left" indent="1"/>
    </xf>
    <xf numFmtId="10" fontId="0" fillId="0" borderId="0" xfId="1" applyNumberFormat="1" applyFont="1"/>
    <xf numFmtId="10" fontId="0" fillId="0" borderId="0" xfId="0" applyNumberFormat="1"/>
    <xf numFmtId="0" fontId="6" fillId="4" borderId="1" xfId="0" applyFont="1" applyFill="1" applyBorder="1"/>
    <xf numFmtId="0" fontId="6" fillId="4" borderId="0" xfId="0" applyFont="1" applyFill="1"/>
    <xf numFmtId="0" fontId="6" fillId="4" borderId="2" xfId="0" applyFont="1" applyFill="1" applyBorder="1"/>
    <xf numFmtId="0" fontId="6" fillId="5" borderId="1" xfId="0" applyFont="1" applyFill="1" applyBorder="1"/>
    <xf numFmtId="0" fontId="0" fillId="6" borderId="0" xfId="0" applyFill="1"/>
    <xf numFmtId="0" fontId="7" fillId="2" borderId="0" xfId="0" applyFon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7" borderId="1" xfId="0" applyFont="1" applyFill="1" applyBorder="1"/>
    <xf numFmtId="0" fontId="0" fillId="8" borderId="0" xfId="0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tables!LatestMonthContributer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contributer of latest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tables'!$B$2:$B$5</c:f>
              <c:numCache>
                <c:formatCode>General</c:formatCode>
                <c:ptCount val="1"/>
                <c:pt idx="0">
                  <c:v>182.8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DDB-97CD-E589FF39A42F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Transport Bucket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tables'!$C$2:$C$5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F-4DDB-97CD-E589FF39A42F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Recreation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tables'!$D$2:$D$5</c:f>
              <c:numCache>
                <c:formatCode>General</c:formatCode>
                <c:ptCount val="1"/>
                <c:pt idx="0">
                  <c:v>186.1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F-4DDB-97CD-E589FF39A42F}"/>
            </c:ext>
          </c:extLst>
        </c:ser>
        <c:ser>
          <c:idx val="3"/>
          <c:order val="3"/>
          <c:tx>
            <c:strRef>
              <c:f>'pivot tables'!$E$1</c:f>
              <c:strCache>
                <c:ptCount val="1"/>
                <c:pt idx="0">
                  <c:v>Household Bucket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tables'!$E$2:$E$5</c:f>
              <c:numCache>
                <c:formatCode>General</c:formatCode>
                <c:ptCount val="1"/>
                <c:pt idx="0">
                  <c:v>175.39999999999998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F-4DDB-97CD-E589FF39A42F}"/>
            </c:ext>
          </c:extLst>
        </c:ser>
        <c:ser>
          <c:idx val="4"/>
          <c:order val="4"/>
          <c:tx>
            <c:strRef>
              <c:f>'pivot tables'!$F$1</c:f>
              <c:strCache>
                <c:ptCount val="1"/>
                <c:pt idx="0">
                  <c:v>Healthcare Bucket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tables'!$F$2:$F$5</c:f>
              <c:numCache>
                <c:formatCode>General</c:formatCode>
                <c:ptCount val="1"/>
                <c:pt idx="0">
                  <c:v>185.45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F-4DDB-97CD-E589FF39A42F}"/>
            </c:ext>
          </c:extLst>
        </c:ser>
        <c:ser>
          <c:idx val="5"/>
          <c:order val="5"/>
          <c:tx>
            <c:strRef>
              <c:f>'pivot tables'!$G$1</c:f>
              <c:strCache>
                <c:ptCount val="1"/>
                <c:pt idx="0">
                  <c:v>Misc Bucket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tables'!$G$2:$G$5</c:f>
              <c:numCache>
                <c:formatCode>General</c:formatCode>
                <c:ptCount val="1"/>
                <c:pt idx="0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EF-4DDB-97CD-E589FF39A42F}"/>
            </c:ext>
          </c:extLst>
        </c:ser>
        <c:ser>
          <c:idx val="6"/>
          <c:order val="6"/>
          <c:tx>
            <c:strRef>
              <c:f>'pivot tables'!$H$1</c:f>
              <c:strCache>
                <c:ptCount val="1"/>
                <c:pt idx="0">
                  <c:v>Education Bucket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tables'!$H$2:$H$5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F-4DDB-97CD-E589FF39A42F}"/>
            </c:ext>
          </c:extLst>
        </c:ser>
        <c:ser>
          <c:idx val="7"/>
          <c:order val="7"/>
          <c:tx>
            <c:strRef>
              <c:f>'pivot tables'!$I$1</c:f>
              <c:strCache>
                <c:ptCount val="1"/>
                <c:pt idx="0">
                  <c:v>Fashion Bucket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tables'!$I$2:$I$5</c:f>
              <c:numCache>
                <c:formatCode>General</c:formatCode>
                <c:ptCount val="1"/>
                <c:pt idx="0">
                  <c:v>186.2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F-4DDB-97CD-E589FF39A4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6587584"/>
        <c:axId val="1466593344"/>
        <c:axId val="0"/>
      </c:bar3DChart>
      <c:catAx>
        <c:axId val="14665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93344"/>
        <c:crosses val="autoZero"/>
        <c:auto val="1"/>
        <c:lblAlgn val="ctr"/>
        <c:lblOffset val="100"/>
        <c:noMultiLvlLbl val="0"/>
      </c:catAx>
      <c:valAx>
        <c:axId val="1466593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Index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665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tables!ImportOilPriceFluctuations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Price Trend 2021-2023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tables'!$AI$4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tables'!$AH$5:$AH$37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tables'!$AI$5:$AI$37</c:f>
              <c:numCache>
                <c:formatCode>0.00</c:formatCode>
                <c:ptCount val="29"/>
                <c:pt idx="0">
                  <c:v>149.93333333333334</c:v>
                </c:pt>
                <c:pt idx="1">
                  <c:v>157.70000000000002</c:v>
                </c:pt>
                <c:pt idx="2">
                  <c:v>162.83333333333334</c:v>
                </c:pt>
                <c:pt idx="3">
                  <c:v>168.9</c:v>
                </c:pt>
                <c:pt idx="4">
                  <c:v>177.29999999999998</c:v>
                </c:pt>
                <c:pt idx="5">
                  <c:v>182.1</c:v>
                </c:pt>
                <c:pt idx="6">
                  <c:v>180.46666666666667</c:v>
                </c:pt>
                <c:pt idx="7">
                  <c:v>184.63333333333333</c:v>
                </c:pt>
                <c:pt idx="8">
                  <c:v>186.16666666666666</c:v>
                </c:pt>
                <c:pt idx="9">
                  <c:v>188.66666666666666</c:v>
                </c:pt>
                <c:pt idx="10">
                  <c:v>188.1</c:v>
                </c:pt>
                <c:pt idx="11">
                  <c:v>185.63333333333335</c:v>
                </c:pt>
                <c:pt idx="12">
                  <c:v>182.76666666666665</c:v>
                </c:pt>
                <c:pt idx="13">
                  <c:v>183</c:v>
                </c:pt>
                <c:pt idx="14">
                  <c:v>192.56666666666669</c:v>
                </c:pt>
                <c:pt idx="15">
                  <c:v>197.63333333333333</c:v>
                </c:pt>
                <c:pt idx="16">
                  <c:v>200.6</c:v>
                </c:pt>
                <c:pt idx="17">
                  <c:v>199.20000000000002</c:v>
                </c:pt>
                <c:pt idx="18">
                  <c:v>194.26666666666665</c:v>
                </c:pt>
                <c:pt idx="19">
                  <c:v>191</c:v>
                </c:pt>
                <c:pt idx="20">
                  <c:v>187.36666666666667</c:v>
                </c:pt>
                <c:pt idx="21">
                  <c:v>185.26666666666665</c:v>
                </c:pt>
                <c:pt idx="22">
                  <c:v>187.63333333333333</c:v>
                </c:pt>
                <c:pt idx="23">
                  <c:v>187.16666666666666</c:v>
                </c:pt>
                <c:pt idx="24">
                  <c:v>185.93333333333331</c:v>
                </c:pt>
                <c:pt idx="25">
                  <c:v>178.29999999999998</c:v>
                </c:pt>
                <c:pt idx="26">
                  <c:v>178.23333333333335</c:v>
                </c:pt>
                <c:pt idx="27">
                  <c:v>174.03333333333333</c:v>
                </c:pt>
                <c:pt idx="28">
                  <c:v>169.23333333333332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048-A653-7A90143F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24144287"/>
        <c:axId val="1724144767"/>
      </c:lineChart>
      <c:catAx>
        <c:axId val="17241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44767"/>
        <c:crosses val="autoZero"/>
        <c:auto val="1"/>
        <c:lblAlgn val="ctr"/>
        <c:lblOffset val="100"/>
        <c:noMultiLvlLbl val="0"/>
      </c:catAx>
      <c:valAx>
        <c:axId val="17241447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442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tables!OilPriceInfluence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Oil Price Fluctuation</a:t>
            </a:r>
            <a:r>
              <a:rPr lang="en-IN" baseline="0"/>
              <a:t> Influence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'pivot tables'!$AS$4</c:f>
              <c:strCache>
                <c:ptCount val="1"/>
                <c:pt idx="0">
                  <c:v>Average of Oils and fats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tables'!$AS$5:$AS$37</c:f>
              <c:numCache>
                <c:formatCode>0.00</c:formatCode>
                <c:ptCount val="29"/>
                <c:pt idx="0">
                  <c:v>149.93333333333334</c:v>
                </c:pt>
                <c:pt idx="1">
                  <c:v>157.70000000000002</c:v>
                </c:pt>
                <c:pt idx="2">
                  <c:v>162.83333333333334</c:v>
                </c:pt>
                <c:pt idx="3">
                  <c:v>168.9</c:v>
                </c:pt>
                <c:pt idx="4">
                  <c:v>177.29999999999998</c:v>
                </c:pt>
                <c:pt idx="5">
                  <c:v>182.1</c:v>
                </c:pt>
                <c:pt idx="6">
                  <c:v>180.46666666666667</c:v>
                </c:pt>
                <c:pt idx="7">
                  <c:v>184.63333333333333</c:v>
                </c:pt>
                <c:pt idx="8">
                  <c:v>186.16666666666666</c:v>
                </c:pt>
                <c:pt idx="9">
                  <c:v>188.66666666666666</c:v>
                </c:pt>
                <c:pt idx="10">
                  <c:v>188.1</c:v>
                </c:pt>
                <c:pt idx="11">
                  <c:v>185.63333333333335</c:v>
                </c:pt>
                <c:pt idx="12">
                  <c:v>182.76666666666665</c:v>
                </c:pt>
                <c:pt idx="13">
                  <c:v>183</c:v>
                </c:pt>
                <c:pt idx="14">
                  <c:v>192.56666666666669</c:v>
                </c:pt>
                <c:pt idx="15">
                  <c:v>197.63333333333333</c:v>
                </c:pt>
                <c:pt idx="16">
                  <c:v>200.6</c:v>
                </c:pt>
                <c:pt idx="17">
                  <c:v>199.20000000000002</c:v>
                </c:pt>
                <c:pt idx="18">
                  <c:v>194.26666666666665</c:v>
                </c:pt>
                <c:pt idx="19">
                  <c:v>191</c:v>
                </c:pt>
                <c:pt idx="20">
                  <c:v>187.36666666666667</c:v>
                </c:pt>
                <c:pt idx="21">
                  <c:v>185.26666666666665</c:v>
                </c:pt>
                <c:pt idx="22">
                  <c:v>187.63333333333333</c:v>
                </c:pt>
                <c:pt idx="23">
                  <c:v>187.16666666666666</c:v>
                </c:pt>
                <c:pt idx="24">
                  <c:v>185.93333333333331</c:v>
                </c:pt>
                <c:pt idx="25">
                  <c:v>178.29999999999998</c:v>
                </c:pt>
                <c:pt idx="26">
                  <c:v>178.23333333333335</c:v>
                </c:pt>
                <c:pt idx="27">
                  <c:v>174.03333333333333</c:v>
                </c:pt>
                <c:pt idx="28">
                  <c:v>169.23333333333332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42EC-8E9A-96554A55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2470768"/>
        <c:axId val="42463088"/>
      </c:barChart>
      <c:lineChart>
        <c:grouping val="standard"/>
        <c:varyColors val="0"/>
        <c:ser>
          <c:idx val="0"/>
          <c:order val="0"/>
          <c:tx>
            <c:strRef>
              <c:f>'pivot tables'!$AL$4</c:f>
              <c:strCache>
                <c:ptCount val="1"/>
                <c:pt idx="0">
                  <c:v> Food Category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tables'!$AL$5:$AL$37</c:f>
              <c:numCache>
                <c:formatCode>0.00</c:formatCode>
                <c:ptCount val="29"/>
                <c:pt idx="0">
                  <c:v>161.33333333333334</c:v>
                </c:pt>
                <c:pt idx="1">
                  <c:v>157.46666666666667</c:v>
                </c:pt>
                <c:pt idx="2">
                  <c:v>157.20000000000002</c:v>
                </c:pt>
                <c:pt idx="3">
                  <c:v>158.53333333333333</c:v>
                </c:pt>
                <c:pt idx="4">
                  <c:v>161.19999999999999</c:v>
                </c:pt>
                <c:pt idx="5">
                  <c:v>163.1</c:v>
                </c:pt>
                <c:pt idx="6">
                  <c:v>164.53333333333333</c:v>
                </c:pt>
                <c:pt idx="7">
                  <c:v>164.36666666666667</c:v>
                </c:pt>
                <c:pt idx="8">
                  <c:v>164.46666666666667</c:v>
                </c:pt>
                <c:pt idx="9">
                  <c:v>168.23333333333332</c:v>
                </c:pt>
                <c:pt idx="10">
                  <c:v>170.23333333333332</c:v>
                </c:pt>
                <c:pt idx="11">
                  <c:v>168.73333333333332</c:v>
                </c:pt>
                <c:pt idx="12">
                  <c:v>166.93333333333337</c:v>
                </c:pt>
                <c:pt idx="13">
                  <c:v>166.76666666666665</c:v>
                </c:pt>
                <c:pt idx="14">
                  <c:v>168.83333333333334</c:v>
                </c:pt>
                <c:pt idx="15">
                  <c:v>171.29999999999998</c:v>
                </c:pt>
                <c:pt idx="16">
                  <c:v>173.86666666666667</c:v>
                </c:pt>
                <c:pt idx="17">
                  <c:v>175.53333333333333</c:v>
                </c:pt>
                <c:pt idx="18">
                  <c:v>175.63333333333333</c:v>
                </c:pt>
                <c:pt idx="19">
                  <c:v>176.86666666666667</c:v>
                </c:pt>
                <c:pt idx="20">
                  <c:v>178.36666666666667</c:v>
                </c:pt>
                <c:pt idx="21">
                  <c:v>180.1</c:v>
                </c:pt>
                <c:pt idx="22">
                  <c:v>178.73333333333335</c:v>
                </c:pt>
                <c:pt idx="23">
                  <c:v>176.29999999999998</c:v>
                </c:pt>
                <c:pt idx="24">
                  <c:v>177.06666666666669</c:v>
                </c:pt>
                <c:pt idx="25">
                  <c:v>177.5</c:v>
                </c:pt>
                <c:pt idx="26">
                  <c:v>177.53333333333333</c:v>
                </c:pt>
                <c:pt idx="27">
                  <c:v>178.5</c:v>
                </c:pt>
                <c:pt idx="28">
                  <c:v>179.66666666666666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4-42EC-8E9A-96554A55920B}"/>
            </c:ext>
          </c:extLst>
        </c:ser>
        <c:ser>
          <c:idx val="1"/>
          <c:order val="1"/>
          <c:tx>
            <c:strRef>
              <c:f>'pivot tables'!$AM$4</c:f>
              <c:strCache>
                <c:ptCount val="1"/>
                <c:pt idx="0">
                  <c:v>Recreation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tables'!$AM$5:$AM$37</c:f>
              <c:numCache>
                <c:formatCode>0.00</c:formatCode>
                <c:ptCount val="29"/>
                <c:pt idx="0">
                  <c:v>168.83333333333334</c:v>
                </c:pt>
                <c:pt idx="1">
                  <c:v>170.65</c:v>
                </c:pt>
                <c:pt idx="2">
                  <c:v>171.11666666666665</c:v>
                </c:pt>
                <c:pt idx="3">
                  <c:v>171.81666666666669</c:v>
                </c:pt>
                <c:pt idx="4">
                  <c:v>174.68333333333331</c:v>
                </c:pt>
                <c:pt idx="5">
                  <c:v>173.58333333333334</c:v>
                </c:pt>
                <c:pt idx="6">
                  <c:v>173.93333333333331</c:v>
                </c:pt>
                <c:pt idx="7">
                  <c:v>175.19999999999996</c:v>
                </c:pt>
                <c:pt idx="8">
                  <c:v>175.56666666666663</c:v>
                </c:pt>
                <c:pt idx="9">
                  <c:v>176.29999999999998</c:v>
                </c:pt>
                <c:pt idx="10">
                  <c:v>176.93333333333337</c:v>
                </c:pt>
                <c:pt idx="11">
                  <c:v>177.11666666666667</c:v>
                </c:pt>
                <c:pt idx="12">
                  <c:v>177.30000000000004</c:v>
                </c:pt>
                <c:pt idx="13">
                  <c:v>177.98333333333335</c:v>
                </c:pt>
                <c:pt idx="14">
                  <c:v>179.0333333333333</c:v>
                </c:pt>
                <c:pt idx="15">
                  <c:v>179.6</c:v>
                </c:pt>
                <c:pt idx="16">
                  <c:v>180.06666666666669</c:v>
                </c:pt>
                <c:pt idx="17">
                  <c:v>180.56666666666669</c:v>
                </c:pt>
                <c:pt idx="18">
                  <c:v>180.98333333333332</c:v>
                </c:pt>
                <c:pt idx="19">
                  <c:v>181.44999999999996</c:v>
                </c:pt>
                <c:pt idx="20">
                  <c:v>182.25</c:v>
                </c:pt>
                <c:pt idx="21">
                  <c:v>182.73333333333335</c:v>
                </c:pt>
                <c:pt idx="22">
                  <c:v>183.16666666666666</c:v>
                </c:pt>
                <c:pt idx="23">
                  <c:v>183.58333333333334</c:v>
                </c:pt>
                <c:pt idx="24">
                  <c:v>184.29999999999998</c:v>
                </c:pt>
                <c:pt idx="25">
                  <c:v>185.33333333333334</c:v>
                </c:pt>
                <c:pt idx="26">
                  <c:v>185.35000000000002</c:v>
                </c:pt>
                <c:pt idx="27">
                  <c:v>186.04999999999998</c:v>
                </c:pt>
                <c:pt idx="28">
                  <c:v>186.54999999999998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4-42EC-8E9A-96554A55920B}"/>
            </c:ext>
          </c:extLst>
        </c:ser>
        <c:ser>
          <c:idx val="2"/>
          <c:order val="2"/>
          <c:tx>
            <c:strRef>
              <c:f>'pivot tables'!$AN$4</c:f>
              <c:strCache>
                <c:ptCount val="1"/>
                <c:pt idx="0">
                  <c:v>Healthcare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tables'!$AN$5:$AN$37</c:f>
              <c:numCache>
                <c:formatCode>0.00</c:formatCode>
                <c:ptCount val="29"/>
                <c:pt idx="0">
                  <c:v>157.76666666666665</c:v>
                </c:pt>
                <c:pt idx="1">
                  <c:v>158.26666666666668</c:v>
                </c:pt>
                <c:pt idx="2">
                  <c:v>157.5</c:v>
                </c:pt>
                <c:pt idx="3">
                  <c:v>158.61666666666667</c:v>
                </c:pt>
                <c:pt idx="4">
                  <c:v>161.78333333333333</c:v>
                </c:pt>
                <c:pt idx="5">
                  <c:v>162.16666666666669</c:v>
                </c:pt>
                <c:pt idx="6">
                  <c:v>163.16666666666666</c:v>
                </c:pt>
                <c:pt idx="7">
                  <c:v>163.69999999999999</c:v>
                </c:pt>
                <c:pt idx="8">
                  <c:v>163.81666666666666</c:v>
                </c:pt>
                <c:pt idx="9">
                  <c:v>164.55</c:v>
                </c:pt>
                <c:pt idx="10">
                  <c:v>165.65</c:v>
                </c:pt>
                <c:pt idx="11">
                  <c:v>166.25</c:v>
                </c:pt>
                <c:pt idx="12">
                  <c:v>166.86666666666665</c:v>
                </c:pt>
                <c:pt idx="13">
                  <c:v>167.96666666666667</c:v>
                </c:pt>
                <c:pt idx="14">
                  <c:v>169.76666666666668</c:v>
                </c:pt>
                <c:pt idx="15">
                  <c:v>171.03333333333333</c:v>
                </c:pt>
                <c:pt idx="16">
                  <c:v>171.28333333333333</c:v>
                </c:pt>
                <c:pt idx="17">
                  <c:v>172.10000000000002</c:v>
                </c:pt>
                <c:pt idx="18">
                  <c:v>172.63333333333333</c:v>
                </c:pt>
                <c:pt idx="19">
                  <c:v>173.75</c:v>
                </c:pt>
                <c:pt idx="20">
                  <c:v>174.1</c:v>
                </c:pt>
                <c:pt idx="21">
                  <c:v>175.16666666666666</c:v>
                </c:pt>
                <c:pt idx="22">
                  <c:v>176.45000000000002</c:v>
                </c:pt>
                <c:pt idx="23">
                  <c:v>178.21666666666667</c:v>
                </c:pt>
                <c:pt idx="24">
                  <c:v>180.2166666666667</c:v>
                </c:pt>
                <c:pt idx="25">
                  <c:v>182.48333333333335</c:v>
                </c:pt>
                <c:pt idx="26">
                  <c:v>182.5</c:v>
                </c:pt>
                <c:pt idx="27">
                  <c:v>184.31666666666669</c:v>
                </c:pt>
                <c:pt idx="28">
                  <c:v>185.23333333333335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4-42EC-8E9A-96554A55920B}"/>
            </c:ext>
          </c:extLst>
        </c:ser>
        <c:ser>
          <c:idx val="3"/>
          <c:order val="3"/>
          <c:tx>
            <c:strRef>
              <c:f>'pivot tables'!$AO$4</c:f>
              <c:strCache>
                <c:ptCount val="1"/>
                <c:pt idx="0">
                  <c:v>Energy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tables'!$AO$5:$AO$37</c:f>
              <c:numCache>
                <c:formatCode>0.00</c:formatCode>
                <c:ptCount val="29"/>
                <c:pt idx="0">
                  <c:v>147.23333333333335</c:v>
                </c:pt>
                <c:pt idx="1">
                  <c:v>151.96666666666667</c:v>
                </c:pt>
                <c:pt idx="2">
                  <c:v>155.43333333333334</c:v>
                </c:pt>
                <c:pt idx="3">
                  <c:v>155.5</c:v>
                </c:pt>
                <c:pt idx="4">
                  <c:v>158.86666666666665</c:v>
                </c:pt>
                <c:pt idx="5">
                  <c:v>159.33333333333334</c:v>
                </c:pt>
                <c:pt idx="6">
                  <c:v>160.29999999999998</c:v>
                </c:pt>
                <c:pt idx="7">
                  <c:v>162.13333333333333</c:v>
                </c:pt>
                <c:pt idx="8">
                  <c:v>162.36666666666665</c:v>
                </c:pt>
                <c:pt idx="9">
                  <c:v>163.96666666666667</c:v>
                </c:pt>
                <c:pt idx="10">
                  <c:v>163.6</c:v>
                </c:pt>
                <c:pt idx="11">
                  <c:v>163.79999999999998</c:v>
                </c:pt>
                <c:pt idx="12">
                  <c:v>163.86666666666665</c:v>
                </c:pt>
                <c:pt idx="13">
                  <c:v>165.36666666666667</c:v>
                </c:pt>
                <c:pt idx="14">
                  <c:v>166.86666666666667</c:v>
                </c:pt>
                <c:pt idx="15">
                  <c:v>172</c:v>
                </c:pt>
                <c:pt idx="16">
                  <c:v>174.4666666666667</c:v>
                </c:pt>
                <c:pt idx="17">
                  <c:v>175.86666666666665</c:v>
                </c:pt>
                <c:pt idx="18">
                  <c:v>179.56666666666669</c:v>
                </c:pt>
                <c:pt idx="19">
                  <c:v>178.76666666666668</c:v>
                </c:pt>
                <c:pt idx="20">
                  <c:v>179.46666666666667</c:v>
                </c:pt>
                <c:pt idx="21">
                  <c:v>180.43333333333331</c:v>
                </c:pt>
                <c:pt idx="22">
                  <c:v>181.16666666666666</c:v>
                </c:pt>
                <c:pt idx="23">
                  <c:v>181.80000000000004</c:v>
                </c:pt>
                <c:pt idx="24">
                  <c:v>181.76666666666665</c:v>
                </c:pt>
                <c:pt idx="25">
                  <c:v>182.16666666666666</c:v>
                </c:pt>
                <c:pt idx="26">
                  <c:v>181.96666666666667</c:v>
                </c:pt>
                <c:pt idx="27">
                  <c:v>181.76666666666665</c:v>
                </c:pt>
                <c:pt idx="28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4-42EC-8E9A-96554A55920B}"/>
            </c:ext>
          </c:extLst>
        </c:ser>
        <c:ser>
          <c:idx val="4"/>
          <c:order val="4"/>
          <c:tx>
            <c:strRef>
              <c:f>'pivot tables'!$AP$4</c:f>
              <c:strCache>
                <c:ptCount val="1"/>
                <c:pt idx="0">
                  <c:v>Education Bucket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tables'!$AP$5:$AP$37</c:f>
              <c:numCache>
                <c:formatCode>0.00</c:formatCode>
                <c:ptCount val="29"/>
                <c:pt idx="0">
                  <c:v>159.6</c:v>
                </c:pt>
                <c:pt idx="1">
                  <c:v>159.9</c:v>
                </c:pt>
                <c:pt idx="2">
                  <c:v>160.53333333333333</c:v>
                </c:pt>
                <c:pt idx="3">
                  <c:v>160.66666666666666</c:v>
                </c:pt>
                <c:pt idx="4">
                  <c:v>161.79999999999998</c:v>
                </c:pt>
                <c:pt idx="5">
                  <c:v>162.19999999999999</c:v>
                </c:pt>
                <c:pt idx="6">
                  <c:v>163.56666666666666</c:v>
                </c:pt>
                <c:pt idx="7">
                  <c:v>163.9</c:v>
                </c:pt>
                <c:pt idx="8">
                  <c:v>164.16666666666666</c:v>
                </c:pt>
                <c:pt idx="9">
                  <c:v>164.4</c:v>
                </c:pt>
                <c:pt idx="10">
                  <c:v>164.8</c:v>
                </c:pt>
                <c:pt idx="11">
                  <c:v>164.9</c:v>
                </c:pt>
                <c:pt idx="12">
                  <c:v>165.20000000000002</c:v>
                </c:pt>
                <c:pt idx="13">
                  <c:v>165.9</c:v>
                </c:pt>
                <c:pt idx="14">
                  <c:v>166.43333333333331</c:v>
                </c:pt>
                <c:pt idx="15">
                  <c:v>167.26666666666665</c:v>
                </c:pt>
                <c:pt idx="16">
                  <c:v>168.3</c:v>
                </c:pt>
                <c:pt idx="17">
                  <c:v>169.36666666666667</c:v>
                </c:pt>
                <c:pt idx="18">
                  <c:v>171.73333333333335</c:v>
                </c:pt>
                <c:pt idx="19">
                  <c:v>172.63333333333335</c:v>
                </c:pt>
                <c:pt idx="20">
                  <c:v>173.4</c:v>
                </c:pt>
                <c:pt idx="21">
                  <c:v>173.70000000000002</c:v>
                </c:pt>
                <c:pt idx="22">
                  <c:v>174.03333333333333</c:v>
                </c:pt>
                <c:pt idx="23">
                  <c:v>174.4</c:v>
                </c:pt>
                <c:pt idx="24">
                  <c:v>174.63333333333335</c:v>
                </c:pt>
                <c:pt idx="25">
                  <c:v>175.33333333333334</c:v>
                </c:pt>
                <c:pt idx="26">
                  <c:v>175.33333333333334</c:v>
                </c:pt>
                <c:pt idx="27">
                  <c:v>176.66666666666666</c:v>
                </c:pt>
                <c:pt idx="28">
                  <c:v>177.4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4-42EC-8E9A-96554A55920B}"/>
            </c:ext>
          </c:extLst>
        </c:ser>
        <c:ser>
          <c:idx val="5"/>
          <c:order val="5"/>
          <c:tx>
            <c:strRef>
              <c:f>'pivot tables'!$AQ$4</c:f>
              <c:strCache>
                <c:ptCount val="1"/>
                <c:pt idx="0">
                  <c:v>Fashion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tables'!$AQ$5:$AQ$37</c:f>
              <c:numCache>
                <c:formatCode>0.00</c:formatCode>
                <c:ptCount val="29"/>
                <c:pt idx="0">
                  <c:v>153.73333333333332</c:v>
                </c:pt>
                <c:pt idx="1">
                  <c:v>155.33333333333334</c:v>
                </c:pt>
                <c:pt idx="2">
                  <c:v>155.96666666666667</c:v>
                </c:pt>
                <c:pt idx="3">
                  <c:v>156.86666666666667</c:v>
                </c:pt>
                <c:pt idx="4">
                  <c:v>159.66666666666666</c:v>
                </c:pt>
                <c:pt idx="5">
                  <c:v>160.03333333333333</c:v>
                </c:pt>
                <c:pt idx="6">
                  <c:v>160.73333333333332</c:v>
                </c:pt>
                <c:pt idx="7">
                  <c:v>162.26666666666668</c:v>
                </c:pt>
                <c:pt idx="8">
                  <c:v>162.60000000000002</c:v>
                </c:pt>
                <c:pt idx="9">
                  <c:v>163.63333333333335</c:v>
                </c:pt>
                <c:pt idx="10">
                  <c:v>165.1</c:v>
                </c:pt>
                <c:pt idx="11">
                  <c:v>166.29999999999998</c:v>
                </c:pt>
                <c:pt idx="12">
                  <c:v>167.79999999999998</c:v>
                </c:pt>
                <c:pt idx="13">
                  <c:v>168.9</c:v>
                </c:pt>
                <c:pt idx="14">
                  <c:v>170.36666666666667</c:v>
                </c:pt>
                <c:pt idx="15">
                  <c:v>172.06666666666669</c:v>
                </c:pt>
                <c:pt idx="16">
                  <c:v>173.79999999999998</c:v>
                </c:pt>
                <c:pt idx="17">
                  <c:v>175.26666666666665</c:v>
                </c:pt>
                <c:pt idx="18">
                  <c:v>176.5333333333333</c:v>
                </c:pt>
                <c:pt idx="19">
                  <c:v>177.70000000000002</c:v>
                </c:pt>
                <c:pt idx="20">
                  <c:v>179.13333333333333</c:v>
                </c:pt>
                <c:pt idx="21">
                  <c:v>180.16666666666666</c:v>
                </c:pt>
                <c:pt idx="22">
                  <c:v>181.23333333333332</c:v>
                </c:pt>
                <c:pt idx="23">
                  <c:v>182.16666666666666</c:v>
                </c:pt>
                <c:pt idx="24">
                  <c:v>183</c:v>
                </c:pt>
                <c:pt idx="25">
                  <c:v>184.29999999999998</c:v>
                </c:pt>
                <c:pt idx="26">
                  <c:v>184.29999999999998</c:v>
                </c:pt>
                <c:pt idx="27">
                  <c:v>184.93333333333331</c:v>
                </c:pt>
                <c:pt idx="28">
                  <c:v>185.43333333333331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4-42EC-8E9A-96554A55920B}"/>
            </c:ext>
          </c:extLst>
        </c:ser>
        <c:ser>
          <c:idx val="6"/>
          <c:order val="6"/>
          <c:tx>
            <c:strRef>
              <c:f>'pivot tables'!$AR$4</c:f>
              <c:strCache>
                <c:ptCount val="1"/>
                <c:pt idx="0">
                  <c:v>Misc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tables'!$AR$5:$AR$37</c:f>
              <c:numCache>
                <c:formatCode>0.00</c:formatCode>
                <c:ptCount val="29"/>
                <c:pt idx="0">
                  <c:v>151.79999999999998</c:v>
                </c:pt>
                <c:pt idx="1">
                  <c:v>153.30000000000001</c:v>
                </c:pt>
                <c:pt idx="2">
                  <c:v>153.70000000000002</c:v>
                </c:pt>
                <c:pt idx="3">
                  <c:v>154.29999999999998</c:v>
                </c:pt>
                <c:pt idx="4">
                  <c:v>156.73333333333335</c:v>
                </c:pt>
                <c:pt idx="5">
                  <c:v>157.5</c:v>
                </c:pt>
                <c:pt idx="6">
                  <c:v>158.93333333333334</c:v>
                </c:pt>
                <c:pt idx="7">
                  <c:v>159.76666666666668</c:v>
                </c:pt>
                <c:pt idx="8">
                  <c:v>159.93333333333334</c:v>
                </c:pt>
                <c:pt idx="9">
                  <c:v>160.9</c:v>
                </c:pt>
                <c:pt idx="10">
                  <c:v>161.30000000000001</c:v>
                </c:pt>
                <c:pt idx="11">
                  <c:v>161.93333333333334</c:v>
                </c:pt>
                <c:pt idx="12">
                  <c:v>162.63333333333333</c:v>
                </c:pt>
                <c:pt idx="13">
                  <c:v>163.4</c:v>
                </c:pt>
                <c:pt idx="14">
                  <c:v>164.5</c:v>
                </c:pt>
                <c:pt idx="15">
                  <c:v>166.7</c:v>
                </c:pt>
                <c:pt idx="16">
                  <c:v>167.4</c:v>
                </c:pt>
                <c:pt idx="17">
                  <c:v>167.43333333333334</c:v>
                </c:pt>
                <c:pt idx="18">
                  <c:v>168.3</c:v>
                </c:pt>
                <c:pt idx="19">
                  <c:v>169.03333333333333</c:v>
                </c:pt>
                <c:pt idx="20">
                  <c:v>169.63333333333333</c:v>
                </c:pt>
                <c:pt idx="21">
                  <c:v>170.4</c:v>
                </c:pt>
                <c:pt idx="22">
                  <c:v>171.03333333333333</c:v>
                </c:pt>
                <c:pt idx="23">
                  <c:v>171.9</c:v>
                </c:pt>
                <c:pt idx="24">
                  <c:v>172.73333333333335</c:v>
                </c:pt>
                <c:pt idx="25">
                  <c:v>174</c:v>
                </c:pt>
                <c:pt idx="26">
                  <c:v>174</c:v>
                </c:pt>
                <c:pt idx="27">
                  <c:v>174.93333333333331</c:v>
                </c:pt>
                <c:pt idx="28">
                  <c:v>175.6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04-42EC-8E9A-96554A55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768"/>
        <c:axId val="42463088"/>
      </c:lineChart>
      <c:catAx>
        <c:axId val="424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088"/>
        <c:crosses val="autoZero"/>
        <c:auto val="1"/>
        <c:lblAlgn val="ctr"/>
        <c:lblOffset val="100"/>
        <c:noMultiLvlLbl val="0"/>
      </c:catAx>
      <c:valAx>
        <c:axId val="42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tables!YoY_Trend_2017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YoY</a:t>
            </a:r>
            <a:r>
              <a:rPr lang="en-IN" baseline="0"/>
              <a:t> </a:t>
            </a:r>
            <a:r>
              <a:rPr lang="en-IN"/>
              <a:t>CPI(R+U) inflation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tables'!$B$10:$B$18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tables'!$C$10:$C$18</c:f>
              <c:numCache>
                <c:formatCode>0.00%</c:formatCode>
                <c:ptCount val="7"/>
                <c:pt idx="0">
                  <c:v>4.2597997662979625E-3</c:v>
                </c:pt>
                <c:pt idx="1">
                  <c:v>1.7530896437973991E-3</c:v>
                </c:pt>
                <c:pt idx="2">
                  <c:v>6.4796927894107039E-3</c:v>
                </c:pt>
                <c:pt idx="3">
                  <c:v>5.0690351353771977E-3</c:v>
                </c:pt>
                <c:pt idx="4">
                  <c:v>3.7762193720293825E-3</c:v>
                </c:pt>
                <c:pt idx="5">
                  <c:v>4.6568284179550829E-3</c:v>
                </c:pt>
                <c:pt idx="6">
                  <c:v>3.8426102558793891E-3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4E2C-92F7-28D5DB76A7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6611584"/>
        <c:axId val="1466607744"/>
      </c:lineChart>
      <c:catAx>
        <c:axId val="14666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07744"/>
        <c:crosses val="autoZero"/>
        <c:auto val="1"/>
        <c:lblAlgn val="ctr"/>
        <c:lblOffset val="100"/>
        <c:noMultiLvlLbl val="0"/>
      </c:catAx>
      <c:valAx>
        <c:axId val="14666077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CPI(R+U)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466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tables!BucketSpikeYoYTrend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CPI(R+U) causing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2.5977144612718615E-3"/>
              <c:y val="-1.5346362569698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>
                  <a:lumMod val="60000"/>
                </a:schemeClr>
              </a:gs>
              <a:gs pos="75000">
                <a:schemeClr val="accent1">
                  <a:lumMod val="60000"/>
                  <a:lumMod val="60000"/>
                  <a:lumOff val="40000"/>
                </a:schemeClr>
              </a:gs>
              <a:gs pos="51000">
                <a:schemeClr val="accent1">
                  <a:lumMod val="60000"/>
                  <a:alpha val="75000"/>
                </a:schemeClr>
              </a:gs>
              <a:gs pos="100000">
                <a:schemeClr val="accent1">
                  <a:lumMod val="600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tables'!$F$10</c:f>
              <c:strCache>
                <c:ptCount val="1"/>
                <c:pt idx="0">
                  <c:v>Average of Housing Bucket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tables'!$F$11:$F$12</c:f>
              <c:numCache>
                <c:formatCode>0.00</c:formatCode>
                <c:ptCount val="1"/>
                <c:pt idx="0">
                  <c:v>122.32272727272731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F90-8C7A-CA7E84E0C843}"/>
            </c:ext>
          </c:extLst>
        </c:ser>
        <c:ser>
          <c:idx val="1"/>
          <c:order val="1"/>
          <c:tx>
            <c:strRef>
              <c:f>'pivot tables'!$G$10</c:f>
              <c:strCache>
                <c:ptCount val="1"/>
                <c:pt idx="0">
                  <c:v>Average of Recreation Bucket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tables'!$G$11:$G$12</c:f>
              <c:numCache>
                <c:formatCode>0.00</c:formatCode>
                <c:ptCount val="1"/>
                <c:pt idx="0">
                  <c:v>153.14696969696973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F90-8C7A-CA7E84E0C843}"/>
            </c:ext>
          </c:extLst>
        </c:ser>
        <c:ser>
          <c:idx val="2"/>
          <c:order val="2"/>
          <c:tx>
            <c:strRef>
              <c:f>'pivot tables'!$H$10</c:f>
              <c:strCache>
                <c:ptCount val="1"/>
                <c:pt idx="0">
                  <c:v>Average of Fuel and light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tables'!$H$11:$H$12</c:f>
              <c:numCache>
                <c:formatCode>0.00</c:formatCode>
                <c:ptCount val="1"/>
                <c:pt idx="0">
                  <c:v>138.77575757575761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F90-8C7A-CA7E84E0C843}"/>
            </c:ext>
          </c:extLst>
        </c:ser>
        <c:ser>
          <c:idx val="3"/>
          <c:order val="3"/>
          <c:tx>
            <c:strRef>
              <c:f>'pivot tables'!$I$10</c:f>
              <c:strCache>
                <c:ptCount val="1"/>
                <c:pt idx="0">
                  <c:v>Average of Transport and communication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tables'!$I$11:$I$12</c:f>
              <c:numCache>
                <c:formatCode>0.00</c:formatCode>
                <c:ptCount val="1"/>
                <c:pt idx="0">
                  <c:v>125.78787878787875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F90-8C7A-CA7E84E0C843}"/>
            </c:ext>
          </c:extLst>
        </c:ser>
        <c:ser>
          <c:idx val="4"/>
          <c:order val="4"/>
          <c:tx>
            <c:strRef>
              <c:f>'pivot tables'!$J$10</c:f>
              <c:strCache>
                <c:ptCount val="1"/>
                <c:pt idx="0">
                  <c:v>Average of Health Bucket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5"/>
                  </a:gs>
                  <a:gs pos="75000">
                    <a:schemeClr val="accent5">
                      <a:lumMod val="60000"/>
                      <a:lumOff val="40000"/>
                    </a:schemeClr>
                  </a:gs>
                  <a:gs pos="51000">
                    <a:schemeClr val="accent5">
                      <a:alpha val="75000"/>
                    </a:schemeClr>
                  </a:gs>
                  <a:gs pos="100000">
                    <a:schemeClr val="accent5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2F9-47F4-9C5B-0EC97842B6DE}"/>
              </c:ext>
            </c:extLst>
          </c:dPt>
          <c:dLbls>
            <c:dLbl>
              <c:idx val="0"/>
              <c:layout>
                <c:manualLayout>
                  <c:x val="-2.5977144612718615E-3"/>
                  <c:y val="-1.5346362569698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F9-47F4-9C5B-0EC97842B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tables'!$J$11:$J$12</c:f>
              <c:numCache>
                <c:formatCode>0.00</c:formatCode>
                <c:ptCount val="1"/>
                <c:pt idx="0">
                  <c:v>141.72121212121209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F90-8C7A-CA7E84E0C843}"/>
            </c:ext>
          </c:extLst>
        </c:ser>
        <c:ser>
          <c:idx val="5"/>
          <c:order val="5"/>
          <c:tx>
            <c:strRef>
              <c:f>'pivot tables'!$K$10</c:f>
              <c:strCache>
                <c:ptCount val="1"/>
                <c:pt idx="0">
                  <c:v>Average of Miscellaneous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tables'!$K$11:$K$12</c:f>
              <c:numCache>
                <c:formatCode>0.00</c:formatCode>
                <c:ptCount val="1"/>
                <c:pt idx="0">
                  <c:v>139.37272727272727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C-4F90-8C7A-CA7E84E0C843}"/>
            </c:ext>
          </c:extLst>
        </c:ser>
        <c:ser>
          <c:idx val="6"/>
          <c:order val="6"/>
          <c:tx>
            <c:strRef>
              <c:f>'pivot tables'!$L$10</c:f>
              <c:strCache>
                <c:ptCount val="1"/>
                <c:pt idx="0">
                  <c:v>Average of Education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tables'!$L$11:$L$12</c:f>
              <c:numCache>
                <c:formatCode>0.00</c:formatCode>
                <c:ptCount val="1"/>
                <c:pt idx="0">
                  <c:v>153.74242424242425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C-4F90-8C7A-CA7E84E0C843}"/>
            </c:ext>
          </c:extLst>
        </c:ser>
        <c:ser>
          <c:idx val="7"/>
          <c:order val="7"/>
          <c:tx>
            <c:strRef>
              <c:f>'pivot tables'!$M$10</c:f>
              <c:strCache>
                <c:ptCount val="1"/>
                <c:pt idx="0">
                  <c:v>Average of Clothing and footwear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tables'!$M$11:$M$12</c:f>
              <c:numCache>
                <c:formatCode>0.00</c:formatCode>
                <c:ptCount val="1"/>
                <c:pt idx="0">
                  <c:v>147.0484848484848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C-4F90-8C7A-CA7E84E0C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90570256"/>
        <c:axId val="1890563056"/>
      </c:barChart>
      <c:catAx>
        <c:axId val="18905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3056"/>
        <c:crosses val="autoZero"/>
        <c:auto val="1"/>
        <c:lblAlgn val="ctr"/>
        <c:lblOffset val="100"/>
        <c:noMultiLvlLbl val="0"/>
      </c:catAx>
      <c:valAx>
        <c:axId val="1890563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05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 month food inflation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7BE-400F-8F83-B994F3379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tables'!$G$22:$G$34</c:f>
              <c:numCache>
                <c:formatCode>0.00</c:formatCode>
                <c:ptCount val="13"/>
                <c:pt idx="0">
                  <c:v>173.86666666666667</c:v>
                </c:pt>
                <c:pt idx="1">
                  <c:v>175.53333333333333</c:v>
                </c:pt>
                <c:pt idx="2">
                  <c:v>175.63333333333333</c:v>
                </c:pt>
                <c:pt idx="3">
                  <c:v>176.86666666666667</c:v>
                </c:pt>
                <c:pt idx="4">
                  <c:v>178.36666666666667</c:v>
                </c:pt>
                <c:pt idx="5">
                  <c:v>180.1</c:v>
                </c:pt>
                <c:pt idx="6">
                  <c:v>178.73333333333335</c:v>
                </c:pt>
                <c:pt idx="7">
                  <c:v>176.29999999999998</c:v>
                </c:pt>
                <c:pt idx="8">
                  <c:v>177.06666666666669</c:v>
                </c:pt>
                <c:pt idx="9">
                  <c:v>177.5</c:v>
                </c:pt>
                <c:pt idx="10">
                  <c:v>177.53333333333333</c:v>
                </c:pt>
                <c:pt idx="11">
                  <c:v>178.5</c:v>
                </c:pt>
                <c:pt idx="12">
                  <c:v>179.66666666666666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00F-8F83-B994F33790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250255"/>
        <c:axId val="1418253135"/>
      </c:lineChart>
      <c:dateAx>
        <c:axId val="1418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3135"/>
        <c:crosses val="autoZero"/>
        <c:auto val="1"/>
        <c:lblOffset val="100"/>
        <c:baseTimeUnit val="months"/>
      </c:dateAx>
      <c:valAx>
        <c:axId val="14182531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182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Food inflation over 12 month with Absolute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tables'!$G$21</c:f>
              <c:strCache>
                <c:ptCount val="1"/>
                <c:pt idx="0">
                  <c:v>Food Bucket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tables'!$G$22:$G$34</c:f>
              <c:numCache>
                <c:formatCode>0.00</c:formatCode>
                <c:ptCount val="13"/>
                <c:pt idx="0">
                  <c:v>173.86666666666667</c:v>
                </c:pt>
                <c:pt idx="1">
                  <c:v>175.53333333333333</c:v>
                </c:pt>
                <c:pt idx="2">
                  <c:v>175.63333333333333</c:v>
                </c:pt>
                <c:pt idx="3">
                  <c:v>176.86666666666667</c:v>
                </c:pt>
                <c:pt idx="4">
                  <c:v>178.36666666666667</c:v>
                </c:pt>
                <c:pt idx="5">
                  <c:v>180.1</c:v>
                </c:pt>
                <c:pt idx="6">
                  <c:v>178.73333333333335</c:v>
                </c:pt>
                <c:pt idx="7">
                  <c:v>176.29999999999998</c:v>
                </c:pt>
                <c:pt idx="8">
                  <c:v>177.06666666666669</c:v>
                </c:pt>
                <c:pt idx="9">
                  <c:v>177.5</c:v>
                </c:pt>
                <c:pt idx="10">
                  <c:v>177.53333333333333</c:v>
                </c:pt>
                <c:pt idx="11">
                  <c:v>178.5</c:v>
                </c:pt>
                <c:pt idx="12">
                  <c:v>179.66666666666666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0C2-A950-0F6CA22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111151"/>
        <c:axId val="1417109711"/>
      </c:barChart>
      <c:lineChart>
        <c:grouping val="standard"/>
        <c:varyColors val="0"/>
        <c:ser>
          <c:idx val="1"/>
          <c:order val="1"/>
          <c:tx>
            <c:strRef>
              <c:f>'pivot tables'!$H$21</c:f>
              <c:strCache>
                <c:ptCount val="1"/>
                <c:pt idx="0">
                  <c:v>Absolute Changes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2C3-40C2-A950-0F6CA22B745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2C3-40C2-A950-0F6CA22B745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2C3-40C2-A950-0F6CA22B745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2C3-40C2-A950-0F6CA22B745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2C3-40C2-A950-0F6CA22B745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2C3-40C2-A950-0F6CA22B745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2C3-40C2-A950-0F6CA22B745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2C3-40C2-A950-0F6CA22B745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2C3-40C2-A950-0F6CA22B745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2C3-40C2-A950-0F6CA22B745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2C3-40C2-A950-0F6CA22B745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2C3-40C2-A950-0F6CA22B7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tables'!$H$22:$H$34</c:f>
              <c:numCache>
                <c:formatCode>0.00</c:formatCode>
                <c:ptCount val="13"/>
                <c:pt idx="0">
                  <c:v>0</c:v>
                </c:pt>
                <c:pt idx="1">
                  <c:v>1.6666666666666572</c:v>
                </c:pt>
                <c:pt idx="2">
                  <c:v>9.9999999999994316E-2</c:v>
                </c:pt>
                <c:pt idx="3">
                  <c:v>1.2333333333333485</c:v>
                </c:pt>
                <c:pt idx="4">
                  <c:v>1.5</c:v>
                </c:pt>
                <c:pt idx="5">
                  <c:v>1.7333333333333201</c:v>
                </c:pt>
                <c:pt idx="6">
                  <c:v>-1.3666666666666458</c:v>
                </c:pt>
                <c:pt idx="7">
                  <c:v>-2.4333333333333655</c:v>
                </c:pt>
                <c:pt idx="8">
                  <c:v>0.76666666666670835</c:v>
                </c:pt>
                <c:pt idx="9">
                  <c:v>0.4333333333333087</c:v>
                </c:pt>
                <c:pt idx="10">
                  <c:v>3.3333333333331439E-2</c:v>
                </c:pt>
                <c:pt idx="11">
                  <c:v>0.96666666666666856</c:v>
                </c:pt>
                <c:pt idx="12">
                  <c:v>1.1666666666666572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3-40C2-A950-0F6CA22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318911"/>
        <c:axId val="1908318431"/>
      </c:lineChart>
      <c:dateAx>
        <c:axId val="1417111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09711"/>
        <c:crosses val="autoZero"/>
        <c:auto val="1"/>
        <c:lblOffset val="100"/>
        <c:baseTimeUnit val="months"/>
      </c:dateAx>
      <c:valAx>
        <c:axId val="14171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11151"/>
        <c:crosses val="autoZero"/>
        <c:crossBetween val="between"/>
      </c:valAx>
      <c:valAx>
        <c:axId val="1908318431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18911"/>
        <c:crosses val="max"/>
        <c:crossBetween val="between"/>
      </c:valAx>
      <c:dateAx>
        <c:axId val="1908318911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908318431"/>
        <c:crosses val="max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tables!FoodInflation12month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/>
              <a:t>Jan'22-May'23 : Meat and Fish driving food inflation</a:t>
            </a:r>
            <a:endParaRPr lang="en-IN" sz="1600" b="1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tables'!$L$17</c:f>
              <c:strCache>
                <c:ptCount val="1"/>
                <c:pt idx="0">
                  <c:v>Average of 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tables'!$L$18:$L$37</c:f>
              <c:numCache>
                <c:formatCode>General</c:formatCode>
                <c:ptCount val="17"/>
                <c:pt idx="0">
                  <c:v>150</c:v>
                </c:pt>
                <c:pt idx="1">
                  <c:v>150.43333333333334</c:v>
                </c:pt>
                <c:pt idx="2">
                  <c:v>151.73333333333332</c:v>
                </c:pt>
                <c:pt idx="3">
                  <c:v>153.36666666666667</c:v>
                </c:pt>
                <c:pt idx="4">
                  <c:v>154.56666666666663</c:v>
                </c:pt>
                <c:pt idx="5">
                  <c:v>155.43333333333334</c:v>
                </c:pt>
                <c:pt idx="6">
                  <c:v>157</c:v>
                </c:pt>
                <c:pt idx="7">
                  <c:v>160.63333333333333</c:v>
                </c:pt>
                <c:pt idx="8">
                  <c:v>163.76666666666665</c:v>
                </c:pt>
                <c:pt idx="9">
                  <c:v>165.43333333333334</c:v>
                </c:pt>
                <c:pt idx="10">
                  <c:v>167.56666666666669</c:v>
                </c:pt>
                <c:pt idx="11">
                  <c:v>169.4</c:v>
                </c:pt>
                <c:pt idx="12">
                  <c:v>173.70000000000002</c:v>
                </c:pt>
                <c:pt idx="13">
                  <c:v>174.43333333333331</c:v>
                </c:pt>
                <c:pt idx="14">
                  <c:v>174.4666666666667</c:v>
                </c:pt>
                <c:pt idx="15">
                  <c:v>173.9666666666667</c:v>
                </c:pt>
                <c:pt idx="16">
                  <c:v>173.86666666666665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674-BE95-7AFF39B61E57}"/>
            </c:ext>
          </c:extLst>
        </c:ser>
        <c:ser>
          <c:idx val="1"/>
          <c:order val="1"/>
          <c:tx>
            <c:strRef>
              <c:f>'pivot tables'!$M$17</c:f>
              <c:strCache>
                <c:ptCount val="1"/>
                <c:pt idx="0">
                  <c:v>Average of 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tables'!$M$18:$M$37</c:f>
              <c:numCache>
                <c:formatCode>General</c:formatCode>
                <c:ptCount val="17"/>
                <c:pt idx="0">
                  <c:v>199.23333333333332</c:v>
                </c:pt>
                <c:pt idx="1">
                  <c:v>201.29999999999998</c:v>
                </c:pt>
                <c:pt idx="2">
                  <c:v>211.5</c:v>
                </c:pt>
                <c:pt idx="3">
                  <c:v>212.43333333333331</c:v>
                </c:pt>
                <c:pt idx="4">
                  <c:v>217.63333333333333</c:v>
                </c:pt>
                <c:pt idx="5">
                  <c:v>220</c:v>
                </c:pt>
                <c:pt idx="6">
                  <c:v>213.63333333333335</c:v>
                </c:pt>
                <c:pt idx="7">
                  <c:v>207.16666666666666</c:v>
                </c:pt>
                <c:pt idx="8">
                  <c:v>209.86666666666665</c:v>
                </c:pt>
                <c:pt idx="9">
                  <c:v>211.53333333333333</c:v>
                </c:pt>
                <c:pt idx="10">
                  <c:v>210</c:v>
                </c:pt>
                <c:pt idx="11">
                  <c:v>209.6</c:v>
                </c:pt>
                <c:pt idx="12">
                  <c:v>211.4</c:v>
                </c:pt>
                <c:pt idx="13">
                  <c:v>208.36666666666665</c:v>
                </c:pt>
                <c:pt idx="14">
                  <c:v>208.36666666666665</c:v>
                </c:pt>
                <c:pt idx="15">
                  <c:v>209.96666666666667</c:v>
                </c:pt>
                <c:pt idx="16">
                  <c:v>215.06666666666669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3-4674-BE95-7AFF39B61E57}"/>
            </c:ext>
          </c:extLst>
        </c:ser>
        <c:ser>
          <c:idx val="2"/>
          <c:order val="2"/>
          <c:tx>
            <c:strRef>
              <c:f>'pivot tables'!$N$17</c:f>
              <c:strCache>
                <c:ptCount val="1"/>
                <c:pt idx="0">
                  <c:v>Average of 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tables'!$N$18:$N$37</c:f>
              <c:numCache>
                <c:formatCode>General</c:formatCode>
                <c:ptCount val="17"/>
                <c:pt idx="0">
                  <c:v>178.96666666666667</c:v>
                </c:pt>
                <c:pt idx="1">
                  <c:v>175.9</c:v>
                </c:pt>
                <c:pt idx="2">
                  <c:v>167.79999999999998</c:v>
                </c:pt>
                <c:pt idx="3">
                  <c:v>164.53333333333333</c:v>
                </c:pt>
                <c:pt idx="4">
                  <c:v>162.63333333333333</c:v>
                </c:pt>
                <c:pt idx="5">
                  <c:v>171.06666666666669</c:v>
                </c:pt>
                <c:pt idx="6">
                  <c:v>175.36666666666665</c:v>
                </c:pt>
                <c:pt idx="7">
                  <c:v>169.36666666666665</c:v>
                </c:pt>
                <c:pt idx="8">
                  <c:v>169.86666666666667</c:v>
                </c:pt>
                <c:pt idx="9">
                  <c:v>171.03333333333333</c:v>
                </c:pt>
                <c:pt idx="10">
                  <c:v>181.6</c:v>
                </c:pt>
                <c:pt idx="11">
                  <c:v>190.4</c:v>
                </c:pt>
                <c:pt idx="12">
                  <c:v>194.79999999999998</c:v>
                </c:pt>
                <c:pt idx="13">
                  <c:v>175.43333333333331</c:v>
                </c:pt>
                <c:pt idx="14">
                  <c:v>175.43333333333331</c:v>
                </c:pt>
                <c:pt idx="15">
                  <c:v>169.96666666666667</c:v>
                </c:pt>
                <c:pt idx="16">
                  <c:v>173.63333333333333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3-4674-BE95-7AFF39B61E57}"/>
            </c:ext>
          </c:extLst>
        </c:ser>
        <c:ser>
          <c:idx val="3"/>
          <c:order val="3"/>
          <c:tx>
            <c:strRef>
              <c:f>'pivot tables'!$O$17</c:f>
              <c:strCache>
                <c:ptCount val="1"/>
                <c:pt idx="0">
                  <c:v>Average of 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tables'!$O$18:$O$37</c:f>
              <c:numCache>
                <c:formatCode>General</c:formatCode>
                <c:ptCount val="17"/>
                <c:pt idx="0">
                  <c:v>160.46666666666667</c:v>
                </c:pt>
                <c:pt idx="1">
                  <c:v>160.66666666666666</c:v>
                </c:pt>
                <c:pt idx="2">
                  <c:v>162.26666666666665</c:v>
                </c:pt>
                <c:pt idx="3">
                  <c:v>163.96666666666667</c:v>
                </c:pt>
                <c:pt idx="4">
                  <c:v>164.96666666666667</c:v>
                </c:pt>
                <c:pt idx="5">
                  <c:v>165.86666666666667</c:v>
                </c:pt>
                <c:pt idx="6">
                  <c:v>166.66666666666666</c:v>
                </c:pt>
                <c:pt idx="7">
                  <c:v>168.13333333333333</c:v>
                </c:pt>
                <c:pt idx="8">
                  <c:v>169.76666666666665</c:v>
                </c:pt>
                <c:pt idx="9">
                  <c:v>170.93333333333331</c:v>
                </c:pt>
                <c:pt idx="10">
                  <c:v>172.30000000000004</c:v>
                </c:pt>
                <c:pt idx="11">
                  <c:v>173.63333333333333</c:v>
                </c:pt>
                <c:pt idx="12">
                  <c:v>174.69999999999996</c:v>
                </c:pt>
                <c:pt idx="13">
                  <c:v>177.4</c:v>
                </c:pt>
                <c:pt idx="14">
                  <c:v>177.4</c:v>
                </c:pt>
                <c:pt idx="15">
                  <c:v>178.4666666666667</c:v>
                </c:pt>
                <c:pt idx="16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3-4674-BE95-7AFF39B61E57}"/>
            </c:ext>
          </c:extLst>
        </c:ser>
        <c:ser>
          <c:idx val="4"/>
          <c:order val="4"/>
          <c:tx>
            <c:strRef>
              <c:f>'pivot tables'!$P$17</c:f>
              <c:strCache>
                <c:ptCount val="1"/>
                <c:pt idx="0">
                  <c:v>Average of Oils and fats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tables'!$P$18:$P$37</c:f>
              <c:numCache>
                <c:formatCode>General</c:formatCode>
                <c:ptCount val="17"/>
                <c:pt idx="0">
                  <c:v>182.76666666666665</c:v>
                </c:pt>
                <c:pt idx="1">
                  <c:v>183</c:v>
                </c:pt>
                <c:pt idx="2">
                  <c:v>192.56666666666669</c:v>
                </c:pt>
                <c:pt idx="3">
                  <c:v>197.63333333333333</c:v>
                </c:pt>
                <c:pt idx="4">
                  <c:v>200.6</c:v>
                </c:pt>
                <c:pt idx="5">
                  <c:v>199.20000000000002</c:v>
                </c:pt>
                <c:pt idx="6">
                  <c:v>194.26666666666665</c:v>
                </c:pt>
                <c:pt idx="7">
                  <c:v>191</c:v>
                </c:pt>
                <c:pt idx="8">
                  <c:v>187.36666666666667</c:v>
                </c:pt>
                <c:pt idx="9">
                  <c:v>185.26666666666665</c:v>
                </c:pt>
                <c:pt idx="10">
                  <c:v>187.63333333333333</c:v>
                </c:pt>
                <c:pt idx="11">
                  <c:v>187.16666666666666</c:v>
                </c:pt>
                <c:pt idx="12">
                  <c:v>185.93333333333331</c:v>
                </c:pt>
                <c:pt idx="13">
                  <c:v>178.29999999999998</c:v>
                </c:pt>
                <c:pt idx="14">
                  <c:v>178.23333333333335</c:v>
                </c:pt>
                <c:pt idx="15">
                  <c:v>174.03333333333333</c:v>
                </c:pt>
                <c:pt idx="16">
                  <c:v>169.23333333333332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3-4674-BE95-7AFF39B61E57}"/>
            </c:ext>
          </c:extLst>
        </c:ser>
        <c:ser>
          <c:idx val="5"/>
          <c:order val="5"/>
          <c:tx>
            <c:strRef>
              <c:f>'pivot tables'!$Q$17</c:f>
              <c:strCache>
                <c:ptCount val="1"/>
                <c:pt idx="0">
                  <c:v>Average of 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tables'!$Q$18:$Q$37</c:f>
              <c:numCache>
                <c:formatCode>General</c:formatCode>
                <c:ptCount val="17"/>
                <c:pt idx="0">
                  <c:v>153.79999999999998</c:v>
                </c:pt>
                <c:pt idx="1">
                  <c:v>153.83333333333334</c:v>
                </c:pt>
                <c:pt idx="2">
                  <c:v>157.70000000000002</c:v>
                </c:pt>
                <c:pt idx="3">
                  <c:v>172.73333333333335</c:v>
                </c:pt>
                <c:pt idx="4">
                  <c:v>171.16666666666666</c:v>
                </c:pt>
                <c:pt idx="5">
                  <c:v>169.86666666666665</c:v>
                </c:pt>
                <c:pt idx="6">
                  <c:v>174.43333333333331</c:v>
                </c:pt>
                <c:pt idx="7">
                  <c:v>173.06666666666669</c:v>
                </c:pt>
                <c:pt idx="8">
                  <c:v>165.76666666666665</c:v>
                </c:pt>
                <c:pt idx="9">
                  <c:v>163.9</c:v>
                </c:pt>
                <c:pt idx="10">
                  <c:v>160.79999999999998</c:v>
                </c:pt>
                <c:pt idx="11">
                  <c:v>158.06666666666666</c:v>
                </c:pt>
                <c:pt idx="12">
                  <c:v>158.36666666666667</c:v>
                </c:pt>
                <c:pt idx="13">
                  <c:v>169.6</c:v>
                </c:pt>
                <c:pt idx="14">
                  <c:v>169.6</c:v>
                </c:pt>
                <c:pt idx="15">
                  <c:v>176.4</c:v>
                </c:pt>
                <c:pt idx="16">
                  <c:v>172.33333333333334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3-4674-BE95-7AFF39B61E57}"/>
            </c:ext>
          </c:extLst>
        </c:ser>
        <c:ser>
          <c:idx val="6"/>
          <c:order val="6"/>
          <c:tx>
            <c:strRef>
              <c:f>'pivot tables'!$R$17</c:f>
              <c:strCache>
                <c:ptCount val="1"/>
                <c:pt idx="0">
                  <c:v>Average of 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tables'!$R$18:$R$37</c:f>
              <c:numCache>
                <c:formatCode>General</c:formatCode>
                <c:ptCount val="17"/>
                <c:pt idx="0">
                  <c:v>179.0333333333333</c:v>
                </c:pt>
                <c:pt idx="1">
                  <c:v>174.29999999999998</c:v>
                </c:pt>
                <c:pt idx="2">
                  <c:v>170.36666666666667</c:v>
                </c:pt>
                <c:pt idx="3">
                  <c:v>170.16666666666666</c:v>
                </c:pt>
                <c:pt idx="4">
                  <c:v>179.5</c:v>
                </c:pt>
                <c:pt idx="5">
                  <c:v>187.03333333333333</c:v>
                </c:pt>
                <c:pt idx="6">
                  <c:v>186.4</c:v>
                </c:pt>
                <c:pt idx="7">
                  <c:v>190.96666666666667</c:v>
                </c:pt>
                <c:pt idx="8">
                  <c:v>196.5</c:v>
                </c:pt>
                <c:pt idx="9">
                  <c:v>204.36666666666665</c:v>
                </c:pt>
                <c:pt idx="10">
                  <c:v>186.73333333333335</c:v>
                </c:pt>
                <c:pt idx="11">
                  <c:v>162.93333333333334</c:v>
                </c:pt>
                <c:pt idx="12">
                  <c:v>157.36666666666667</c:v>
                </c:pt>
                <c:pt idx="13">
                  <c:v>156.46666666666667</c:v>
                </c:pt>
                <c:pt idx="14">
                  <c:v>156.53333333333333</c:v>
                </c:pt>
                <c:pt idx="15">
                  <c:v>159.36666666666667</c:v>
                </c:pt>
                <c:pt idx="16">
                  <c:v>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3-4674-BE95-7AFF39B61E57}"/>
            </c:ext>
          </c:extLst>
        </c:ser>
        <c:ser>
          <c:idx val="7"/>
          <c:order val="7"/>
          <c:tx>
            <c:strRef>
              <c:f>'pivot tables'!$S$17</c:f>
              <c:strCache>
                <c:ptCount val="1"/>
                <c:pt idx="0">
                  <c:v>Average of 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tables'!$S$18:$S$37</c:f>
              <c:numCache>
                <c:formatCode>General</c:formatCode>
                <c:ptCount val="17"/>
                <c:pt idx="0">
                  <c:v>163.9</c:v>
                </c:pt>
                <c:pt idx="1">
                  <c:v>163.6</c:v>
                </c:pt>
                <c:pt idx="2">
                  <c:v>163.83333333333334</c:v>
                </c:pt>
                <c:pt idx="3">
                  <c:v>164.6</c:v>
                </c:pt>
                <c:pt idx="4">
                  <c:v>164.6</c:v>
                </c:pt>
                <c:pt idx="5">
                  <c:v>164.16666666666666</c:v>
                </c:pt>
                <c:pt idx="6">
                  <c:v>164.23333333333335</c:v>
                </c:pt>
                <c:pt idx="7">
                  <c:v>167.20000000000002</c:v>
                </c:pt>
                <c:pt idx="8">
                  <c:v>169.1</c:v>
                </c:pt>
                <c:pt idx="9">
                  <c:v>169.8</c:v>
                </c:pt>
                <c:pt idx="10">
                  <c:v>170.56666666666666</c:v>
                </c:pt>
                <c:pt idx="11">
                  <c:v>170.86666666666667</c:v>
                </c:pt>
                <c:pt idx="12">
                  <c:v>170.93333333333331</c:v>
                </c:pt>
                <c:pt idx="13">
                  <c:v>171.20000000000002</c:v>
                </c:pt>
                <c:pt idx="14">
                  <c:v>171.26666666666665</c:v>
                </c:pt>
                <c:pt idx="15">
                  <c:v>173.63333333333335</c:v>
                </c:pt>
                <c:pt idx="16">
                  <c:v>175.79999999999998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3-4674-BE95-7AFF39B61E57}"/>
            </c:ext>
          </c:extLst>
        </c:ser>
        <c:ser>
          <c:idx val="8"/>
          <c:order val="8"/>
          <c:tx>
            <c:strRef>
              <c:f>'pivot tables'!$T$17</c:f>
              <c:strCache>
                <c:ptCount val="1"/>
                <c:pt idx="0">
                  <c:v>Average of 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tables'!$T$18:$T$37</c:f>
              <c:numCache>
                <c:formatCode>General</c:formatCode>
                <c:ptCount val="17"/>
                <c:pt idx="0">
                  <c:v>120.2</c:v>
                </c:pt>
                <c:pt idx="1">
                  <c:v>119.2</c:v>
                </c:pt>
                <c:pt idx="2">
                  <c:v>119.06666666666666</c:v>
                </c:pt>
                <c:pt idx="3">
                  <c:v>119.23333333333333</c:v>
                </c:pt>
                <c:pt idx="4">
                  <c:v>119.93333333333334</c:v>
                </c:pt>
                <c:pt idx="5">
                  <c:v>120.13333333333333</c:v>
                </c:pt>
                <c:pt idx="6">
                  <c:v>120.23333333333333</c:v>
                </c:pt>
                <c:pt idx="7">
                  <c:v>121.10000000000001</c:v>
                </c:pt>
                <c:pt idx="8">
                  <c:v>121.83333333333333</c:v>
                </c:pt>
                <c:pt idx="9">
                  <c:v>122.13333333333333</c:v>
                </c:pt>
                <c:pt idx="10">
                  <c:v>122.33333333333333</c:v>
                </c:pt>
                <c:pt idx="11">
                  <c:v>122.03333333333332</c:v>
                </c:pt>
                <c:pt idx="12">
                  <c:v>121.36666666666667</c:v>
                </c:pt>
                <c:pt idx="13">
                  <c:v>120.33333333333333</c:v>
                </c:pt>
                <c:pt idx="14">
                  <c:v>120.33333333333333</c:v>
                </c:pt>
                <c:pt idx="15">
                  <c:v>121.59999999999998</c:v>
                </c:pt>
                <c:pt idx="16">
                  <c:v>122.93333333333334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3-4674-BE95-7AFF39B61E57}"/>
            </c:ext>
          </c:extLst>
        </c:ser>
        <c:ser>
          <c:idx val="9"/>
          <c:order val="9"/>
          <c:tx>
            <c:strRef>
              <c:f>'pivot tables'!$U$17</c:f>
              <c:strCache>
                <c:ptCount val="1"/>
                <c:pt idx="0">
                  <c:v>Average of 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tables'!$U$18:$U$37</c:f>
              <c:numCache>
                <c:formatCode>General</c:formatCode>
                <c:ptCount val="17"/>
                <c:pt idx="0">
                  <c:v>171.73333333333335</c:v>
                </c:pt>
                <c:pt idx="1">
                  <c:v>173.96666666666667</c:v>
                </c:pt>
                <c:pt idx="2">
                  <c:v>176.93333333333331</c:v>
                </c:pt>
                <c:pt idx="3">
                  <c:v>180.73333333333335</c:v>
                </c:pt>
                <c:pt idx="4">
                  <c:v>184.29999999999998</c:v>
                </c:pt>
                <c:pt idx="5">
                  <c:v>186.5</c:v>
                </c:pt>
                <c:pt idx="6">
                  <c:v>189.36666666666667</c:v>
                </c:pt>
                <c:pt idx="7">
                  <c:v>192.96666666666667</c:v>
                </c:pt>
                <c:pt idx="8">
                  <c:v>196.66666666666666</c:v>
                </c:pt>
                <c:pt idx="9">
                  <c:v>199.29999999999998</c:v>
                </c:pt>
                <c:pt idx="10">
                  <c:v>202.13333333333335</c:v>
                </c:pt>
                <c:pt idx="11">
                  <c:v>204.4</c:v>
                </c:pt>
                <c:pt idx="12">
                  <c:v>207.73333333333335</c:v>
                </c:pt>
                <c:pt idx="13">
                  <c:v>208.86666666666667</c:v>
                </c:pt>
                <c:pt idx="14">
                  <c:v>208.86666666666667</c:v>
                </c:pt>
                <c:pt idx="15">
                  <c:v>212.06666666666669</c:v>
                </c:pt>
                <c:pt idx="16">
                  <c:v>216.96666666666667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3-4674-BE95-7AFF39B61E57}"/>
            </c:ext>
          </c:extLst>
        </c:ser>
        <c:ser>
          <c:idx val="10"/>
          <c:order val="10"/>
          <c:tx>
            <c:strRef>
              <c:f>'pivot tables'!$V$17</c:f>
              <c:strCache>
                <c:ptCount val="1"/>
                <c:pt idx="0">
                  <c:v>Average of 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tables'!$V$18:$V$37</c:f>
              <c:numCache>
                <c:formatCode>General</c:formatCode>
                <c:ptCount val="17"/>
                <c:pt idx="0">
                  <c:v>163.56666666666666</c:v>
                </c:pt>
                <c:pt idx="1">
                  <c:v>163.96666666666667</c:v>
                </c:pt>
                <c:pt idx="2">
                  <c:v>164.53333333333333</c:v>
                </c:pt>
                <c:pt idx="3">
                  <c:v>165.36666666666667</c:v>
                </c:pt>
                <c:pt idx="4">
                  <c:v>166.26666666666668</c:v>
                </c:pt>
                <c:pt idx="5">
                  <c:v>167.06666666666666</c:v>
                </c:pt>
                <c:pt idx="6">
                  <c:v>167.56666666666669</c:v>
                </c:pt>
                <c:pt idx="7">
                  <c:v>168.03333333333333</c:v>
                </c:pt>
                <c:pt idx="8">
                  <c:v>168.63333333333333</c:v>
                </c:pt>
                <c:pt idx="9">
                  <c:v>169.1</c:v>
                </c:pt>
                <c:pt idx="10">
                  <c:v>169.63333333333333</c:v>
                </c:pt>
                <c:pt idx="11">
                  <c:v>170.20000000000002</c:v>
                </c:pt>
                <c:pt idx="12">
                  <c:v>170.66666666666666</c:v>
                </c:pt>
                <c:pt idx="13">
                  <c:v>171.60000000000002</c:v>
                </c:pt>
                <c:pt idx="14">
                  <c:v>171.60000000000002</c:v>
                </c:pt>
                <c:pt idx="15">
                  <c:v>172.19999999999996</c:v>
                </c:pt>
                <c:pt idx="16">
                  <c:v>172.66666666666666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3-4674-BE95-7AFF39B61E57}"/>
            </c:ext>
          </c:extLst>
        </c:ser>
        <c:ser>
          <c:idx val="11"/>
          <c:order val="11"/>
          <c:tx>
            <c:strRef>
              <c:f>'pivot tables'!$W$17</c:f>
              <c:strCache>
                <c:ptCount val="1"/>
                <c:pt idx="0">
                  <c:v>Average of 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tables'!$W$18:$W$37</c:f>
              <c:numCache>
                <c:formatCode>General</c:formatCode>
                <c:ptCount val="17"/>
                <c:pt idx="0">
                  <c:v>177.36666666666667</c:v>
                </c:pt>
                <c:pt idx="1">
                  <c:v>178.1</c:v>
                </c:pt>
                <c:pt idx="2">
                  <c:v>179.4</c:v>
                </c:pt>
                <c:pt idx="3">
                  <c:v>181.03333333333333</c:v>
                </c:pt>
                <c:pt idx="4">
                  <c:v>182.6</c:v>
                </c:pt>
                <c:pt idx="5">
                  <c:v>184.03333333333333</c:v>
                </c:pt>
                <c:pt idx="6">
                  <c:v>185.33333333333334</c:v>
                </c:pt>
                <c:pt idx="7">
                  <c:v>186.4</c:v>
                </c:pt>
                <c:pt idx="8">
                  <c:v>187.53333333333333</c:v>
                </c:pt>
                <c:pt idx="9">
                  <c:v>188.46666666666667</c:v>
                </c:pt>
                <c:pt idx="10">
                  <c:v>189.6</c:v>
                </c:pt>
                <c:pt idx="11">
                  <c:v>190.43333333333331</c:v>
                </c:pt>
                <c:pt idx="12">
                  <c:v>191.33333333333334</c:v>
                </c:pt>
                <c:pt idx="13">
                  <c:v>193.16666666666666</c:v>
                </c:pt>
                <c:pt idx="14">
                  <c:v>193.16666666666666</c:v>
                </c:pt>
                <c:pt idx="15">
                  <c:v>193.66666666666666</c:v>
                </c:pt>
                <c:pt idx="16">
                  <c:v>194.33333333333334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3-4674-BE95-7AFF39B6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121696"/>
        <c:axId val="470122176"/>
        <c:axId val="1421986735"/>
      </c:bar3DChart>
      <c:catAx>
        <c:axId val="4701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2176"/>
        <c:crosses val="autoZero"/>
        <c:auto val="1"/>
        <c:lblAlgn val="ctr"/>
        <c:lblOffset val="100"/>
        <c:noMultiLvlLbl val="0"/>
      </c:catAx>
      <c:valAx>
        <c:axId val="470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1696"/>
        <c:crosses val="autoZero"/>
        <c:crossBetween val="between"/>
      </c:valAx>
      <c:serAx>
        <c:axId val="1421986735"/>
        <c:scaling>
          <c:orientation val="minMax"/>
        </c:scaling>
        <c:delete val="1"/>
        <c:axPos val="b"/>
        <c:majorTickMark val="out"/>
        <c:minorTickMark val="none"/>
        <c:tickLblPos val="nextTo"/>
        <c:crossAx val="470122176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tables!PreCovid19Impact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Pre-Covid 19 inflation rate trend(Cutoff</a:t>
            </a:r>
            <a:r>
              <a:rPr lang="en-US" baseline="0"/>
              <a:t> Mar'20)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tables'!$AA$5:$AA$26</c:f>
              <c:multiLvlStrCache>
                <c:ptCount val="19"/>
                <c:lvl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Sept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tables'!$AB$5:$AB$26</c:f>
              <c:numCache>
                <c:formatCode>0.00%</c:formatCode>
                <c:ptCount val="19"/>
                <c:pt idx="0">
                  <c:v>7.6054322014518366E-3</c:v>
                </c:pt>
                <c:pt idx="1">
                  <c:v>3.5263066368797103E-3</c:v>
                </c:pt>
                <c:pt idx="2">
                  <c:v>4.5674951699587836E-3</c:v>
                </c:pt>
                <c:pt idx="3">
                  <c:v>2.8137749221042382E-3</c:v>
                </c:pt>
                <c:pt idx="4">
                  <c:v>4.2597997662979625E-3</c:v>
                </c:pt>
                <c:pt idx="5">
                  <c:v>1.7530896437973991E-3</c:v>
                </c:pt>
                <c:pt idx="6">
                  <c:v>6.4796927894107039E-3</c:v>
                </c:pt>
                <c:pt idx="7">
                  <c:v>-1.3297872340426666E-3</c:v>
                </c:pt>
                <c:pt idx="8">
                  <c:v>-7.3235685752329853E-3</c:v>
                </c:pt>
                <c:pt idx="9">
                  <c:v>-3.3534540576794099E-3</c:v>
                </c:pt>
                <c:pt idx="10">
                  <c:v>-6.0834454912516774E-2</c:v>
                </c:pt>
                <c:pt idx="11">
                  <c:v>0</c:v>
                </c:pt>
                <c:pt idx="12">
                  <c:v>8.7704213241616577E-2</c:v>
                </c:pt>
                <c:pt idx="13">
                  <c:v>0</c:v>
                </c:pt>
                <c:pt idx="14">
                  <c:v>1.3833992094861622E-2</c:v>
                </c:pt>
                <c:pt idx="15">
                  <c:v>5.1981806367770167E-3</c:v>
                </c:pt>
                <c:pt idx="16">
                  <c:v>1.0989010989011101E-2</c:v>
                </c:pt>
                <c:pt idx="17">
                  <c:v>1.278772378516624E-2</c:v>
                </c:pt>
                <c:pt idx="18">
                  <c:v>3.1565656565656565E-3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01F-BEAB-466891078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5396367"/>
        <c:axId val="1845394927"/>
      </c:lineChart>
      <c:catAx>
        <c:axId val="184539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4927"/>
        <c:crosses val="autoZero"/>
        <c:auto val="1"/>
        <c:lblAlgn val="ctr"/>
        <c:lblOffset val="100"/>
        <c:noMultiLvlLbl val="0"/>
      </c:catAx>
      <c:valAx>
        <c:axId val="1845394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8453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tables!PostCovid19Impact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Covid inflation rate trend(Cutoff Mar'20)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tables'!$AE$4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tables'!$AD$5:$AD$22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tables'!$AE$5:$AE$22</c:f>
              <c:numCache>
                <c:formatCode>0.00%</c:formatCode>
                <c:ptCount val="15"/>
                <c:pt idx="0">
                  <c:v>-1.3297872340426666E-3</c:v>
                </c:pt>
                <c:pt idx="1">
                  <c:v>-7.3235685752329853E-3</c:v>
                </c:pt>
                <c:pt idx="2">
                  <c:v>-3.3534540576794099E-3</c:v>
                </c:pt>
                <c:pt idx="3">
                  <c:v>-6.0834454912516774E-2</c:v>
                </c:pt>
                <c:pt idx="4">
                  <c:v>0</c:v>
                </c:pt>
                <c:pt idx="5">
                  <c:v>8.7704213241616577E-2</c:v>
                </c:pt>
                <c:pt idx="6">
                  <c:v>0</c:v>
                </c:pt>
                <c:pt idx="7">
                  <c:v>1.3833992094861622E-2</c:v>
                </c:pt>
                <c:pt idx="8">
                  <c:v>5.1981806367770167E-3</c:v>
                </c:pt>
                <c:pt idx="9">
                  <c:v>1.0989010989011101E-2</c:v>
                </c:pt>
                <c:pt idx="10">
                  <c:v>1.278772378516624E-2</c:v>
                </c:pt>
                <c:pt idx="11">
                  <c:v>3.1565656565656565E-3</c:v>
                </c:pt>
                <c:pt idx="12">
                  <c:v>3.7762193720293825E-3</c:v>
                </c:pt>
                <c:pt idx="13">
                  <c:v>4.6568284179550829E-3</c:v>
                </c:pt>
                <c:pt idx="14">
                  <c:v>3.8426102558793891E-3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381-8A62-A36E77204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487759"/>
        <c:axId val="63490159"/>
      </c:lineChart>
      <c:catAx>
        <c:axId val="6348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159"/>
        <c:crosses val="autoZero"/>
        <c:auto val="1"/>
        <c:lblAlgn val="ctr"/>
        <c:lblOffset val="100"/>
        <c:noMultiLvlLbl val="0"/>
      </c:catAx>
      <c:valAx>
        <c:axId val="63490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4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tables!CovidImpactCoreSectors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 19 impact on core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tables'!$AC$28</c:f>
              <c:strCache>
                <c:ptCount val="1"/>
                <c:pt idx="0">
                  <c:v>Sum of Food Bucket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tables'!$AB$29:$AB$43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tables'!$AC$29:$AC$43</c:f>
              <c:numCache>
                <c:formatCode>General</c:formatCode>
                <c:ptCount val="12"/>
                <c:pt idx="0">
                  <c:v>153.5</c:v>
                </c:pt>
                <c:pt idx="1">
                  <c:v>150.5</c:v>
                </c:pt>
                <c:pt idx="2">
                  <c:v>148.9</c:v>
                </c:pt>
                <c:pt idx="3">
                  <c:v>151.4</c:v>
                </c:pt>
                <c:pt idx="4">
                  <c:v>142.51</c:v>
                </c:pt>
                <c:pt idx="5">
                  <c:v>154</c:v>
                </c:pt>
                <c:pt idx="6">
                  <c:v>154</c:v>
                </c:pt>
                <c:pt idx="7">
                  <c:v>157</c:v>
                </c:pt>
                <c:pt idx="8">
                  <c:v>158</c:v>
                </c:pt>
                <c:pt idx="9">
                  <c:v>161.4</c:v>
                </c:pt>
                <c:pt idx="10">
                  <c:v>164.7</c:v>
                </c:pt>
                <c:pt idx="11">
                  <c:v>165.4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6AD-9B1E-FF0AC0C42EB8}"/>
            </c:ext>
          </c:extLst>
        </c:ser>
        <c:ser>
          <c:idx val="1"/>
          <c:order val="1"/>
          <c:tx>
            <c:strRef>
              <c:f>'pivot tables'!$AD$28</c:f>
              <c:strCache>
                <c:ptCount val="1"/>
                <c:pt idx="0">
                  <c:v>Average of Health Bucket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tables'!$AB$29:$AB$43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tables'!$AD$29:$AD$43</c:f>
              <c:numCache>
                <c:formatCode>General</c:formatCode>
                <c:ptCount val="12"/>
                <c:pt idx="0">
                  <c:v>146.75</c:v>
                </c:pt>
                <c:pt idx="1">
                  <c:v>147.55000000000001</c:v>
                </c:pt>
                <c:pt idx="2">
                  <c:v>148.75</c:v>
                </c:pt>
                <c:pt idx="3">
                  <c:v>142.02499999999998</c:v>
                </c:pt>
                <c:pt idx="4">
                  <c:v>135.93</c:v>
                </c:pt>
                <c:pt idx="5">
                  <c:v>153</c:v>
                </c:pt>
                <c:pt idx="6">
                  <c:v>153</c:v>
                </c:pt>
                <c:pt idx="7">
                  <c:v>154.65</c:v>
                </c:pt>
                <c:pt idx="8">
                  <c:v>157</c:v>
                </c:pt>
                <c:pt idx="9">
                  <c:v>156.65</c:v>
                </c:pt>
                <c:pt idx="10">
                  <c:v>157.05000000000001</c:v>
                </c:pt>
                <c:pt idx="11">
                  <c:v>157.69999999999999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FBA-BD6E-02856DF66B90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04720"/>
        <c:axId val="2124404240"/>
      </c:lineChart>
      <c:catAx>
        <c:axId val="21244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240"/>
        <c:crosses val="autoZero"/>
        <c:auto val="1"/>
        <c:lblAlgn val="ctr"/>
        <c:lblOffset val="100"/>
        <c:noMultiLvlLbl val="0"/>
      </c:catAx>
      <c:valAx>
        <c:axId val="2124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596900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E62F-2C05-4031-A833-798F6B8C1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DD30F-B54A-40CF-A012-DF7FE92B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599721</xdr:colOff>
      <xdr:row>15</xdr:row>
      <xdr:rowOff>176391</xdr:rowOff>
    </xdr:from>
    <xdr:to>
      <xdr:col>18</xdr:col>
      <xdr:colOff>11759</xdr:colOff>
      <xdr:row>42</xdr:row>
      <xdr:rowOff>141112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3F7D6-0B1B-48B7-AAB3-39ED83A6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596059</xdr:colOff>
      <xdr:row>1</xdr:row>
      <xdr:rowOff>28915</xdr:rowOff>
    </xdr:from>
    <xdr:to>
      <xdr:col>32</xdr:col>
      <xdr:colOff>532026</xdr:colOff>
      <xdr:row>15</xdr:row>
      <xdr:rowOff>138041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7EA71-4755-4C1E-A1DB-3456C270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596059</xdr:colOff>
      <xdr:row>15</xdr:row>
      <xdr:rowOff>158847</xdr:rowOff>
    </xdr:from>
    <xdr:to>
      <xdr:col>32</xdr:col>
      <xdr:colOff>514865</xdr:colOff>
      <xdr:row>36</xdr:row>
      <xdr:rowOff>124340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EA383-6F45-4F89-BD7D-34568E8A8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568492</xdr:colOff>
      <xdr:row>36</xdr:row>
      <xdr:rowOff>162892</xdr:rowOff>
    </xdr:from>
    <xdr:to>
      <xdr:col>32</xdr:col>
      <xdr:colOff>568855</xdr:colOff>
      <xdr:row>63</xdr:row>
      <xdr:rowOff>176389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CC11D-9FC4-45C1-9E9F-57391F71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595311</xdr:colOff>
      <xdr:row>1</xdr:row>
      <xdr:rowOff>19843</xdr:rowOff>
    </xdr:from>
    <xdr:to>
      <xdr:col>49</xdr:col>
      <xdr:colOff>74084</xdr:colOff>
      <xdr:row>20</xdr:row>
      <xdr:rowOff>19844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24B4EF-C7F3-4207-ADDC-71586B9D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603167</xdr:colOff>
      <xdr:row>20</xdr:row>
      <xdr:rowOff>53786</xdr:rowOff>
    </xdr:from>
    <xdr:to>
      <xdr:col>49</xdr:col>
      <xdr:colOff>158750</xdr:colOff>
      <xdr:row>41</xdr:row>
      <xdr:rowOff>99219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3DF915-9C88-427A-96D5-301086E7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592667</xdr:colOff>
      <xdr:row>41</xdr:row>
      <xdr:rowOff>105832</xdr:rowOff>
    </xdr:from>
    <xdr:to>
      <xdr:col>49</xdr:col>
      <xdr:colOff>148167</xdr:colOff>
      <xdr:row>65</xdr:row>
      <xdr:rowOff>63499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89663A-6D7D-4913-AC56-5AF90FAC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63</xdr:col>
      <xdr:colOff>105833</xdr:colOff>
      <xdr:row>17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8C9E65-79D8-47E1-B444-1DE2485F0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0</xdr:colOff>
      <xdr:row>16</xdr:row>
      <xdr:rowOff>179916</xdr:rowOff>
    </xdr:from>
    <xdr:to>
      <xdr:col>63</xdr:col>
      <xdr:colOff>52917</xdr:colOff>
      <xdr:row>37</xdr:row>
      <xdr:rowOff>169333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56FC3B-D9DA-41D0-9BE5-E5A2A69E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957457638891" createdVersion="8" refreshedVersion="8" minRefreshableVersion="3" recordCount="372" xr:uid="{6BC8A4B3-8BA0-41FA-A131-4A6503577FD8}">
  <cacheSource type="worksheet">
    <worksheetSource name="All_India_Index_Upto_April23__2"/>
  </cacheSource>
  <cacheFields count="3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Housing" numFmtId="0">
      <sharedItems containsSemiMixedTypes="0" containsString="0" containsNumber="1" minValue="0" maxValue="175.6"/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Personal care and effects" numFmtId="0">
      <sharedItems containsSemiMixedTypes="0" containsString="0" containsNumber="1" minValue="102.1" maxValue="185.6"/>
    </cacheField>
    <cacheField name="Education" numFmtId="0">
      <sharedItems containsSemiMixedTypes="0" containsString="0" containsNumber="1" minValue="103.5" maxValue="180.3"/>
    </cacheField>
    <cacheField name="Recreation and amusement" numFmtId="0">
      <sharedItems containsSemiMixedTypes="0" containsString="0" containsNumber="1" minValue="102.9" maxValue="173.8"/>
    </cacheField>
    <cacheField name="Food Bucket" numFmtId="0">
      <sharedItems containsSemiMixedTypes="0" containsString="0" containsNumber="1" minValue="105.5" maxValue="183.3" count="277">
        <n v="105.5"/>
        <n v="105.9"/>
        <n v="105.6"/>
        <n v="106.3"/>
        <n v="107.2"/>
        <n v="106.6"/>
        <n v="107.3"/>
        <n v="106.9"/>
        <n v="107.1"/>
        <n v="108.8"/>
        <n v="107.7"/>
        <n v="108.1"/>
        <n v="111.1"/>
        <n v="109.2"/>
        <n v="110.6"/>
        <n v="115"/>
        <n v="112.2"/>
        <n v="113.1"/>
        <n v="117.5"/>
        <n v="114.7"/>
        <n v="114.9"/>
        <n v="119.6"/>
        <n v="116.6"/>
        <n v="117.8"/>
        <n v="119.2"/>
        <n v="118.3"/>
        <n v="119.8"/>
        <n v="120.8"/>
        <n v="120.2"/>
        <n v="122.5"/>
        <n v="122.9"/>
        <n v="122.6"/>
        <n v="118.7"/>
        <n v="118.4"/>
        <n v="116"/>
        <n v="115.5"/>
        <n v="115.8"/>
        <n v="115.3"/>
        <n v="115.2"/>
        <n v="116.2"/>
        <n v="116.1"/>
        <n v="117.2"/>
        <n v="118.2"/>
        <n v="117.6"/>
        <n v="120"/>
        <n v="118.9"/>
        <n v="119.5"/>
        <n v="122"/>
        <n v="120.4"/>
        <n v="123.3"/>
        <n v="127.1"/>
        <n v="124.7"/>
        <n v="125.3"/>
        <n v="128.9"/>
        <n v="126.6"/>
        <n v="126.7"/>
        <n v="125.8"/>
        <n v="125.1"/>
        <n v="125.4"/>
        <n v="124.9"/>
        <n v="124"/>
        <n v="123.6"/>
        <n v="122.8"/>
        <n v="123.5"/>
        <n v="123.1"/>
        <n v="123.7"/>
        <n v="123.9"/>
        <n v="123.4"/>
        <n v="124.6"/>
        <n v="124.4"/>
        <n v="126.1"/>
        <n v="125"/>
        <n v="128.5"/>
        <n v="127.3"/>
        <n v="127.5"/>
        <n v="129.5"/>
        <n v="128.19999999999999"/>
        <n v="129.80000000000001"/>
        <n v="131.1"/>
        <n v="130.30000000000001"/>
        <n v="131"/>
        <n v="131.5"/>
        <n v="131.19999999999999"/>
        <n v="131.80000000000001"/>
        <n v="132.6"/>
        <n v="132.1"/>
        <n v="132.4"/>
        <n v="133.30000000000001"/>
        <n v="132.69999999999999"/>
        <n v="131.4"/>
        <n v="131.30000000000001"/>
        <n v="129.1"/>
        <n v="129.9"/>
        <n v="130.4"/>
        <n v="133.6"/>
        <n v="134.6"/>
        <n v="134"/>
        <n v="136"/>
        <n v="138.19999999999999"/>
        <n v="136.80000000000001"/>
        <n v="137.6"/>
        <n v="139.80000000000001"/>
        <n v="138.4"/>
        <n v="138"/>
        <n v="137.9"/>
        <n v="137.19999999999999"/>
        <n v="135.69999999999999"/>
        <n v="136.6"/>
        <n v="137.4"/>
        <n v="136.30000000000001"/>
        <n v="137"/>
        <n v="135.19999999999999"/>
        <n v="136.1"/>
        <n v="134.69999999999999"/>
        <n v="132.80000000000001"/>
        <n v="133.69999999999999"/>
        <n v="132"/>
        <n v="133.1"/>
        <n v="133"/>
        <n v="133.4"/>
        <n v="133.5"/>
        <n v="133.80000000000001"/>
        <n v="134.9"/>
        <n v="138.5"/>
        <n v="139"/>
        <n v="140.6"/>
        <n v="140.5"/>
        <n v="139.6"/>
        <n v="140.4"/>
        <n v="139.69999999999999"/>
        <n v="140.1"/>
        <n v="142.4"/>
        <n v="141.5"/>
        <n v="142.1"/>
        <n v="138.80000000000001"/>
        <n v="139.19999999999999"/>
        <n v="138.69999999999999"/>
        <n v="135.6"/>
        <n v="138.6"/>
        <n v="134.80000000000001"/>
        <n v="137.5"/>
        <n v="139.1"/>
        <n v="136.4"/>
        <n v="138.1"/>
        <n v="140"/>
        <n v="139.4"/>
        <n v="142"/>
        <n v="140.30000000000001"/>
        <n v="141.4"/>
        <n v="142.69999999999999"/>
        <n v="141.69999999999999"/>
        <n v="141.30000000000001"/>
        <n v="138.9"/>
        <n v="140.19999999999999"/>
        <n v="137.30000000000001"/>
        <n v="143.80000000000001"/>
        <n v="140.9"/>
        <n v="141"/>
        <n v="145.6"/>
        <n v="143"/>
        <n v="147.69999999999999"/>
        <n v="144.69999999999999"/>
        <n v="144"/>
        <n v="149.1"/>
        <n v="145.9"/>
        <n v="145.5"/>
        <n v="149.5"/>
        <n v="147"/>
        <n v="148.30000000000001"/>
        <n v="151.9"/>
        <n v="149.6"/>
        <n v="150.9"/>
        <n v="153.6"/>
        <n v="154.30000000000001"/>
        <n v="156.30000000000001"/>
        <n v="155"/>
        <n v="153"/>
        <n v="154.4"/>
        <n v="153.5"/>
        <n v="149.80000000000001"/>
        <n v="151.69999999999999"/>
        <n v="150.5"/>
        <n v="148.19999999999999"/>
        <n v="150.1"/>
        <n v="148.9"/>
        <n v="151.4"/>
        <n v="142.51"/>
        <n v="152.30000000000001"/>
        <n v="157"/>
        <n v="154"/>
        <n v="155.30000000000001"/>
        <n v="159.9"/>
        <n v="156.1"/>
        <n v="161.30000000000001"/>
        <n v="158"/>
        <n v="159.6"/>
        <n v="164.4"/>
        <n v="161.4"/>
        <n v="163.4"/>
        <n v="167"/>
        <n v="164.7"/>
        <n v="164.5"/>
        <n v="165.4"/>
        <n v="161"/>
        <n v="154.69999999999999"/>
        <n v="160.80000000000001"/>
        <n v="156.9"/>
        <n v="154.5"/>
        <n v="160.4"/>
        <n v="156.69999999999999"/>
        <n v="155.6"/>
        <n v="162"/>
        <n v="158.69999999999999"/>
        <n v="164.2"/>
        <n v="160.69999999999999"/>
        <n v="160.5"/>
        <n v="166.2"/>
        <n v="162.6"/>
        <n v="161.69999999999999"/>
        <n v="167.9"/>
        <n v="164"/>
        <n v="161.80000000000001"/>
        <n v="167.3"/>
        <n v="162.1"/>
        <n v="165.5"/>
        <n v="171.5"/>
        <n v="167.7"/>
        <n v="167.5"/>
        <n v="173.5"/>
        <n v="169.7"/>
        <n v="165.8"/>
        <n v="172.2"/>
        <n v="168.2"/>
        <n v="164.1"/>
        <n v="170.3"/>
        <n v="166.4"/>
        <n v="163.9"/>
        <n v="170.2"/>
        <n v="166.6"/>
        <n v="168.4"/>
        <n v="168.6"/>
        <n v="174.5"/>
        <n v="170.8"/>
        <n v="177.5"/>
        <n v="173.3"/>
        <n v="172.4"/>
        <n v="179.3"/>
        <n v="174.9"/>
        <n v="172.5"/>
        <n v="179.4"/>
        <n v="175"/>
        <n v="173.9"/>
        <n v="180.4"/>
        <n v="176.3"/>
        <n v="175.5"/>
        <n v="181.8"/>
        <n v="177.8"/>
        <n v="177.4"/>
        <n v="183.3"/>
        <n v="179.6"/>
        <n v="176.6"/>
        <n v="181.3"/>
        <n v="178.3"/>
        <n v="174.4"/>
        <n v="178.6"/>
        <n v="175.9"/>
        <n v="179.5"/>
        <n v="176.7"/>
        <n v="174.8"/>
        <n v="180.7"/>
        <n v="177"/>
        <n v="180.8"/>
        <n v="182.1"/>
        <n v="177.9"/>
        <n v="176.8"/>
        <n v="183.1"/>
        <n v="179.1"/>
      </sharedItems>
    </cacheField>
    <cacheField name="Recreation Bucket" numFmtId="0">
      <sharedItems containsSemiMixedTypes="0" containsString="0" containsNumber="1" minValue="104.05000000000001" maxValue="186.85000000000002"/>
    </cacheField>
    <cacheField name="Housing Bucket" numFmtId="0">
      <sharedItems containsSemiMixedTypes="0" containsString="0" containsNumber="1" minValue="52.4" maxValue="175.39999999999998"/>
    </cacheField>
    <cacheField name="Health Bucket" numFmtId="0">
      <sharedItems containsSemiMixedTypes="0" containsString="0" containsNumber="1" minValue="103.9" maxValue="186.35000000000002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  <cacheField name="Inflation Growth Rate" numFmtId="10">
      <sharedItems containsSemiMixedTypes="0" containsString="0" containsNumber="1" minValue="-6.8357810413885237E-2" maxValue="9.4153052450558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0"/>
    <n v="107.5"/>
    <n v="106.3"/>
    <n v="108.1"/>
    <n v="104.9"/>
    <n v="106.1"/>
    <n v="103.9"/>
    <n v="101.9"/>
    <n v="106.1"/>
    <n v="106.8"/>
    <n v="103.1"/>
    <n v="104.8"/>
    <n v="106.7"/>
    <n v="105.1"/>
    <n v="106.5"/>
    <n v="105.8"/>
    <n v="106.4"/>
    <n v="105.5"/>
    <n v="104.8"/>
    <n v="104"/>
    <n v="103.3"/>
    <n v="104.7"/>
    <n v="103.8"/>
    <n v="103.4"/>
    <x v="0"/>
    <n v="104.25"/>
    <n v="52.4"/>
    <n v="104.35"/>
    <n v="104"/>
    <n v="105.1"/>
    <n v="0"/>
  </r>
  <r>
    <x v="1"/>
    <x v="0"/>
    <x v="0"/>
    <n v="100.3"/>
    <n v="110.5"/>
    <n v="109.1"/>
    <n v="113"/>
    <n v="103.6"/>
    <n v="103.4"/>
    <n v="102.3"/>
    <n v="102.9"/>
    <n v="105.8"/>
    <n v="105.1"/>
    <n v="101.8"/>
    <n v="105.1"/>
    <n v="107.9"/>
    <n v="105.2"/>
    <n v="105.9"/>
    <n v="105"/>
    <n v="105.8"/>
    <n v="105.4"/>
    <n v="104.8"/>
    <n v="104.1"/>
    <n v="103.2"/>
    <n v="104.3"/>
    <n v="103.5"/>
    <n v="102.9"/>
    <x v="1"/>
    <n v="104.05000000000001"/>
    <n v="102.55"/>
    <n v="104.19999999999999"/>
    <n v="103.7"/>
    <n v="104"/>
    <n v="0"/>
  </r>
  <r>
    <x v="2"/>
    <x v="0"/>
    <x v="0"/>
    <n v="100.3"/>
    <n v="108.4"/>
    <n v="107.3"/>
    <n v="110"/>
    <n v="104.4"/>
    <n v="105.1"/>
    <n v="103.2"/>
    <n v="102.2"/>
    <n v="106"/>
    <n v="106.2"/>
    <n v="102.7"/>
    <n v="104.9"/>
    <n v="107.3"/>
    <n v="105.1"/>
    <n v="106.3"/>
    <n v="105.5"/>
    <n v="106.2"/>
    <n v="105.5"/>
    <n v="104.8"/>
    <n v="104"/>
    <n v="103.2"/>
    <n v="104.5"/>
    <n v="103.6"/>
    <n v="103.1"/>
    <x v="2"/>
    <n v="104.1"/>
    <n v="102.55"/>
    <n v="104.25"/>
    <n v="103.9"/>
    <n v="104.6"/>
    <n v="0"/>
  </r>
  <r>
    <x v="0"/>
    <x v="0"/>
    <x v="1"/>
    <n v="0"/>
    <n v="109.2"/>
    <n v="108.7"/>
    <n v="110.2"/>
    <n v="105.4"/>
    <n v="106.7"/>
    <n v="104"/>
    <n v="102.4"/>
    <n v="105.9"/>
    <n v="105.7"/>
    <n v="103.1"/>
    <n v="105.1"/>
    <n v="107.7"/>
    <n v="105.6"/>
    <n v="107.1"/>
    <n v="106.3"/>
    <n v="107"/>
    <n v="106.2"/>
    <n v="105.2"/>
    <n v="104.4"/>
    <n v="103.9"/>
    <n v="104.6"/>
    <n v="104.1"/>
    <n v="104"/>
    <x v="3"/>
    <n v="104.8"/>
    <n v="52.6"/>
    <n v="104.5"/>
    <n v="104.4"/>
    <n v="105.8"/>
    <n v="6.6603235014272393E-3"/>
  </r>
  <r>
    <x v="1"/>
    <x v="0"/>
    <x v="1"/>
    <n v="100.4"/>
    <n v="112.9"/>
    <n v="112.9"/>
    <n v="116.9"/>
    <n v="104"/>
    <n v="103.5"/>
    <n v="103.1"/>
    <n v="104.9"/>
    <n v="104.1"/>
    <n v="103.8"/>
    <n v="102.3"/>
    <n v="106"/>
    <n v="109"/>
    <n v="106"/>
    <n v="106.6"/>
    <n v="105.5"/>
    <n v="106.4"/>
    <n v="105.7"/>
    <n v="105.2"/>
    <n v="104.7"/>
    <n v="104.4"/>
    <n v="104.3"/>
    <n v="103.7"/>
    <n v="103.3"/>
    <x v="4"/>
    <n v="104.65"/>
    <n v="102.80000000000001"/>
    <n v="104.5"/>
    <n v="104.3"/>
    <n v="104.7"/>
    <n v="6.730769230769258E-3"/>
  </r>
  <r>
    <x v="2"/>
    <x v="0"/>
    <x v="1"/>
    <n v="100.4"/>
    <n v="110.4"/>
    <n v="110.2"/>
    <n v="112.8"/>
    <n v="104.9"/>
    <n v="105.5"/>
    <n v="103.6"/>
    <n v="103.2"/>
    <n v="105.3"/>
    <n v="105.1"/>
    <n v="102.8"/>
    <n v="105.5"/>
    <n v="108.3"/>
    <n v="105.7"/>
    <n v="106.9"/>
    <n v="106"/>
    <n v="106.8"/>
    <n v="106"/>
    <n v="105.2"/>
    <n v="104.5"/>
    <n v="104.2"/>
    <n v="104.5"/>
    <n v="103.9"/>
    <n v="103.6"/>
    <x v="5"/>
    <n v="104.65"/>
    <n v="102.80000000000001"/>
    <n v="104.5"/>
    <n v="104.4"/>
    <n v="105.3"/>
    <n v="6.6921606118547118E-3"/>
  </r>
  <r>
    <x v="0"/>
    <x v="0"/>
    <x v="2"/>
    <n v="0"/>
    <n v="110.2"/>
    <n v="108.8"/>
    <n v="109.9"/>
    <n v="105.6"/>
    <n v="106.2"/>
    <n v="105.7"/>
    <n v="101.4"/>
    <n v="105.7"/>
    <n v="105"/>
    <n v="103.3"/>
    <n v="105.6"/>
    <n v="108.2"/>
    <n v="106.5"/>
    <n v="107.6"/>
    <n v="106.8"/>
    <n v="107.5"/>
    <n v="106.1"/>
    <n v="105.6"/>
    <n v="104.7"/>
    <n v="104.6"/>
    <n v="104.3"/>
    <n v="104.3"/>
    <n v="104"/>
    <x v="5"/>
    <n v="105.25"/>
    <n v="52.8"/>
    <n v="104.5"/>
    <n v="104.6"/>
    <n v="106"/>
    <n v="1.8903591682419929E-3"/>
  </r>
  <r>
    <x v="1"/>
    <x v="0"/>
    <x v="2"/>
    <n v="100.4"/>
    <n v="113.9"/>
    <n v="111.4"/>
    <n v="113.2"/>
    <n v="104.3"/>
    <n v="102.7"/>
    <n v="104.9"/>
    <n v="103.8"/>
    <n v="103.5"/>
    <n v="102.6"/>
    <n v="102.4"/>
    <n v="107"/>
    <n v="109.8"/>
    <n v="106.8"/>
    <n v="107.2"/>
    <n v="106"/>
    <n v="107"/>
    <n v="106"/>
    <n v="105.7"/>
    <n v="105.2"/>
    <n v="105.5"/>
    <n v="104.2"/>
    <n v="103.8"/>
    <n v="103.5"/>
    <x v="6"/>
    <n v="105.15"/>
    <n v="103.05000000000001"/>
    <n v="104.7"/>
    <n v="104.9"/>
    <n v="105"/>
    <n v="2.8653295128939554E-3"/>
  </r>
  <r>
    <x v="2"/>
    <x v="0"/>
    <x v="2"/>
    <n v="100.4"/>
    <n v="111.4"/>
    <n v="109.7"/>
    <n v="111.2"/>
    <n v="105.1"/>
    <n v="104.9"/>
    <n v="105.3"/>
    <n v="102.2"/>
    <n v="105"/>
    <n v="104.2"/>
    <n v="103"/>
    <n v="106.2"/>
    <n v="108.9"/>
    <n v="106.6"/>
    <n v="107.4"/>
    <n v="106.5"/>
    <n v="107.3"/>
    <n v="106.1"/>
    <n v="105.6"/>
    <n v="104.9"/>
    <n v="105.1"/>
    <n v="104.3"/>
    <n v="104"/>
    <n v="103.7"/>
    <x v="7"/>
    <n v="105.15"/>
    <n v="103"/>
    <n v="104.6"/>
    <n v="104.7"/>
    <n v="105.5"/>
    <n v="1.899335232668593E-3"/>
  </r>
  <r>
    <x v="0"/>
    <x v="0"/>
    <x v="3"/>
    <n v="0"/>
    <n v="110.2"/>
    <n v="109.5"/>
    <n v="106.9"/>
    <n v="106.3"/>
    <n v="105.7"/>
    <n v="108.3"/>
    <n v="103.4"/>
    <n v="105.7"/>
    <n v="104.2"/>
    <n v="103.2"/>
    <n v="106.5"/>
    <n v="108.8"/>
    <n v="107.1"/>
    <n v="108.1"/>
    <n v="107.4"/>
    <n v="108"/>
    <n v="106.5"/>
    <n v="106.1"/>
    <n v="105.1"/>
    <n v="104.4"/>
    <n v="102.7"/>
    <n v="104.8"/>
    <n v="104.5"/>
    <x v="8"/>
    <n v="105.8"/>
    <n v="53.05"/>
    <n v="103.9"/>
    <n v="104.6"/>
    <n v="106.4"/>
    <n v="3.7735849056604312E-3"/>
  </r>
  <r>
    <x v="1"/>
    <x v="0"/>
    <x v="3"/>
    <n v="100.5"/>
    <n v="114.6"/>
    <n v="113.4"/>
    <n v="106"/>
    <n v="104.7"/>
    <n v="102.1"/>
    <n v="109.5"/>
    <n v="109.7"/>
    <n v="104.6"/>
    <n v="102"/>
    <n v="103.5"/>
    <n v="108.2"/>
    <n v="110.6"/>
    <n v="108.5"/>
    <n v="107.9"/>
    <n v="106.4"/>
    <n v="107.7"/>
    <n v="106.4"/>
    <n v="106.5"/>
    <n v="105.7"/>
    <n v="105"/>
    <n v="103.2"/>
    <n v="105.2"/>
    <n v="104"/>
    <x v="9"/>
    <n v="106.25"/>
    <n v="103.5"/>
    <n v="104.45"/>
    <n v="105.1"/>
    <n v="105.7"/>
    <n v="6.666666666666694E-3"/>
  </r>
  <r>
    <x v="2"/>
    <x v="0"/>
    <x v="3"/>
    <n v="100.5"/>
    <n v="111.6"/>
    <n v="110.9"/>
    <n v="106.6"/>
    <n v="105.7"/>
    <n v="104.4"/>
    <n v="108.9"/>
    <n v="105.5"/>
    <n v="105.3"/>
    <n v="103.5"/>
    <n v="103.3"/>
    <n v="107.2"/>
    <n v="109.6"/>
    <n v="107.5"/>
    <n v="108"/>
    <n v="107"/>
    <n v="107.9"/>
    <n v="106.5"/>
    <n v="106.3"/>
    <n v="105.3"/>
    <n v="104.7"/>
    <n v="102.9"/>
    <n v="105"/>
    <n v="104.2"/>
    <x v="10"/>
    <n v="105.85"/>
    <n v="103.4"/>
    <n v="104.1"/>
    <n v="104.8"/>
    <n v="106.1"/>
    <n v="5.6872037914691403E-3"/>
  </r>
  <r>
    <x v="0"/>
    <x v="0"/>
    <x v="4"/>
    <n v="0"/>
    <n v="110.9"/>
    <n v="109.8"/>
    <n v="105.9"/>
    <n v="107.5"/>
    <n v="105.3"/>
    <n v="108.1"/>
    <n v="107.3"/>
    <n v="106.1"/>
    <n v="103.7"/>
    <n v="104"/>
    <n v="107.4"/>
    <n v="109.9"/>
    <n v="108.1"/>
    <n v="108.8"/>
    <n v="107.9"/>
    <n v="108.6"/>
    <n v="107.5"/>
    <n v="106.8"/>
    <n v="105.7"/>
    <n v="104.1"/>
    <n v="102.1"/>
    <n v="105.5"/>
    <n v="105"/>
    <x v="11"/>
    <n v="106.55"/>
    <n v="53.4"/>
    <n v="103.9"/>
    <n v="104.8"/>
    <n v="107.2"/>
    <n v="7.5187969924811757E-3"/>
  </r>
  <r>
    <x v="1"/>
    <x v="0"/>
    <x v="4"/>
    <n v="100.5"/>
    <n v="115.4"/>
    <n v="114.2"/>
    <n v="102.7"/>
    <n v="105.5"/>
    <n v="101.5"/>
    <n v="110.6"/>
    <n v="123.7"/>
    <n v="105.2"/>
    <n v="101.9"/>
    <n v="105"/>
    <n v="109.1"/>
    <n v="111.3"/>
    <n v="109.8"/>
    <n v="108.5"/>
    <n v="106.7"/>
    <n v="108.3"/>
    <n v="107.2"/>
    <n v="107.1"/>
    <n v="106.2"/>
    <n v="103.9"/>
    <n v="102.6"/>
    <n v="105.7"/>
    <n v="104.6"/>
    <x v="12"/>
    <n v="107.19999999999999"/>
    <n v="103.8"/>
    <n v="104.4"/>
    <n v="104.9"/>
    <n v="106.6"/>
    <n v="8.514664143803136E-3"/>
  </r>
  <r>
    <x v="2"/>
    <x v="0"/>
    <x v="4"/>
    <n v="100.5"/>
    <n v="112.3"/>
    <n v="111.3"/>
    <n v="104.7"/>
    <n v="106.8"/>
    <n v="103.9"/>
    <n v="109.3"/>
    <n v="112.9"/>
    <n v="105.8"/>
    <n v="103.1"/>
    <n v="104.3"/>
    <n v="108.1"/>
    <n v="110.5"/>
    <n v="108.6"/>
    <n v="108.7"/>
    <n v="107.4"/>
    <n v="108.5"/>
    <n v="107.4"/>
    <n v="106.9"/>
    <n v="105.9"/>
    <n v="104"/>
    <n v="102.3"/>
    <n v="105.6"/>
    <n v="104.8"/>
    <x v="13"/>
    <n v="106.69999999999999"/>
    <n v="103.7"/>
    <n v="104.1"/>
    <n v="104.8"/>
    <n v="106.9"/>
    <n v="7.5400565504242355E-3"/>
  </r>
  <r>
    <x v="0"/>
    <x v="0"/>
    <x v="5"/>
    <n v="0"/>
    <n v="112.3"/>
    <n v="112.1"/>
    <n v="108.1"/>
    <n v="108.3"/>
    <n v="105.9"/>
    <n v="109.2"/>
    <n v="118"/>
    <n v="106.8"/>
    <n v="104.1"/>
    <n v="105.4"/>
    <n v="108.2"/>
    <n v="111"/>
    <n v="109"/>
    <n v="109.7"/>
    <n v="108.8"/>
    <n v="109.5"/>
    <n v="108.5"/>
    <n v="107.5"/>
    <n v="106.3"/>
    <n v="105"/>
    <n v="102.5"/>
    <n v="106.5"/>
    <n v="105.6"/>
    <x v="14"/>
    <n v="107.3"/>
    <n v="53.75"/>
    <n v="104.4"/>
    <n v="105.5"/>
    <n v="108.9"/>
    <n v="1.5858208955223906E-2"/>
  </r>
  <r>
    <x v="1"/>
    <x v="0"/>
    <x v="5"/>
    <n v="106.6"/>
    <n v="117"/>
    <n v="120.1"/>
    <n v="112.5"/>
    <n v="107.3"/>
    <n v="101.3"/>
    <n v="112.4"/>
    <n v="143.6"/>
    <n v="105.4"/>
    <n v="101.4"/>
    <n v="106.4"/>
    <n v="110"/>
    <n v="112.2"/>
    <n v="110.9"/>
    <n v="109.2"/>
    <n v="107.2"/>
    <n v="108.9"/>
    <n v="108"/>
    <n v="107.7"/>
    <n v="106.5"/>
    <n v="105.2"/>
    <n v="103.3"/>
    <n v="108.1"/>
    <n v="105.2"/>
    <x v="15"/>
    <n v="108.05000000000001"/>
    <n v="107.15"/>
    <n v="104.9"/>
    <n v="106.1"/>
    <n v="109.7"/>
    <n v="2.9080675422138918E-2"/>
  </r>
  <r>
    <x v="2"/>
    <x v="0"/>
    <x v="5"/>
    <n v="106.6"/>
    <n v="113.8"/>
    <n v="114.9"/>
    <n v="109.8"/>
    <n v="107.9"/>
    <n v="104.2"/>
    <n v="110.7"/>
    <n v="126.7"/>
    <n v="106.3"/>
    <n v="103.2"/>
    <n v="105.7"/>
    <n v="109"/>
    <n v="111.6"/>
    <n v="109.5"/>
    <n v="109.5"/>
    <n v="108.1"/>
    <n v="109.3"/>
    <n v="108.3"/>
    <n v="107.6"/>
    <n v="106.4"/>
    <n v="105.1"/>
    <n v="102.8"/>
    <n v="107.4"/>
    <n v="105.4"/>
    <x v="16"/>
    <n v="107.45"/>
    <n v="107.1"/>
    <n v="104.6"/>
    <n v="105.8"/>
    <n v="109.3"/>
    <n v="2.2450888681010209E-2"/>
  </r>
  <r>
    <x v="0"/>
    <x v="0"/>
    <x v="6"/>
    <n v="0"/>
    <n v="113.4"/>
    <n v="114.9"/>
    <n v="110.5"/>
    <n v="109.3"/>
    <n v="106.2"/>
    <n v="110.3"/>
    <n v="129.19999999999999"/>
    <n v="107.1"/>
    <n v="104.3"/>
    <n v="106.4"/>
    <n v="109.1"/>
    <n v="112.1"/>
    <n v="109.8"/>
    <n v="110.5"/>
    <n v="109.5"/>
    <n v="110.3"/>
    <n v="109.5"/>
    <n v="108.3"/>
    <n v="106.9"/>
    <n v="106.8"/>
    <n v="102.5"/>
    <n v="107.8"/>
    <n v="106.4"/>
    <x v="17"/>
    <n v="108.1"/>
    <n v="54.15"/>
    <n v="104.7"/>
    <n v="106.5"/>
    <n v="110.7"/>
    <n v="1.6528925619834683E-2"/>
  </r>
  <r>
    <x v="1"/>
    <x v="0"/>
    <x v="6"/>
    <n v="107.7"/>
    <n v="117.8"/>
    <n v="119.2"/>
    <n v="114"/>
    <n v="108.3"/>
    <n v="101.1"/>
    <n v="113.2"/>
    <n v="160.9"/>
    <n v="105.1"/>
    <n v="101.3"/>
    <n v="107.5"/>
    <n v="110.4"/>
    <n v="113.1"/>
    <n v="111.7"/>
    <n v="109.8"/>
    <n v="107.8"/>
    <n v="109.5"/>
    <n v="108.6"/>
    <n v="108.1"/>
    <n v="107.1"/>
    <n v="107.3"/>
    <n v="103.2"/>
    <n v="110.1"/>
    <n v="105.9"/>
    <x v="18"/>
    <n v="108.80000000000001"/>
    <n v="107.9"/>
    <n v="105.15"/>
    <n v="107.3"/>
    <n v="111.4"/>
    <n v="1.549680948040112E-2"/>
  </r>
  <r>
    <x v="2"/>
    <x v="0"/>
    <x v="6"/>
    <n v="107.7"/>
    <n v="114.8"/>
    <n v="116.4"/>
    <n v="111.9"/>
    <n v="108.9"/>
    <n v="104.3"/>
    <n v="111.7"/>
    <n v="140"/>
    <n v="106.4"/>
    <n v="103.3"/>
    <n v="106.8"/>
    <n v="109.6"/>
    <n v="112.6"/>
    <n v="110.3"/>
    <n v="110.2"/>
    <n v="108.8"/>
    <n v="110"/>
    <n v="109.2"/>
    <n v="108.2"/>
    <n v="107"/>
    <n v="107.1"/>
    <n v="102.8"/>
    <n v="109.1"/>
    <n v="106.1"/>
    <x v="19"/>
    <n v="108.19999999999999"/>
    <n v="107.95"/>
    <n v="104.9"/>
    <n v="106.9"/>
    <n v="111"/>
    <n v="1.5553522415370566E-2"/>
  </r>
  <r>
    <x v="0"/>
    <x v="0"/>
    <x v="7"/>
    <n v="0"/>
    <n v="114.3"/>
    <n v="115.4"/>
    <n v="111.1"/>
    <n v="110"/>
    <n v="106.4"/>
    <n v="110.8"/>
    <n v="138.9"/>
    <n v="107.4"/>
    <n v="104.1"/>
    <n v="106.9"/>
    <n v="109.7"/>
    <n v="112.6"/>
    <n v="110.7"/>
    <n v="111.3"/>
    <n v="110.2"/>
    <n v="111.1"/>
    <n v="109.9"/>
    <n v="108.7"/>
    <n v="107.5"/>
    <n v="107.8"/>
    <n v="105"/>
    <n v="108.7"/>
    <n v="106.8"/>
    <x v="20"/>
    <n v="108.75"/>
    <n v="54.35"/>
    <n v="106.25"/>
    <n v="107.5"/>
    <n v="112.1"/>
    <n v="1.2646793134597935E-2"/>
  </r>
  <r>
    <x v="1"/>
    <x v="0"/>
    <x v="7"/>
    <n v="108.9"/>
    <n v="118.3"/>
    <n v="120.4"/>
    <n v="112.7"/>
    <n v="108.9"/>
    <n v="101.1"/>
    <n v="108.7"/>
    <n v="177"/>
    <n v="104.7"/>
    <n v="101"/>
    <n v="108.5"/>
    <n v="110.9"/>
    <n v="114.3"/>
    <n v="112.4"/>
    <n v="110.6"/>
    <n v="108.3"/>
    <n v="110.2"/>
    <n v="109.3"/>
    <n v="108.7"/>
    <n v="107.6"/>
    <n v="108.1"/>
    <n v="106"/>
    <n v="110.8"/>
    <n v="106.5"/>
    <x v="21"/>
    <n v="109.45"/>
    <n v="108.80000000000001"/>
    <n v="106.8"/>
    <n v="108.3"/>
    <n v="112.7"/>
    <n v="1.1669658886894049E-2"/>
  </r>
  <r>
    <x v="2"/>
    <x v="0"/>
    <x v="7"/>
    <n v="108.9"/>
    <n v="115.6"/>
    <n v="117.2"/>
    <n v="111.7"/>
    <n v="109.6"/>
    <n v="104.5"/>
    <n v="109.8"/>
    <n v="151.80000000000001"/>
    <n v="106.5"/>
    <n v="103.1"/>
    <n v="107.4"/>
    <n v="110.2"/>
    <n v="113.4"/>
    <n v="111.2"/>
    <n v="111"/>
    <n v="109.4"/>
    <n v="110.7"/>
    <n v="109.7"/>
    <n v="108.7"/>
    <n v="107.5"/>
    <n v="108"/>
    <n v="105.4"/>
    <n v="109.9"/>
    <n v="106.6"/>
    <x v="22"/>
    <n v="108.9"/>
    <n v="108.80000000000001"/>
    <n v="106.45"/>
    <n v="107.9"/>
    <n v="112.4"/>
    <n v="1.2612612612612664E-2"/>
  </r>
  <r>
    <x v="0"/>
    <x v="0"/>
    <x v="8"/>
    <n v="0"/>
    <n v="115.4"/>
    <n v="115.7"/>
    <n v="111.7"/>
    <n v="111"/>
    <n v="107.4"/>
    <n v="110.9"/>
    <n v="154"/>
    <n v="108.1"/>
    <n v="104.2"/>
    <n v="107.9"/>
    <n v="110.4"/>
    <n v="114"/>
    <n v="111.7"/>
    <n v="112.7"/>
    <n v="111.4"/>
    <n v="112.5"/>
    <n v="111.1"/>
    <n v="109.6"/>
    <n v="108.3"/>
    <n v="109.3"/>
    <n v="106.7"/>
    <n v="109.8"/>
    <n v="107.7"/>
    <x v="23"/>
    <n v="109.7"/>
    <n v="54.8"/>
    <n v="107.5"/>
    <n v="108.7"/>
    <n v="114.2"/>
    <n v="1.8733273862622735E-2"/>
  </r>
  <r>
    <x v="1"/>
    <x v="0"/>
    <x v="8"/>
    <n v="109.7"/>
    <n v="118.6"/>
    <n v="119.1"/>
    <n v="113.2"/>
    <n v="109.6"/>
    <n v="101.7"/>
    <n v="103.2"/>
    <n v="174.3"/>
    <n v="105.1"/>
    <n v="100.8"/>
    <n v="109.1"/>
    <n v="111.1"/>
    <n v="115.4"/>
    <n v="112.9"/>
    <n v="111.4"/>
    <n v="109"/>
    <n v="111.1"/>
    <n v="109.5"/>
    <n v="109.6"/>
    <n v="107.9"/>
    <n v="110.4"/>
    <n v="106.9"/>
    <n v="111.2"/>
    <n v="107.4"/>
    <x v="24"/>
    <n v="110.15"/>
    <n v="109.65"/>
    <n v="107.4"/>
    <n v="109.4"/>
    <n v="113.2"/>
    <n v="4.4365572315882874E-3"/>
  </r>
  <r>
    <x v="2"/>
    <x v="0"/>
    <x v="8"/>
    <n v="109.7"/>
    <n v="116.4"/>
    <n v="116.9"/>
    <n v="112.3"/>
    <n v="110.5"/>
    <n v="105.3"/>
    <n v="107.3"/>
    <n v="160.9"/>
    <n v="107.1"/>
    <n v="103.1"/>
    <n v="108.3"/>
    <n v="110.7"/>
    <n v="114.6"/>
    <n v="112"/>
    <n v="112.2"/>
    <n v="110.4"/>
    <n v="111.9"/>
    <n v="110.5"/>
    <n v="109.6"/>
    <n v="108.1"/>
    <n v="109.9"/>
    <n v="106.8"/>
    <n v="110.6"/>
    <n v="107.5"/>
    <x v="25"/>
    <n v="109.75"/>
    <n v="109.65"/>
    <n v="107.44999999999999"/>
    <n v="109"/>
    <n v="113.7"/>
    <n v="1.1565836298932359E-2"/>
  </r>
  <r>
    <x v="0"/>
    <x v="0"/>
    <x v="9"/>
    <n v="0"/>
    <n v="116.3"/>
    <n v="115.4"/>
    <n v="112.6"/>
    <n v="111.7"/>
    <n v="107.7"/>
    <n v="113.2"/>
    <n v="164.9"/>
    <n v="108.3"/>
    <n v="103.9"/>
    <n v="108.2"/>
    <n v="111.1"/>
    <n v="114.9"/>
    <n v="112.2"/>
    <n v="113.6"/>
    <n v="112.3"/>
    <n v="113.4"/>
    <n v="111.6"/>
    <n v="110.4"/>
    <n v="108.9"/>
    <n v="109.3"/>
    <n v="107.5"/>
    <n v="110.2"/>
    <n v="108.3"/>
    <x v="26"/>
    <n v="110.25"/>
    <n v="55.2"/>
    <n v="108.2"/>
    <n v="109.1"/>
    <n v="115.5"/>
    <n v="1.1383537653239904E-2"/>
  </r>
  <r>
    <x v="1"/>
    <x v="0"/>
    <x v="9"/>
    <n v="110.5"/>
    <n v="118.9"/>
    <n v="118.1"/>
    <n v="114.5"/>
    <n v="110.4"/>
    <n v="102.3"/>
    <n v="106.2"/>
    <n v="183.5"/>
    <n v="105.3"/>
    <n v="100.2"/>
    <n v="109.6"/>
    <n v="111.4"/>
    <n v="116"/>
    <n v="113.5"/>
    <n v="112.5"/>
    <n v="109.7"/>
    <n v="112"/>
    <n v="109.7"/>
    <n v="110.2"/>
    <n v="108.2"/>
    <n v="109.7"/>
    <n v="107.3"/>
    <n v="111.3"/>
    <n v="108"/>
    <x v="27"/>
    <n v="110.75"/>
    <n v="110.35"/>
    <n v="107.75"/>
    <n v="109.4"/>
    <n v="114"/>
    <n v="7.0671378091872539E-3"/>
  </r>
  <r>
    <x v="2"/>
    <x v="0"/>
    <x v="9"/>
    <n v="110.5"/>
    <n v="117.1"/>
    <n v="116.3"/>
    <n v="113.3"/>
    <n v="111.2"/>
    <n v="105.7"/>
    <n v="109.9"/>
    <n v="171.2"/>
    <n v="107.3"/>
    <n v="102.7"/>
    <n v="108.7"/>
    <n v="111.2"/>
    <n v="115.4"/>
    <n v="112.5"/>
    <n v="113.2"/>
    <n v="111.2"/>
    <n v="112.8"/>
    <n v="110.9"/>
    <n v="110.3"/>
    <n v="108.6"/>
    <n v="109.5"/>
    <n v="107.4"/>
    <n v="110.8"/>
    <n v="108.1"/>
    <x v="28"/>
    <n v="110.3"/>
    <n v="110.4"/>
    <n v="108"/>
    <n v="109.2"/>
    <n v="114.8"/>
    <n v="9.6745822339489376E-3"/>
  </r>
  <r>
    <x v="0"/>
    <x v="0"/>
    <x v="10"/>
    <n v="0"/>
    <n v="117.3"/>
    <n v="114.9"/>
    <n v="116.2"/>
    <n v="112.8"/>
    <n v="108.9"/>
    <n v="116.6"/>
    <n v="178.1"/>
    <n v="109.1"/>
    <n v="103.6"/>
    <n v="109"/>
    <n v="111.8"/>
    <n v="116"/>
    <n v="112.8"/>
    <n v="114.6"/>
    <n v="113.1"/>
    <n v="114.4"/>
    <n v="112.6"/>
    <n v="111.3"/>
    <n v="109.7"/>
    <n v="109.6"/>
    <n v="108.2"/>
    <n v="111"/>
    <n v="108.7"/>
    <x v="29"/>
    <n v="110.75"/>
    <n v="55.65"/>
    <n v="108.95"/>
    <n v="109.8"/>
    <n v="117.4"/>
    <n v="1.64502164502165E-2"/>
  </r>
  <r>
    <x v="1"/>
    <x v="0"/>
    <x v="11"/>
    <n v="111.1"/>
    <n v="119.8"/>
    <n v="116.3"/>
    <n v="122.6"/>
    <n v="112"/>
    <n v="103.2"/>
    <n v="110"/>
    <n v="192.8"/>
    <n v="106.3"/>
    <n v="99.5"/>
    <n v="110.3"/>
    <n v="111.8"/>
    <n v="117.1"/>
    <n v="114.1"/>
    <n v="113.5"/>
    <n v="110.3"/>
    <n v="113"/>
    <n v="110"/>
    <n v="110.9"/>
    <n v="108.6"/>
    <n v="109.5"/>
    <n v="107.9"/>
    <n v="111.3"/>
    <n v="108.5"/>
    <x v="30"/>
    <n v="111.3"/>
    <n v="111"/>
    <n v="108.25"/>
    <n v="109.6"/>
    <n v="115"/>
    <n v="8.771929824561403E-3"/>
  </r>
  <r>
    <x v="2"/>
    <x v="0"/>
    <x v="11"/>
    <n v="111.1"/>
    <n v="118.1"/>
    <n v="115.4"/>
    <n v="118.7"/>
    <n v="112.5"/>
    <n v="106.8"/>
    <n v="113.5"/>
    <n v="183.1"/>
    <n v="108.2"/>
    <n v="102.2"/>
    <n v="109.4"/>
    <n v="111.8"/>
    <n v="116.5"/>
    <n v="113.1"/>
    <n v="114.2"/>
    <n v="111.9"/>
    <n v="113.8"/>
    <n v="111.6"/>
    <n v="111.1"/>
    <n v="109.3"/>
    <n v="109.5"/>
    <n v="108.1"/>
    <n v="111.2"/>
    <n v="108.6"/>
    <x v="31"/>
    <n v="110.85"/>
    <n v="111.1"/>
    <n v="108.69999999999999"/>
    <n v="109.7"/>
    <n v="116.3"/>
    <n v="1.3066202090592335E-2"/>
  </r>
  <r>
    <x v="0"/>
    <x v="0"/>
    <x v="12"/>
    <n v="0"/>
    <n v="118.4"/>
    <n v="115.9"/>
    <n v="120.4"/>
    <n v="113.8"/>
    <n v="109.5"/>
    <n v="115.5"/>
    <n v="145.69999999999999"/>
    <n v="109.5"/>
    <n v="102.9"/>
    <n v="109.8"/>
    <n v="112.1"/>
    <n v="116.8"/>
    <n v="113.6"/>
    <n v="115.8"/>
    <n v="114"/>
    <n v="115.5"/>
    <n v="112.8"/>
    <n v="112.1"/>
    <n v="110.1"/>
    <n v="109.9"/>
    <n v="108.1"/>
    <n v="111.6"/>
    <n v="109.2"/>
    <x v="32"/>
    <n v="111.4"/>
    <n v="56.05"/>
    <n v="109.1"/>
    <n v="110.1"/>
    <n v="115.5"/>
    <n v="-1.6183986371379945E-2"/>
  </r>
  <r>
    <x v="1"/>
    <x v="0"/>
    <x v="12"/>
    <n v="110.7"/>
    <n v="120.5"/>
    <n v="118.1"/>
    <n v="128.5"/>
    <n v="112.8"/>
    <n v="103.4"/>
    <n v="110.7"/>
    <n v="144.80000000000001"/>
    <n v="107.1"/>
    <n v="98.6"/>
    <n v="111.9"/>
    <n v="112.1"/>
    <n v="118.1"/>
    <n v="115"/>
    <n v="114.2"/>
    <n v="110.9"/>
    <n v="113.7"/>
    <n v="110.4"/>
    <n v="111.3"/>
    <n v="109"/>
    <n v="109.7"/>
    <n v="107.7"/>
    <n v="111.4"/>
    <n v="108.9"/>
    <x v="23"/>
    <n v="111.95"/>
    <n v="111"/>
    <n v="108.35"/>
    <n v="109.8"/>
    <n v="113.3"/>
    <n v="-1.4782608695652198E-2"/>
  </r>
  <r>
    <x v="2"/>
    <x v="0"/>
    <x v="12"/>
    <n v="110.7"/>
    <n v="119.1"/>
    <n v="116.7"/>
    <n v="123.5"/>
    <n v="113.4"/>
    <n v="107.3"/>
    <n v="113.3"/>
    <n v="145.4"/>
    <n v="108.7"/>
    <n v="101.5"/>
    <n v="110.5"/>
    <n v="112.1"/>
    <n v="117.4"/>
    <n v="114"/>
    <n v="115.2"/>
    <n v="112.7"/>
    <n v="114.8"/>
    <n v="111.9"/>
    <n v="111.7"/>
    <n v="109.7"/>
    <n v="109.8"/>
    <n v="107.9"/>
    <n v="111.5"/>
    <n v="109"/>
    <x v="33"/>
    <n v="111.5"/>
    <n v="111.2"/>
    <n v="108.80000000000001"/>
    <n v="110"/>
    <n v="114.5"/>
    <n v="-1.5477214101461714E-2"/>
  </r>
  <r>
    <x v="0"/>
    <x v="1"/>
    <x v="0"/>
    <n v="0"/>
    <n v="118.9"/>
    <n v="117.1"/>
    <n v="120.5"/>
    <n v="114.4"/>
    <n v="109"/>
    <n v="115.5"/>
    <n v="123.9"/>
    <n v="109.6"/>
    <n v="101.8"/>
    <n v="110.2"/>
    <n v="112.4"/>
    <n v="117.3"/>
    <n v="114"/>
    <n v="116.5"/>
    <n v="114.5"/>
    <n v="116.2"/>
    <n v="113"/>
    <n v="112.6"/>
    <n v="110.6"/>
    <n v="110.5"/>
    <n v="108.3"/>
    <n v="111.8"/>
    <n v="109.6"/>
    <x v="34"/>
    <n v="111.8"/>
    <n v="56.3"/>
    <n v="109.44999999999999"/>
    <n v="110.6"/>
    <n v="114.2"/>
    <n v="-1.125541125541123E-2"/>
  </r>
  <r>
    <x v="1"/>
    <x v="1"/>
    <x v="0"/>
    <n v="111.6"/>
    <n v="121.2"/>
    <n v="122"/>
    <n v="129.9"/>
    <n v="113.6"/>
    <n v="102.9"/>
    <n v="112.1"/>
    <n v="118.9"/>
    <n v="107.5"/>
    <n v="96.9"/>
    <n v="112.7"/>
    <n v="112.1"/>
    <n v="119"/>
    <n v="115.7"/>
    <n v="114.8"/>
    <n v="111.3"/>
    <n v="114.3"/>
    <n v="111"/>
    <n v="111.9"/>
    <n v="109.7"/>
    <n v="110.8"/>
    <n v="108"/>
    <n v="111.5"/>
    <n v="109.8"/>
    <x v="35"/>
    <n v="112.75"/>
    <n v="111.75"/>
    <n v="108.85"/>
    <n v="110.5"/>
    <n v="112.9"/>
    <n v="-3.5304501323918046E-3"/>
  </r>
  <r>
    <x v="2"/>
    <x v="1"/>
    <x v="0"/>
    <n v="111.6"/>
    <n v="119.6"/>
    <n v="118.8"/>
    <n v="124.1"/>
    <n v="114.1"/>
    <n v="106.8"/>
    <n v="113.9"/>
    <n v="122.2"/>
    <n v="108.9"/>
    <n v="100.2"/>
    <n v="111"/>
    <n v="112.3"/>
    <n v="118.1"/>
    <n v="114.5"/>
    <n v="115.8"/>
    <n v="113.2"/>
    <n v="115.4"/>
    <n v="112.2"/>
    <n v="112.3"/>
    <n v="110.3"/>
    <n v="110.7"/>
    <n v="108.2"/>
    <n v="111.6"/>
    <n v="109.7"/>
    <x v="36"/>
    <n v="112.1"/>
    <n v="111.94999999999999"/>
    <n v="109.25"/>
    <n v="110.6"/>
    <n v="113.6"/>
    <n v="-7.8602620087336733E-3"/>
  </r>
  <r>
    <x v="0"/>
    <x v="1"/>
    <x v="1"/>
    <n v="0"/>
    <n v="119.4"/>
    <n v="117.7"/>
    <n v="121.2"/>
    <n v="115"/>
    <n v="109"/>
    <n v="116.6"/>
    <n v="116"/>
    <n v="109.8"/>
    <n v="101.1"/>
    <n v="110.4"/>
    <n v="112.9"/>
    <n v="117.8"/>
    <n v="114.2"/>
    <n v="117.1"/>
    <n v="114.5"/>
    <n v="116.7"/>
    <n v="113.2"/>
    <n v="112.9"/>
    <n v="110.9"/>
    <n v="110.8"/>
    <n v="108.7"/>
    <n v="112"/>
    <n v="109.9"/>
    <x v="37"/>
    <n v="112.05000000000001"/>
    <n v="56.45"/>
    <n v="109.80000000000001"/>
    <n v="110.9"/>
    <n v="114"/>
    <n v="-1.7513134851138603E-3"/>
  </r>
  <r>
    <x v="1"/>
    <x v="1"/>
    <x v="1"/>
    <n v="112.5"/>
    <n v="121.9"/>
    <n v="122"/>
    <n v="124.5"/>
    <n v="115.2"/>
    <n v="102.5"/>
    <n v="114.1"/>
    <n v="111.5"/>
    <n v="108.2"/>
    <n v="95.4"/>
    <n v="113.5"/>
    <n v="112.1"/>
    <n v="119.9"/>
    <n v="116.2"/>
    <n v="115.3"/>
    <n v="111.7"/>
    <n v="114.7"/>
    <n v="111.1"/>
    <n v="112.6"/>
    <n v="110.4"/>
    <n v="111.3"/>
    <n v="108.7"/>
    <n v="111.6"/>
    <n v="110.3"/>
    <x v="38"/>
    <n v="113.25"/>
    <n v="112.55"/>
    <n v="109.55000000000001"/>
    <n v="111"/>
    <n v="113.1"/>
    <n v="1.7714791851194741E-3"/>
  </r>
  <r>
    <x v="2"/>
    <x v="1"/>
    <x v="1"/>
    <n v="112.5"/>
    <n v="120.2"/>
    <n v="119.2"/>
    <n v="122.5"/>
    <n v="115.1"/>
    <n v="106.6"/>
    <n v="115.4"/>
    <n v="114.5"/>
    <n v="109.3"/>
    <n v="99.2"/>
    <n v="111.4"/>
    <n v="112.6"/>
    <n v="118.8"/>
    <n v="114.7"/>
    <n v="116.4"/>
    <n v="113.3"/>
    <n v="115.9"/>
    <n v="112.4"/>
    <n v="112.8"/>
    <n v="110.7"/>
    <n v="111.1"/>
    <n v="108.7"/>
    <n v="111.8"/>
    <n v="110.1"/>
    <x v="37"/>
    <n v="112.4"/>
    <n v="112.65"/>
    <n v="109.7"/>
    <n v="110.9"/>
    <n v="113.6"/>
    <n v="0"/>
  </r>
  <r>
    <x v="0"/>
    <x v="1"/>
    <x v="2"/>
    <n v="0"/>
    <n v="120.1"/>
    <n v="118.1"/>
    <n v="120.7"/>
    <n v="116.1"/>
    <n v="109.3"/>
    <n v="119.6"/>
    <n v="117.9"/>
    <n v="110.2"/>
    <n v="101.2"/>
    <n v="110.7"/>
    <n v="113"/>
    <n v="118.3"/>
    <n v="114.6"/>
    <n v="117.5"/>
    <n v="114.9"/>
    <n v="117.2"/>
    <n v="113.4"/>
    <n v="113.4"/>
    <n v="111.4"/>
    <n v="111.2"/>
    <n v="108.9"/>
    <n v="112.4"/>
    <n v="110.2"/>
    <x v="39"/>
    <n v="112.4"/>
    <n v="56.7"/>
    <n v="110.15"/>
    <n v="111.3"/>
    <n v="114.6"/>
    <n v="5.2631578947367925E-3"/>
  </r>
  <r>
    <x v="1"/>
    <x v="1"/>
    <x v="2"/>
    <n v="113.2"/>
    <n v="122.1"/>
    <n v="121.4"/>
    <n v="121.5"/>
    <n v="116.2"/>
    <n v="102.8"/>
    <n v="117.7"/>
    <n v="113.3"/>
    <n v="108.9"/>
    <n v="96.3"/>
    <n v="114.1"/>
    <n v="112.2"/>
    <n v="120.5"/>
    <n v="116.7"/>
    <n v="115.8"/>
    <n v="112.1"/>
    <n v="115.2"/>
    <n v="110.9"/>
    <n v="113"/>
    <n v="110.8"/>
    <n v="111.6"/>
    <n v="109.2"/>
    <n v="111.8"/>
    <n v="110.9"/>
    <x v="34"/>
    <n v="113.80000000000001"/>
    <n v="113.1"/>
    <n v="110"/>
    <n v="111.4"/>
    <n v="113.7"/>
    <n v="5.3050397877984845E-3"/>
  </r>
  <r>
    <x v="2"/>
    <x v="1"/>
    <x v="2"/>
    <n v="113.2"/>
    <n v="120.7"/>
    <n v="119.3"/>
    <n v="121"/>
    <n v="116.1"/>
    <n v="106.9"/>
    <n v="118.7"/>
    <n v="116.3"/>
    <n v="109.8"/>
    <n v="99.6"/>
    <n v="111.8"/>
    <n v="112.7"/>
    <n v="119.3"/>
    <n v="115.2"/>
    <n v="116.8"/>
    <n v="113.7"/>
    <n v="116.4"/>
    <n v="112.5"/>
    <n v="113.2"/>
    <n v="111.2"/>
    <n v="111.4"/>
    <n v="109"/>
    <n v="112"/>
    <n v="110.6"/>
    <x v="40"/>
    <n v="112.9"/>
    <n v="113.2"/>
    <n v="110.1"/>
    <n v="111.3"/>
    <n v="114.2"/>
    <n v="5.2816901408451458E-3"/>
  </r>
  <r>
    <x v="0"/>
    <x v="1"/>
    <x v="3"/>
    <n v="0"/>
    <n v="120.2"/>
    <n v="118.9"/>
    <n v="118.1"/>
    <n v="117"/>
    <n v="109.7"/>
    <n v="125.5"/>
    <n v="120.5"/>
    <n v="111"/>
    <n v="102.6"/>
    <n v="111.2"/>
    <n v="113.5"/>
    <n v="118.7"/>
    <n v="115.4"/>
    <n v="118.1"/>
    <n v="116.1"/>
    <n v="117.8"/>
    <n v="113.4"/>
    <n v="113.7"/>
    <n v="111.8"/>
    <n v="111.2"/>
    <n v="108.9"/>
    <n v="113"/>
    <n v="110.5"/>
    <x v="41"/>
    <n v="112.95"/>
    <n v="56.85"/>
    <n v="110.35"/>
    <n v="111.5"/>
    <n v="115.4"/>
    <n v="6.9808027923212168E-3"/>
  </r>
  <r>
    <x v="1"/>
    <x v="1"/>
    <x v="3"/>
    <n v="113.9"/>
    <n v="122.5"/>
    <n v="121.7"/>
    <n v="113.3"/>
    <n v="117"/>
    <n v="103.1"/>
    <n v="126.7"/>
    <n v="121.2"/>
    <n v="111"/>
    <n v="100.3"/>
    <n v="115.3"/>
    <n v="112.7"/>
    <n v="121"/>
    <n v="117.6"/>
    <n v="116.3"/>
    <n v="112.5"/>
    <n v="115.7"/>
    <n v="110.9"/>
    <n v="113.4"/>
    <n v="111"/>
    <n v="111.2"/>
    <n v="109.1"/>
    <n v="112.5"/>
    <n v="111.2"/>
    <x v="42"/>
    <n v="114.4"/>
    <n v="113.65"/>
    <n v="110.05"/>
    <n v="111.4"/>
    <n v="114.7"/>
    <n v="8.7950747581354433E-3"/>
  </r>
  <r>
    <x v="2"/>
    <x v="1"/>
    <x v="3"/>
    <n v="113.9"/>
    <n v="120.9"/>
    <n v="119.9"/>
    <n v="116.2"/>
    <n v="117"/>
    <n v="107.3"/>
    <n v="126.1"/>
    <n v="120.7"/>
    <n v="111"/>
    <n v="101.8"/>
    <n v="112.6"/>
    <n v="113.2"/>
    <n v="119.8"/>
    <n v="116"/>
    <n v="117.4"/>
    <n v="114.6"/>
    <n v="117"/>
    <n v="112.5"/>
    <n v="113.6"/>
    <n v="111.5"/>
    <n v="111.2"/>
    <n v="109"/>
    <n v="112.7"/>
    <n v="110.9"/>
    <x v="43"/>
    <n v="113.45"/>
    <n v="113.75"/>
    <n v="110.25"/>
    <n v="111.5"/>
    <n v="115.1"/>
    <n v="7.8809106830121847E-3"/>
  </r>
  <r>
    <x v="0"/>
    <x v="1"/>
    <x v="4"/>
    <n v="0"/>
    <n v="120.3"/>
    <n v="120.2"/>
    <n v="116.9"/>
    <n v="118"/>
    <n v="110.1"/>
    <n v="126.3"/>
    <n v="123.9"/>
    <n v="111.5"/>
    <n v="103.5"/>
    <n v="111.6"/>
    <n v="114.2"/>
    <n v="119.2"/>
    <n v="116.3"/>
    <n v="118.7"/>
    <n v="116.8"/>
    <n v="118.5"/>
    <n v="113.4"/>
    <n v="114.1"/>
    <n v="112.1"/>
    <n v="111.4"/>
    <n v="108.9"/>
    <n v="113.1"/>
    <n v="110.9"/>
    <x v="42"/>
    <n v="113.6"/>
    <n v="57.05"/>
    <n v="110.5"/>
    <n v="111.8"/>
    <n v="116"/>
    <n v="5.1993067590987369E-3"/>
  </r>
  <r>
    <x v="1"/>
    <x v="1"/>
    <x v="4"/>
    <n v="114.3"/>
    <n v="122.7"/>
    <n v="124.1"/>
    <n v="114.2"/>
    <n v="119.1"/>
    <n v="103.5"/>
    <n v="129.19999999999999"/>
    <n v="127"/>
    <n v="112.6"/>
    <n v="101.3"/>
    <n v="117"/>
    <n v="112.9"/>
    <n v="121.7"/>
    <n v="118.3"/>
    <n v="116.8"/>
    <n v="112.9"/>
    <n v="116.2"/>
    <n v="111.1"/>
    <n v="114.1"/>
    <n v="111.2"/>
    <n v="111.3"/>
    <n v="109.3"/>
    <n v="112.9"/>
    <n v="111.5"/>
    <x v="44"/>
    <n v="114.9"/>
    <n v="114.19999999999999"/>
    <n v="110.25"/>
    <n v="111.7"/>
    <n v="115.6"/>
    <n v="7.8465562336529331E-3"/>
  </r>
  <r>
    <x v="2"/>
    <x v="1"/>
    <x v="4"/>
    <n v="114.3"/>
    <n v="121.1"/>
    <n v="121.6"/>
    <n v="115.9"/>
    <n v="118.4"/>
    <n v="107.7"/>
    <n v="127.7"/>
    <n v="125"/>
    <n v="111.9"/>
    <n v="102.8"/>
    <n v="113.4"/>
    <n v="113.7"/>
    <n v="120.4"/>
    <n v="116.8"/>
    <n v="118"/>
    <n v="115.2"/>
    <n v="117.6"/>
    <n v="112.5"/>
    <n v="114.1"/>
    <n v="111.8"/>
    <n v="111.3"/>
    <n v="109.1"/>
    <n v="113"/>
    <n v="111.2"/>
    <x v="45"/>
    <n v="114"/>
    <n v="114.19999999999999"/>
    <n v="110.44999999999999"/>
    <n v="111.8"/>
    <n v="115.8"/>
    <n v="6.0816681146829091E-3"/>
  </r>
  <r>
    <x v="0"/>
    <x v="1"/>
    <x v="5"/>
    <n v="0"/>
    <n v="120.7"/>
    <n v="121.6"/>
    <n v="116.1"/>
    <n v="119.3"/>
    <n v="110.3"/>
    <n v="125.8"/>
    <n v="129.30000000000001"/>
    <n v="112.2"/>
    <n v="103.6"/>
    <n v="112.3"/>
    <n v="114.9"/>
    <n v="120.1"/>
    <n v="117.3"/>
    <n v="119.7"/>
    <n v="117.3"/>
    <n v="119.3"/>
    <n v="114.4"/>
    <n v="114.9"/>
    <n v="112.8"/>
    <n v="112.2"/>
    <n v="108"/>
    <n v="114.3"/>
    <n v="111.4"/>
    <x v="46"/>
    <n v="114.35"/>
    <n v="57.45"/>
    <n v="110.4"/>
    <n v="112.3"/>
    <n v="117"/>
    <n v="8.6206896551724137E-3"/>
  </r>
  <r>
    <x v="1"/>
    <x v="1"/>
    <x v="5"/>
    <n v="113.9"/>
    <n v="123.1"/>
    <n v="125.9"/>
    <n v="115.4"/>
    <n v="120.4"/>
    <n v="103.4"/>
    <n v="131.19999999999999"/>
    <n v="137.5"/>
    <n v="112.8"/>
    <n v="101.4"/>
    <n v="118.3"/>
    <n v="113.2"/>
    <n v="122.4"/>
    <n v="119"/>
    <n v="117.4"/>
    <n v="113.2"/>
    <n v="116.7"/>
    <n v="111.2"/>
    <n v="114.3"/>
    <n v="111.4"/>
    <n v="111.5"/>
    <n v="108.7"/>
    <n v="115.1"/>
    <n v="111.8"/>
    <x v="47"/>
    <n v="115.4"/>
    <n v="114.1"/>
    <n v="110.05000000000001"/>
    <n v="112.2"/>
    <n v="116.4"/>
    <n v="6.9204152249135939E-3"/>
  </r>
  <r>
    <x v="2"/>
    <x v="1"/>
    <x v="5"/>
    <n v="113.9"/>
    <n v="121.5"/>
    <n v="123.1"/>
    <n v="115.8"/>
    <n v="119.7"/>
    <n v="107.8"/>
    <n v="128.30000000000001"/>
    <n v="132.1"/>
    <n v="112.4"/>
    <n v="102.9"/>
    <n v="114.3"/>
    <n v="114.2"/>
    <n v="121.2"/>
    <n v="117.8"/>
    <n v="118.8"/>
    <n v="115.6"/>
    <n v="118.3"/>
    <n v="113.2"/>
    <n v="114.6"/>
    <n v="112.3"/>
    <n v="111.8"/>
    <n v="108.3"/>
    <n v="114.8"/>
    <n v="111.6"/>
    <x v="48"/>
    <n v="114.69999999999999"/>
    <n v="114.25"/>
    <n v="110.3"/>
    <n v="112.3"/>
    <n v="116.7"/>
    <n v="7.7720207253886503E-3"/>
  </r>
  <r>
    <x v="0"/>
    <x v="1"/>
    <x v="6"/>
    <n v="0"/>
    <n v="121.7"/>
    <n v="122.5"/>
    <n v="117.7"/>
    <n v="120.6"/>
    <n v="110.4"/>
    <n v="129.1"/>
    <n v="150.1"/>
    <n v="113.2"/>
    <n v="104.8"/>
    <n v="113.3"/>
    <n v="115.6"/>
    <n v="120.9"/>
    <n v="118"/>
    <n v="120.7"/>
    <n v="118.3"/>
    <n v="120.3"/>
    <n v="115.3"/>
    <n v="115.4"/>
    <n v="113.4"/>
    <n v="113.2"/>
    <n v="108.8"/>
    <n v="115.5"/>
    <n v="111.8"/>
    <x v="49"/>
    <n v="114.9"/>
    <n v="57.7"/>
    <n v="111.1"/>
    <n v="113.1"/>
    <n v="119.5"/>
    <n v="2.1367521367521368E-2"/>
  </r>
  <r>
    <x v="1"/>
    <x v="1"/>
    <x v="6"/>
    <n v="114.8"/>
    <n v="123.8"/>
    <n v="126.4"/>
    <n v="118"/>
    <n v="121.6"/>
    <n v="103.5"/>
    <n v="133.69999999999999"/>
    <n v="172.4"/>
    <n v="113.1"/>
    <n v="102.7"/>
    <n v="120"/>
    <n v="113.8"/>
    <n v="123.4"/>
    <n v="121"/>
    <n v="118"/>
    <n v="113.6"/>
    <n v="117.4"/>
    <n v="111.6"/>
    <n v="114.9"/>
    <n v="111.5"/>
    <n v="113"/>
    <n v="109.7"/>
    <n v="117.8"/>
    <n v="112.4"/>
    <x v="50"/>
    <n v="116.7"/>
    <n v="114.85"/>
    <n v="110.6"/>
    <n v="113.5"/>
    <n v="118.9"/>
    <n v="2.147766323024055E-2"/>
  </r>
  <r>
    <x v="2"/>
    <x v="1"/>
    <x v="6"/>
    <n v="114.8"/>
    <n v="122.4"/>
    <n v="123.9"/>
    <n v="117.8"/>
    <n v="121"/>
    <n v="107.9"/>
    <n v="131.19999999999999"/>
    <n v="157.69999999999999"/>
    <n v="113.2"/>
    <n v="104.1"/>
    <n v="115.5"/>
    <n v="114.8"/>
    <n v="122.1"/>
    <n v="118.8"/>
    <n v="119.6"/>
    <n v="116.3"/>
    <n v="119.1"/>
    <n v="113.9"/>
    <n v="115.2"/>
    <n v="112.7"/>
    <n v="113.1"/>
    <n v="109.2"/>
    <n v="116.8"/>
    <n v="112.1"/>
    <x v="51"/>
    <n v="115.44999999999999"/>
    <n v="115"/>
    <n v="110.95"/>
    <n v="113.3"/>
    <n v="119.2"/>
    <n v="2.1422450728363324E-2"/>
  </r>
  <r>
    <x v="0"/>
    <x v="1"/>
    <x v="7"/>
    <n v="0"/>
    <n v="121.8"/>
    <n v="122.8"/>
    <n v="117.8"/>
    <n v="121.9"/>
    <n v="110.6"/>
    <n v="129.69999999999999"/>
    <n v="161.1"/>
    <n v="114.1"/>
    <n v="105.1"/>
    <n v="114.6"/>
    <n v="115.8"/>
    <n v="121.7"/>
    <n v="118.8"/>
    <n v="120.9"/>
    <n v="118.8"/>
    <n v="120.7"/>
    <n v="115.4"/>
    <n v="115.9"/>
    <n v="114"/>
    <n v="113.2"/>
    <n v="109.4"/>
    <n v="116.2"/>
    <n v="112.2"/>
    <x v="52"/>
    <n v="115.5"/>
    <n v="57.95"/>
    <n v="111.7"/>
    <n v="113.5"/>
    <n v="120.7"/>
    <n v="1.0041841004184125E-2"/>
  </r>
  <r>
    <x v="1"/>
    <x v="1"/>
    <x v="7"/>
    <n v="115.5"/>
    <n v="124.8"/>
    <n v="127.3"/>
    <n v="116.5"/>
    <n v="122.2"/>
    <n v="103.6"/>
    <n v="132.69999999999999"/>
    <n v="181.9"/>
    <n v="115.2"/>
    <n v="102.7"/>
    <n v="122.1"/>
    <n v="114.4"/>
    <n v="124.7"/>
    <n v="123"/>
    <n v="118.6"/>
    <n v="114.1"/>
    <n v="117.9"/>
    <n v="111.8"/>
    <n v="115.3"/>
    <n v="112.2"/>
    <n v="112.5"/>
    <n v="110.5"/>
    <n v="119.2"/>
    <n v="112.9"/>
    <x v="53"/>
    <n v="117.95"/>
    <n v="115.4"/>
    <n v="111.35"/>
    <n v="113.9"/>
    <n v="119.9"/>
    <n v="8.4104289318755257E-3"/>
  </r>
  <r>
    <x v="2"/>
    <x v="1"/>
    <x v="7"/>
    <n v="115.5"/>
    <n v="122.7"/>
    <n v="124.4"/>
    <n v="117.3"/>
    <n v="122"/>
    <n v="108"/>
    <n v="131.1"/>
    <n v="168.2"/>
    <n v="114.5"/>
    <n v="104.3"/>
    <n v="117.1"/>
    <n v="115.2"/>
    <n v="123.1"/>
    <n v="119.9"/>
    <n v="120"/>
    <n v="116.8"/>
    <n v="119.6"/>
    <n v="114"/>
    <n v="115.6"/>
    <n v="113.3"/>
    <n v="112.8"/>
    <n v="109.9"/>
    <n v="118"/>
    <n v="112.6"/>
    <x v="54"/>
    <n v="116.25"/>
    <n v="115.55"/>
    <n v="111.6"/>
    <n v="113.7"/>
    <n v="120.3"/>
    <n v="9.2281879194630392E-3"/>
  </r>
  <r>
    <x v="0"/>
    <x v="1"/>
    <x v="8"/>
    <n v="0"/>
    <n v="122.3"/>
    <n v="122.4"/>
    <n v="117.8"/>
    <n v="122.7"/>
    <n v="110.4"/>
    <n v="129.80000000000001"/>
    <n v="158.80000000000001"/>
    <n v="115"/>
    <n v="104.7"/>
    <n v="114.9"/>
    <n v="116.5"/>
    <n v="122.6"/>
    <n v="119.5"/>
    <n v="121.7"/>
    <n v="119.2"/>
    <n v="121.3"/>
    <n v="115.8"/>
    <n v="116.7"/>
    <n v="114.5"/>
    <n v="112.8"/>
    <n v="109.1"/>
    <n v="116.6"/>
    <n v="112.6"/>
    <x v="52"/>
    <n v="116.05"/>
    <n v="58.35"/>
    <n v="111.8"/>
    <n v="113.7"/>
    <n v="120.9"/>
    <n v="1.6570008285004378E-3"/>
  </r>
  <r>
    <x v="1"/>
    <x v="1"/>
    <x v="8"/>
    <n v="116.1"/>
    <n v="124.2"/>
    <n v="125.4"/>
    <n v="116.4"/>
    <n v="122.7"/>
    <n v="103.5"/>
    <n v="124.5"/>
    <n v="168.6"/>
    <n v="116.9"/>
    <n v="101.9"/>
    <n v="122.9"/>
    <n v="114.8"/>
    <n v="125.2"/>
    <n v="124.3"/>
    <n v="119.2"/>
    <n v="114.5"/>
    <n v="118.4"/>
    <n v="111.8"/>
    <n v="115.5"/>
    <n v="112.3"/>
    <n v="111.2"/>
    <n v="110"/>
    <n v="120"/>
    <n v="113.4"/>
    <x v="55"/>
    <n v="118.85"/>
    <n v="115.8"/>
    <n v="111.15"/>
    <n v="113.6"/>
    <n v="119.2"/>
    <n v="-5.8381984987489807E-3"/>
  </r>
  <r>
    <x v="2"/>
    <x v="1"/>
    <x v="8"/>
    <n v="116.1"/>
    <n v="122.9"/>
    <n v="123.5"/>
    <n v="117.3"/>
    <n v="122.7"/>
    <n v="107.9"/>
    <n v="127.3"/>
    <n v="162.1"/>
    <n v="115.6"/>
    <n v="103.8"/>
    <n v="117.6"/>
    <n v="115.8"/>
    <n v="123.8"/>
    <n v="120.8"/>
    <n v="120.7"/>
    <n v="117.2"/>
    <n v="120.1"/>
    <n v="114.3"/>
    <n v="116.1"/>
    <n v="113.7"/>
    <n v="112"/>
    <n v="109.5"/>
    <n v="118.6"/>
    <n v="113.1"/>
    <x v="56"/>
    <n v="116.94999999999999"/>
    <n v="116.1"/>
    <n v="111.6"/>
    <n v="113.7"/>
    <n v="120.1"/>
    <n v="-1.6625103906899655E-3"/>
  </r>
  <r>
    <x v="0"/>
    <x v="1"/>
    <x v="9"/>
    <n v="0"/>
    <n v="122.6"/>
    <n v="122.5"/>
    <n v="118.3"/>
    <n v="123.2"/>
    <n v="110.5"/>
    <n v="128.9"/>
    <n v="155.30000000000001"/>
    <n v="115.5"/>
    <n v="104"/>
    <n v="115.3"/>
    <n v="116.8"/>
    <n v="123.2"/>
    <n v="120"/>
    <n v="122.7"/>
    <n v="120.3"/>
    <n v="122.3"/>
    <n v="116.4"/>
    <n v="117.5"/>
    <n v="115.3"/>
    <n v="112.6"/>
    <n v="109.3"/>
    <n v="116.9"/>
    <n v="113"/>
    <x v="57"/>
    <n v="116.5"/>
    <n v="58.75"/>
    <n v="112.3"/>
    <n v="114"/>
    <n v="121"/>
    <n v="8.2712985938787685E-4"/>
  </r>
  <r>
    <x v="1"/>
    <x v="1"/>
    <x v="9"/>
    <n v="116.7"/>
    <n v="124.6"/>
    <n v="126.1"/>
    <n v="117.8"/>
    <n v="123.1"/>
    <n v="103.5"/>
    <n v="123.5"/>
    <n v="159.6"/>
    <n v="117.4"/>
    <n v="101.2"/>
    <n v="123.8"/>
    <n v="115.2"/>
    <n v="125.9"/>
    <n v="124.3"/>
    <n v="119.6"/>
    <n v="114.9"/>
    <n v="118.9"/>
    <n v="112"/>
    <n v="115.8"/>
    <n v="112.6"/>
    <n v="111"/>
    <n v="110.1"/>
    <n v="120.2"/>
    <n v="113.6"/>
    <x v="56"/>
    <n v="118.94999999999999"/>
    <n v="116.25"/>
    <n v="111.35"/>
    <n v="113.7"/>
    <n v="119.1"/>
    <n v="-8.3892617449671583E-4"/>
  </r>
  <r>
    <x v="2"/>
    <x v="1"/>
    <x v="9"/>
    <n v="116.7"/>
    <n v="123.2"/>
    <n v="123.8"/>
    <n v="118.1"/>
    <n v="123.2"/>
    <n v="107.9"/>
    <n v="126.4"/>
    <n v="156.80000000000001"/>
    <n v="116.1"/>
    <n v="103.1"/>
    <n v="118.1"/>
    <n v="116.1"/>
    <n v="124.5"/>
    <n v="121.1"/>
    <n v="121.5"/>
    <n v="118.1"/>
    <n v="121"/>
    <n v="114.7"/>
    <n v="116.7"/>
    <n v="114.3"/>
    <n v="111.8"/>
    <n v="109.6"/>
    <n v="118.8"/>
    <n v="113.3"/>
    <x v="58"/>
    <n v="117.19999999999999"/>
    <n v="116.7"/>
    <n v="111.94999999999999"/>
    <n v="113.9"/>
    <n v="120.1"/>
    <n v="0"/>
  </r>
  <r>
    <x v="0"/>
    <x v="1"/>
    <x v="11"/>
    <n v="0"/>
    <n v="122.7"/>
    <n v="122.6"/>
    <n v="119.9"/>
    <n v="124"/>
    <n v="110.5"/>
    <n v="128.80000000000001"/>
    <n v="152"/>
    <n v="116.2"/>
    <n v="103.3"/>
    <n v="115.8"/>
    <n v="116.8"/>
    <n v="124.5"/>
    <n v="120.8"/>
    <n v="123.3"/>
    <n v="120.5"/>
    <n v="122.9"/>
    <n v="117.3"/>
    <n v="118.1"/>
    <n v="115.9"/>
    <n v="112"/>
    <n v="108.8"/>
    <n v="117.2"/>
    <n v="113.3"/>
    <x v="59"/>
    <n v="117.05"/>
    <n v="59.05"/>
    <n v="112.35"/>
    <n v="114.1"/>
    <n v="121.1"/>
    <n v="8.2644628099168857E-4"/>
  </r>
  <r>
    <x v="1"/>
    <x v="1"/>
    <x v="11"/>
    <n v="117.1"/>
    <n v="124.5"/>
    <n v="125.6"/>
    <n v="122.7"/>
    <n v="124.6"/>
    <n v="103.2"/>
    <n v="122.2"/>
    <n v="153.19999999999999"/>
    <n v="119.3"/>
    <n v="99.8"/>
    <n v="124.6"/>
    <n v="115.8"/>
    <n v="126.9"/>
    <n v="125.8"/>
    <n v="120.3"/>
    <n v="115.4"/>
    <n v="119.5"/>
    <n v="112.6"/>
    <n v="116.4"/>
    <n v="113"/>
    <n v="109.7"/>
    <n v="109.6"/>
    <n v="120.3"/>
    <n v="114"/>
    <x v="58"/>
    <n v="119.9"/>
    <n v="116.75"/>
    <n v="111.3"/>
    <n v="113.4"/>
    <n v="119"/>
    <n v="-8.3963056255242918E-4"/>
  </r>
  <r>
    <x v="2"/>
    <x v="1"/>
    <x v="11"/>
    <n v="117.1"/>
    <n v="123.3"/>
    <n v="123.7"/>
    <n v="121"/>
    <n v="124.2"/>
    <n v="107.8"/>
    <n v="125.7"/>
    <n v="152.4"/>
    <n v="117.2"/>
    <n v="102.1"/>
    <n v="118.7"/>
    <n v="116.4"/>
    <n v="125.6"/>
    <n v="122.1"/>
    <n v="122.1"/>
    <n v="118.4"/>
    <n v="121.6"/>
    <n v="115.5"/>
    <n v="117.3"/>
    <n v="114.8"/>
    <n v="110.8"/>
    <n v="109.1"/>
    <n v="119"/>
    <n v="113.7"/>
    <x v="57"/>
    <n v="117.9"/>
    <n v="117.19999999999999"/>
    <n v="111.94999999999999"/>
    <n v="113.8"/>
    <n v="120.1"/>
    <n v="0"/>
  </r>
  <r>
    <x v="0"/>
    <x v="1"/>
    <x v="12"/>
    <n v="0"/>
    <n v="122.4"/>
    <n v="122.4"/>
    <n v="121.8"/>
    <n v="124.2"/>
    <n v="110.2"/>
    <n v="128.6"/>
    <n v="140.30000000000001"/>
    <n v="116.3"/>
    <n v="102"/>
    <n v="116"/>
    <n v="117.3"/>
    <n v="124.8"/>
    <n v="121.7"/>
    <n v="123.8"/>
    <n v="120.6"/>
    <n v="123.3"/>
    <n v="117.4"/>
    <n v="118.2"/>
    <n v="116.2"/>
    <n v="111.5"/>
    <n v="109.4"/>
    <n v="117.7"/>
    <n v="113.3"/>
    <x v="49"/>
    <n v="117.5"/>
    <n v="59.1"/>
    <n v="112.80000000000001"/>
    <n v="114.2"/>
    <n v="120.3"/>
    <n v="-6.606110652353404E-3"/>
  </r>
  <r>
    <x v="1"/>
    <x v="1"/>
    <x v="12"/>
    <n v="116.5"/>
    <n v="124"/>
    <n v="124.7"/>
    <n v="126.3"/>
    <n v="124.9"/>
    <n v="103"/>
    <n v="122.3"/>
    <n v="141"/>
    <n v="120.1"/>
    <n v="97.8"/>
    <n v="125.4"/>
    <n v="116.1"/>
    <n v="127.6"/>
    <n v="126.4"/>
    <n v="120.7"/>
    <n v="115.8"/>
    <n v="120"/>
    <n v="113"/>
    <n v="116.8"/>
    <n v="113.2"/>
    <n v="108.8"/>
    <n v="110.4"/>
    <n v="120.7"/>
    <n v="114.3"/>
    <x v="60"/>
    <n v="120.35"/>
    <n v="116.65"/>
    <n v="111.80000000000001"/>
    <n v="113.4"/>
    <n v="118.4"/>
    <n v="-5.0420168067226417E-3"/>
  </r>
  <r>
    <x v="2"/>
    <x v="1"/>
    <x v="12"/>
    <n v="116.5"/>
    <n v="122.9"/>
    <n v="123.2"/>
    <n v="123.5"/>
    <n v="124.5"/>
    <n v="107.6"/>
    <n v="125.7"/>
    <n v="140.5"/>
    <n v="117.6"/>
    <n v="100.6"/>
    <n v="119.1"/>
    <n v="116.8"/>
    <n v="126.1"/>
    <n v="123"/>
    <n v="122.6"/>
    <n v="118.6"/>
    <n v="122"/>
    <n v="115.7"/>
    <n v="117.5"/>
    <n v="115.1"/>
    <n v="110.1"/>
    <n v="109.8"/>
    <n v="119.5"/>
    <n v="113.9"/>
    <x v="61"/>
    <n v="118.45"/>
    <n v="117"/>
    <n v="112.44999999999999"/>
    <n v="113.8"/>
    <n v="119.4"/>
    <n v="-5.8284762697750929E-3"/>
  </r>
  <r>
    <x v="0"/>
    <x v="2"/>
    <x v="0"/>
    <n v="0"/>
    <n v="123.1"/>
    <n v="123.1"/>
    <n v="122.1"/>
    <n v="124.9"/>
    <n v="111"/>
    <n v="130.4"/>
    <n v="132.30000000000001"/>
    <n v="117.2"/>
    <n v="100.5"/>
    <n v="117.2"/>
    <n v="117.9"/>
    <n v="125.6"/>
    <n v="122.7"/>
    <n v="124.4"/>
    <n v="121.6"/>
    <n v="124"/>
    <n v="118.4"/>
    <n v="118.9"/>
    <n v="116.6"/>
    <n v="111"/>
    <n v="110.2"/>
    <n v="118.2"/>
    <n v="114"/>
    <x v="62"/>
    <n v="118.35"/>
    <n v="59.45"/>
    <n v="113.4"/>
    <n v="114.5"/>
    <n v="120.3"/>
    <n v="0"/>
  </r>
  <r>
    <x v="1"/>
    <x v="2"/>
    <x v="0"/>
    <n v="117.3"/>
    <n v="124"/>
    <n v="125.5"/>
    <n v="126.6"/>
    <n v="125.2"/>
    <n v="104.3"/>
    <n v="121.3"/>
    <n v="134.4"/>
    <n v="122.9"/>
    <n v="96.1"/>
    <n v="126.6"/>
    <n v="116.5"/>
    <n v="128"/>
    <n v="127.4"/>
    <n v="121"/>
    <n v="116.1"/>
    <n v="120.2"/>
    <n v="113.4"/>
    <n v="117.2"/>
    <n v="113.7"/>
    <n v="107.9"/>
    <n v="111.4"/>
    <n v="120.8"/>
    <n v="114.6"/>
    <x v="63"/>
    <n v="121"/>
    <n v="117.25"/>
    <n v="112.55000000000001"/>
    <n v="113.4"/>
    <n v="118.5"/>
    <n v="8.445945945945465E-4"/>
  </r>
  <r>
    <x v="2"/>
    <x v="2"/>
    <x v="0"/>
    <n v="117.3"/>
    <n v="123.4"/>
    <n v="123.9"/>
    <n v="123.8"/>
    <n v="125"/>
    <n v="108.5"/>
    <n v="126.2"/>
    <n v="133"/>
    <n v="119.1"/>
    <n v="99"/>
    <n v="120.3"/>
    <n v="117.3"/>
    <n v="126.7"/>
    <n v="124"/>
    <n v="123.1"/>
    <n v="119.3"/>
    <n v="122.5"/>
    <n v="116.5"/>
    <n v="118.1"/>
    <n v="115.5"/>
    <n v="109.4"/>
    <n v="110.7"/>
    <n v="119.7"/>
    <n v="114.3"/>
    <x v="64"/>
    <n v="119.15"/>
    <n v="117.69999999999999"/>
    <n v="113.1"/>
    <n v="114"/>
    <n v="119.5"/>
    <n v="8.3752093802340289E-4"/>
  </r>
  <r>
    <x v="0"/>
    <x v="2"/>
    <x v="1"/>
    <n v="0"/>
    <n v="123.4"/>
    <n v="124.4"/>
    <n v="122.1"/>
    <n v="125.8"/>
    <n v="111.5"/>
    <n v="129.4"/>
    <n v="128.19999999999999"/>
    <n v="118.8"/>
    <n v="100"/>
    <n v="118.6"/>
    <n v="118.8"/>
    <n v="126.8"/>
    <n v="124.2"/>
    <n v="125.4"/>
    <n v="122.7"/>
    <n v="125"/>
    <n v="120"/>
    <n v="119.6"/>
    <n v="117.7"/>
    <n v="110.9"/>
    <n v="110.8"/>
    <n v="118.7"/>
    <n v="114.8"/>
    <x v="62"/>
    <n v="119.5"/>
    <n v="59.8"/>
    <n v="114.25"/>
    <n v="115"/>
    <n v="120.6"/>
    <n v="2.4937655860348892E-3"/>
  </r>
  <r>
    <x v="1"/>
    <x v="2"/>
    <x v="1"/>
    <n v="118.1"/>
    <n v="124.3"/>
    <n v="126.5"/>
    <n v="119.5"/>
    <n v="125.6"/>
    <n v="104.9"/>
    <n v="121.6"/>
    <n v="131.80000000000001"/>
    <n v="125.1"/>
    <n v="95"/>
    <n v="127.7"/>
    <n v="116.8"/>
    <n v="128.6"/>
    <n v="128.1"/>
    <n v="121.3"/>
    <n v="116.5"/>
    <n v="120.6"/>
    <n v="114"/>
    <n v="117.7"/>
    <n v="114.1"/>
    <n v="106.8"/>
    <n v="111.7"/>
    <n v="120.4"/>
    <n v="114.9"/>
    <x v="65"/>
    <n v="121.5"/>
    <n v="117.9"/>
    <n v="112.9"/>
    <n v="113.2"/>
    <n v="118.7"/>
    <n v="1.6877637130801927E-3"/>
  </r>
  <r>
    <x v="2"/>
    <x v="2"/>
    <x v="1"/>
    <n v="118.1"/>
    <n v="123.7"/>
    <n v="125.1"/>
    <n v="121.1"/>
    <n v="125.7"/>
    <n v="109.1"/>
    <n v="125.8"/>
    <n v="129.4"/>
    <n v="120.9"/>
    <n v="98.3"/>
    <n v="121.6"/>
    <n v="118"/>
    <n v="127.6"/>
    <n v="125.2"/>
    <n v="123.8"/>
    <n v="120.1"/>
    <n v="123.3"/>
    <n v="117.7"/>
    <n v="118.7"/>
    <n v="116.3"/>
    <n v="108.7"/>
    <n v="111.2"/>
    <n v="119.7"/>
    <n v="114.9"/>
    <x v="64"/>
    <n v="120.05000000000001"/>
    <n v="118.4"/>
    <n v="113.75"/>
    <n v="114.1"/>
    <n v="119.7"/>
    <n v="1.6736401673640405E-3"/>
  </r>
  <r>
    <x v="0"/>
    <x v="2"/>
    <x v="2"/>
    <n v="0"/>
    <n v="123.3"/>
    <n v="124.7"/>
    <n v="118.9"/>
    <n v="126"/>
    <n v="111.8"/>
    <n v="130.9"/>
    <n v="128"/>
    <n v="119.9"/>
    <n v="98.9"/>
    <n v="119.4"/>
    <n v="118.9"/>
    <n v="127.7"/>
    <n v="124.7"/>
    <n v="126"/>
    <n v="122.9"/>
    <n v="125.5"/>
    <n v="120.6"/>
    <n v="120.2"/>
    <n v="118.2"/>
    <n v="111.6"/>
    <n v="110.8"/>
    <n v="119.4"/>
    <n v="115.5"/>
    <x v="64"/>
    <n v="120.1"/>
    <n v="60.1"/>
    <n v="114.5"/>
    <n v="115.5"/>
    <n v="121.1"/>
    <n v="4.1459369817578775E-3"/>
  </r>
  <r>
    <x v="1"/>
    <x v="2"/>
    <x v="2"/>
    <n v="118.6"/>
    <n v="124"/>
    <n v="126.7"/>
    <n v="113.5"/>
    <n v="125.9"/>
    <n v="104.8"/>
    <n v="123.8"/>
    <n v="131.4"/>
    <n v="127.2"/>
    <n v="93.2"/>
    <n v="127.4"/>
    <n v="117"/>
    <n v="129.19999999999999"/>
    <n v="128.80000000000001"/>
    <n v="121.7"/>
    <n v="116.9"/>
    <n v="120.9"/>
    <n v="114.4"/>
    <n v="118"/>
    <n v="114.3"/>
    <n v="108.4"/>
    <n v="111.3"/>
    <n v="120.6"/>
    <n v="115.4"/>
    <x v="66"/>
    <n v="122.10000000000001"/>
    <n v="118.3"/>
    <n v="112.8"/>
    <n v="113.8"/>
    <n v="119.1"/>
    <n v="3.3698399326031296E-3"/>
  </r>
  <r>
    <x v="2"/>
    <x v="2"/>
    <x v="2"/>
    <n v="118.6"/>
    <n v="123.5"/>
    <n v="125.4"/>
    <n v="116.8"/>
    <n v="126"/>
    <n v="109.2"/>
    <n v="127.6"/>
    <n v="129.19999999999999"/>
    <n v="122.4"/>
    <n v="97"/>
    <n v="122.1"/>
    <n v="118.1"/>
    <n v="128.4"/>
    <n v="125.8"/>
    <n v="124.3"/>
    <n v="120.4"/>
    <n v="123.7"/>
    <n v="118.3"/>
    <n v="119.2"/>
    <n v="116.7"/>
    <n v="109.9"/>
    <n v="111"/>
    <n v="120.1"/>
    <n v="115.4"/>
    <x v="67"/>
    <n v="120.6"/>
    <n v="118.9"/>
    <n v="113.85"/>
    <n v="114.7"/>
    <n v="120.2"/>
    <n v="4.1771094402673348E-3"/>
  </r>
  <r>
    <x v="0"/>
    <x v="2"/>
    <x v="3"/>
    <n v="0"/>
    <n v="123.3"/>
    <n v="125.5"/>
    <n v="117.2"/>
    <n v="126.8"/>
    <n v="111.9"/>
    <n v="134.19999999999999"/>
    <n v="127.5"/>
    <n v="121.5"/>
    <n v="97.8"/>
    <n v="119.8"/>
    <n v="119.4"/>
    <n v="128.69999999999999"/>
    <n v="125.7"/>
    <n v="126.4"/>
    <n v="123.3"/>
    <n v="126"/>
    <n v="121.2"/>
    <n v="120.9"/>
    <n v="118.6"/>
    <n v="111.9"/>
    <n v="111.6"/>
    <n v="119.9"/>
    <n v="116.2"/>
    <x v="61"/>
    <n v="120.95"/>
    <n v="60.45"/>
    <n v="115.1"/>
    <n v="116"/>
    <n v="121.5"/>
    <n v="3.3030553261767606E-3"/>
  </r>
  <r>
    <x v="1"/>
    <x v="2"/>
    <x v="3"/>
    <n v="119.2"/>
    <n v="123.8"/>
    <n v="128.19999999999999"/>
    <n v="110"/>
    <n v="126.3"/>
    <n v="104.5"/>
    <n v="130.6"/>
    <n v="130.80000000000001"/>
    <n v="131.30000000000001"/>
    <n v="91.6"/>
    <n v="127.7"/>
    <n v="117.2"/>
    <n v="129.5"/>
    <n v="130.1"/>
    <n v="122.1"/>
    <n v="117.2"/>
    <n v="121.3"/>
    <n v="114.7"/>
    <n v="118.4"/>
    <n v="114.6"/>
    <n v="108.4"/>
    <n v="111.8"/>
    <n v="121.7"/>
    <n v="115.6"/>
    <x v="68"/>
    <n v="122.85"/>
    <n v="118.80000000000001"/>
    <n v="113.19999999999999"/>
    <n v="114.2"/>
    <n v="119.7"/>
    <n v="5.0377833753149333E-3"/>
  </r>
  <r>
    <x v="2"/>
    <x v="2"/>
    <x v="3"/>
    <n v="119.2"/>
    <n v="123.5"/>
    <n v="126.4"/>
    <n v="114.4"/>
    <n v="126.6"/>
    <n v="109.2"/>
    <n v="132.5"/>
    <n v="128.6"/>
    <n v="124.8"/>
    <n v="95.7"/>
    <n v="122.4"/>
    <n v="118.5"/>
    <n v="129.1"/>
    <n v="126.9"/>
    <n v="124.7"/>
    <n v="120.8"/>
    <n v="124.1"/>
    <n v="118.7"/>
    <n v="119.7"/>
    <n v="117.1"/>
    <n v="110.1"/>
    <n v="111.7"/>
    <n v="121"/>
    <n v="115.9"/>
    <x v="60"/>
    <n v="121.4"/>
    <n v="119.45"/>
    <n v="114.4"/>
    <n v="115.1"/>
    <n v="120.7"/>
    <n v="4.1597337770382693E-3"/>
  </r>
  <r>
    <x v="0"/>
    <x v="2"/>
    <x v="4"/>
    <n v="0"/>
    <n v="123.5"/>
    <n v="127.1"/>
    <n v="117.3"/>
    <n v="127.7"/>
    <n v="112.5"/>
    <n v="134.1"/>
    <n v="128.5"/>
    <n v="124.3"/>
    <n v="97.6"/>
    <n v="120.7"/>
    <n v="120.2"/>
    <n v="129.80000000000001"/>
    <n v="126.7"/>
    <n v="127.3"/>
    <n v="124.1"/>
    <n v="126.8"/>
    <n v="121.9"/>
    <n v="121.5"/>
    <n v="119.4"/>
    <n v="113.3"/>
    <n v="112.3"/>
    <n v="120.5"/>
    <n v="116.7"/>
    <x v="69"/>
    <n v="121.7"/>
    <n v="60.75"/>
    <n v="115.85"/>
    <n v="116.9"/>
    <n v="122.4"/>
    <n v="7.4074074074074545E-3"/>
  </r>
  <r>
    <x v="1"/>
    <x v="2"/>
    <x v="4"/>
    <n v="119.6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31.30000000000001"/>
    <n v="122.4"/>
    <n v="117.4"/>
    <n v="121.6"/>
    <n v="114.9"/>
    <n v="118.7"/>
    <n v="114.9"/>
    <n v="110.8"/>
    <n v="112.4"/>
    <n v="122"/>
    <n v="116"/>
    <x v="70"/>
    <n v="123.65"/>
    <n v="119.15"/>
    <n v="113.65"/>
    <n v="115.2"/>
    <n v="120.7"/>
    <n v="8.3542188805346695E-3"/>
  </r>
  <r>
    <x v="2"/>
    <x v="2"/>
    <x v="4"/>
    <n v="119.6"/>
    <n v="123.6"/>
    <n v="128"/>
    <n v="115"/>
    <n v="127.3"/>
    <n v="109.8"/>
    <n v="132.6"/>
    <n v="130.9"/>
    <n v="130.5"/>
    <n v="95.3"/>
    <n v="123.4"/>
    <n v="119.2"/>
    <n v="129.80000000000001"/>
    <n v="127.9"/>
    <n v="125.4"/>
    <n v="121.3"/>
    <n v="124.7"/>
    <n v="119.2"/>
    <n v="120.2"/>
    <n v="117.7"/>
    <n v="112"/>
    <n v="112.3"/>
    <n v="121.4"/>
    <n v="116.3"/>
    <x v="71"/>
    <n v="122.1"/>
    <n v="119.9"/>
    <n v="115"/>
    <n v="116.1"/>
    <n v="121.6"/>
    <n v="7.4565037282517937E-3"/>
  </r>
  <r>
    <x v="0"/>
    <x v="2"/>
    <x v="5"/>
    <n v="0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8.19999999999999"/>
    <n v="128.4"/>
    <n v="125.1"/>
    <n v="128"/>
    <n v="122.6"/>
    <n v="122.8"/>
    <n v="120.4"/>
    <n v="114.2"/>
    <n v="113"/>
    <n v="122"/>
    <n v="117.9"/>
    <x v="54"/>
    <n v="123.05"/>
    <n v="61.4"/>
    <n v="116.7"/>
    <n v="117.9"/>
    <n v="124.1"/>
    <n v="1.3888888888888796E-2"/>
  </r>
  <r>
    <x v="1"/>
    <x v="2"/>
    <x v="5"/>
    <n v="119"/>
    <n v="123.6"/>
    <n v="134.4"/>
    <n v="120.9"/>
    <n v="127.3"/>
    <n v="106"/>
    <n v="132.30000000000001"/>
    <n v="146.69999999999999"/>
    <n v="148.1"/>
    <n v="89.8"/>
    <n v="130.5"/>
    <n v="118"/>
    <n v="130.5"/>
    <n v="132.1"/>
    <n v="123.2"/>
    <n v="117.6"/>
    <n v="122.3"/>
    <n v="115.1"/>
    <n v="119.2"/>
    <n v="115.4"/>
    <n v="111.7"/>
    <n v="112.5"/>
    <n v="123.8"/>
    <n v="116.2"/>
    <x v="72"/>
    <n v="124.15"/>
    <n v="119.1"/>
    <n v="113.95"/>
    <n v="116"/>
    <n v="121.7"/>
    <n v="8.2850041425020712E-3"/>
  </r>
  <r>
    <x v="2"/>
    <x v="2"/>
    <x v="5"/>
    <n v="119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9.19999999999999"/>
    <n v="126.4"/>
    <n v="122"/>
    <n v="125.7"/>
    <n v="119.8"/>
    <n v="121.1"/>
    <n v="118.5"/>
    <n v="112.9"/>
    <n v="112.8"/>
    <n v="123.1"/>
    <n v="116.9"/>
    <x v="73"/>
    <n v="123.05"/>
    <n v="120.05"/>
    <n v="115.65"/>
    <n v="117"/>
    <n v="123"/>
    <n v="1.151315789473689E-2"/>
  </r>
  <r>
    <x v="0"/>
    <x v="2"/>
    <x v="6"/>
    <n v="0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9.4"/>
    <n v="128.80000000000001"/>
    <n v="125.5"/>
    <n v="128.30000000000001"/>
    <n v="123"/>
    <n v="123"/>
    <n v="120.8"/>
    <n v="114.1"/>
    <n v="112.7"/>
    <n v="122.9"/>
    <n v="118"/>
    <x v="74"/>
    <n v="123.7"/>
    <n v="61.5"/>
    <n v="116.75"/>
    <n v="118.1"/>
    <n v="124.7"/>
    <n v="4.8348106365834692E-3"/>
  </r>
  <r>
    <x v="1"/>
    <x v="2"/>
    <x v="6"/>
    <n v="119.9"/>
    <n v="123.2"/>
    <n v="134.30000000000001"/>
    <n v="119.5"/>
    <n v="127.7"/>
    <n v="106.3"/>
    <n v="132.80000000000001"/>
    <n v="153.5"/>
    <n v="149.5"/>
    <n v="85.7"/>
    <n v="131.5"/>
    <n v="118.3"/>
    <n v="131.1"/>
    <n v="133.1"/>
    <n v="123.5"/>
    <n v="117.9"/>
    <n v="122.7"/>
    <n v="115.3"/>
    <n v="119.5"/>
    <n v="116"/>
    <n v="111.5"/>
    <n v="111.7"/>
    <n v="125.4"/>
    <n v="116.6"/>
    <x v="75"/>
    <n v="124.85"/>
    <n v="119.7"/>
    <n v="113.85"/>
    <n v="116.3"/>
    <n v="122.4"/>
    <n v="5.7518488085456275E-3"/>
  </r>
  <r>
    <x v="2"/>
    <x v="2"/>
    <x v="6"/>
    <n v="119.9"/>
    <n v="123.7"/>
    <n v="132.5"/>
    <n v="121"/>
    <n v="128.30000000000001"/>
    <n v="110.9"/>
    <n v="133.1"/>
    <n v="145.1"/>
    <n v="139.1"/>
    <n v="91.3"/>
    <n v="126.1"/>
    <n v="119.9"/>
    <n v="131.4"/>
    <n v="130.4"/>
    <n v="126.7"/>
    <n v="122.3"/>
    <n v="126.1"/>
    <n v="120.1"/>
    <n v="121.3"/>
    <n v="119"/>
    <n v="112.7"/>
    <n v="112.3"/>
    <n v="124.4"/>
    <n v="117.2"/>
    <x v="76"/>
    <n v="123.80000000000001"/>
    <n v="120.6"/>
    <n v="115.65"/>
    <n v="117.2"/>
    <n v="123.6"/>
    <n v="4.8780487804877589E-3"/>
  </r>
  <r>
    <x v="0"/>
    <x v="2"/>
    <x v="7"/>
    <n v="0"/>
    <n v="124.7"/>
    <n v="131.30000000000001"/>
    <n v="121.3"/>
    <n v="128.80000000000001"/>
    <n v="114"/>
    <n v="134.19999999999999"/>
    <n v="153.6"/>
    <n v="137.9"/>
    <n v="93.1"/>
    <n v="123.9"/>
    <n v="121.5"/>
    <n v="132.5"/>
    <n v="130.1"/>
    <n v="129.5"/>
    <n v="126.3"/>
    <n v="129"/>
    <n v="123.8"/>
    <n v="123.7"/>
    <n v="121.1"/>
    <n v="113.6"/>
    <n v="112.5"/>
    <n v="123.6"/>
    <n v="118.5"/>
    <x v="77"/>
    <n v="124.3"/>
    <n v="61.85"/>
    <n v="116.8"/>
    <n v="118.2"/>
    <n v="126.1"/>
    <n v="1.1226944667201215E-2"/>
  </r>
  <r>
    <x v="1"/>
    <x v="2"/>
    <x v="7"/>
    <n v="120.9"/>
    <n v="123.1"/>
    <n v="131.69999999999999"/>
    <n v="118.1"/>
    <n v="128"/>
    <n v="106.8"/>
    <n v="130.1"/>
    <n v="165.5"/>
    <n v="156"/>
    <n v="85.3"/>
    <n v="132.69999999999999"/>
    <n v="118.8"/>
    <n v="131.69999999999999"/>
    <n v="134.19999999999999"/>
    <n v="123.7"/>
    <n v="118.2"/>
    <n v="122.9"/>
    <n v="115.3"/>
    <n v="120"/>
    <n v="116.6"/>
    <n v="109.9"/>
    <n v="112"/>
    <n v="126.2"/>
    <n v="117.2"/>
    <x v="78"/>
    <n v="125.69999999999999"/>
    <n v="120.45"/>
    <n v="114.3"/>
    <n v="116.2"/>
    <n v="123.2"/>
    <n v="6.5359477124182774E-3"/>
  </r>
  <r>
    <x v="2"/>
    <x v="2"/>
    <x v="7"/>
    <n v="120.9"/>
    <n v="124.2"/>
    <n v="131.4"/>
    <n v="120.1"/>
    <n v="128.5"/>
    <n v="111.4"/>
    <n v="132.30000000000001"/>
    <n v="157.6"/>
    <n v="144"/>
    <n v="90.5"/>
    <n v="126.8"/>
    <n v="120.4"/>
    <n v="132.1"/>
    <n v="131.19999999999999"/>
    <n v="127.2"/>
    <n v="122.9"/>
    <n v="126.6"/>
    <n v="120.6"/>
    <n v="122"/>
    <n v="119.4"/>
    <n v="111.7"/>
    <n v="112.3"/>
    <n v="125.1"/>
    <n v="117.8"/>
    <x v="79"/>
    <n v="124.5"/>
    <n v="121.45"/>
    <n v="115.85"/>
    <n v="117.2"/>
    <n v="124.8"/>
    <n v="9.7087378640776933E-3"/>
  </r>
  <r>
    <x v="0"/>
    <x v="2"/>
    <x v="8"/>
    <n v="0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0.4"/>
    <n v="126.8"/>
    <n v="129.9"/>
    <n v="123.7"/>
    <n v="124.5"/>
    <n v="121.4"/>
    <n v="113.8"/>
    <n v="113.7"/>
    <n v="124.5"/>
    <n v="119.6"/>
    <x v="80"/>
    <n v="125.3"/>
    <n v="62.25"/>
    <n v="117.55000000000001"/>
    <n v="118.8"/>
    <n v="127"/>
    <n v="7.1371927042030592E-3"/>
  </r>
  <r>
    <x v="1"/>
    <x v="2"/>
    <x v="8"/>
    <n v="121.6"/>
    <n v="123.4"/>
    <n v="129"/>
    <n v="115.6"/>
    <n v="128.30000000000001"/>
    <n v="107"/>
    <n v="124"/>
    <n v="168.5"/>
    <n v="165.4"/>
    <n v="86.3"/>
    <n v="134.4"/>
    <n v="119.1"/>
    <n v="132.30000000000001"/>
    <n v="134.69999999999999"/>
    <n v="124"/>
    <n v="118.6"/>
    <n v="123.2"/>
    <n v="115.1"/>
    <n v="120.4"/>
    <n v="117.1"/>
    <n v="109.1"/>
    <n v="112.9"/>
    <n v="126.5"/>
    <n v="117.3"/>
    <x v="81"/>
    <n v="126"/>
    <n v="121"/>
    <n v="115"/>
    <n v="116.2"/>
    <n v="123.5"/>
    <n v="2.435064935064912E-3"/>
  </r>
  <r>
    <x v="2"/>
    <x v="2"/>
    <x v="8"/>
    <n v="121.6"/>
    <n v="124.6"/>
    <n v="130.4"/>
    <n v="118.7"/>
    <n v="128.9"/>
    <n v="111.9"/>
    <n v="128.4"/>
    <n v="162.19999999999999"/>
    <n v="150"/>
    <n v="90.4"/>
    <n v="128.4"/>
    <n v="120.7"/>
    <n v="132.5"/>
    <n v="132"/>
    <n v="127.9"/>
    <n v="123.4"/>
    <n v="127.2"/>
    <n v="120.4"/>
    <n v="122.6"/>
    <n v="119.8"/>
    <n v="111.3"/>
    <n v="113.4"/>
    <n v="125.7"/>
    <n v="118.3"/>
    <x v="82"/>
    <n v="125.15"/>
    <n v="122.1"/>
    <n v="116.6"/>
    <n v="117.5"/>
    <n v="125.4"/>
    <n v="4.8076923076923765E-3"/>
  </r>
  <r>
    <x v="0"/>
    <x v="2"/>
    <x v="9"/>
    <n v="0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5"/>
    <n v="131.1"/>
    <n v="127.3"/>
    <n v="130.6"/>
    <n v="124.4"/>
    <n v="125.1"/>
    <n v="122"/>
    <n v="113.8"/>
    <n v="114.2"/>
    <n v="125.1"/>
    <n v="120.1"/>
    <x v="83"/>
    <n v="125.8"/>
    <n v="62.55"/>
    <n v="118.1"/>
    <n v="119.2"/>
    <n v="127.7"/>
    <n v="5.5118110236220697E-3"/>
  </r>
  <r>
    <x v="1"/>
    <x v="2"/>
    <x v="9"/>
    <n v="122.4"/>
    <n v="123.6"/>
    <n v="128.6"/>
    <n v="115.9"/>
    <n v="128.5"/>
    <n v="109"/>
    <n v="124.1"/>
    <n v="165.8"/>
    <n v="187.2"/>
    <n v="89.4"/>
    <n v="135.80000000000001"/>
    <n v="119.4"/>
    <n v="132.9"/>
    <n v="135.30000000000001"/>
    <n v="124.4"/>
    <n v="118.8"/>
    <n v="123.6"/>
    <n v="114.9"/>
    <n v="120.7"/>
    <n v="117.7"/>
    <n v="109.3"/>
    <n v="113.5"/>
    <n v="126.5"/>
    <n v="117.7"/>
    <x v="84"/>
    <n v="126.5"/>
    <n v="121.55000000000001"/>
    <n v="115.6"/>
    <n v="116.5"/>
    <n v="124.2"/>
    <n v="5.6680161943320068E-3"/>
  </r>
  <r>
    <x v="2"/>
    <x v="2"/>
    <x v="9"/>
    <n v="122.4"/>
    <n v="125"/>
    <n v="129.80000000000001"/>
    <n v="118.9"/>
    <n v="129.1"/>
    <n v="113.3"/>
    <n v="129"/>
    <n v="160.4"/>
    <n v="165.3"/>
    <n v="92.3"/>
    <n v="129.69999999999999"/>
    <n v="121.1"/>
    <n v="133"/>
    <n v="132.5"/>
    <n v="128.5"/>
    <n v="123.8"/>
    <n v="127.8"/>
    <n v="120.8"/>
    <n v="123"/>
    <n v="120.4"/>
    <n v="111.4"/>
    <n v="113.9"/>
    <n v="125.9"/>
    <n v="118.7"/>
    <x v="85"/>
    <n v="125.6"/>
    <n v="122.7"/>
    <n v="117.15"/>
    <n v="117.9"/>
    <n v="126.1"/>
    <n v="5.5821371610844384E-3"/>
  </r>
  <r>
    <x v="0"/>
    <x v="2"/>
    <x v="11"/>
    <n v="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19999999999999"/>
    <n v="132.1"/>
    <n v="128.19999999999999"/>
    <n v="131.5"/>
    <n v="125.6"/>
    <n v="125.6"/>
    <n v="122.6"/>
    <n v="114"/>
    <n v="114.2"/>
    <n v="125.8"/>
    <n v="120.9"/>
    <x v="86"/>
    <n v="126.55"/>
    <n v="62.8"/>
    <n v="118.4"/>
    <n v="119.6"/>
    <n v="128.30000000000001"/>
    <n v="4.6985121378230891E-3"/>
  </r>
  <r>
    <x v="1"/>
    <x v="2"/>
    <x v="11"/>
    <n v="122.9"/>
    <n v="124"/>
    <n v="129.80000000000001"/>
    <n v="121.5"/>
    <n v="128.6"/>
    <n v="110"/>
    <n v="123.7"/>
    <n v="164.6"/>
    <n v="191.6"/>
    <n v="90.8"/>
    <n v="137.1"/>
    <n v="119.8"/>
    <n v="133.69999999999999"/>
    <n v="137.6"/>
    <n v="125"/>
    <n v="119.3"/>
    <n v="124.2"/>
    <n v="115.1"/>
    <n v="121"/>
    <n v="118.1"/>
    <n v="109.3"/>
    <n v="113.3"/>
    <n v="126.6"/>
    <n v="117.9"/>
    <x v="87"/>
    <n v="127.75"/>
    <n v="121.95"/>
    <n v="115.69999999999999"/>
    <n v="116.6"/>
    <n v="124.6"/>
    <n v="3.2206119162640216E-3"/>
  </r>
  <r>
    <x v="2"/>
    <x v="2"/>
    <x v="11"/>
    <n v="122.9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3.6"/>
    <n v="129.30000000000001"/>
    <n v="124.5"/>
    <n v="128.6"/>
    <n v="121.6"/>
    <n v="123.4"/>
    <n v="120.9"/>
    <n v="111.5"/>
    <n v="113.8"/>
    <n v="126.3"/>
    <n v="119.2"/>
    <x v="88"/>
    <n v="126.4"/>
    <n v="123.15"/>
    <n v="117.35"/>
    <n v="118.1"/>
    <n v="126.6"/>
    <n v="3.9651070578905628E-3"/>
  </r>
  <r>
    <x v="0"/>
    <x v="2"/>
    <x v="12"/>
    <n v="0"/>
    <n v="126.3"/>
    <n v="131.30000000000001"/>
    <n v="123.3"/>
    <n v="129.80000000000001"/>
    <n v="118.3"/>
    <n v="131.6"/>
    <n v="145.5"/>
    <n v="162.1"/>
    <n v="95.4"/>
    <n v="128.9"/>
    <n v="123.3"/>
    <n v="135.1"/>
    <n v="133.1"/>
    <n v="132.5"/>
    <n v="128.5"/>
    <n v="131.9"/>
    <n v="125.7"/>
    <n v="126"/>
    <n v="123.1"/>
    <n v="114"/>
    <n v="114.1"/>
    <n v="125.6"/>
    <n v="121.6"/>
    <x v="89"/>
    <n v="127.35"/>
    <n v="63"/>
    <n v="118.6"/>
    <n v="119.8"/>
    <n v="127.9"/>
    <n v="-3.1176929072486799E-3"/>
  </r>
  <r>
    <x v="1"/>
    <x v="2"/>
    <x v="12"/>
    <n v="122.4"/>
    <n v="124.3"/>
    <n v="131.69999999999999"/>
    <n v="127.1"/>
    <n v="128.6"/>
    <n v="110"/>
    <n v="120.8"/>
    <n v="149"/>
    <n v="190.1"/>
    <n v="92.7"/>
    <n v="138.6"/>
    <n v="120.2"/>
    <n v="134.19999999999999"/>
    <n v="138.19999999999999"/>
    <n v="125.4"/>
    <n v="119.5"/>
    <n v="124.5"/>
    <n v="116"/>
    <n v="121"/>
    <n v="118.6"/>
    <n v="109.3"/>
    <n v="113.2"/>
    <n v="126.6"/>
    <n v="118.1"/>
    <x v="81"/>
    <n v="128.14999999999998"/>
    <n v="121.7"/>
    <n v="115.9"/>
    <n v="116.7"/>
    <n v="124"/>
    <n v="-4.8154093097912869E-3"/>
  </r>
  <r>
    <x v="2"/>
    <x v="2"/>
    <x v="12"/>
    <n v="122.4"/>
    <n v="125.7"/>
    <n v="131.4"/>
    <n v="124.8"/>
    <n v="129.4"/>
    <n v="115.3"/>
    <n v="126.6"/>
    <n v="146.69999999999999"/>
    <n v="171.5"/>
    <n v="94.5"/>
    <n v="132.1"/>
    <n v="122"/>
    <n v="134.69999999999999"/>
    <n v="134.5"/>
    <n v="129.69999999999999"/>
    <n v="124.8"/>
    <n v="129"/>
    <n v="122"/>
    <n v="123.6"/>
    <n v="121.4"/>
    <n v="111.5"/>
    <n v="113.7"/>
    <n v="126.2"/>
    <n v="119.6"/>
    <x v="89"/>
    <n v="127.05"/>
    <n v="123"/>
    <n v="117.55000000000001"/>
    <n v="118.3"/>
    <n v="126.1"/>
    <n v="-3.9494470774091633E-3"/>
  </r>
  <r>
    <x v="0"/>
    <x v="3"/>
    <x v="0"/>
    <n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3.6"/>
    <n v="133.19999999999999"/>
    <n v="128.9"/>
    <n v="132.6"/>
    <n v="126.2"/>
    <n v="126.6"/>
    <n v="123.7"/>
    <n v="113.6"/>
    <n v="114.9"/>
    <n v="126.2"/>
    <n v="121.4"/>
    <x v="89"/>
    <n v="127.5"/>
    <n v="63.3"/>
    <n v="119.30000000000001"/>
    <n v="120.1"/>
    <n v="128.1"/>
    <n v="1.5637216575448681E-3"/>
  </r>
  <r>
    <x v="1"/>
    <x v="3"/>
    <x v="0"/>
    <n v="123.4"/>
    <n v="124.7"/>
    <n v="135.9"/>
    <n v="132"/>
    <n v="129.19999999999999"/>
    <n v="109.7"/>
    <n v="119"/>
    <n v="144.1"/>
    <n v="184.2"/>
    <n v="96.7"/>
    <n v="139.5"/>
    <n v="120.5"/>
    <n v="134.69999999999999"/>
    <n v="139.5"/>
    <n v="125.8"/>
    <n v="119.8"/>
    <n v="124.9"/>
    <n v="116.9"/>
    <n v="121.6"/>
    <n v="119.1"/>
    <n v="108.9"/>
    <n v="114"/>
    <n v="126.4"/>
    <n v="118.5"/>
    <x v="82"/>
    <n v="129"/>
    <n v="122.5"/>
    <n v="116.55"/>
    <n v="116.8"/>
    <n v="124.2"/>
    <n v="1.6129032258064746E-3"/>
  </r>
  <r>
    <x v="2"/>
    <x v="3"/>
    <x v="0"/>
    <n v="123.4"/>
    <n v="126.1"/>
    <n v="134.1"/>
    <n v="128.6"/>
    <n v="129.9"/>
    <n v="115.5"/>
    <n v="125.7"/>
    <n v="141.5"/>
    <n v="170.7"/>
    <n v="97.4"/>
    <n v="132.9"/>
    <n v="122.7"/>
    <n v="135.30000000000001"/>
    <n v="135.19999999999999"/>
    <n v="130.30000000000001"/>
    <n v="125.1"/>
    <n v="129.5"/>
    <n v="122.7"/>
    <n v="124.2"/>
    <n v="122"/>
    <n v="111.1"/>
    <n v="114.5"/>
    <n v="126.3"/>
    <n v="119.8"/>
    <x v="90"/>
    <n v="127.5"/>
    <n v="123.80000000000001"/>
    <n v="118.25"/>
    <n v="118.5"/>
    <n v="126.3"/>
    <n v="1.5860428231562478E-3"/>
  </r>
  <r>
    <x v="0"/>
    <x v="3"/>
    <x v="1"/>
    <n v="0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4.4"/>
    <n v="133.9"/>
    <n v="129.80000000000001"/>
    <n v="133.4"/>
    <n v="127.5"/>
    <n v="127.1"/>
    <n v="124.3"/>
    <n v="113.9"/>
    <n v="116.8"/>
    <n v="127.1"/>
    <n v="122.3"/>
    <x v="79"/>
    <n v="128.35"/>
    <n v="63.55"/>
    <n v="120.55"/>
    <n v="120.9"/>
    <n v="127.9"/>
    <n v="-1.5612802498047513E-3"/>
  </r>
  <r>
    <x v="1"/>
    <x v="3"/>
    <x v="1"/>
    <n v="124.4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40"/>
    <n v="126.2"/>
    <n v="120.1"/>
    <n v="125.3"/>
    <n v="116"/>
    <n v="121.8"/>
    <n v="119.5"/>
    <n v="109.1"/>
    <n v="116.2"/>
    <n v="126.3"/>
    <n v="118.8"/>
    <x v="91"/>
    <n v="129.4"/>
    <n v="123.1"/>
    <n v="117.85"/>
    <n v="117.2"/>
    <n v="123.8"/>
    <n v="-3.2206119162641357E-3"/>
  </r>
  <r>
    <x v="2"/>
    <x v="3"/>
    <x v="1"/>
    <n v="124.4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35.9"/>
    <n v="130.9"/>
    <n v="125.8"/>
    <n v="130.19999999999999"/>
    <n v="123.1"/>
    <n v="124.6"/>
    <n v="122.5"/>
    <n v="111.4"/>
    <n v="116.6"/>
    <n v="126.6"/>
    <n v="120.3"/>
    <x v="92"/>
    <n v="128.1"/>
    <n v="124.5"/>
    <n v="119.55"/>
    <n v="119.1"/>
    <n v="126"/>
    <n v="-2.3752969121139918E-3"/>
  </r>
  <r>
    <x v="0"/>
    <x v="3"/>
    <x v="2"/>
    <n v="0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5"/>
    <n v="134.4"/>
    <n v="130.19999999999999"/>
    <n v="133.80000000000001"/>
    <n v="127"/>
    <n v="127.7"/>
    <n v="124.8"/>
    <n v="113.6"/>
    <n v="117.4"/>
    <n v="127.5"/>
    <n v="122.5"/>
    <x v="93"/>
    <n v="128.75"/>
    <n v="63.85"/>
    <n v="121.1"/>
    <n v="121.1"/>
    <n v="128"/>
    <n v="7.8186082877243403E-4"/>
  </r>
  <r>
    <x v="1"/>
    <x v="3"/>
    <x v="2"/>
    <n v="124.9"/>
    <n v="124.8"/>
    <n v="136.30000000000001"/>
    <n v="123.7"/>
    <n v="129.69999999999999"/>
    <n v="107.9"/>
    <n v="119.9"/>
    <n v="128.1"/>
    <n v="170.3"/>
    <n v="101.8"/>
    <n v="140.1"/>
    <n v="120.7"/>
    <n v="135.4"/>
    <n v="140.6"/>
    <n v="126.4"/>
    <n v="120.3"/>
    <n v="125.5"/>
    <n v="114.8"/>
    <n v="122.3"/>
    <n v="119.7"/>
    <n v="108.5"/>
    <n v="117.1"/>
    <n v="126.4"/>
    <n v="119.1"/>
    <x v="53"/>
    <n v="129.85"/>
    <n v="123.6"/>
    <n v="118.4"/>
    <n v="117.3"/>
    <n v="123.8"/>
    <n v="0"/>
  </r>
  <r>
    <x v="2"/>
    <x v="3"/>
    <x v="2"/>
    <n v="124.9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36.5"/>
    <n v="131.30000000000001"/>
    <n v="126.1"/>
    <n v="130.5"/>
    <n v="122.4"/>
    <n v="125.1"/>
    <n v="122.9"/>
    <n v="110.9"/>
    <n v="117.3"/>
    <n v="126.9"/>
    <n v="120.6"/>
    <x v="77"/>
    <n v="128.55000000000001"/>
    <n v="125"/>
    <n v="120.1"/>
    <n v="119.3"/>
    <n v="126"/>
    <n v="0"/>
  </r>
  <r>
    <x v="0"/>
    <x v="3"/>
    <x v="3"/>
    <n v="0"/>
    <n v="127.4"/>
    <n v="135.4"/>
    <n v="123.4"/>
    <n v="131.30000000000001"/>
    <n v="118.2"/>
    <n v="138.1"/>
    <n v="134.1"/>
    <n v="162.69999999999999"/>
    <n v="105"/>
    <n v="131.4"/>
    <n v="125.4"/>
    <n v="137.4"/>
    <n v="135.5"/>
    <n v="135"/>
    <n v="130.6"/>
    <n v="134.4"/>
    <n v="127"/>
    <n v="128"/>
    <n v="125.2"/>
    <n v="114.4"/>
    <n v="118.4"/>
    <n v="127.9"/>
    <n v="123.2"/>
    <x v="83"/>
    <n v="129.35"/>
    <n v="64"/>
    <n v="121.80000000000001"/>
    <n v="121.7"/>
    <n v="129"/>
    <n v="7.8125E-3"/>
  </r>
  <r>
    <x v="1"/>
    <x v="3"/>
    <x v="3"/>
    <n v="125.6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41.5"/>
    <n v="126.8"/>
    <n v="120.5"/>
    <n v="125.8"/>
    <n v="114.6"/>
    <n v="122.8"/>
    <n v="120"/>
    <n v="110"/>
    <n v="117.6"/>
    <n v="127.6"/>
    <n v="119.5"/>
    <x v="83"/>
    <n v="130.5"/>
    <n v="124.19999999999999"/>
    <n v="118.8"/>
    <n v="118.2"/>
    <n v="125.3"/>
    <n v="1.2116316639741519E-2"/>
  </r>
  <r>
    <x v="2"/>
    <x v="3"/>
    <x v="3"/>
    <n v="125.6"/>
    <n v="126.6"/>
    <n v="136.80000000000001"/>
    <n v="122"/>
    <n v="130.9"/>
    <n v="114.8"/>
    <n v="134.80000000000001"/>
    <n v="135"/>
    <n v="167.5"/>
    <n v="106.4"/>
    <n v="134.4"/>
    <n v="123.6"/>
    <n v="136.69999999999999"/>
    <n v="137.1"/>
    <n v="131.80000000000001"/>
    <n v="126.4"/>
    <n v="131"/>
    <n v="122.3"/>
    <n v="125.5"/>
    <n v="123.2"/>
    <n v="112.1"/>
    <n v="118.1"/>
    <n v="127.7"/>
    <n v="121.1"/>
    <x v="83"/>
    <n v="129.1"/>
    <n v="125.55"/>
    <n v="120.65"/>
    <n v="120"/>
    <n v="127.3"/>
    <n v="1.0317460317460295E-2"/>
  </r>
  <r>
    <x v="0"/>
    <x v="3"/>
    <x v="4"/>
    <n v="0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6"/>
    <n v="135.4"/>
    <n v="131.1"/>
    <n v="134.80000000000001"/>
    <n v="127.4"/>
    <n v="128.5"/>
    <n v="125.8"/>
    <n v="115.1"/>
    <n v="119.7"/>
    <n v="129.1"/>
    <n v="123.6"/>
    <x v="94"/>
    <n v="129.80000000000001"/>
    <n v="64.25"/>
    <n v="122.75"/>
    <n v="122.5"/>
    <n v="130.30000000000001"/>
    <n v="1.007751937984505E-2"/>
  </r>
  <r>
    <x v="1"/>
    <x v="3"/>
    <x v="4"/>
    <n v="126"/>
    <n v="125"/>
    <n v="142.1"/>
    <n v="127"/>
    <n v="130.4"/>
    <n v="109.6"/>
    <n v="133.5"/>
    <n v="151.4"/>
    <n v="182.8"/>
    <n v="111.1"/>
    <n v="141.5"/>
    <n v="121.5"/>
    <n v="136.30000000000001"/>
    <n v="142.19999999999999"/>
    <n v="127.2"/>
    <n v="120.7"/>
    <n v="126.2"/>
    <n v="115"/>
    <n v="123.2"/>
    <n v="120.3"/>
    <n v="110.7"/>
    <n v="118.5"/>
    <n v="128"/>
    <n v="119.8"/>
    <x v="95"/>
    <n v="131"/>
    <n v="124.6"/>
    <n v="119.4"/>
    <n v="118.7"/>
    <n v="126.6"/>
    <n v="1.0375099760574599E-2"/>
  </r>
  <r>
    <x v="2"/>
    <x v="3"/>
    <x v="4"/>
    <n v="126"/>
    <n v="126.8"/>
    <n v="139.1"/>
    <n v="125.4"/>
    <n v="131.69999999999999"/>
    <n v="115"/>
    <n v="136"/>
    <n v="145.1"/>
    <n v="171.7"/>
    <n v="108.7"/>
    <n v="135.30000000000001"/>
    <n v="124.2"/>
    <n v="137.4"/>
    <n v="137.69999999999999"/>
    <n v="132.19999999999999"/>
    <n v="126.8"/>
    <n v="131.4"/>
    <n v="122.7"/>
    <n v="126"/>
    <n v="123.7"/>
    <n v="112.8"/>
    <n v="119.2"/>
    <n v="128.5"/>
    <n v="121.5"/>
    <x v="96"/>
    <n v="129.6"/>
    <n v="126"/>
    <n v="121.45"/>
    <n v="120.7"/>
    <n v="128.6"/>
    <n v="1.0212097407698328E-2"/>
  </r>
  <r>
    <x v="0"/>
    <x v="3"/>
    <x v="5"/>
    <n v="0"/>
    <n v="128.6"/>
    <n v="138.6"/>
    <n v="126.6"/>
    <n v="133.6"/>
    <n v="118.6"/>
    <n v="137.4"/>
    <n v="152.5"/>
    <n v="169.2"/>
    <n v="108.8"/>
    <n v="133.1"/>
    <n v="126.4"/>
    <n v="139.19999999999999"/>
    <n v="137.19999999999999"/>
    <n v="136.30000000000001"/>
    <n v="131.6"/>
    <n v="135.6"/>
    <n v="128"/>
    <n v="129.30000000000001"/>
    <n v="126.2"/>
    <n v="116.3"/>
    <n v="119.9"/>
    <n v="130.19999999999999"/>
    <n v="124.1"/>
    <x v="97"/>
    <n v="130.64999999999998"/>
    <n v="64.650000000000006"/>
    <n v="123.05000000000001"/>
    <n v="123.3"/>
    <n v="131.9"/>
    <n v="1.2279355333844928E-2"/>
  </r>
  <r>
    <x v="1"/>
    <x v="3"/>
    <x v="5"/>
    <n v="125.5"/>
    <n v="125.9"/>
    <n v="143.9"/>
    <n v="130.9"/>
    <n v="131"/>
    <n v="110.2"/>
    <n v="135.5"/>
    <n v="173.7"/>
    <n v="184.4"/>
    <n v="112"/>
    <n v="142.80000000000001"/>
    <n v="121.6"/>
    <n v="136.9"/>
    <n v="142.69999999999999"/>
    <n v="127.6"/>
    <n v="121.1"/>
    <n v="126.6"/>
    <n v="115.5"/>
    <n v="123.2"/>
    <n v="120.6"/>
    <n v="112.3"/>
    <n v="118.8"/>
    <n v="129.30000000000001"/>
    <n v="119.9"/>
    <x v="98"/>
    <n v="131.30000000000001"/>
    <n v="124.35"/>
    <n v="119.69999999999999"/>
    <n v="119.6"/>
    <n v="128.1"/>
    <n v="1.1848341232227489E-2"/>
  </r>
  <r>
    <x v="2"/>
    <x v="3"/>
    <x v="5"/>
    <n v="125.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8.69999999999999"/>
    <n v="132.9"/>
    <n v="127.2"/>
    <n v="132"/>
    <n v="123.3"/>
    <n v="126.4"/>
    <n v="124.1"/>
    <n v="114.2"/>
    <n v="119.4"/>
    <n v="129.69999999999999"/>
    <n v="121.7"/>
    <x v="99"/>
    <n v="130.19999999999999"/>
    <n v="125.95"/>
    <n v="121.75"/>
    <n v="121.5"/>
    <n v="130.1"/>
    <n v="1.1664074650077761E-2"/>
  </r>
  <r>
    <x v="0"/>
    <x v="3"/>
    <x v="6"/>
    <n v="0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8"/>
    <n v="137.19999999999999"/>
    <n v="132.19999999999999"/>
    <n v="136.5"/>
    <n v="128.19999999999999"/>
    <n v="130"/>
    <n v="126.7"/>
    <n v="116.4"/>
    <n v="120.9"/>
    <n v="130.80000000000001"/>
    <n v="125.2"/>
    <x v="100"/>
    <n v="131.6"/>
    <n v="65"/>
    <n v="123.80000000000001"/>
    <n v="123.8"/>
    <n v="133"/>
    <n v="8.3396512509476446E-3"/>
  </r>
  <r>
    <x v="1"/>
    <x v="3"/>
    <x v="6"/>
    <n v="126.4"/>
    <n v="126.8"/>
    <n v="144.19999999999999"/>
    <n v="136.6"/>
    <n v="131.80000000000001"/>
    <n v="111"/>
    <n v="137"/>
    <n v="179.5"/>
    <n v="188.4"/>
    <n v="113.3"/>
    <n v="143.9"/>
    <n v="121.7"/>
    <n v="137.5"/>
    <n v="142.9"/>
    <n v="127.9"/>
    <n v="121.1"/>
    <n v="126.9"/>
    <n v="115.5"/>
    <n v="123.5"/>
    <n v="120.9"/>
    <n v="111.7"/>
    <n v="120"/>
    <n v="130.80000000000001"/>
    <n v="120.3"/>
    <x v="101"/>
    <n v="131.6"/>
    <n v="124.95"/>
    <n v="120.45"/>
    <n v="119.9"/>
    <n v="129"/>
    <n v="7.025761124121825E-3"/>
  </r>
  <r>
    <x v="2"/>
    <x v="3"/>
    <x v="6"/>
    <n v="126.4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9.30000000000001"/>
    <n v="133.5"/>
    <n v="127.6"/>
    <n v="132.69999999999999"/>
    <n v="123.4"/>
    <n v="126.9"/>
    <n v="124.5"/>
    <n v="113.9"/>
    <n v="120.5"/>
    <n v="130.80000000000001"/>
    <n v="122.4"/>
    <x v="102"/>
    <n v="130.85000000000002"/>
    <n v="126.65"/>
    <n v="122.5"/>
    <n v="121.9"/>
    <n v="131.1"/>
    <n v="7.6863950807071488E-3"/>
  </r>
  <r>
    <x v="0"/>
    <x v="3"/>
    <x v="7"/>
    <n v="0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.9"/>
    <n v="137.80000000000001"/>
    <n v="133"/>
    <n v="137.1"/>
    <n v="129.1"/>
    <n v="130.6"/>
    <n v="127"/>
    <n v="116"/>
    <n v="122"/>
    <n v="131.9"/>
    <n v="125.5"/>
    <x v="103"/>
    <n v="132.19999999999999"/>
    <n v="65.3"/>
    <n v="124.5"/>
    <n v="124.2"/>
    <n v="133.5"/>
    <n v="3.7593984962406013E-3"/>
  </r>
  <r>
    <x v="1"/>
    <x v="3"/>
    <x v="7"/>
    <n v="127.3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43.6"/>
    <n v="128.30000000000001"/>
    <n v="121.4"/>
    <n v="127.3"/>
    <n v="114.7"/>
    <n v="123.9"/>
    <n v="121.2"/>
    <n v="110.4"/>
    <n v="120.9"/>
    <n v="131.5"/>
    <n v="120.6"/>
    <x v="100"/>
    <n v="132.1"/>
    <n v="125.6"/>
    <n v="121.05000000000001"/>
    <n v="119.9"/>
    <n v="128.4"/>
    <n v="-4.6511627906976301E-3"/>
  </r>
  <r>
    <x v="2"/>
    <x v="3"/>
    <x v="7"/>
    <n v="127.3"/>
    <n v="129.30000000000001"/>
    <n v="139.30000000000001"/>
    <n v="131.6"/>
    <n v="134.1"/>
    <n v="116.9"/>
    <n v="138.1"/>
    <n v="159.1"/>
    <n v="175.6"/>
    <n v="112.9"/>
    <n v="138.1"/>
    <n v="125.5"/>
    <n v="139.5"/>
    <n v="140.19999999999999"/>
    <n v="134.1"/>
    <n v="128.19999999999999"/>
    <n v="133.19999999999999"/>
    <n v="123.6"/>
    <n v="127.4"/>
    <n v="124.8"/>
    <n v="113.1"/>
    <n v="121.5"/>
    <n v="131.69999999999999"/>
    <n v="122.7"/>
    <x v="104"/>
    <n v="131.44999999999999"/>
    <n v="127.35"/>
    <n v="123.15"/>
    <n v="122.1"/>
    <n v="131.1"/>
    <n v="0"/>
  </r>
  <r>
    <x v="0"/>
    <x v="3"/>
    <x v="8"/>
    <n v="0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9.9"/>
    <n v="138.5"/>
    <n v="133.5"/>
    <n v="137.80000000000001"/>
    <n v="129.69999999999999"/>
    <n v="131.1"/>
    <n v="127.8"/>
    <n v="117"/>
    <n v="122.8"/>
    <n v="132.19999999999999"/>
    <n v="125.7"/>
    <x v="105"/>
    <n v="132.80000000000001"/>
    <n v="65.55"/>
    <n v="125.3"/>
    <n v="124.9"/>
    <n v="133.4"/>
    <n v="-7.4906367041194244E-4"/>
  </r>
  <r>
    <x v="1"/>
    <x v="3"/>
    <x v="8"/>
    <n v="127.9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43.9"/>
    <n v="128.69999999999999"/>
    <n v="121.6"/>
    <n v="127.7"/>
    <n v="114.8"/>
    <n v="124.3"/>
    <n v="121.4"/>
    <n v="111.8"/>
    <n v="121.2"/>
    <n v="131.6"/>
    <n v="120.8"/>
    <x v="106"/>
    <n v="132.35"/>
    <n v="126.1"/>
    <n v="121.30000000000001"/>
    <n v="120.5"/>
    <n v="128"/>
    <n v="-3.1152647975078323E-3"/>
  </r>
  <r>
    <x v="2"/>
    <x v="3"/>
    <x v="8"/>
    <n v="127.9"/>
    <n v="129.9"/>
    <n v="138"/>
    <n v="130.5"/>
    <n v="134.4"/>
    <n v="117.2"/>
    <n v="136.1"/>
    <n v="150.69999999999999"/>
    <n v="171.5"/>
    <n v="113.8"/>
    <n v="138.80000000000001"/>
    <n v="126"/>
    <n v="140.19999999999999"/>
    <n v="141"/>
    <n v="134.6"/>
    <n v="128.6"/>
    <n v="133.80000000000001"/>
    <n v="124.1"/>
    <n v="127.9"/>
    <n v="125.4"/>
    <n v="114.3"/>
    <n v="122.1"/>
    <n v="131.80000000000001"/>
    <n v="122.9"/>
    <x v="107"/>
    <n v="131.94999999999999"/>
    <n v="127.9"/>
    <n v="123.75"/>
    <n v="122.8"/>
    <n v="130.9"/>
    <n v="-1.5255530129671139E-3"/>
  </r>
  <r>
    <x v="0"/>
    <x v="3"/>
    <x v="9"/>
    <n v="0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40.9"/>
    <n v="139.6"/>
    <n v="134.30000000000001"/>
    <n v="138.80000000000001"/>
    <n v="129.80000000000001"/>
    <n v="131.80000000000001"/>
    <n v="128.69999999999999"/>
    <n v="117.8"/>
    <n v="123"/>
    <n v="133"/>
    <n v="126.5"/>
    <x v="108"/>
    <n v="133.69999999999999"/>
    <n v="65.900000000000006"/>
    <n v="125.85"/>
    <n v="125.7"/>
    <n v="133.80000000000001"/>
    <n v="2.9985007496252298E-3"/>
  </r>
  <r>
    <x v="1"/>
    <x v="3"/>
    <x v="9"/>
    <n v="128.6999999999999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44.30000000000001"/>
    <n v="129.1"/>
    <n v="121.9"/>
    <n v="128"/>
    <n v="115.2"/>
    <n v="124.5"/>
    <n v="121.8"/>
    <n v="112.8"/>
    <n v="120.8"/>
    <n v="131.9"/>
    <n v="121.2"/>
    <x v="109"/>
    <n v="132.75"/>
    <n v="126.6"/>
    <n v="121.3"/>
    <n v="120.9"/>
    <n v="128.6"/>
    <n v="4.6874999999999556E-3"/>
  </r>
  <r>
    <x v="2"/>
    <x v="3"/>
    <x v="9"/>
    <n v="128.6999999999999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41.80000000000001"/>
    <n v="135.5"/>
    <n v="129.1"/>
    <n v="134.5"/>
    <n v="124.3"/>
    <n v="128.4"/>
    <n v="126.1"/>
    <n v="115.2"/>
    <n v="122.1"/>
    <n v="132.4"/>
    <n v="123.5"/>
    <x v="110"/>
    <n v="132.65"/>
    <n v="128.55000000000001"/>
    <n v="124.1"/>
    <n v="123.4"/>
    <n v="131.4"/>
    <n v="3.819709702062643E-3"/>
  </r>
  <r>
    <x v="0"/>
    <x v="3"/>
    <x v="11"/>
    <n v="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41.19999999999999"/>
    <n v="139.9"/>
    <n v="134.5"/>
    <n v="139.19999999999999"/>
    <n v="130.30000000000001"/>
    <n v="132.1"/>
    <n v="129.1"/>
    <n v="118.2"/>
    <n v="123.5"/>
    <n v="133.69999999999999"/>
    <n v="126.9"/>
    <x v="107"/>
    <n v="134.05000000000001"/>
    <n v="66.05"/>
    <n v="126.3"/>
    <n v="126.1"/>
    <n v="133.6"/>
    <n v="-1.494768310911936E-3"/>
  </r>
  <r>
    <x v="1"/>
    <x v="3"/>
    <x v="11"/>
    <n v="129.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44.30000000000001"/>
    <n v="129.6"/>
    <n v="122.1"/>
    <n v="128.5"/>
    <n v="116.2"/>
    <n v="124.7"/>
    <n v="122.1"/>
    <n v="113.4"/>
    <n v="121.3"/>
    <n v="132.1"/>
    <n v="121.7"/>
    <x v="111"/>
    <n v="133"/>
    <n v="126.9"/>
    <n v="121.69999999999999"/>
    <n v="121.3"/>
    <n v="128.5"/>
    <n v="-7.7760497667180657E-4"/>
  </r>
  <r>
    <x v="2"/>
    <x v="3"/>
    <x v="11"/>
    <n v="129.1"/>
    <n v="131.4"/>
    <n v="137.80000000000001"/>
    <n v="132"/>
    <n v="135"/>
    <n v="118"/>
    <n v="134.1"/>
    <n v="141.9"/>
    <n v="171.7"/>
    <n v="114.1"/>
    <n v="139.69999999999999"/>
    <n v="126.2"/>
    <n v="141.80000000000001"/>
    <n v="142"/>
    <n v="135.80000000000001"/>
    <n v="129.30000000000001"/>
    <n v="135"/>
    <n v="125"/>
    <n v="128.6"/>
    <n v="126.4"/>
    <n v="115.7"/>
    <n v="122.6"/>
    <n v="132.80000000000001"/>
    <n v="124"/>
    <x v="112"/>
    <n v="133"/>
    <n v="128.85"/>
    <n v="124.5"/>
    <n v="123.8"/>
    <n v="131.19999999999999"/>
    <n v="-1.52207001522083E-3"/>
  </r>
  <r>
    <x v="0"/>
    <x v="3"/>
    <x v="12"/>
    <n v="0"/>
    <n v="132.6"/>
    <n v="137.30000000000001"/>
    <n v="131.6"/>
    <n v="136.30000000000001"/>
    <n v="121.6"/>
    <n v="135.6"/>
    <n v="127.5"/>
    <n v="167.9"/>
    <n v="113.8"/>
    <n v="137.5"/>
    <n v="129.1"/>
    <n v="143.6"/>
    <n v="142.4"/>
    <n v="140.4"/>
    <n v="135.19999999999999"/>
    <n v="139.69999999999999"/>
    <n v="132"/>
    <n v="132.9"/>
    <n v="129.69999999999999"/>
    <n v="118.6"/>
    <n v="121.9"/>
    <n v="134.19999999999999"/>
    <n v="127.3"/>
    <x v="113"/>
    <n v="134.85"/>
    <n v="66.45"/>
    <n v="125.8"/>
    <n v="126.3"/>
    <n v="132.80000000000001"/>
    <n v="-5.9880239520956812E-3"/>
  </r>
  <r>
    <x v="1"/>
    <x v="3"/>
    <x v="12"/>
    <n v="128.5"/>
    <n v="131.6"/>
    <n v="138.19999999999999"/>
    <n v="134.9"/>
    <n v="133.1"/>
    <n v="113.5"/>
    <n v="129.30000000000001"/>
    <n v="121.1"/>
    <n v="170.3"/>
    <n v="115.5"/>
    <n v="145.5"/>
    <n v="123.1"/>
    <n v="140.9"/>
    <n v="145"/>
    <n v="130"/>
    <n v="122.2"/>
    <n v="128.80000000000001"/>
    <n v="117.8"/>
    <n v="125"/>
    <n v="122.3"/>
    <n v="113.7"/>
    <n v="119.9"/>
    <n v="132.30000000000001"/>
    <n v="121.8"/>
    <x v="114"/>
    <n v="133.4"/>
    <n v="126.75"/>
    <n v="121.1"/>
    <n v="121.4"/>
    <n v="127.6"/>
    <n v="-7.0038910505837021E-3"/>
  </r>
  <r>
    <x v="2"/>
    <x v="3"/>
    <x v="12"/>
    <n v="128.5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43.1"/>
    <n v="136.30000000000001"/>
    <n v="129.80000000000001"/>
    <n v="135.4"/>
    <n v="126.6"/>
    <n v="129.19999999999999"/>
    <n v="126.9"/>
    <n v="116"/>
    <n v="121.1"/>
    <n v="133.1"/>
    <n v="124.2"/>
    <x v="96"/>
    <n v="133.65"/>
    <n v="128.85"/>
    <n v="124"/>
    <n v="123.9"/>
    <n v="130.4"/>
    <n v="-6.0975609756096271E-3"/>
  </r>
  <r>
    <x v="0"/>
    <x v="4"/>
    <x v="0"/>
    <n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43.1"/>
    <n v="140.69999999999999"/>
    <n v="135.80000000000001"/>
    <n v="140"/>
    <n v="132.1"/>
    <n v="133.19999999999999"/>
    <n v="129.9"/>
    <n v="119.1"/>
    <n v="122.3"/>
    <n v="134.6"/>
    <n v="127"/>
    <x v="115"/>
    <n v="135.05000000000001"/>
    <n v="66.599999999999994"/>
    <n v="126.1"/>
    <n v="126.6"/>
    <n v="132.4"/>
    <n v="-3.012048192771127E-3"/>
  </r>
  <r>
    <x v="1"/>
    <x v="4"/>
    <x v="0"/>
    <n v="129.6"/>
    <n v="132.19999999999999"/>
    <n v="138.9"/>
    <n v="132.6"/>
    <n v="133.1"/>
    <n v="114"/>
    <n v="129.6"/>
    <n v="118.7"/>
    <n v="155.1"/>
    <n v="117.3"/>
    <n v="144.9"/>
    <n v="123.2"/>
    <n v="141.6"/>
    <n v="145.6"/>
    <n v="130.19999999999999"/>
    <n v="122.3"/>
    <n v="129"/>
    <n v="118"/>
    <n v="125.1"/>
    <n v="122.6"/>
    <n v="115.2"/>
    <n v="120.9"/>
    <n v="132.4"/>
    <n v="122"/>
    <x v="116"/>
    <n v="133.80000000000001"/>
    <n v="127.35"/>
    <n v="121.75"/>
    <n v="122.1"/>
    <n v="127.8"/>
    <n v="1.5673981191222793E-3"/>
  </r>
  <r>
    <x v="2"/>
    <x v="4"/>
    <x v="0"/>
    <n v="129.6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43.80000000000001"/>
    <n v="136.6"/>
    <n v="130.19999999999999"/>
    <n v="135.6"/>
    <n v="126.8"/>
    <n v="129.4"/>
    <n v="127.1"/>
    <n v="117"/>
    <n v="121.7"/>
    <n v="133.30000000000001"/>
    <n v="124.2"/>
    <x v="117"/>
    <n v="134"/>
    <n v="129.5"/>
    <n v="124.4"/>
    <n v="124.4"/>
    <n v="130.30000000000001"/>
    <n v="-7.668711656441281E-4"/>
  </r>
  <r>
    <x v="0"/>
    <x v="4"/>
    <x v="1"/>
    <n v="0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43.69999999999999"/>
    <n v="140.9"/>
    <n v="135.80000000000001"/>
    <n v="140.19999999999999"/>
    <n v="133.19999999999999"/>
    <n v="133.6"/>
    <n v="130.1"/>
    <n v="119.5"/>
    <n v="123.2"/>
    <n v="134.9"/>
    <n v="127.7"/>
    <x v="94"/>
    <n v="135.69999999999999"/>
    <n v="66.8"/>
    <n v="126.65"/>
    <n v="127"/>
    <n v="132.6"/>
    <n v="1.5105740181268023E-3"/>
  </r>
  <r>
    <x v="1"/>
    <x v="4"/>
    <x v="1"/>
    <n v="130.5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46.30000000000001"/>
    <n v="130.5"/>
    <n v="122.5"/>
    <n v="129.30000000000001"/>
    <n v="119.2"/>
    <n v="125.3"/>
    <n v="122.9"/>
    <n v="115.5"/>
    <n v="121.7"/>
    <n v="132.4"/>
    <n v="122.2"/>
    <x v="85"/>
    <n v="134.25"/>
    <n v="127.9"/>
    <n v="122.30000000000001"/>
    <n v="122.4"/>
    <n v="128.19999999999999"/>
    <n v="3.1298904538340491E-3"/>
  </r>
  <r>
    <x v="2"/>
    <x v="4"/>
    <x v="1"/>
    <n v="130.5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44.4"/>
    <n v="136.80000000000001"/>
    <n v="130.30000000000001"/>
    <n v="135.9"/>
    <n v="127.9"/>
    <n v="129.69999999999999"/>
    <n v="127.4"/>
    <n v="117.4"/>
    <n v="122.6"/>
    <n v="133.4"/>
    <n v="124.6"/>
    <x v="118"/>
    <n v="134.5"/>
    <n v="130.1"/>
    <n v="125"/>
    <n v="124.8"/>
    <n v="130.6"/>
    <n v="2.3023791250958016E-3"/>
  </r>
  <r>
    <x v="0"/>
    <x v="4"/>
    <x v="2"/>
    <n v="0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44.19999999999999"/>
    <n v="141.6"/>
    <n v="136.19999999999999"/>
    <n v="140.80000000000001"/>
    <n v="134.19999999999999"/>
    <n v="134.1"/>
    <n v="130.6"/>
    <n v="119.8"/>
    <n v="123.3"/>
    <n v="135.19999999999999"/>
    <n v="128.30000000000001"/>
    <x v="119"/>
    <n v="136.25"/>
    <n v="67.05"/>
    <n v="126.94999999999999"/>
    <n v="127.4"/>
    <n v="132.80000000000001"/>
    <n v="1.5082956259428134E-3"/>
  </r>
  <r>
    <x v="1"/>
    <x v="4"/>
    <x v="2"/>
    <n v="131.1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47.5"/>
    <n v="130.80000000000001"/>
    <n v="122.8"/>
    <n v="129.6"/>
    <n v="120.8"/>
    <n v="125.6"/>
    <n v="123.1"/>
    <n v="115.6"/>
    <n v="121.7"/>
    <n v="132.80000000000001"/>
    <n v="122.4"/>
    <x v="84"/>
    <n v="134.94999999999999"/>
    <n v="128.35"/>
    <n v="122.4"/>
    <n v="122.6"/>
    <n v="128.69999999999999"/>
    <n v="3.9001560062402497E-3"/>
  </r>
  <r>
    <x v="2"/>
    <x v="4"/>
    <x v="2"/>
    <n v="131.1"/>
    <n v="133.30000000000001"/>
    <n v="139"/>
    <n v="128.6"/>
    <n v="136.30000000000001"/>
    <n v="118.8"/>
    <n v="138.30000000000001"/>
    <n v="120.5"/>
    <n v="143.9"/>
    <n v="118"/>
    <n v="137.9"/>
    <n v="127.2"/>
    <n v="144"/>
    <n v="145.1"/>
    <n v="137.30000000000001"/>
    <n v="130.6"/>
    <n v="136.4"/>
    <n v="129.1"/>
    <n v="130.1"/>
    <n v="127.8"/>
    <n v="117.6"/>
    <n v="122.6"/>
    <n v="133.80000000000001"/>
    <n v="125"/>
    <x v="117"/>
    <n v="135.05000000000001"/>
    <n v="130.6"/>
    <n v="125.19999999999999"/>
    <n v="125.1"/>
    <n v="130.9"/>
    <n v="2.2970903522206076E-3"/>
  </r>
  <r>
    <x v="0"/>
    <x v="4"/>
    <x v="3"/>
    <n v="0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44.4"/>
    <n v="142.4"/>
    <n v="136.80000000000001"/>
    <n v="141.6"/>
    <n v="135"/>
    <n v="134.30000000000001"/>
    <n v="131"/>
    <n v="119.2"/>
    <n v="123.7"/>
    <n v="135.69999999999999"/>
    <n v="128.30000000000001"/>
    <x v="120"/>
    <n v="136.35000000000002"/>
    <n v="67.150000000000006"/>
    <n v="127.35"/>
    <n v="127.5"/>
    <n v="132.9"/>
    <n v="7.5301204819272819E-4"/>
  </r>
  <r>
    <x v="1"/>
    <x v="4"/>
    <x v="3"/>
    <n v="131.69999999999999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48"/>
    <n v="131.19999999999999"/>
    <n v="123"/>
    <n v="130"/>
    <n v="121.4"/>
    <n v="126"/>
    <n v="123.4"/>
    <n v="114.3"/>
    <n v="122.2"/>
    <n v="133.6"/>
    <n v="122.6"/>
    <x v="119"/>
    <n v="135.30000000000001"/>
    <n v="128.85"/>
    <n v="122.80000000000001"/>
    <n v="122.5"/>
    <n v="129.1"/>
    <n v="3.1080031080031522E-3"/>
  </r>
  <r>
    <x v="2"/>
    <x v="4"/>
    <x v="3"/>
    <n v="131.69999999999999"/>
    <n v="133"/>
    <n v="139.4"/>
    <n v="126.1"/>
    <n v="137.19999999999999"/>
    <n v="118.4"/>
    <n v="139.9"/>
    <n v="123.4"/>
    <n v="140.9"/>
    <n v="118.5"/>
    <n v="136.5"/>
    <n v="127.4"/>
    <n v="144.19999999999999"/>
    <n v="145.4"/>
    <n v="138"/>
    <n v="131.1"/>
    <n v="137"/>
    <n v="129.80000000000001"/>
    <n v="130.4"/>
    <n v="128.1"/>
    <n v="116.6"/>
    <n v="123.1"/>
    <n v="134.5"/>
    <n v="125.1"/>
    <x v="120"/>
    <n v="135.25"/>
    <n v="131.05000000000001"/>
    <n v="125.6"/>
    <n v="125.1"/>
    <n v="131.1"/>
    <n v="1.5278838808249703E-3"/>
  </r>
  <r>
    <x v="0"/>
    <x v="4"/>
    <x v="4"/>
    <n v="0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45.5"/>
    <n v="142.5"/>
    <n v="137.30000000000001"/>
    <n v="141.80000000000001"/>
    <n v="135"/>
    <n v="134.9"/>
    <n v="131.4"/>
    <n v="119.4"/>
    <n v="123.7"/>
    <n v="136.30000000000001"/>
    <n v="129.4"/>
    <x v="121"/>
    <n v="137.44999999999999"/>
    <n v="67.45"/>
    <n v="127.55000000000001"/>
    <n v="127.9"/>
    <n v="133.30000000000001"/>
    <n v="3.0097817908202084E-3"/>
  </r>
  <r>
    <x v="1"/>
    <x v="4"/>
    <x v="4"/>
    <n v="132.1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48.30000000000001"/>
    <n v="131.5"/>
    <n v="123.2"/>
    <n v="130.19999999999999"/>
    <n v="120.1"/>
    <n v="126.5"/>
    <n v="123.6"/>
    <n v="114.3"/>
    <n v="122"/>
    <n v="133.80000000000001"/>
    <n v="122.8"/>
    <x v="94"/>
    <n v="135.55000000000001"/>
    <n v="129.30000000000001"/>
    <n v="122.8"/>
    <n v="122.6"/>
    <n v="129.30000000000001"/>
    <n v="1.54918667699471E-3"/>
  </r>
  <r>
    <x v="2"/>
    <x v="4"/>
    <x v="4"/>
    <n v="132.1"/>
    <n v="132.9"/>
    <n v="141.6"/>
    <n v="126.3"/>
    <n v="137.69999999999999"/>
    <n v="118.1"/>
    <n v="137.9"/>
    <n v="125.6"/>
    <n v="138.30000000000001"/>
    <n v="119.4"/>
    <n v="136"/>
    <n v="127.6"/>
    <n v="144.5"/>
    <n v="146.19999999999999"/>
    <n v="138.19999999999999"/>
    <n v="131.4"/>
    <n v="137.19999999999999"/>
    <n v="129.4"/>
    <n v="130.9"/>
    <n v="128.4"/>
    <n v="116.7"/>
    <n v="123"/>
    <n v="134.80000000000001"/>
    <n v="125.7"/>
    <x v="115"/>
    <n v="135.94999999999999"/>
    <n v="131.5"/>
    <n v="125.7"/>
    <n v="125.3"/>
    <n v="131.4"/>
    <n v="2.2883295194508877E-3"/>
  </r>
  <r>
    <x v="0"/>
    <x v="4"/>
    <x v="5"/>
    <n v="0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45.80000000000001"/>
    <n v="143.1"/>
    <n v="137.69999999999999"/>
    <n v="142.30000000000001"/>
    <n v="134.80000000000001"/>
    <n v="135.19999999999999"/>
    <n v="131.30000000000001"/>
    <n v="119.4"/>
    <n v="124.1"/>
    <n v="136.9"/>
    <n v="129.80000000000001"/>
    <x v="122"/>
    <n v="137.80000000000001"/>
    <n v="67.599999999999994"/>
    <n v="127.7"/>
    <n v="128.1"/>
    <n v="133.9"/>
    <n v="4.5011252813202873E-3"/>
  </r>
  <r>
    <x v="1"/>
    <x v="4"/>
    <x v="5"/>
    <n v="131.4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48.6"/>
    <n v="131.5"/>
    <n v="123.2"/>
    <n v="130.19999999999999"/>
    <n v="119"/>
    <n v="126.8"/>
    <n v="123.8"/>
    <n v="113.9"/>
    <n v="122.5"/>
    <n v="134.30000000000001"/>
    <n v="122.9"/>
    <x v="106"/>
    <n v="135.75"/>
    <n v="129.1"/>
    <n v="123.15"/>
    <n v="122.7"/>
    <n v="129.9"/>
    <n v="4.6403712296983314E-3"/>
  </r>
  <r>
    <x v="2"/>
    <x v="4"/>
    <x v="5"/>
    <n v="131.4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46.5"/>
    <n v="138.5"/>
    <n v="131.69999999999999"/>
    <n v="137.5"/>
    <n v="128.80000000000001"/>
    <n v="131.19999999999999"/>
    <n v="128.5"/>
    <n v="116.5"/>
    <n v="123.4"/>
    <n v="135.4"/>
    <n v="125.9"/>
    <x v="111"/>
    <n v="136.19999999999999"/>
    <n v="131.30000000000001"/>
    <n v="125.95"/>
    <n v="125.5"/>
    <n v="132"/>
    <n v="4.5662100456620568E-3"/>
  </r>
  <r>
    <x v="0"/>
    <x v="4"/>
    <x v="6"/>
    <n v="0"/>
    <n v="134"/>
    <n v="144.19999999999999"/>
    <n v="129.80000000000001"/>
    <n v="139"/>
    <n v="120.9"/>
    <n v="143.9"/>
    <n v="151.5"/>
    <n v="138.1"/>
    <n v="120"/>
    <n v="133.9"/>
    <n v="131.4"/>
    <n v="147.69999999999999"/>
    <n v="147.4"/>
    <n v="144.30000000000001"/>
    <n v="138.1"/>
    <n v="143.5"/>
    <n v="135.30000000000001"/>
    <n v="136.1"/>
    <n v="132.1"/>
    <n v="119.1"/>
    <n v="124.4"/>
    <n v="138.6"/>
    <n v="130.6"/>
    <x v="123"/>
    <n v="139"/>
    <n v="68.05"/>
    <n v="128.25"/>
    <n v="128.6"/>
    <n v="136.19999999999999"/>
    <n v="1.7176997759521903E-2"/>
  </r>
  <r>
    <x v="1"/>
    <x v="4"/>
    <x v="6"/>
    <n v="132.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50.5"/>
    <n v="131.6"/>
    <n v="123.7"/>
    <n v="130.4"/>
    <n v="119.7"/>
    <n v="127.2"/>
    <n v="125"/>
    <n v="113.2"/>
    <n v="122.4"/>
    <n v="135.5"/>
    <n v="123.5"/>
    <x v="101"/>
    <n v="137"/>
    <n v="129.9"/>
    <n v="123.7"/>
    <n v="123"/>
    <n v="131.80000000000001"/>
    <n v="1.4626635873749081E-2"/>
  </r>
  <r>
    <x v="2"/>
    <x v="4"/>
    <x v="6"/>
    <n v="132.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48.19999999999999"/>
    <n v="139.30000000000001"/>
    <n v="132.1"/>
    <n v="138.30000000000001"/>
    <n v="129.4"/>
    <n v="131.9"/>
    <n v="129.4"/>
    <n v="116"/>
    <n v="123.6"/>
    <n v="136.80000000000001"/>
    <n v="126.6"/>
    <x v="124"/>
    <n v="137.39999999999998"/>
    <n v="132.25"/>
    <n v="126.5"/>
    <n v="125.9"/>
    <n v="134.19999999999999"/>
    <n v="1.666666666666658E-2"/>
  </r>
  <r>
    <x v="0"/>
    <x v="4"/>
    <x v="7"/>
    <n v="0"/>
    <n v="134.80000000000001"/>
    <n v="143.1"/>
    <n v="130"/>
    <n v="139.4"/>
    <n v="120.5"/>
    <n v="148"/>
    <n v="162.9"/>
    <n v="137.4"/>
    <n v="120.8"/>
    <n v="134.69999999999999"/>
    <n v="131.6"/>
    <n v="148.69999999999999"/>
    <n v="149"/>
    <n v="145.30000000000001"/>
    <n v="139.19999999999999"/>
    <n v="144.5"/>
    <n v="136.4"/>
    <n v="137.30000000000001"/>
    <n v="133"/>
    <n v="120.3"/>
    <n v="125.4"/>
    <n v="140.19999999999999"/>
    <n v="131.5"/>
    <x v="125"/>
    <n v="140.25"/>
    <n v="68.650000000000006"/>
    <n v="129.19999999999999"/>
    <n v="129.69999999999999"/>
    <n v="137.80000000000001"/>
    <n v="1.174743024963306E-2"/>
  </r>
  <r>
    <x v="1"/>
    <x v="4"/>
    <x v="7"/>
    <n v="134.4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52.1"/>
    <n v="132.69999999999999"/>
    <n v="124.3"/>
    <n v="131.4"/>
    <n v="118.9"/>
    <n v="127.7"/>
    <n v="125.7"/>
    <n v="114.6"/>
    <n v="123.3"/>
    <n v="135.69999999999999"/>
    <n v="124.1"/>
    <x v="126"/>
    <n v="138.1"/>
    <n v="131.05000000000001"/>
    <n v="124.5"/>
    <n v="123.8"/>
    <n v="132.69999999999999"/>
    <n v="6.8285280728374595E-3"/>
  </r>
  <r>
    <x v="2"/>
    <x v="4"/>
    <x v="7"/>
    <n v="134.4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9.80000000000001"/>
    <n v="140.30000000000001"/>
    <n v="133"/>
    <n v="139.30000000000001"/>
    <n v="129.80000000000001"/>
    <n v="132.80000000000001"/>
    <n v="130.19999999999999"/>
    <n v="117.3"/>
    <n v="124.5"/>
    <n v="137.6"/>
    <n v="127.3"/>
    <x v="125"/>
    <n v="138.55000000000001"/>
    <n v="133.60000000000002"/>
    <n v="127.35"/>
    <n v="126.8"/>
    <n v="135.4"/>
    <n v="8.9418777943369391E-3"/>
  </r>
  <r>
    <x v="0"/>
    <x v="4"/>
    <x v="8"/>
    <n v="0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49.80000000000001"/>
    <n v="146.1"/>
    <n v="139.69999999999999"/>
    <n v="145.19999999999999"/>
    <n v="137.4"/>
    <n v="137.9"/>
    <n v="133.4"/>
    <n v="121.2"/>
    <n v="126.7"/>
    <n v="139.6"/>
    <n v="132.30000000000001"/>
    <x v="127"/>
    <n v="141.05000000000001"/>
    <n v="68.95"/>
    <n v="130.05000000000001"/>
    <n v="130.30000000000001"/>
    <n v="137.6"/>
    <n v="-1.4513788098694995E-3"/>
  </r>
  <r>
    <x v="1"/>
    <x v="4"/>
    <x v="8"/>
    <n v="135.69999999999999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53.6"/>
    <n v="133.30000000000001"/>
    <n v="124.6"/>
    <n v="132"/>
    <n v="120.6"/>
    <n v="128.1"/>
    <n v="126.1"/>
    <n v="115.7"/>
    <n v="124.4"/>
    <n v="135.9"/>
    <n v="124.5"/>
    <x v="103"/>
    <n v="139.05000000000001"/>
    <n v="131.89999999999998"/>
    <n v="125.25"/>
    <n v="124.5"/>
    <n v="132.4"/>
    <n v="-2.2607385079124564E-3"/>
  </r>
  <r>
    <x v="2"/>
    <x v="4"/>
    <x v="8"/>
    <n v="135.69999999999999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50.80000000000001"/>
    <n v="141.1"/>
    <n v="133.4"/>
    <n v="140"/>
    <n v="131"/>
    <n v="133.30000000000001"/>
    <n v="130.6"/>
    <n v="118.3"/>
    <n v="125.7"/>
    <n v="137.4"/>
    <n v="127.9"/>
    <x v="124"/>
    <n v="139.35000000000002"/>
    <n v="134.5"/>
    <n v="128.15"/>
    <n v="127.5"/>
    <n v="135.19999999999999"/>
    <n v="-1.4771048744462115E-3"/>
  </r>
  <r>
    <x v="0"/>
    <x v="4"/>
    <x v="9"/>
    <n v="0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50.5"/>
    <n v="147.19999999999999"/>
    <n v="140.6"/>
    <n v="146.19999999999999"/>
    <n v="138.1"/>
    <n v="138.4"/>
    <n v="134.19999999999999"/>
    <n v="121"/>
    <n v="127.4"/>
    <n v="140.1"/>
    <n v="133"/>
    <x v="128"/>
    <n v="141.75"/>
    <n v="69.2"/>
    <n v="130.80000000000001"/>
    <n v="130.69999999999999"/>
    <n v="138.30000000000001"/>
    <n v="5.0872093023257058E-3"/>
  </r>
  <r>
    <x v="1"/>
    <x v="4"/>
    <x v="9"/>
    <n v="137.30000000000001"/>
    <n v="133.9"/>
    <n v="142.80000000000001"/>
    <n v="131.4"/>
    <n v="139.1"/>
    <n v="114.9"/>
    <n v="135.6"/>
    <n v="173.2"/>
    <n v="124.1"/>
    <n v="122.6"/>
    <n v="137.80000000000001"/>
    <n v="125.1"/>
    <n v="145.5"/>
    <n v="154.6"/>
    <n v="134"/>
    <n v="124.9"/>
    <n v="132.6"/>
    <n v="122.6"/>
    <n v="128.30000000000001"/>
    <n v="126.6"/>
    <n v="115"/>
    <n v="124.6"/>
    <n v="136.30000000000001"/>
    <n v="124.8"/>
    <x v="129"/>
    <n v="139.69999999999999"/>
    <n v="132.80000000000001"/>
    <n v="125.6"/>
    <n v="124.5"/>
    <n v="133.5"/>
    <n v="8.308157099697842E-3"/>
  </r>
  <r>
    <x v="2"/>
    <x v="4"/>
    <x v="9"/>
    <n v="137.30000000000001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51.6"/>
    <n v="142"/>
    <n v="134.1"/>
    <n v="140.80000000000001"/>
    <n v="132.19999999999999"/>
    <n v="133.6"/>
    <n v="131.30000000000001"/>
    <n v="117.8"/>
    <n v="126.2"/>
    <n v="137.9"/>
    <n v="128.4"/>
    <x v="130"/>
    <n v="140"/>
    <n v="135.44999999999999"/>
    <n v="128.75"/>
    <n v="127.7"/>
    <n v="136.1"/>
    <n v="6.6568047337278533E-3"/>
  </r>
  <r>
    <x v="0"/>
    <x v="4"/>
    <x v="11"/>
    <n v="0"/>
    <n v="136.30000000000001"/>
    <n v="142.5"/>
    <n v="140.5"/>
    <n v="141.5"/>
    <n v="121.6"/>
    <n v="147.30000000000001"/>
    <n v="168"/>
    <n v="135.80000000000001"/>
    <n v="122.5"/>
    <n v="136"/>
    <n v="131.9"/>
    <n v="151.4"/>
    <n v="152.1"/>
    <n v="148.19999999999999"/>
    <n v="141.5"/>
    <n v="147.30000000000001"/>
    <n v="141.1"/>
    <n v="139.4"/>
    <n v="135.80000000000001"/>
    <n v="121.6"/>
    <n v="128.1"/>
    <n v="141.5"/>
    <n v="133.69999999999999"/>
    <x v="131"/>
    <n v="142.89999999999998"/>
    <n v="69.7"/>
    <n v="131.94999999999999"/>
    <n v="131.69999999999999"/>
    <n v="140"/>
    <n v="1.229211858279095E-2"/>
  </r>
  <r>
    <x v="1"/>
    <x v="4"/>
    <x v="11"/>
    <n v="138.6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56.19999999999999"/>
    <n v="135"/>
    <n v="125.4"/>
    <n v="133.5"/>
    <n v="125.7"/>
    <n v="128.80000000000001"/>
    <n v="127.4"/>
    <n v="115.3"/>
    <n v="124.9"/>
    <n v="136.6"/>
    <n v="125.1"/>
    <x v="132"/>
    <n v="140.64999999999998"/>
    <n v="133.69999999999999"/>
    <n v="126.15"/>
    <n v="124.9"/>
    <n v="134.80000000000001"/>
    <n v="9.7378277153558901E-3"/>
  </r>
  <r>
    <x v="2"/>
    <x v="4"/>
    <x v="11"/>
    <n v="138.6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53.19999999999999"/>
    <n v="143"/>
    <n v="134.80000000000001"/>
    <n v="141.80000000000001"/>
    <n v="135.30000000000001"/>
    <n v="134.4"/>
    <n v="132.6"/>
    <n v="118.3"/>
    <n v="126.8"/>
    <n v="138.6"/>
    <n v="128.9"/>
    <x v="133"/>
    <n v="141.05000000000001"/>
    <n v="136.5"/>
    <n v="129.69999999999999"/>
    <n v="128.4"/>
    <n v="137.6"/>
    <n v="1.1021307861866276E-2"/>
  </r>
  <r>
    <x v="0"/>
    <x v="4"/>
    <x v="12"/>
    <n v="0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53.19999999999999"/>
    <n v="148"/>
    <n v="141.9"/>
    <n v="147.19999999999999"/>
    <n v="142.6"/>
    <n v="139.5"/>
    <n v="136.1"/>
    <n v="122"/>
    <n v="127.8"/>
    <n v="141.1"/>
    <n v="133.4"/>
    <x v="132"/>
    <n v="143.30000000000001"/>
    <n v="69.75"/>
    <n v="131.94999999999999"/>
    <n v="131.9"/>
    <n v="139.80000000000001"/>
    <n v="-1.4285714285713475E-3"/>
  </r>
  <r>
    <x v="1"/>
    <x v="4"/>
    <x v="12"/>
    <n v="139.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57"/>
    <n v="135.6"/>
    <n v="125.6"/>
    <n v="134"/>
    <n v="126.8"/>
    <n v="129.30000000000001"/>
    <n v="128.19999999999999"/>
    <n v="115.3"/>
    <n v="124.6"/>
    <n v="136.69999999999999"/>
    <n v="125.6"/>
    <x v="134"/>
    <n v="141.30000000000001"/>
    <n v="134.19999999999999"/>
    <n v="126.39999999999999"/>
    <n v="125.1"/>
    <n v="134.1"/>
    <n v="-5.1928783382790581E-3"/>
  </r>
  <r>
    <x v="2"/>
    <x v="4"/>
    <x v="12"/>
    <n v="139.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54.19999999999999"/>
    <n v="143.1"/>
    <n v="135.1"/>
    <n v="142"/>
    <n v="136.6"/>
    <n v="134.69999999999999"/>
    <n v="133.1"/>
    <n v="118.5"/>
    <n v="126.5"/>
    <n v="138.5"/>
    <n v="129"/>
    <x v="126"/>
    <n v="141.6"/>
    <n v="136.89999999999998"/>
    <n v="129.80000000000001"/>
    <n v="128.6"/>
    <n v="137.19999999999999"/>
    <n v="-2.9069767441860881E-3"/>
  </r>
  <r>
    <x v="0"/>
    <x v="5"/>
    <x v="0"/>
    <n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53.6"/>
    <n v="148.30000000000001"/>
    <n v="142.30000000000001"/>
    <n v="147.5"/>
    <n v="142.30000000000001"/>
    <n v="139.80000000000001"/>
    <n v="136"/>
    <n v="122.7"/>
    <n v="128.6"/>
    <n v="141.6"/>
    <n v="134.30000000000001"/>
    <x v="128"/>
    <n v="143.94999999999999"/>
    <n v="69.900000000000006"/>
    <n v="132.30000000000001"/>
    <n v="132.30000000000001"/>
    <n v="139.30000000000001"/>
    <n v="-3.5765379113018594E-3"/>
  </r>
  <r>
    <x v="1"/>
    <x v="5"/>
    <x v="0"/>
    <n v="140.4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57.69999999999999"/>
    <n v="136"/>
    <n v="125.9"/>
    <n v="134.4"/>
    <n v="127.3"/>
    <n v="129.5"/>
    <n v="129"/>
    <n v="116.3"/>
    <n v="125.5"/>
    <n v="137.1"/>
    <n v="126.2"/>
    <x v="105"/>
    <n v="141.94999999999999"/>
    <n v="134.94999999999999"/>
    <n v="127.25"/>
    <n v="125.8"/>
    <n v="134.1"/>
    <n v="0"/>
  </r>
  <r>
    <x v="2"/>
    <x v="5"/>
    <x v="0"/>
    <n v="140.4"/>
    <n v="136"/>
    <n v="144.19999999999999"/>
    <n v="143.69999999999999"/>
    <n v="141.1"/>
    <n v="120.7"/>
    <n v="141.30000000000001"/>
    <n v="151.6"/>
    <n v="127.3"/>
    <n v="118.8"/>
    <n v="137.5"/>
    <n v="129"/>
    <n v="149.5"/>
    <n v="154.69999999999999"/>
    <n v="143.5"/>
    <n v="135.5"/>
    <n v="142.30000000000001"/>
    <n v="136.6"/>
    <n v="134.9"/>
    <n v="133.30000000000001"/>
    <n v="119.3"/>
    <n v="127.3"/>
    <n v="139"/>
    <n v="129.69999999999999"/>
    <x v="135"/>
    <n v="142.19999999999999"/>
    <n v="137.65"/>
    <n v="130.30000000000001"/>
    <n v="129.1"/>
    <n v="136.9"/>
    <n v="-2.1865889212826749E-3"/>
  </r>
  <r>
    <x v="0"/>
    <x v="5"/>
    <x v="1"/>
    <n v="0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53.30000000000001"/>
    <n v="148.69999999999999"/>
    <n v="142.4"/>
    <n v="147.80000000000001"/>
    <n v="142.4"/>
    <n v="139.9"/>
    <n v="136.19999999999999"/>
    <n v="123.3"/>
    <n v="128.80000000000001"/>
    <n v="141.5"/>
    <n v="134.30000000000001"/>
    <x v="136"/>
    <n v="143.80000000000001"/>
    <n v="69.95"/>
    <n v="132.5"/>
    <n v="132.5"/>
    <n v="138.5"/>
    <n v="-5.7430007178751706E-3"/>
  </r>
  <r>
    <x v="1"/>
    <x v="5"/>
    <x v="1"/>
    <n v="141.30000000000001"/>
    <n v="134.80000000000001"/>
    <n v="143"/>
    <n v="139.9"/>
    <n v="139.9"/>
    <n v="116.2"/>
    <n v="135.5"/>
    <n v="136.9"/>
    <n v="117"/>
    <n v="115.4"/>
    <n v="140.69999999999999"/>
    <n v="125.9"/>
    <n v="147.1"/>
    <n v="159.30000000000001"/>
    <n v="136.30000000000001"/>
    <n v="126.1"/>
    <n v="134.69999999999999"/>
    <n v="127.3"/>
    <n v="129.9"/>
    <n v="129.80000000000001"/>
    <n v="117.4"/>
    <n v="126.2"/>
    <n v="137.19999999999999"/>
    <n v="126.5"/>
    <x v="137"/>
    <n v="142.9"/>
    <n v="135.60000000000002"/>
    <n v="128"/>
    <n v="126.5"/>
    <n v="134"/>
    <n v="-7.4571215510808593E-4"/>
  </r>
  <r>
    <x v="2"/>
    <x v="5"/>
    <x v="1"/>
    <n v="141.30000000000001"/>
    <n v="135.9"/>
    <n v="143.5"/>
    <n v="140.30000000000001"/>
    <n v="140.9"/>
    <n v="120.4"/>
    <n v="142.9"/>
    <n v="140.5"/>
    <n v="125.8"/>
    <n v="117.1"/>
    <n v="137.30000000000001"/>
    <n v="128.6"/>
    <n v="149.6"/>
    <n v="154.9"/>
    <n v="143.80000000000001"/>
    <n v="135.6"/>
    <n v="142.6"/>
    <n v="136.69999999999999"/>
    <n v="135.19999999999999"/>
    <n v="133.80000000000001"/>
    <n v="120.2"/>
    <n v="127.7"/>
    <n v="139"/>
    <n v="129.9"/>
    <x v="100"/>
    <n v="142.4"/>
    <n v="138.25"/>
    <n v="130.75"/>
    <n v="129.6"/>
    <n v="136.4"/>
    <n v="-3.6523009495982466E-3"/>
  </r>
  <r>
    <x v="0"/>
    <x v="5"/>
    <x v="2"/>
    <n v="0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55.1"/>
    <n v="149.19999999999999"/>
    <n v="143"/>
    <n v="148.30000000000001"/>
    <n v="142.6"/>
    <n v="139.9"/>
    <n v="136.69999999999999"/>
    <n v="124.6"/>
    <n v="129.30000000000001"/>
    <n v="142.69999999999999"/>
    <n v="135.1"/>
    <x v="138"/>
    <n v="145.1"/>
    <n v="69.95"/>
    <n v="133"/>
    <n v="133.30000000000001"/>
    <n v="138.69999999999999"/>
    <n v="1.4440433212995569E-3"/>
  </r>
  <r>
    <x v="1"/>
    <x v="5"/>
    <x v="2"/>
    <n v="142"/>
    <n v="135"/>
    <n v="143.1"/>
    <n v="135.5"/>
    <n v="139.9"/>
    <n v="116.5"/>
    <n v="138.5"/>
    <n v="128"/>
    <n v="115.5"/>
    <n v="114.2"/>
    <n v="140.69999999999999"/>
    <n v="126.2"/>
    <n v="147.6"/>
    <n v="159.69999999999999"/>
    <n v="136.69999999999999"/>
    <n v="126.7"/>
    <n v="135.19999999999999"/>
    <n v="126.4"/>
    <n v="130.80000000000001"/>
    <n v="130.5"/>
    <n v="117.8"/>
    <n v="126.7"/>
    <n v="137.80000000000001"/>
    <n v="126.8"/>
    <x v="139"/>
    <n v="143.25"/>
    <n v="136.4"/>
    <n v="128.6"/>
    <n v="127.1"/>
    <n v="134"/>
    <n v="0"/>
  </r>
  <r>
    <x v="2"/>
    <x v="5"/>
    <x v="2"/>
    <n v="14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56.30000000000001"/>
    <n v="144.30000000000001"/>
    <n v="136.19999999999999"/>
    <n v="143.1"/>
    <n v="136.5"/>
    <n v="135.6"/>
    <n v="134.30000000000001"/>
    <n v="121"/>
    <n v="128.19999999999999"/>
    <n v="139.80000000000001"/>
    <n v="130.4"/>
    <x v="105"/>
    <n v="143.35000000000002"/>
    <n v="138.80000000000001"/>
    <n v="131.25"/>
    <n v="130.30000000000001"/>
    <n v="136.5"/>
    <n v="7.3313782991198172E-4"/>
  </r>
  <r>
    <x v="0"/>
    <x v="5"/>
    <x v="3"/>
    <n v="0"/>
    <n v="137.1"/>
    <n v="144.5"/>
    <n v="135.9"/>
    <n v="142.4"/>
    <n v="123.5"/>
    <n v="156.4"/>
    <n v="135.1"/>
    <n v="128.4"/>
    <n v="115.2"/>
    <n v="137.19999999999999"/>
    <n v="131.9"/>
    <n v="153.80000000000001"/>
    <n v="156.1"/>
    <n v="150.1"/>
    <n v="143.30000000000001"/>
    <n v="149.1"/>
    <n v="143.80000000000001"/>
    <n v="140.9"/>
    <n v="137.6"/>
    <n v="125.3"/>
    <n v="130.4"/>
    <n v="143.69999999999999"/>
    <n v="136"/>
    <x v="138"/>
    <n v="146.05000000000001"/>
    <n v="70.45"/>
    <n v="134"/>
    <n v="134.19999999999999"/>
    <n v="139.1"/>
    <n v="2.8839221341024203E-3"/>
  </r>
  <r>
    <x v="1"/>
    <x v="5"/>
    <x v="3"/>
    <n v="142.9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59.19999999999999"/>
    <n v="137.80000000000001"/>
    <n v="127.4"/>
    <n v="136.19999999999999"/>
    <n v="124.6"/>
    <n v="131.80000000000001"/>
    <n v="131.30000000000001"/>
    <n v="118.9"/>
    <n v="127.6"/>
    <n v="139.69999999999999"/>
    <n v="127.6"/>
    <x v="106"/>
    <n v="143.39999999999998"/>
    <n v="137.35000000000002"/>
    <n v="129.44999999999999"/>
    <n v="128.19999999999999"/>
    <n v="134.80000000000001"/>
    <n v="5.9701492537314283E-3"/>
  </r>
  <r>
    <x v="2"/>
    <x v="5"/>
    <x v="3"/>
    <n v="142.9"/>
    <n v="136.4"/>
    <n v="144.4"/>
    <n v="133.9"/>
    <n v="141.6"/>
    <n v="121"/>
    <n v="153.5"/>
    <n v="132.6"/>
    <n v="123.5"/>
    <n v="113.7"/>
    <n v="138.19999999999999"/>
    <n v="129.6"/>
    <n v="151.19999999999999"/>
    <n v="156.9"/>
    <n v="145.30000000000001"/>
    <n v="136.69999999999999"/>
    <n v="144"/>
    <n v="136.5"/>
    <n v="136.6"/>
    <n v="135.19999999999999"/>
    <n v="121.9"/>
    <n v="129.19999999999999"/>
    <n v="141.4"/>
    <n v="131.30000000000001"/>
    <x v="140"/>
    <n v="144.10000000000002"/>
    <n v="139.75"/>
    <n v="132.19999999999999"/>
    <n v="131.30000000000001"/>
    <n v="137.1"/>
    <n v="4.395604395604354E-3"/>
  </r>
  <r>
    <x v="0"/>
    <x v="5"/>
    <x v="4"/>
    <n v="0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57"/>
    <n v="150.80000000000001"/>
    <n v="144.1"/>
    <n v="149.80000000000001"/>
    <n v="144.30000000000001"/>
    <n v="141.80000000000001"/>
    <n v="138.4"/>
    <n v="126.4"/>
    <n v="131.19999999999999"/>
    <n v="144.4"/>
    <n v="136.80000000000001"/>
    <x v="141"/>
    <n v="146.9"/>
    <n v="70.900000000000006"/>
    <n v="134.80000000000001"/>
    <n v="135.1"/>
    <n v="139.80000000000001"/>
    <n v="5.0323508267434728E-3"/>
  </r>
  <r>
    <x v="1"/>
    <x v="5"/>
    <x v="4"/>
    <n v="143.19999999999999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60.30000000000001"/>
    <n v="138.6"/>
    <n v="127.9"/>
    <n v="137"/>
    <n v="124.7"/>
    <n v="132.5"/>
    <n v="132"/>
    <n v="119.8"/>
    <n v="128.1"/>
    <n v="140.4"/>
    <n v="128"/>
    <x v="142"/>
    <n v="144.15"/>
    <n v="137.85"/>
    <n v="130.05000000000001"/>
    <n v="128.9"/>
    <n v="135.4"/>
    <n v="4.4510385756676134E-3"/>
  </r>
  <r>
    <x v="2"/>
    <x v="5"/>
    <x v="4"/>
    <n v="143.19999999999999"/>
    <n v="136.6"/>
    <n v="146.6"/>
    <n v="133.6"/>
    <n v="142.1"/>
    <n v="121"/>
    <n v="154.6"/>
    <n v="135.6"/>
    <n v="122.3"/>
    <n v="109.6"/>
    <n v="138.1"/>
    <n v="129.9"/>
    <n v="151.69999999999999"/>
    <n v="157.9"/>
    <n v="146"/>
    <n v="137.4"/>
    <n v="144.69999999999999"/>
    <n v="136.9"/>
    <n v="137.4"/>
    <n v="136"/>
    <n v="122.9"/>
    <n v="129.9"/>
    <n v="142.1"/>
    <n v="131.80000000000001"/>
    <x v="143"/>
    <n v="144.85000000000002"/>
    <n v="140.30000000000001"/>
    <n v="132.94999999999999"/>
    <n v="132.1"/>
    <n v="137.80000000000001"/>
    <n v="5.105762217359716E-3"/>
  </r>
  <r>
    <x v="0"/>
    <x v="5"/>
    <x v="5"/>
    <n v="0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57.30000000000001"/>
    <n v="151.30000000000001"/>
    <n v="144.69999999999999"/>
    <n v="150.30000000000001"/>
    <n v="145.1"/>
    <n v="142.19999999999999"/>
    <n v="138.4"/>
    <n v="127.4"/>
    <n v="131.4"/>
    <n v="145.1"/>
    <n v="137.80000000000001"/>
    <x v="144"/>
    <n v="147.55000000000001"/>
    <n v="71.099999999999994"/>
    <n v="134.9"/>
    <n v="135.6"/>
    <n v="140.5"/>
    <n v="5.0071530758225222E-3"/>
  </r>
  <r>
    <x v="1"/>
    <x v="5"/>
    <x v="5"/>
    <n v="142.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61"/>
    <n v="138.9"/>
    <n v="128.69999999999999"/>
    <n v="137.4"/>
    <n v="126.5"/>
    <n v="133.1"/>
    <n v="132.6"/>
    <n v="120.4"/>
    <n v="128.19999999999999"/>
    <n v="141.19999999999999"/>
    <n v="128.5"/>
    <x v="102"/>
    <n v="144.75"/>
    <n v="137.80000000000001"/>
    <n v="130.39999999999998"/>
    <n v="129.5"/>
    <n v="136.19999999999999"/>
    <n v="5.9084194977842164E-3"/>
  </r>
  <r>
    <x v="2"/>
    <x v="5"/>
    <x v="5"/>
    <n v="142.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58.30000000000001"/>
    <n v="146.4"/>
    <n v="138.1"/>
    <n v="145.19999999999999"/>
    <n v="138.1"/>
    <n v="137.9"/>
    <n v="136.19999999999999"/>
    <n v="123.7"/>
    <n v="130.1"/>
    <n v="142.80000000000001"/>
    <n v="132.6"/>
    <x v="145"/>
    <n v="145.44999999999999"/>
    <n v="140.19999999999999"/>
    <n v="133.14999999999998"/>
    <n v="132.6"/>
    <n v="138.5"/>
    <n v="5.0798258345427331E-3"/>
  </r>
  <r>
    <x v="0"/>
    <x v="5"/>
    <x v="6"/>
    <n v="0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56.1"/>
    <n v="151.5"/>
    <n v="145.1"/>
    <n v="150.6"/>
    <n v="146.80000000000001"/>
    <n v="143.1"/>
    <n v="139"/>
    <n v="127.5"/>
    <n v="131.4"/>
    <n v="145.80000000000001"/>
    <n v="138.4"/>
    <x v="146"/>
    <n v="147.25"/>
    <n v="71.55"/>
    <n v="135.19999999999999"/>
    <n v="136"/>
    <n v="141.80000000000001"/>
    <n v="9.2526690391459884E-3"/>
  </r>
  <r>
    <x v="1"/>
    <x v="5"/>
    <x v="6"/>
    <n v="143.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61.4"/>
    <n v="139.6"/>
    <n v="128.9"/>
    <n v="137.9"/>
    <n v="128.1"/>
    <n v="133.6"/>
    <n v="133.6"/>
    <n v="120.1"/>
    <n v="128.19999999999999"/>
    <n v="144"/>
    <n v="129"/>
    <x v="147"/>
    <n v="145.19999999999999"/>
    <n v="138.6"/>
    <n v="130.89999999999998"/>
    <n v="130.19999999999999"/>
    <n v="137.5"/>
    <n v="9.54478707782681E-3"/>
  </r>
  <r>
    <x v="2"/>
    <x v="5"/>
    <x v="6"/>
    <n v="143.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57.5"/>
    <n v="146.80000000000001"/>
    <n v="138.4"/>
    <n v="145.6"/>
    <n v="139.69999999999999"/>
    <n v="138.6"/>
    <n v="137"/>
    <n v="123.6"/>
    <n v="130.1"/>
    <n v="144.69999999999999"/>
    <n v="133.1"/>
    <x v="148"/>
    <n v="145.30000000000001"/>
    <n v="141.1"/>
    <n v="133.55000000000001"/>
    <n v="133.19999999999999"/>
    <n v="139.80000000000001"/>
    <n v="9.3862815884477348E-3"/>
  </r>
  <r>
    <x v="0"/>
    <x v="5"/>
    <x v="7"/>
    <n v="0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56.4"/>
    <n v="152.1"/>
    <n v="145.80000000000001"/>
    <n v="151.30000000000001"/>
    <n v="147.69999999999999"/>
    <n v="143.80000000000001"/>
    <n v="139.4"/>
    <n v="128.30000000000001"/>
    <n v="131.30000000000001"/>
    <n v="146.9"/>
    <n v="138.6"/>
    <x v="149"/>
    <n v="147.5"/>
    <n v="71.900000000000006"/>
    <n v="135.35000000000002"/>
    <n v="136.6"/>
    <n v="142.5"/>
    <n v="4.9365303244004836E-3"/>
  </r>
  <r>
    <x v="1"/>
    <x v="5"/>
    <x v="7"/>
    <n v="144.6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62.1"/>
    <n v="140"/>
    <n v="129"/>
    <n v="138.30000000000001"/>
    <n v="129.80000000000001"/>
    <n v="134.4"/>
    <n v="134.9"/>
    <n v="120.7"/>
    <n v="128.30000000000001"/>
    <n v="145.30000000000001"/>
    <n v="129.80000000000001"/>
    <x v="130"/>
    <n v="145.94999999999999"/>
    <n v="139.5"/>
    <n v="131.60000000000002"/>
    <n v="131"/>
    <n v="138"/>
    <n v="3.6363636363636364E-3"/>
  </r>
  <r>
    <x v="2"/>
    <x v="5"/>
    <x v="7"/>
    <n v="144.6"/>
    <n v="138.30000000000001"/>
    <n v="148"/>
    <n v="138.1"/>
    <n v="142.6"/>
    <n v="122.2"/>
    <n v="150.6"/>
    <n v="156.6"/>
    <n v="122.4"/>
    <n v="114.7"/>
    <n v="139.4"/>
    <n v="131.1"/>
    <n v="153"/>
    <n v="157.9"/>
    <n v="147.30000000000001"/>
    <n v="138.80000000000001"/>
    <n v="146.1"/>
    <n v="140.9"/>
    <n v="139.4"/>
    <n v="137.69999999999999"/>
    <n v="124.3"/>
    <n v="130.1"/>
    <n v="146"/>
    <n v="133.6"/>
    <x v="150"/>
    <n v="145.75"/>
    <n v="142"/>
    <n v="133.89999999999998"/>
    <n v="133.9"/>
    <n v="140.4"/>
    <n v="4.291845493562191E-3"/>
  </r>
  <r>
    <x v="0"/>
    <x v="5"/>
    <x v="8"/>
    <n v="0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57.69999999999999"/>
    <n v="152.1"/>
    <n v="146.1"/>
    <n v="151.30000000000001"/>
    <n v="149"/>
    <n v="144"/>
    <n v="140"/>
    <n v="129.9"/>
    <n v="132"/>
    <n v="147.6"/>
    <n v="140"/>
    <x v="151"/>
    <n v="148.85"/>
    <n v="72"/>
    <n v="136"/>
    <n v="137.4"/>
    <n v="142.1"/>
    <n v="-2.8070175438596888E-3"/>
  </r>
  <r>
    <x v="1"/>
    <x v="5"/>
    <x v="8"/>
    <n v="145.30000000000001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63.30000000000001"/>
    <n v="140.80000000000001"/>
    <n v="129.30000000000001"/>
    <n v="139.1"/>
    <n v="131.19999999999999"/>
    <n v="134.9"/>
    <n v="135.69999999999999"/>
    <n v="122.5"/>
    <n v="129.30000000000001"/>
    <n v="145.19999999999999"/>
    <n v="130.19999999999999"/>
    <x v="152"/>
    <n v="146.75"/>
    <n v="140.10000000000002"/>
    <n v="132.5"/>
    <n v="131.9"/>
    <n v="138.1"/>
    <n v="7.246376811593791E-4"/>
  </r>
  <r>
    <x v="2"/>
    <x v="5"/>
    <x v="8"/>
    <n v="145.30000000000001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59.19999999999999"/>
    <n v="147.69999999999999"/>
    <n v="139.1"/>
    <n v="146.5"/>
    <n v="142.30000000000001"/>
    <n v="139.69999999999999"/>
    <n v="138.4"/>
    <n v="126"/>
    <n v="130.9"/>
    <n v="146.19999999999999"/>
    <n v="134.5"/>
    <x v="128"/>
    <n v="146.85"/>
    <n v="142.5"/>
    <n v="134.65"/>
    <n v="134.69999999999999"/>
    <n v="140.19999999999999"/>
    <n v="-1.424501424501546E-3"/>
  </r>
  <r>
    <x v="0"/>
    <x v="5"/>
    <x v="9"/>
    <n v="0"/>
    <n v="139.30000000000001"/>
    <n v="147.6"/>
    <n v="134.6"/>
    <n v="141.9"/>
    <n v="123.5"/>
    <n v="144.5"/>
    <n v="147.6"/>
    <n v="121.4"/>
    <n v="112.3"/>
    <n v="139.5"/>
    <n v="134.6"/>
    <n v="155.19999999999999"/>
    <n v="159.6"/>
    <n v="150.69999999999999"/>
    <n v="144.5"/>
    <n v="149.80000000000001"/>
    <n v="149.69999999999999"/>
    <n v="147.5"/>
    <n v="144.80000000000001"/>
    <n v="130.80000000000001"/>
    <n v="134.4"/>
    <n v="148"/>
    <n v="140.1"/>
    <x v="153"/>
    <n v="149.85"/>
    <n v="73.75"/>
    <n v="139.60000000000002"/>
    <n v="139.80000000000001"/>
    <n v="142.19999999999999"/>
    <n v="7.0372976776913662E-4"/>
  </r>
  <r>
    <x v="1"/>
    <x v="5"/>
    <x v="9"/>
    <n v="146.30000000000001"/>
    <n v="137.6"/>
    <n v="144.9"/>
    <n v="133.5"/>
    <n v="141.5"/>
    <n v="118"/>
    <n v="139.5"/>
    <n v="153"/>
    <n v="113.2"/>
    <n v="112.8"/>
    <n v="141.1"/>
    <n v="127.6"/>
    <n v="152"/>
    <n v="164"/>
    <n v="141.5"/>
    <n v="129.80000000000001"/>
    <n v="139.69999999999999"/>
    <n v="133.4"/>
    <n v="135.1"/>
    <n v="136.19999999999999"/>
    <n v="123.3"/>
    <n v="130.4"/>
    <n v="145.5"/>
    <n v="130.69999999999999"/>
    <x v="145"/>
    <n v="147.35"/>
    <n v="140.69999999999999"/>
    <n v="133.30000000000001"/>
    <n v="132.5"/>
    <n v="138.9"/>
    <n v="5.7929036929761871E-3"/>
  </r>
  <r>
    <x v="2"/>
    <x v="5"/>
    <x v="9"/>
    <n v="146.9"/>
    <n v="137.4"/>
    <n v="149.5"/>
    <n v="137.30000000000001"/>
    <n v="141.9"/>
    <n v="121.1"/>
    <n v="142.5"/>
    <n v="146.69999999999999"/>
    <n v="119.1"/>
    <n v="111.9"/>
    <n v="141"/>
    <n v="133.6"/>
    <n v="154.5"/>
    <n v="162.6"/>
    <n v="148"/>
    <n v="139.19999999999999"/>
    <n v="146.80000000000001"/>
    <n v="145.30000000000001"/>
    <n v="142.19999999999999"/>
    <n v="142.1"/>
    <n v="125.5"/>
    <n v="132"/>
    <n v="147.80000000000001"/>
    <n v="136.5"/>
    <x v="129"/>
    <n v="149.55000000000001"/>
    <n v="144.55000000000001"/>
    <n v="137.05000000000001"/>
    <n v="136.30000000000001"/>
    <n v="140.80000000000001"/>
    <n v="4.2796005706135717E-3"/>
  </r>
  <r>
    <x v="0"/>
    <x v="5"/>
    <x v="11"/>
    <n v="0"/>
    <n v="137.1"/>
    <n v="150.80000000000001"/>
    <n v="136.69999999999999"/>
    <n v="141.9"/>
    <n v="122.8"/>
    <n v="143.9"/>
    <n v="147.5"/>
    <n v="121"/>
    <n v="111.6"/>
    <n v="140.6"/>
    <n v="137.5"/>
    <n v="156.1"/>
    <n v="161.9"/>
    <n v="151.69999999999999"/>
    <n v="145.5"/>
    <n v="150.80000000000001"/>
    <n v="150.30000000000001"/>
    <n v="148"/>
    <n v="145.4"/>
    <n v="130.30000000000001"/>
    <n v="133.1"/>
    <n v="150.19999999999999"/>
    <n v="143.1"/>
    <x v="144"/>
    <n v="152.5"/>
    <n v="74"/>
    <n v="139.25"/>
    <n v="140.1"/>
    <n v="142.4"/>
    <n v="1.4064697609002606E-3"/>
  </r>
  <r>
    <x v="1"/>
    <x v="5"/>
    <x v="11"/>
    <n v="146.9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64.4"/>
    <n v="142.4"/>
    <n v="130.19999999999999"/>
    <n v="140.5"/>
    <n v="136.69999999999999"/>
    <n v="135.80000000000001"/>
    <n v="136.80000000000001"/>
    <n v="121.2"/>
    <n v="130.5"/>
    <n v="146.1"/>
    <n v="131.30000000000001"/>
    <x v="141"/>
    <n v="147.85000000000002"/>
    <n v="141.35000000000002"/>
    <n v="133.65"/>
    <n v="132.19999999999999"/>
    <n v="139"/>
    <n v="7.1994240460759049E-4"/>
  </r>
  <r>
    <x v="2"/>
    <x v="5"/>
    <x v="11"/>
    <n v="146.9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62.6"/>
    <n v="148"/>
    <n v="139.1"/>
    <n v="146.69999999999999"/>
    <n v="145.1"/>
    <n v="142.19999999999999"/>
    <n v="142.1"/>
    <n v="125.5"/>
    <n v="132"/>
    <n v="147.80000000000001"/>
    <n v="136.5"/>
    <x v="129"/>
    <n v="149.55000000000001"/>
    <n v="144.55000000000001"/>
    <n v="137.05000000000001"/>
    <n v="136.30000000000001"/>
    <n v="140.80000000000001"/>
    <n v="0"/>
  </r>
  <r>
    <x v="0"/>
    <x v="5"/>
    <x v="12"/>
    <n v="0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62.4"/>
    <n v="151.6"/>
    <n v="145.9"/>
    <n v="150.80000000000001"/>
    <n v="149"/>
    <n v="149.5"/>
    <n v="149.6"/>
    <n v="128.9"/>
    <n v="133.19999999999999"/>
    <n v="155.1"/>
    <n v="143.30000000000001"/>
    <x v="123"/>
    <n v="152.85000000000002"/>
    <n v="74.75"/>
    <n v="141.39999999999998"/>
    <n v="141.6"/>
    <n v="141.9"/>
    <n v="-3.5112359550561797E-3"/>
  </r>
  <r>
    <x v="1"/>
    <x v="5"/>
    <x v="12"/>
    <n v="146.5"/>
    <n v="138.5"/>
    <n v="147.80000000000001"/>
    <n v="141.1"/>
    <n v="141.6"/>
    <n v="118.1"/>
    <n v="138.5"/>
    <n v="132.4"/>
    <n v="117.5"/>
    <n v="111"/>
    <n v="141.5"/>
    <n v="128.1"/>
    <n v="152.9"/>
    <n v="164.6"/>
    <n v="142.69999999999999"/>
    <n v="130.30000000000001"/>
    <n v="140.80000000000001"/>
    <n v="132.4"/>
    <n v="136.19999999999999"/>
    <n v="137.30000000000001"/>
    <n v="118.8"/>
    <n v="130.80000000000001"/>
    <n v="146.5"/>
    <n v="131.69999999999999"/>
    <x v="100"/>
    <n v="148.14999999999998"/>
    <n v="141.35"/>
    <n v="134.05000000000001"/>
    <n v="131.69999999999999"/>
    <n v="138"/>
    <n v="-7.1942446043165471E-3"/>
  </r>
  <r>
    <x v="2"/>
    <x v="5"/>
    <x v="12"/>
    <n v="146.5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63"/>
    <n v="148.1"/>
    <n v="139.4"/>
    <n v="146.80000000000001"/>
    <n v="142.69999999999999"/>
    <n v="143.19999999999999"/>
    <n v="144.9"/>
    <n v="123.6"/>
    <n v="132.19999999999999"/>
    <n v="150.1"/>
    <n v="136.80000000000001"/>
    <x v="98"/>
    <n v="149.9"/>
    <n v="144.85"/>
    <n v="138.55000000000001"/>
    <n v="136.80000000000001"/>
    <n v="140.1"/>
    <n v="-4.9715909090910296E-3"/>
  </r>
  <r>
    <x v="0"/>
    <x v="6"/>
    <x v="0"/>
    <n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62.69999999999999"/>
    <n v="150.6"/>
    <n v="145.1"/>
    <n v="149.9"/>
    <n v="146.19999999999999"/>
    <n v="150.1"/>
    <n v="149.6"/>
    <n v="128.6"/>
    <n v="133.5"/>
    <n v="155.19999999999999"/>
    <n v="142.9"/>
    <x v="108"/>
    <n v="152.80000000000001"/>
    <n v="75.05"/>
    <n v="141.55000000000001"/>
    <n v="141.69999999999999"/>
    <n v="141"/>
    <n v="-6.3424947145877776E-3"/>
  </r>
  <r>
    <x v="1"/>
    <x v="6"/>
    <x v="0"/>
    <n v="147.69999999999999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64.7"/>
    <n v="143"/>
    <n v="130.4"/>
    <n v="141.1"/>
    <n v="128.6"/>
    <n v="136.30000000000001"/>
    <n v="137.80000000000001"/>
    <n v="118.6"/>
    <n v="131.69999999999999"/>
    <n v="146.6"/>
    <n v="131.9"/>
    <x v="154"/>
    <n v="148.30000000000001"/>
    <n v="142"/>
    <n v="134.75"/>
    <n v="131.80000000000001"/>
    <n v="138"/>
    <n v="0"/>
  </r>
  <r>
    <x v="2"/>
    <x v="6"/>
    <x v="0"/>
    <n v="147.69999999999999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63.19999999999999"/>
    <n v="147.6"/>
    <n v="139"/>
    <n v="146.4"/>
    <n v="139.5"/>
    <n v="143.6"/>
    <n v="145.1"/>
    <n v="123.3"/>
    <n v="132.80000000000001"/>
    <n v="150.19999999999999"/>
    <n v="136.69999999999999"/>
    <x v="108"/>
    <n v="149.94999999999999"/>
    <n v="145.64999999999998"/>
    <n v="138.94999999999999"/>
    <n v="136.9"/>
    <n v="139.6"/>
    <n v="-3.5688793718772309E-3"/>
  </r>
  <r>
    <x v="0"/>
    <x v="6"/>
    <x v="1"/>
    <n v="0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62.80000000000001"/>
    <n v="150.5"/>
    <n v="146.1"/>
    <n v="149.9"/>
    <n v="145.30000000000001"/>
    <n v="150.1"/>
    <n v="149.9"/>
    <n v="129.19999999999999"/>
    <n v="134.9"/>
    <n v="155.5"/>
    <n v="143.4"/>
    <x v="105"/>
    <n v="153.10000000000002"/>
    <n v="75.05"/>
    <n v="142.4"/>
    <n v="142.19999999999999"/>
    <n v="141"/>
    <n v="0"/>
  </r>
  <r>
    <x v="1"/>
    <x v="6"/>
    <x v="1"/>
    <n v="148.5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64.9"/>
    <n v="143.30000000000001"/>
    <n v="130.80000000000001"/>
    <n v="141.4"/>
    <n v="127.1"/>
    <n v="136.6"/>
    <n v="138.5"/>
    <n v="119.2"/>
    <n v="133"/>
    <n v="146.6"/>
    <n v="132.19999999999999"/>
    <x v="103"/>
    <n v="148.55000000000001"/>
    <n v="142.55000000000001"/>
    <n v="135.75"/>
    <n v="132.4"/>
    <n v="138.6"/>
    <n v="4.3478260869564802E-3"/>
  </r>
  <r>
    <x v="2"/>
    <x v="6"/>
    <x v="1"/>
    <n v="148.5"/>
    <n v="137.6"/>
    <n v="152"/>
    <n v="141.5"/>
    <n v="142.19999999999999"/>
    <n v="122"/>
    <n v="136.4"/>
    <n v="129.69999999999999"/>
    <n v="121"/>
    <n v="109"/>
    <n v="139.69999999999999"/>
    <n v="133.6"/>
    <n v="154.9"/>
    <n v="163.4"/>
    <n v="147.69999999999999"/>
    <n v="139.69999999999999"/>
    <n v="146.5"/>
    <n v="138.4"/>
    <n v="143.69999999999999"/>
    <n v="145.6"/>
    <n v="123.9"/>
    <n v="134.1"/>
    <n v="150.30000000000001"/>
    <n v="137.1"/>
    <x v="140"/>
    <n v="150.25"/>
    <n v="146.1"/>
    <n v="139.85"/>
    <n v="137.4"/>
    <n v="139.9"/>
    <n v="2.1489971346705687E-3"/>
  </r>
  <r>
    <x v="0"/>
    <x v="6"/>
    <x v="2"/>
    <n v="0"/>
    <n v="136.9"/>
    <n v="154.1"/>
    <n v="138.69999999999999"/>
    <n v="142.5"/>
    <n v="124.1"/>
    <n v="136.1"/>
    <n v="128.19999999999999"/>
    <n v="122.3"/>
    <n v="108.3"/>
    <n v="138.9"/>
    <n v="137.4"/>
    <n v="156.4"/>
    <n v="162.9"/>
    <n v="150.80000000000001"/>
    <n v="146.1"/>
    <n v="150.1"/>
    <n v="146.4"/>
    <n v="150"/>
    <n v="150.4"/>
    <n v="129.9"/>
    <n v="134"/>
    <n v="155.5"/>
    <n v="143.80000000000001"/>
    <x v="154"/>
    <n v="153.35000000000002"/>
    <n v="75"/>
    <n v="142.19999999999999"/>
    <n v="142.4"/>
    <n v="141.19999999999999"/>
    <n v="1.4184397163119762E-3"/>
  </r>
  <r>
    <x v="1"/>
    <x v="6"/>
    <x v="2"/>
    <n v="149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65.3"/>
    <n v="143.5"/>
    <n v="131.19999999999999"/>
    <n v="141.6"/>
    <n v="128.80000000000001"/>
    <n v="136.80000000000001"/>
    <n v="139.19999999999999"/>
    <n v="119.9"/>
    <n v="132.5"/>
    <n v="146.69999999999999"/>
    <n v="133"/>
    <x v="127"/>
    <n v="149.15"/>
    <n v="142.9"/>
    <n v="135.85"/>
    <n v="132.80000000000001"/>
    <n v="139.5"/>
    <n v="6.4935064935065347E-3"/>
  </r>
  <r>
    <x v="2"/>
    <x v="6"/>
    <x v="2"/>
    <n v="149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63.5"/>
    <n v="147.9"/>
    <n v="139.9"/>
    <n v="146.69999999999999"/>
    <n v="139.69999999999999"/>
    <n v="143.80000000000001"/>
    <n v="146.19999999999999"/>
    <n v="124.6"/>
    <n v="133.4"/>
    <n v="150.30000000000001"/>
    <n v="137.69999999999999"/>
    <x v="143"/>
    <n v="150.6"/>
    <n v="146.4"/>
    <n v="139.80000000000001"/>
    <n v="137.69999999999999"/>
    <n v="140.4"/>
    <n v="3.5739814152966403E-3"/>
  </r>
  <r>
    <x v="0"/>
    <x v="6"/>
    <x v="4"/>
    <n v="0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63.30000000000001"/>
    <n v="151.30000000000001"/>
    <n v="146.6"/>
    <n v="150.69999999999999"/>
    <n v="146.9"/>
    <n v="149.5"/>
    <n v="151.30000000000001"/>
    <n v="130.19999999999999"/>
    <n v="133.9"/>
    <n v="156.69999999999999"/>
    <n v="145.9"/>
    <x v="135"/>
    <n v="154.60000000000002"/>
    <n v="74.75"/>
    <n v="142.60000000000002"/>
    <n v="142.9"/>
    <n v="142.4"/>
    <n v="8.4985835694052214E-3"/>
  </r>
  <r>
    <x v="1"/>
    <x v="6"/>
    <x v="4"/>
    <n v="150.1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66.2"/>
    <n v="144"/>
    <n v="131.69999999999999"/>
    <n v="142.19999999999999"/>
    <n v="129.4"/>
    <n v="137.19999999999999"/>
    <n v="139.80000000000001"/>
    <n v="120.1"/>
    <n v="132.6"/>
    <n v="148"/>
    <n v="134"/>
    <x v="155"/>
    <n v="150.1"/>
    <n v="143.64999999999998"/>
    <n v="136.19999999999999"/>
    <n v="133.30000000000001"/>
    <n v="141.5"/>
    <n v="1.4336917562724014E-2"/>
  </r>
  <r>
    <x v="2"/>
    <x v="6"/>
    <x v="4"/>
    <n v="150.1"/>
    <n v="138.30000000000001"/>
    <n v="158.5"/>
    <n v="136"/>
    <n v="142.5"/>
    <n v="122"/>
    <n v="146.5"/>
    <n v="143"/>
    <n v="124.9"/>
    <n v="109.9"/>
    <n v="139.9"/>
    <n v="134"/>
    <n v="155.5"/>
    <n v="164.1"/>
    <n v="148.4"/>
    <n v="140.4"/>
    <n v="147.30000000000001"/>
    <n v="140.30000000000001"/>
    <n v="143.69999999999999"/>
    <n v="146.9"/>
    <n v="124.9"/>
    <n v="133.4"/>
    <n v="151.6"/>
    <n v="139.19999999999999"/>
    <x v="156"/>
    <n v="151.64999999999998"/>
    <n v="146.89999999999998"/>
    <n v="140.15"/>
    <n v="138.19999999999999"/>
    <n v="142"/>
    <n v="1.1396011396011355E-2"/>
  </r>
  <r>
    <x v="0"/>
    <x v="6"/>
    <x v="5"/>
    <n v="0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64.2"/>
    <n v="151.4"/>
    <n v="146.5"/>
    <n v="150.69999999999999"/>
    <n v="147.80000000000001"/>
    <n v="149.6"/>
    <n v="151.69999999999999"/>
    <n v="130.19999999999999"/>
    <n v="134.80000000000001"/>
    <n v="157.69999999999999"/>
    <n v="146.4"/>
    <x v="157"/>
    <n v="155.30000000000001"/>
    <n v="74.8"/>
    <n v="143.25"/>
    <n v="143.30000000000001"/>
    <n v="143.6"/>
    <n v="8.4269662921347514E-3"/>
  </r>
  <r>
    <x v="1"/>
    <x v="6"/>
    <x v="5"/>
    <n v="149.4"/>
    <n v="140.69999999999999"/>
    <n v="159.6"/>
    <n v="140.4"/>
    <n v="143.4"/>
    <n v="118.6"/>
    <n v="150.9"/>
    <n v="169.8"/>
    <n v="127.4"/>
    <n v="111.8"/>
    <n v="141"/>
    <n v="129"/>
    <n v="155.1"/>
    <n v="166.7"/>
    <n v="144.30000000000001"/>
    <n v="131.69999999999999"/>
    <n v="142.4"/>
    <n v="130.5"/>
    <n v="137.4"/>
    <n v="140.30000000000001"/>
    <n v="119.6"/>
    <n v="133.69999999999999"/>
    <n v="148.9"/>
    <n v="134.30000000000001"/>
    <x v="158"/>
    <n v="150.5"/>
    <n v="143.4"/>
    <n v="137"/>
    <n v="133.6"/>
    <n v="142.1"/>
    <n v="4.2402826855123272E-3"/>
  </r>
  <r>
    <x v="2"/>
    <x v="6"/>
    <x v="5"/>
    <n v="149.4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64.9"/>
    <n v="148.6"/>
    <n v="140.4"/>
    <n v="147.4"/>
    <n v="141.19999999999999"/>
    <n v="143.80000000000001"/>
    <n v="147.4"/>
    <n v="124.6"/>
    <n v="134.30000000000001"/>
    <n v="152.5"/>
    <n v="139.6"/>
    <x v="149"/>
    <n v="152.25"/>
    <n v="146.60000000000002"/>
    <n v="140.85000000000002"/>
    <n v="138.6"/>
    <n v="142.9"/>
    <n v="6.3380281690141246E-3"/>
  </r>
  <r>
    <x v="0"/>
    <x v="6"/>
    <x v="6"/>
    <n v="0"/>
    <n v="138.4"/>
    <n v="164"/>
    <n v="138.4"/>
    <n v="143.9"/>
    <n v="124.4"/>
    <n v="146.4"/>
    <n v="150.1"/>
    <n v="130.6"/>
    <n v="110.8"/>
    <n v="141.69999999999999"/>
    <n v="138.5"/>
    <n v="156.69999999999999"/>
    <n v="164.5"/>
    <n v="151.6"/>
    <n v="146.6"/>
    <n v="150.9"/>
    <n v="146.80000000000001"/>
    <n v="150"/>
    <n v="152.19999999999999"/>
    <n v="131.19999999999999"/>
    <n v="136.1"/>
    <n v="159.1"/>
    <n v="147.5"/>
    <x v="159"/>
    <n v="156"/>
    <n v="75"/>
    <n v="144.14999999999998"/>
    <n v="144.19999999999999"/>
    <n v="144.9"/>
    <n v="9.0529247910864311E-3"/>
  </r>
  <r>
    <x v="1"/>
    <x v="6"/>
    <x v="6"/>
    <n v="150.6"/>
    <n v="141.4"/>
    <n v="160.19999999999999"/>
    <n v="142.5"/>
    <n v="144.1"/>
    <n v="119.3"/>
    <n v="154.69999999999999"/>
    <n v="180.1"/>
    <n v="128.9"/>
    <n v="111.8"/>
    <n v="141.6"/>
    <n v="129.5"/>
    <n v="155.6"/>
    <n v="167.2"/>
    <n v="144.69999999999999"/>
    <n v="131.9"/>
    <n v="142.69999999999999"/>
    <n v="127"/>
    <n v="137.69999999999999"/>
    <n v="140.80000000000001"/>
    <n v="120.6"/>
    <n v="135.1"/>
    <n v="150.4"/>
    <n v="135"/>
    <x v="160"/>
    <n v="151.1"/>
    <n v="144.14999999999998"/>
    <n v="137.94999999999999"/>
    <n v="134.5"/>
    <n v="143.30000000000001"/>
    <n v="8.4447572132302397E-3"/>
  </r>
  <r>
    <x v="2"/>
    <x v="6"/>
    <x v="6"/>
    <n v="150.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65.2"/>
    <n v="148.9"/>
    <n v="140.5"/>
    <n v="147.6"/>
    <n v="139.30000000000001"/>
    <n v="144.19999999999999"/>
    <n v="147.9"/>
    <n v="125.6"/>
    <n v="135.69999999999999"/>
    <n v="154"/>
    <n v="140.5"/>
    <x v="161"/>
    <n v="152.85"/>
    <n v="147.39999999999998"/>
    <n v="141.80000000000001"/>
    <n v="139.5"/>
    <n v="144.19999999999999"/>
    <n v="9.0972708187542547E-3"/>
  </r>
  <r>
    <x v="0"/>
    <x v="6"/>
    <x v="7"/>
    <n v="0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65.1"/>
    <n v="151.80000000000001"/>
    <n v="146.6"/>
    <n v="151.1"/>
    <n v="146.4"/>
    <n v="150.19999999999999"/>
    <n v="152.69999999999999"/>
    <n v="131.4"/>
    <n v="138.80000000000001"/>
    <n v="159.69999999999999"/>
    <n v="148"/>
    <x v="162"/>
    <n v="156.55000000000001"/>
    <n v="75.099999999999994"/>
    <n v="145.75"/>
    <n v="144.9"/>
    <n v="145.69999999999999"/>
    <n v="5.521048999309751E-3"/>
  </r>
  <r>
    <x v="1"/>
    <x v="6"/>
    <x v="7"/>
    <n v="151.6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67.9"/>
    <n v="145"/>
    <n v="132.19999999999999"/>
    <n v="143"/>
    <n v="125.5"/>
    <n v="138.1"/>
    <n v="141.5"/>
    <n v="120.8"/>
    <n v="137.80000000000001"/>
    <n v="151.5"/>
    <n v="135.4"/>
    <x v="163"/>
    <n v="151.65"/>
    <n v="144.85"/>
    <n v="139.65"/>
    <n v="135.30000000000001"/>
    <n v="144.19999999999999"/>
    <n v="6.2805303558965608E-3"/>
  </r>
  <r>
    <x v="2"/>
    <x v="6"/>
    <x v="7"/>
    <n v="151.6"/>
    <n v="140.1"/>
    <n v="160.6"/>
    <n v="138.5"/>
    <n v="144.69999999999999"/>
    <n v="122.9"/>
    <n v="149.4"/>
    <n v="167.4"/>
    <n v="130.9"/>
    <n v="112"/>
    <n v="142.6"/>
    <n v="134.9"/>
    <n v="156.6"/>
    <n v="165.8"/>
    <n v="149.1"/>
    <n v="140.6"/>
    <n v="147.9"/>
    <n v="138.5"/>
    <n v="144.5"/>
    <n v="148.5"/>
    <n v="125.8"/>
    <n v="138.4"/>
    <n v="154.9"/>
    <n v="140.9"/>
    <x v="164"/>
    <n v="153.35000000000002"/>
    <n v="148.05000000000001"/>
    <n v="143.44999999999999"/>
    <n v="140.19999999999999"/>
    <n v="145"/>
    <n v="5.5478502080444619E-3"/>
  </r>
  <r>
    <x v="0"/>
    <x v="6"/>
    <x v="8"/>
    <n v="0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65.7"/>
    <n v="151.69999999999999"/>
    <n v="146.6"/>
    <n v="151"/>
    <n v="146.9"/>
    <n v="150.30000000000001"/>
    <n v="153.4"/>
    <n v="131.6"/>
    <n v="140.19999999999999"/>
    <n v="160.19999999999999"/>
    <n v="148.30000000000001"/>
    <x v="165"/>
    <n v="157"/>
    <n v="75.150000000000006"/>
    <n v="146.80000000000001"/>
    <n v="145.4"/>
    <n v="146.69999999999999"/>
    <n v="6.8634179821551134E-3"/>
  </r>
  <r>
    <x v="1"/>
    <x v="6"/>
    <x v="8"/>
    <n v="152.19999999999999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68.6"/>
    <n v="145.30000000000001"/>
    <n v="132.19999999999999"/>
    <n v="143.30000000000001"/>
    <n v="126.6"/>
    <n v="138.30000000000001"/>
    <n v="141.9"/>
    <n v="121.2"/>
    <n v="139"/>
    <n v="151.6"/>
    <n v="135.9"/>
    <x v="166"/>
    <n v="152.25"/>
    <n v="145.25"/>
    <n v="140.44999999999999"/>
    <n v="135.69999999999999"/>
    <n v="144.69999999999999"/>
    <n v="3.4674063800277394E-3"/>
  </r>
  <r>
    <x v="2"/>
    <x v="6"/>
    <x v="8"/>
    <n v="152.19999999999999"/>
    <n v="140.9"/>
    <n v="160.80000000000001"/>
    <n v="139.6"/>
    <n v="145.4"/>
    <n v="123.5"/>
    <n v="146.6"/>
    <n v="173.2"/>
    <n v="131.6"/>
    <n v="113.2"/>
    <n v="144.1"/>
    <n v="135"/>
    <n v="156.80000000000001"/>
    <n v="166.5"/>
    <n v="149.19999999999999"/>
    <n v="140.6"/>
    <n v="147.9"/>
    <n v="139.19999999999999"/>
    <n v="144.6"/>
    <n v="149"/>
    <n v="126.1"/>
    <n v="139.69999999999999"/>
    <n v="155.19999999999999"/>
    <n v="141.30000000000001"/>
    <x v="167"/>
    <n v="153.9"/>
    <n v="148.39999999999998"/>
    <n v="144.35"/>
    <n v="140.69999999999999"/>
    <n v="145.80000000000001"/>
    <n v="5.5172413793104233E-3"/>
  </r>
  <r>
    <x v="0"/>
    <x v="6"/>
    <x v="9"/>
    <n v="0"/>
    <n v="141"/>
    <n v="161.6"/>
    <n v="141.19999999999999"/>
    <n v="146.5"/>
    <n v="125.6"/>
    <n v="145.69999999999999"/>
    <n v="178.8"/>
    <n v="133.1"/>
    <n v="113.6"/>
    <n v="145.5"/>
    <n v="138.6"/>
    <n v="157.4"/>
    <n v="166.3"/>
    <n v="151.69999999999999"/>
    <n v="146.69999999999999"/>
    <n v="151"/>
    <n v="147.69999999999999"/>
    <n v="150.6"/>
    <n v="153.69999999999999"/>
    <n v="131.69999999999999"/>
    <n v="140.30000000000001"/>
    <n v="160.69999999999999"/>
    <n v="148.69999999999999"/>
    <x v="168"/>
    <n v="157.5"/>
    <n v="75.3"/>
    <n v="147"/>
    <n v="145.69999999999999"/>
    <n v="148.30000000000001"/>
    <n v="1.0906612133606155E-2"/>
  </r>
  <r>
    <x v="1"/>
    <x v="6"/>
    <x v="9"/>
    <n v="153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69.3"/>
    <n v="145.9"/>
    <n v="132.4"/>
    <n v="143.9"/>
    <n v="128.9"/>
    <n v="138.69999999999999"/>
    <n v="142.4"/>
    <n v="121.5"/>
    <n v="139.5"/>
    <n v="151.69999999999999"/>
    <n v="136.19999999999999"/>
    <x v="169"/>
    <n v="152.75"/>
    <n v="145.85"/>
    <n v="140.94999999999999"/>
    <n v="136"/>
    <n v="146"/>
    <n v="8.9841050449206046E-3"/>
  </r>
  <r>
    <x v="2"/>
    <x v="6"/>
    <x v="9"/>
    <n v="153"/>
    <n v="141.80000000000001"/>
    <n v="161"/>
    <n v="142.6"/>
    <n v="146.19999999999999"/>
    <n v="123.9"/>
    <n v="148"/>
    <n v="188.4"/>
    <n v="132.5"/>
    <n v="114"/>
    <n v="145.4"/>
    <n v="135.1"/>
    <n v="157.1"/>
    <n v="167.1"/>
    <n v="149.4"/>
    <n v="140.80000000000001"/>
    <n v="148.19999999999999"/>
    <n v="140.6"/>
    <n v="145"/>
    <n v="149.4"/>
    <n v="126.3"/>
    <n v="140"/>
    <n v="155.4"/>
    <n v="141.69999999999999"/>
    <x v="170"/>
    <n v="154.39999999999998"/>
    <n v="149"/>
    <n v="144.69999999999999"/>
    <n v="141"/>
    <n v="147.19999999999999"/>
    <n v="9.6021947873798155E-3"/>
  </r>
  <r>
    <x v="0"/>
    <x v="6"/>
    <x v="11"/>
    <n v="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67.2"/>
    <n v="152.30000000000001"/>
    <n v="147"/>
    <n v="151.5"/>
    <n v="148.4"/>
    <n v="150.9"/>
    <n v="154.30000000000001"/>
    <n v="132.1"/>
    <n v="140.6"/>
    <n v="160.80000000000001"/>
    <n v="149.1"/>
    <x v="171"/>
    <n v="158.14999999999998"/>
    <n v="75.45"/>
    <n v="147.44999999999999"/>
    <n v="146.1"/>
    <n v="149.9"/>
    <n v="1.0788941335131452E-2"/>
  </r>
  <r>
    <x v="1"/>
    <x v="6"/>
    <x v="11"/>
    <n v="153.5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69.9"/>
    <n v="146.30000000000001"/>
    <n v="132.6"/>
    <n v="144.19999999999999"/>
    <n v="132.19999999999999"/>
    <n v="139.1"/>
    <n v="142.80000000000001"/>
    <n v="121.7"/>
    <n v="139.80000000000001"/>
    <n v="151.80000000000001"/>
    <n v="136.69999999999999"/>
    <x v="172"/>
    <n v="153.30000000000001"/>
    <n v="146.30000000000001"/>
    <n v="141.30000000000001"/>
    <n v="136.30000000000001"/>
    <n v="147"/>
    <n v="6.8493150684931503E-3"/>
  </r>
  <r>
    <x v="2"/>
    <x v="6"/>
    <x v="11"/>
    <n v="153.5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67.9"/>
    <n v="149.9"/>
    <n v="141"/>
    <n v="148.6"/>
    <n v="142.30000000000001"/>
    <n v="145.30000000000001"/>
    <n v="149.9"/>
    <n v="126.6"/>
    <n v="140.30000000000001"/>
    <n v="155.5"/>
    <n v="142.1"/>
    <x v="169"/>
    <n v="155"/>
    <n v="149.4"/>
    <n v="145.10000000000002"/>
    <n v="141.30000000000001"/>
    <n v="148.6"/>
    <n v="9.5108695652174301E-3"/>
  </r>
  <r>
    <x v="0"/>
    <x v="6"/>
    <x v="12"/>
    <n v="0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67.8"/>
    <n v="152.6"/>
    <n v="147.30000000000001"/>
    <n v="151.9"/>
    <n v="149.9"/>
    <n v="151.19999999999999"/>
    <n v="154.80000000000001"/>
    <n v="135"/>
    <n v="140.6"/>
    <n v="161.1"/>
    <n v="149.5"/>
    <x v="173"/>
    <n v="158.65"/>
    <n v="75.599999999999994"/>
    <n v="147.69999999999999"/>
    <n v="147.1"/>
    <n v="152.30000000000001"/>
    <n v="1.6010673782521717E-2"/>
  </r>
  <r>
    <x v="1"/>
    <x v="6"/>
    <x v="12"/>
    <n v="152.8000000000000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70.4"/>
    <n v="146.80000000000001"/>
    <n v="132.80000000000001"/>
    <n v="144.6"/>
    <n v="133.6"/>
    <n v="139.80000000000001"/>
    <n v="143.19999999999999"/>
    <n v="125.2"/>
    <n v="140.19999999999999"/>
    <n v="151.9"/>
    <n v="136.80000000000001"/>
    <x v="174"/>
    <n v="153.60000000000002"/>
    <n v="146.30000000000001"/>
    <n v="141.69999999999999"/>
    <n v="137.69999999999999"/>
    <n v="148.30000000000001"/>
    <n v="8.8435374149660635E-3"/>
  </r>
  <r>
    <x v="2"/>
    <x v="6"/>
    <x v="12"/>
    <n v="152.8000000000000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68.5"/>
    <n v="150.30000000000001"/>
    <n v="141.30000000000001"/>
    <n v="149"/>
    <n v="143.69999999999999"/>
    <n v="145.80000000000001"/>
    <n v="150.4"/>
    <n v="129.80000000000001"/>
    <n v="140.4"/>
    <n v="155.69999999999999"/>
    <n v="142.30000000000001"/>
    <x v="175"/>
    <n v="155.4"/>
    <n v="149.30000000000001"/>
    <n v="145.4"/>
    <n v="142.5"/>
    <n v="150.4"/>
    <n v="1.2113055181695904E-2"/>
  </r>
  <r>
    <x v="0"/>
    <x v="7"/>
    <x v="0"/>
    <n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68.6"/>
    <n v="152.80000000000001"/>
    <n v="147.4"/>
    <n v="152.1"/>
    <n v="150.4"/>
    <n v="151.69999999999999"/>
    <n v="155.69999999999999"/>
    <n v="136.30000000000001"/>
    <n v="142.5"/>
    <n v="161.69999999999999"/>
    <n v="150.1"/>
    <x v="176"/>
    <n v="159.35"/>
    <n v="75.849999999999994"/>
    <n v="149.1"/>
    <n v="148.1"/>
    <n v="151.9"/>
    <n v="-2.6263952724885466E-3"/>
  </r>
  <r>
    <x v="1"/>
    <x v="7"/>
    <x v="0"/>
    <n v="153.9"/>
    <n v="145.6"/>
    <n v="167.6"/>
    <n v="157"/>
    <n v="149.30000000000001"/>
    <n v="126.3"/>
    <n v="144.4"/>
    <n v="207.8"/>
    <n v="139.1"/>
    <n v="114.8"/>
    <n v="149.5"/>
    <n v="131.1"/>
    <n v="158.5"/>
    <n v="170.8"/>
    <n v="147"/>
    <n v="133.19999999999999"/>
    <n v="144.9"/>
    <n v="135.1"/>
    <n v="140.1"/>
    <n v="143.80000000000001"/>
    <n v="126.1"/>
    <n v="142.1"/>
    <n v="152.1"/>
    <n v="137.19999999999999"/>
    <x v="177"/>
    <n v="154"/>
    <n v="147"/>
    <n v="142.94999999999999"/>
    <n v="138.4"/>
    <n v="148.19999999999999"/>
    <n v="-6.7430883344587144E-4"/>
  </r>
  <r>
    <x v="2"/>
    <x v="7"/>
    <x v="0"/>
    <n v="153.9"/>
    <n v="144.30000000000001"/>
    <n v="167.4"/>
    <n v="154.9"/>
    <n v="150.1"/>
    <n v="129.9"/>
    <n v="143.19999999999999"/>
    <n v="197"/>
    <n v="140.4"/>
    <n v="114.1"/>
    <n v="150.9"/>
    <n v="136.1"/>
    <n v="158.6"/>
    <n v="169.2"/>
    <n v="150.5"/>
    <n v="141.5"/>
    <n v="149.19999999999999"/>
    <n v="144.6"/>
    <n v="146.19999999999999"/>
    <n v="151.19999999999999"/>
    <n v="130.9"/>
    <n v="142.30000000000001"/>
    <n v="156.1"/>
    <n v="142.80000000000001"/>
    <x v="178"/>
    <n v="156"/>
    <n v="150.05000000000001"/>
    <n v="146.75"/>
    <n v="143.4"/>
    <n v="150.19999999999999"/>
    <n v="-1.3297872340426666E-3"/>
  </r>
  <r>
    <x v="0"/>
    <x v="7"/>
    <x v="1"/>
    <n v="0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69.4"/>
    <n v="153"/>
    <n v="147.5"/>
    <n v="152.30000000000001"/>
    <n v="152.30000000000001"/>
    <n v="151.80000000000001"/>
    <n v="156.19999999999999"/>
    <n v="136"/>
    <n v="143.4"/>
    <n v="161.9"/>
    <n v="150.4"/>
    <x v="179"/>
    <n v="159.9"/>
    <n v="75.900000000000006"/>
    <n v="149.80000000000001"/>
    <n v="148.4"/>
    <n v="150.4"/>
    <n v="-9.8749177090190904E-3"/>
  </r>
  <r>
    <x v="1"/>
    <x v="7"/>
    <x v="1"/>
    <n v="154.80000000000001"/>
    <n v="146.19999999999999"/>
    <n v="167.6"/>
    <n v="153.1"/>
    <n v="150.69999999999999"/>
    <n v="127.4"/>
    <n v="143.1"/>
    <n v="181.7"/>
    <n v="139.6"/>
    <n v="114.6"/>
    <n v="150.4"/>
    <n v="131.5"/>
    <n v="159"/>
    <n v="172"/>
    <n v="147.30000000000001"/>
    <n v="133.5"/>
    <n v="145.19999999999999"/>
    <n v="138.9"/>
    <n v="140.4"/>
    <n v="144.4"/>
    <n v="125.2"/>
    <n v="143.5"/>
    <n v="152.19999999999999"/>
    <n v="137.69999999999999"/>
    <x v="180"/>
    <n v="154.85"/>
    <n v="147.60000000000002"/>
    <n v="143.94999999999999"/>
    <n v="138.4"/>
    <n v="147.69999999999999"/>
    <n v="-3.3738191632928477E-3"/>
  </r>
  <r>
    <x v="2"/>
    <x v="7"/>
    <x v="1"/>
    <n v="154.8000000000000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70.1"/>
    <n v="150.80000000000001"/>
    <n v="141.69999999999999"/>
    <n v="149.5"/>
    <n v="147.19999999999999"/>
    <n v="146.4"/>
    <n v="151.69999999999999"/>
    <n v="130.30000000000001"/>
    <n v="143.4"/>
    <n v="156.19999999999999"/>
    <n v="143.19999999999999"/>
    <x v="181"/>
    <n v="156.64999999999998"/>
    <n v="150.60000000000002"/>
    <n v="147.55000000000001"/>
    <n v="143.6"/>
    <n v="149.1"/>
    <n v="-7.3235685752329853E-3"/>
  </r>
  <r>
    <x v="0"/>
    <x v="7"/>
    <x v="2"/>
    <n v="0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70.5"/>
    <n v="153.4"/>
    <n v="147.6"/>
    <n v="152.5"/>
    <n v="153.4"/>
    <n v="151.5"/>
    <n v="156.69999999999999"/>
    <n v="135.80000000000001"/>
    <n v="145.1"/>
    <n v="161.19999999999999"/>
    <n v="151.19999999999999"/>
    <x v="182"/>
    <n v="160.85"/>
    <n v="75.75"/>
    <n v="150.89999999999998"/>
    <n v="148.6"/>
    <n v="149.80000000000001"/>
    <n v="-3.989361702127622E-3"/>
  </r>
  <r>
    <x v="1"/>
    <x v="7"/>
    <x v="2"/>
    <n v="154.5"/>
    <n v="146.5"/>
    <n v="167.5"/>
    <n v="148.9"/>
    <n v="151.1"/>
    <n v="127.5"/>
    <n v="143.30000000000001"/>
    <n v="167"/>
    <n v="139.69999999999999"/>
    <n v="114.4"/>
    <n v="151.5"/>
    <n v="131.9"/>
    <n v="159.1"/>
    <n v="173.3"/>
    <n v="147.69999999999999"/>
    <n v="133.80000000000001"/>
    <n v="145.6"/>
    <n v="141.4"/>
    <n v="140.80000000000001"/>
    <n v="145"/>
    <n v="124.6"/>
    <n v="145.30000000000001"/>
    <n v="152.5"/>
    <n v="137.9"/>
    <x v="183"/>
    <n v="155.60000000000002"/>
    <n v="147.65"/>
    <n v="145.15"/>
    <n v="138.69999999999999"/>
    <n v="147.30000000000001"/>
    <n v="-2.7081922816518437E-3"/>
  </r>
  <r>
    <x v="2"/>
    <x v="7"/>
    <x v="2"/>
    <n v="154.5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71.2"/>
    <n v="151.19999999999999"/>
    <n v="141.9"/>
    <n v="149.80000000000001"/>
    <n v="148.9"/>
    <n v="146.4"/>
    <n v="152.30000000000001"/>
    <n v="129.9"/>
    <n v="145.19999999999999"/>
    <n v="156.1"/>
    <n v="143.69999999999999"/>
    <x v="184"/>
    <n v="157.44999999999999"/>
    <n v="150.44999999999999"/>
    <n v="148.75"/>
    <n v="143.80000000000001"/>
    <n v="148.6"/>
    <n v="-3.3534540576794099E-3"/>
  </r>
  <r>
    <x v="0"/>
    <x v="7"/>
    <x v="3"/>
    <n v="0"/>
    <n v="147.19999999999999"/>
    <n v="156.2647540983607"/>
    <n v="146.9"/>
    <n v="155.6"/>
    <n v="137.1"/>
    <n v="147.30000000000001"/>
    <n v="162.69999999999999"/>
    <n v="150.19999999999999"/>
    <n v="119.8"/>
    <n v="158.69999999999999"/>
    <n v="139.19999999999999"/>
    <n v="149.08715846994539"/>
    <n v="155.38"/>
    <n v="142.66"/>
    <n v="135.97"/>
    <n v="141.66999999999999"/>
    <n v="148.4"/>
    <n v="136.68"/>
    <n v="154.30000000000001"/>
    <n v="127.17"/>
    <n v="133.35"/>
    <n v="141.13"/>
    <n v="133.97999999999999"/>
    <x v="183"/>
    <n v="144.68"/>
    <n v="68.34"/>
    <n v="143.82499999999999"/>
    <n v="134.22999999999999"/>
    <n v="139.56"/>
    <n v="-6.8357810413885237E-2"/>
  </r>
  <r>
    <x v="1"/>
    <x v="7"/>
    <x v="3"/>
    <n v="155.6"/>
    <n v="151.80000000000001"/>
    <n v="156.2647540983607"/>
    <n v="151.9"/>
    <n v="155.5"/>
    <n v="131.6"/>
    <n v="152.9"/>
    <n v="180"/>
    <n v="150.80000000000001"/>
    <n v="121.2"/>
    <n v="154"/>
    <n v="133.5"/>
    <n v="149.08715846994539"/>
    <n v="155.38"/>
    <n v="142.66"/>
    <n v="135.97"/>
    <n v="141.66999999999999"/>
    <n v="137.1"/>
    <n v="136.68"/>
    <n v="144.80000000000001"/>
    <n v="127.17"/>
    <n v="133.35"/>
    <n v="141.13"/>
    <n v="133.97999999999999"/>
    <x v="178"/>
    <n v="144.68"/>
    <n v="146.13999999999999"/>
    <n v="139.07499999999999"/>
    <n v="134.22999999999999"/>
    <n v="139.56"/>
    <n v="-5.2545824847250566E-2"/>
  </r>
  <r>
    <x v="2"/>
    <x v="7"/>
    <x v="3"/>
    <n v="155.6"/>
    <n v="148.69999999999999"/>
    <n v="156.2647540983607"/>
    <n v="148.80000000000001"/>
    <n v="155.6"/>
    <n v="135.1"/>
    <n v="149.9"/>
    <n v="168.6"/>
    <n v="150.4"/>
    <n v="120.3"/>
    <n v="157.1"/>
    <n v="136.80000000000001"/>
    <n v="149.08715846994539"/>
    <n v="155.38"/>
    <n v="142.66"/>
    <n v="135.97"/>
    <n v="141.66999999999999"/>
    <n v="144.1"/>
    <n v="136.68"/>
    <n v="150.69999999999999"/>
    <n v="127.17"/>
    <n v="133.35"/>
    <n v="141.13"/>
    <n v="133.97999999999999"/>
    <x v="185"/>
    <n v="144.68"/>
    <n v="146.13999999999999"/>
    <n v="142.02499999999998"/>
    <n v="134.22999999999999"/>
    <n v="139.56"/>
    <n v="-6.0834454912516774E-2"/>
  </r>
  <r>
    <x v="0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1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2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0"/>
    <x v="7"/>
    <x v="5"/>
    <n v="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82.4"/>
    <n v="154.69999999999999"/>
    <n v="150"/>
    <n v="154.1"/>
    <n v="144.9"/>
    <n v="151.69999999999999"/>
    <n v="158.19999999999999"/>
    <n v="141.4"/>
    <n v="151.19999999999999"/>
    <n v="161.80000000000001"/>
    <n v="153.19999999999999"/>
    <x v="187"/>
    <n v="167.8"/>
    <n v="75.849999999999994"/>
    <n v="154.69999999999999"/>
    <n v="151.69999999999999"/>
    <n v="152.69999999999999"/>
    <n v="9.41530524505588E-2"/>
  </r>
  <r>
    <x v="1"/>
    <x v="7"/>
    <x v="5"/>
    <n v="154.6999999999999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86.7"/>
    <n v="149.1"/>
    <n v="136.6"/>
    <n v="147.19999999999999"/>
    <n v="137.1"/>
    <n v="140.4"/>
    <n v="148.1"/>
    <n v="129.30000000000001"/>
    <n v="152.19999999999999"/>
    <n v="152.5"/>
    <n v="144.5"/>
    <x v="188"/>
    <n v="165.6"/>
    <n v="147.55000000000001"/>
    <n v="150.14999999999998"/>
    <n v="142"/>
    <n v="150.80000000000001"/>
    <n v="8.05388363427917E-2"/>
  </r>
  <r>
    <x v="2"/>
    <x v="7"/>
    <x v="5"/>
    <n v="154.6999999999999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83.5"/>
    <n v="152.5"/>
    <n v="144.4"/>
    <n v="151.4"/>
    <n v="141.9"/>
    <n v="146.4"/>
    <n v="154.4"/>
    <n v="135"/>
    <n v="151.6"/>
    <n v="156.4"/>
    <n v="148.30000000000001"/>
    <x v="189"/>
    <n v="165.9"/>
    <n v="150.55000000000001"/>
    <n v="153"/>
    <n v="147"/>
    <n v="151.80000000000001"/>
    <n v="8.7704213241616577E-2"/>
  </r>
  <r>
    <x v="0"/>
    <x v="7"/>
    <x v="6"/>
    <n v="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82.4"/>
    <n v="154.69999999999999"/>
    <n v="150"/>
    <n v="154.1"/>
    <n v="144.9"/>
    <n v="151.69999999999999"/>
    <n v="158.19999999999999"/>
    <n v="141.4"/>
    <n v="151.19999999999999"/>
    <n v="161.80000000000001"/>
    <n v="153.19999999999999"/>
    <x v="187"/>
    <n v="167.8"/>
    <n v="75.849999999999994"/>
    <n v="154.69999999999999"/>
    <n v="151.69999999999999"/>
    <n v="152.69999999999999"/>
    <n v="0"/>
  </r>
  <r>
    <x v="1"/>
    <x v="7"/>
    <x v="6"/>
    <n v="154.6999999999999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86.7"/>
    <n v="149.1"/>
    <n v="136.6"/>
    <n v="147.19999999999999"/>
    <n v="137.1"/>
    <n v="140.4"/>
    <n v="148.1"/>
    <n v="129.30000000000001"/>
    <n v="152.19999999999999"/>
    <n v="152.5"/>
    <n v="144.5"/>
    <x v="188"/>
    <n v="165.6"/>
    <n v="147.55000000000001"/>
    <n v="150.14999999999998"/>
    <n v="142"/>
    <n v="150.80000000000001"/>
    <n v="0"/>
  </r>
  <r>
    <x v="2"/>
    <x v="7"/>
    <x v="6"/>
    <n v="154.6999999999999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83.5"/>
    <n v="152.5"/>
    <n v="144.4"/>
    <n v="151.4"/>
    <n v="141.9"/>
    <n v="146.4"/>
    <n v="154.4"/>
    <n v="135"/>
    <n v="151.6"/>
    <n v="156.4"/>
    <n v="148.30000000000001"/>
    <x v="189"/>
    <n v="165.9"/>
    <n v="150.55000000000001"/>
    <n v="153"/>
    <n v="147"/>
    <n v="151.80000000000001"/>
    <n v="0"/>
  </r>
  <r>
    <x v="0"/>
    <x v="7"/>
    <x v="7"/>
    <n v="0"/>
    <n v="147.6"/>
    <n v="187.2"/>
    <n v="148.4"/>
    <n v="153.30000000000001"/>
    <n v="139.80000000000001"/>
    <n v="146.9"/>
    <n v="171"/>
    <n v="149.9"/>
    <n v="114.2"/>
    <n v="160"/>
    <n v="143.5"/>
    <n v="161.5"/>
    <n v="180.9"/>
    <n v="155.1"/>
    <n v="149.30000000000001"/>
    <n v="154.30000000000001"/>
    <n v="145.80000000000001"/>
    <n v="151.9"/>
    <n v="158.80000000000001"/>
    <n v="143.6"/>
    <n v="153.6"/>
    <n v="162.69999999999999"/>
    <n v="152.19999999999999"/>
    <x v="190"/>
    <n v="166.55"/>
    <n v="75.95"/>
    <n v="156.19999999999999"/>
    <n v="153"/>
    <n v="154.69999999999999"/>
    <n v="1.3097576948264572E-2"/>
  </r>
  <r>
    <x v="1"/>
    <x v="7"/>
    <x v="7"/>
    <n v="155.5"/>
    <n v="151.6"/>
    <n v="197.8"/>
    <n v="154.5"/>
    <n v="153.4"/>
    <n v="133.4"/>
    <n v="154.5"/>
    <n v="191.9"/>
    <n v="151.30000000000001"/>
    <n v="116.8"/>
    <n v="160"/>
    <n v="136.5"/>
    <n v="163.30000000000001"/>
    <n v="187.2"/>
    <n v="150"/>
    <n v="135.19999999999999"/>
    <n v="147.80000000000001"/>
    <n v="138.30000000000001"/>
    <n v="144.5"/>
    <n v="148.69999999999999"/>
    <n v="133.9"/>
    <n v="155.19999999999999"/>
    <n v="155.5"/>
    <n v="141.19999999999999"/>
    <x v="191"/>
    <n v="164.2"/>
    <n v="150"/>
    <n v="151.94999999999999"/>
    <n v="144.80000000000001"/>
    <n v="152.9"/>
    <n v="1.3925729442970783E-2"/>
  </r>
  <r>
    <x v="2"/>
    <x v="7"/>
    <x v="7"/>
    <n v="155.5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82.6"/>
    <n v="153.1"/>
    <n v="143.4"/>
    <n v="151.69999999999999"/>
    <n v="143"/>
    <n v="148.4"/>
    <n v="155"/>
    <n v="138.5"/>
    <n v="154.30000000000001"/>
    <n v="158.5"/>
    <n v="146"/>
    <x v="188"/>
    <n v="164.3"/>
    <n v="151.94999999999999"/>
    <n v="154.65"/>
    <n v="149"/>
    <n v="153.9"/>
    <n v="1.3833992094861622E-2"/>
  </r>
  <r>
    <x v="0"/>
    <x v="7"/>
    <x v="8"/>
    <n v="0"/>
    <n v="146.9"/>
    <n v="183.9"/>
    <n v="149.5"/>
    <n v="153.4"/>
    <n v="140.4"/>
    <n v="147"/>
    <n v="178.8"/>
    <n v="149.30000000000001"/>
    <n v="115.1"/>
    <n v="160"/>
    <n v="145.4"/>
    <n v="161.6"/>
    <n v="182.9"/>
    <n v="155.4"/>
    <n v="149.9"/>
    <n v="154.6"/>
    <n v="146.4"/>
    <n v="151.6"/>
    <n v="159.1"/>
    <n v="144.6"/>
    <n v="157.4"/>
    <n v="161.1"/>
    <n v="152.80000000000001"/>
    <x v="192"/>
    <n v="167.85000000000002"/>
    <n v="75.8"/>
    <n v="158.25"/>
    <n v="153.69999999999999"/>
    <n v="155.4"/>
    <n v="4.5248868778281649E-3"/>
  </r>
  <r>
    <x v="1"/>
    <x v="7"/>
    <x v="8"/>
    <n v="156.30000000000001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88.7"/>
    <n v="150.19999999999999"/>
    <n v="136.30000000000001"/>
    <n v="148.1"/>
    <n v="137.19999999999999"/>
    <n v="145.4"/>
    <n v="150"/>
    <n v="135.1"/>
    <n v="159.80000000000001"/>
    <n v="154.9"/>
    <n v="141.80000000000001"/>
    <x v="193"/>
    <n v="165.25"/>
    <n v="150.85000000000002"/>
    <n v="154.9"/>
    <n v="146"/>
    <n v="154"/>
    <n v="7.194244604316509E-3"/>
  </r>
  <r>
    <x v="2"/>
    <x v="7"/>
    <x v="8"/>
    <n v="156.30000000000001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84.4"/>
    <n v="153.4"/>
    <n v="144.30000000000001"/>
    <n v="152"/>
    <n v="142.9"/>
    <n v="148.69999999999999"/>
    <n v="155.6"/>
    <n v="139.6"/>
    <n v="158.4"/>
    <n v="157.5"/>
    <n v="146.6"/>
    <x v="194"/>
    <n v="165.5"/>
    <n v="152.5"/>
    <n v="157"/>
    <n v="150"/>
    <n v="154.69999999999999"/>
    <n v="5.1981806367770167E-3"/>
  </r>
  <r>
    <x v="0"/>
    <x v="7"/>
    <x v="9"/>
    <n v="0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82.7"/>
    <n v="155.69999999999999"/>
    <n v="150.6"/>
    <n v="155"/>
    <n v="146.80000000000001"/>
    <n v="152"/>
    <n v="159.5"/>
    <n v="146.4"/>
    <n v="156.19999999999999"/>
    <n v="162.5"/>
    <n v="152.4"/>
    <x v="195"/>
    <n v="167.55"/>
    <n v="76"/>
    <n v="157.85"/>
    <n v="154.30000000000001"/>
    <n v="157.5"/>
    <n v="1.3513513513513476E-2"/>
  </r>
  <r>
    <x v="1"/>
    <x v="7"/>
    <x v="9"/>
    <n v="156.5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88.7"/>
    <n v="150.5"/>
    <n v="136.1"/>
    <n v="148.30000000000001"/>
    <n v="137.1"/>
    <n v="145.1"/>
    <n v="151"/>
    <n v="135.4"/>
    <n v="158.1"/>
    <n v="155.69999999999999"/>
    <n v="142"/>
    <x v="196"/>
    <n v="165.35"/>
    <n v="150.80000000000001"/>
    <n v="154.55000000000001"/>
    <n v="146.19999999999999"/>
    <n v="155.19999999999999"/>
    <n v="7.7922077922077185E-3"/>
  </r>
  <r>
    <x v="2"/>
    <x v="7"/>
    <x v="9"/>
    <n v="156.5"/>
    <n v="147.5"/>
    <n v="188.9"/>
    <n v="161.4"/>
    <n v="153.6"/>
    <n v="140.1"/>
    <n v="151.19999999999999"/>
    <n v="209.2"/>
    <n v="150.9"/>
    <n v="116.2"/>
    <n v="161"/>
    <n v="144"/>
    <n v="163.19999999999999"/>
    <n v="184.3"/>
    <n v="153.69999999999999"/>
    <n v="144.6"/>
    <n v="152.30000000000001"/>
    <n v="143.1"/>
    <n v="148.69999999999999"/>
    <n v="156.30000000000001"/>
    <n v="140.6"/>
    <n v="157"/>
    <n v="158.5"/>
    <n v="146.5"/>
    <x v="197"/>
    <n v="165.4"/>
    <n v="152.6"/>
    <n v="156.65"/>
    <n v="150.4"/>
    <n v="156.4"/>
    <n v="1.0989010989011101E-2"/>
  </r>
  <r>
    <x v="0"/>
    <x v="7"/>
    <x v="11"/>
    <n v="0"/>
    <n v="145.4"/>
    <n v="188.6"/>
    <n v="171.6"/>
    <n v="153.80000000000001"/>
    <n v="145.4"/>
    <n v="146.5"/>
    <n v="222.2"/>
    <n v="155.9"/>
    <n v="114.9"/>
    <n v="162"/>
    <n v="150"/>
    <n v="162.69999999999999"/>
    <n v="183.4"/>
    <n v="156.30000000000001"/>
    <n v="151"/>
    <n v="155.5"/>
    <n v="147.5"/>
    <n v="152.80000000000001"/>
    <n v="160.4"/>
    <n v="146.1"/>
    <n v="156.19999999999999"/>
    <n v="161.6"/>
    <n v="153.6"/>
    <x v="198"/>
    <n v="168.5"/>
    <n v="76.400000000000006"/>
    <n v="158.30000000000001"/>
    <n v="154.5"/>
    <n v="159.80000000000001"/>
    <n v="1.4603174603174675E-2"/>
  </r>
  <r>
    <x v="1"/>
    <x v="7"/>
    <x v="11"/>
    <n v="158"/>
    <n v="149.69999999999999"/>
    <n v="195.5"/>
    <n v="176.9"/>
    <n v="153.9"/>
    <n v="138"/>
    <n v="150.5"/>
    <n v="245.3"/>
    <n v="158.69999999999999"/>
    <n v="117.2"/>
    <n v="161.4"/>
    <n v="141.5"/>
    <n v="165.1"/>
    <n v="188.8"/>
    <n v="151.1"/>
    <n v="136.4"/>
    <n v="148.80000000000001"/>
    <n v="137.30000000000001"/>
    <n v="145.1"/>
    <n v="152"/>
    <n v="135.19999999999999"/>
    <n v="157.9"/>
    <n v="156.4"/>
    <n v="144.4"/>
    <x v="199"/>
    <n v="166.60000000000002"/>
    <n v="151.55000000000001"/>
    <n v="154.94999999999999"/>
    <n v="146.6"/>
    <n v="156.69999999999999"/>
    <n v="9.6649484536082478E-3"/>
  </r>
  <r>
    <x v="2"/>
    <x v="7"/>
    <x v="11"/>
    <n v="158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84.8"/>
    <n v="154.30000000000001"/>
    <n v="144.9"/>
    <n v="152.80000000000001"/>
    <n v="143.6"/>
    <n v="149.19999999999999"/>
    <n v="157.19999999999999"/>
    <n v="140.4"/>
    <n v="156.9"/>
    <n v="158.6"/>
    <n v="148.4"/>
    <x v="200"/>
    <n v="166.60000000000002"/>
    <n v="153.6"/>
    <n v="157.05000000000001"/>
    <n v="150.69999999999999"/>
    <n v="158.4"/>
    <n v="1.278772378516624E-2"/>
  </r>
  <r>
    <x v="0"/>
    <x v="7"/>
    <x v="12"/>
    <n v="0"/>
    <n v="144.6"/>
    <n v="188.5"/>
    <n v="173.4"/>
    <n v="154"/>
    <n v="150"/>
    <n v="145.9"/>
    <n v="225.2"/>
    <n v="159.5"/>
    <n v="114.4"/>
    <n v="163.5"/>
    <n v="153.4"/>
    <n v="163.6"/>
    <n v="183.6"/>
    <n v="157"/>
    <n v="151.6"/>
    <n v="156.30000000000001"/>
    <n v="148.69999999999999"/>
    <n v="153.4"/>
    <n v="161.6"/>
    <n v="146.4"/>
    <n v="156.6"/>
    <n v="162.9"/>
    <n v="153.9"/>
    <x v="201"/>
    <n v="168.75"/>
    <n v="76.7"/>
    <n v="159.1"/>
    <n v="155.19999999999999"/>
    <n v="160.69999999999999"/>
    <n v="5.6320400500624356E-3"/>
  </r>
  <r>
    <x v="1"/>
    <x v="7"/>
    <x v="12"/>
    <n v="158.4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90.2"/>
    <n v="151.9"/>
    <n v="136.69999999999999"/>
    <n v="149.6"/>
    <n v="137.9"/>
    <n v="145.5"/>
    <n v="152.9"/>
    <n v="135.5"/>
    <n v="157.9"/>
    <n v="156.9"/>
    <n v="144.30000000000001"/>
    <x v="199"/>
    <n v="167.25"/>
    <n v="151.94999999999999"/>
    <n v="155.4"/>
    <n v="146.9"/>
    <n v="156.9"/>
    <n v="1.2763241863434401E-3"/>
  </r>
  <r>
    <x v="2"/>
    <x v="7"/>
    <x v="12"/>
    <n v="158.4"/>
    <n v="146"/>
    <n v="191"/>
    <n v="175.3"/>
    <n v="154.1"/>
    <n v="146.6"/>
    <n v="147.69999999999999"/>
    <n v="230.5"/>
    <n v="160.19999999999999"/>
    <n v="115.3"/>
    <n v="163"/>
    <n v="149.19999999999999"/>
    <n v="164.8"/>
    <n v="185.4"/>
    <n v="155"/>
    <n v="145.4"/>
    <n v="153.6"/>
    <n v="144.6"/>
    <n v="149.69999999999999"/>
    <n v="158.30000000000001"/>
    <n v="140.69999999999999"/>
    <n v="157.1"/>
    <n v="159.4"/>
    <n v="148.5"/>
    <x v="202"/>
    <n v="166.95"/>
    <n v="154.05000000000001"/>
    <n v="157.69999999999999"/>
    <n v="151.19999999999999"/>
    <n v="158.9"/>
    <n v="3.1565656565656565E-3"/>
  </r>
  <r>
    <x v="0"/>
    <x v="8"/>
    <x v="0"/>
    <n v="0"/>
    <n v="143.4"/>
    <n v="187.5"/>
    <n v="173.4"/>
    <n v="154"/>
    <n v="154.80000000000001"/>
    <n v="147"/>
    <n v="187.8"/>
    <n v="159.5"/>
    <n v="113.8"/>
    <n v="164.5"/>
    <n v="156.1"/>
    <n v="164.3"/>
    <n v="184.6"/>
    <n v="157.5"/>
    <n v="152.4"/>
    <n v="156.80000000000001"/>
    <n v="150.9"/>
    <n v="153.9"/>
    <n v="162.5"/>
    <n v="147.5"/>
    <n v="156.19999999999999"/>
    <n v="163.5"/>
    <n v="155.1"/>
    <x v="195"/>
    <n v="169.85"/>
    <n v="76.95"/>
    <n v="159.35"/>
    <n v="155.9"/>
    <n v="158.5"/>
    <n v="-1.3690105787181012E-2"/>
  </r>
  <r>
    <x v="1"/>
    <x v="8"/>
    <x v="0"/>
    <n v="157.69999999999999"/>
    <n v="148"/>
    <n v="194.8"/>
    <n v="178.4"/>
    <n v="154.4"/>
    <n v="144.1"/>
    <n v="152.6"/>
    <n v="206.8"/>
    <n v="162.1"/>
    <n v="116.3"/>
    <n v="163"/>
    <n v="145.9"/>
    <n v="167.2"/>
    <n v="191.8"/>
    <n v="152.5"/>
    <n v="137.30000000000001"/>
    <n v="150.19999999999999"/>
    <n v="142.9"/>
    <n v="145.69999999999999"/>
    <n v="154.1"/>
    <n v="136.9"/>
    <n v="157.69999999999999"/>
    <n v="156.1"/>
    <n v="145.4"/>
    <x v="198"/>
    <n v="168.60000000000002"/>
    <n v="151.69999999999999"/>
    <n v="155.89999999999998"/>
    <n v="147.6"/>
    <n v="156"/>
    <n v="-5.7361376673040511E-3"/>
  </r>
  <r>
    <x v="2"/>
    <x v="8"/>
    <x v="0"/>
    <n v="157.69999999999999"/>
    <n v="144.9"/>
    <n v="190.1"/>
    <n v="175.3"/>
    <n v="154.1"/>
    <n v="150.9"/>
    <n v="149.6"/>
    <n v="194.2"/>
    <n v="160.4"/>
    <n v="114.6"/>
    <n v="164"/>
    <n v="151.80000000000001"/>
    <n v="165.6"/>
    <n v="186.5"/>
    <n v="155.5"/>
    <n v="146.1"/>
    <n v="154.19999999999999"/>
    <n v="147.9"/>
    <n v="150"/>
    <n v="159.30000000000001"/>
    <n v="141.9"/>
    <n v="156.80000000000001"/>
    <n v="159.19999999999999"/>
    <n v="149.6"/>
    <x v="203"/>
    <n v="168.05"/>
    <n v="153.85"/>
    <n v="158.05000000000001"/>
    <n v="151.9"/>
    <n v="157.30000000000001"/>
    <n v="-1.006922592825673E-2"/>
  </r>
  <r>
    <x v="0"/>
    <x v="8"/>
    <x v="1"/>
    <n v="0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86.5"/>
    <n v="159.1"/>
    <n v="153.9"/>
    <n v="158.4"/>
    <n v="154.4"/>
    <n v="154.80000000000001"/>
    <n v="164.3"/>
    <n v="150.19999999999999"/>
    <n v="155.19999999999999"/>
    <n v="163.6"/>
    <n v="157"/>
    <x v="204"/>
    <n v="171.75"/>
    <n v="77.400000000000006"/>
    <n v="159.75"/>
    <n v="157.19999999999999"/>
    <n v="156.69999999999999"/>
    <n v="-1.135646687697168E-2"/>
  </r>
  <r>
    <x v="1"/>
    <x v="8"/>
    <x v="1"/>
    <n v="159.80000000000001"/>
    <n v="147.6"/>
    <n v="191.2"/>
    <n v="169.9"/>
    <n v="155.1"/>
    <n v="151.4"/>
    <n v="154"/>
    <n v="180.2"/>
    <n v="159.80000000000001"/>
    <n v="114.9"/>
    <n v="162.5"/>
    <n v="149.19999999999999"/>
    <n v="169.4"/>
    <n v="193.3"/>
    <n v="154.19999999999999"/>
    <n v="138.19999999999999"/>
    <n v="151.80000000000001"/>
    <n v="149.1"/>
    <n v="146.5"/>
    <n v="156.30000000000001"/>
    <n v="140.5"/>
    <n v="156.69999999999999"/>
    <n v="156.6"/>
    <n v="147.30000000000001"/>
    <x v="205"/>
    <n v="170.3"/>
    <n v="153.15"/>
    <n v="156.5"/>
    <n v="149.30000000000001"/>
    <n v="156.5"/>
    <n v="3.205128205128205E-3"/>
  </r>
  <r>
    <x v="2"/>
    <x v="8"/>
    <x v="1"/>
    <n v="159.8000000000000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88.3"/>
    <n v="157.19999999999999"/>
    <n v="147.4"/>
    <n v="155.80000000000001"/>
    <n v="152.4"/>
    <n v="150.9"/>
    <n v="161.30000000000001"/>
    <n v="145.1"/>
    <n v="155.80000000000001"/>
    <n v="159.5"/>
    <n v="151.5"/>
    <x v="206"/>
    <n v="169.9"/>
    <n v="155.35000000000002"/>
    <n v="158.55000000000001"/>
    <n v="153.4"/>
    <n v="156.6"/>
    <n v="-4.4500953591863762E-3"/>
  </r>
  <r>
    <x v="0"/>
    <x v="8"/>
    <x v="2"/>
    <n v="0"/>
    <n v="142.5"/>
    <n v="189.4"/>
    <n v="163.19999999999999"/>
    <n v="154.5"/>
    <n v="168.2"/>
    <n v="150.5"/>
    <n v="141"/>
    <n v="159.19999999999999"/>
    <n v="111.7"/>
    <n v="164"/>
    <n v="160.6"/>
    <n v="166.4"/>
    <n v="186.1"/>
    <n v="159.6"/>
    <n v="154.4"/>
    <n v="158.9"/>
    <n v="156"/>
    <n v="154.80000000000001"/>
    <n v="164.6"/>
    <n v="151.30000000000001"/>
    <n v="153.1"/>
    <n v="163.80000000000001"/>
    <n v="157.80000000000001"/>
    <x v="207"/>
    <n v="171.95"/>
    <n v="77.400000000000006"/>
    <n v="158.85"/>
    <n v="157.30000000000001"/>
    <n v="156.69999999999999"/>
    <n v="0"/>
  </r>
  <r>
    <x v="1"/>
    <x v="8"/>
    <x v="2"/>
    <n v="159.9"/>
    <n v="147.5"/>
    <n v="197.5"/>
    <n v="164.7"/>
    <n v="155.6"/>
    <n v="156.4"/>
    <n v="157.30000000000001"/>
    <n v="166.1"/>
    <n v="161.1"/>
    <n v="114.3"/>
    <n v="162.6"/>
    <n v="150.69999999999999"/>
    <n v="170.3"/>
    <n v="193.5"/>
    <n v="155.1"/>
    <n v="138.69999999999999"/>
    <n v="152.6"/>
    <n v="154.80000000000001"/>
    <n v="147.19999999999999"/>
    <n v="156.9"/>
    <n v="141.69999999999999"/>
    <n v="154.9"/>
    <n v="157.6"/>
    <n v="148.6"/>
    <x v="208"/>
    <n v="171.05"/>
    <n v="153.55000000000001"/>
    <n v="155.9"/>
    <n v="150"/>
    <n v="156.9"/>
    <n v="2.5559105431310269E-3"/>
  </r>
  <r>
    <x v="2"/>
    <x v="8"/>
    <x v="2"/>
    <n v="159.9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88.1"/>
    <n v="157.80000000000001"/>
    <n v="147.9"/>
    <n v="156.4"/>
    <n v="155.5"/>
    <n v="151.19999999999999"/>
    <n v="161.69999999999999"/>
    <n v="146.19999999999999"/>
    <n v="153.80000000000001"/>
    <n v="160.19999999999999"/>
    <n v="152.6"/>
    <x v="209"/>
    <n v="170.35"/>
    <n v="155.55000000000001"/>
    <n v="157.75"/>
    <n v="153.80000000000001"/>
    <n v="156.80000000000001"/>
    <n v="1.2771392081737999E-3"/>
  </r>
  <r>
    <x v="0"/>
    <x v="8"/>
    <x v="3"/>
    <n v="0"/>
    <n v="142.69999999999999"/>
    <n v="195.5"/>
    <n v="163.4"/>
    <n v="155"/>
    <n v="175.2"/>
    <n v="160.6"/>
    <n v="135.1"/>
    <n v="161.1"/>
    <n v="112.2"/>
    <n v="164.4"/>
    <n v="161.9"/>
    <n v="166.8"/>
    <n v="186.8"/>
    <n v="160.69999999999999"/>
    <n v="155.1"/>
    <n v="159.9"/>
    <n v="156"/>
    <n v="155.5"/>
    <n v="165.3"/>
    <n v="151.69999999999999"/>
    <n v="154.6"/>
    <n v="164.1"/>
    <n v="158.6"/>
    <x v="210"/>
    <n v="172.7"/>
    <n v="77.75"/>
    <n v="159.94999999999999"/>
    <n v="158"/>
    <n v="157.6"/>
    <n v="5.7434588385450267E-3"/>
  </r>
  <r>
    <x v="1"/>
    <x v="8"/>
    <x v="3"/>
    <n v="161.4"/>
    <n v="147.6"/>
    <n v="202.5"/>
    <n v="166.4"/>
    <n v="156"/>
    <n v="161.4"/>
    <n v="168.8"/>
    <n v="161.6"/>
    <n v="162.80000000000001"/>
    <n v="114.8"/>
    <n v="162.80000000000001"/>
    <n v="151.5"/>
    <n v="171.4"/>
    <n v="194.4"/>
    <n v="155.9"/>
    <n v="139.30000000000001"/>
    <n v="153.4"/>
    <n v="154.9"/>
    <n v="147.6"/>
    <n v="157.5"/>
    <n v="142.1"/>
    <n v="156.6"/>
    <n v="157.6"/>
    <n v="149.1"/>
    <x v="211"/>
    <n v="171.75"/>
    <n v="154.5"/>
    <n v="157.05000000000001"/>
    <n v="150.5"/>
    <n v="158"/>
    <n v="7.0108349267048713E-3"/>
  </r>
  <r>
    <x v="2"/>
    <x v="8"/>
    <x v="3"/>
    <n v="161.4"/>
    <n v="144.30000000000001"/>
    <n v="198"/>
    <n v="164.6"/>
    <n v="155.4"/>
    <n v="170.1"/>
    <n v="164.4"/>
    <n v="144.1"/>
    <n v="161.69999999999999"/>
    <n v="113.1"/>
    <n v="163.9"/>
    <n v="157.6"/>
    <n v="168.9"/>
    <n v="188.8"/>
    <n v="158.80000000000001"/>
    <n v="148.5"/>
    <n v="157.30000000000001"/>
    <n v="155.6"/>
    <n v="151.80000000000001"/>
    <n v="162.30000000000001"/>
    <n v="146.6"/>
    <n v="155.4"/>
    <n v="160.30000000000001"/>
    <n v="153.19999999999999"/>
    <x v="194"/>
    <n v="171"/>
    <n v="156.60000000000002"/>
    <n v="158.85000000000002"/>
    <n v="154.4"/>
    <n v="157.80000000000001"/>
    <n v="6.3775510204081625E-3"/>
  </r>
  <r>
    <x v="0"/>
    <x v="8"/>
    <x v="4"/>
    <n v="0"/>
    <n v="145.1"/>
    <n v="198.5"/>
    <n v="168.6"/>
    <n v="155.80000000000001"/>
    <n v="184.4"/>
    <n v="162.30000000000001"/>
    <n v="138.4"/>
    <n v="165.1"/>
    <n v="114.3"/>
    <n v="169.7"/>
    <n v="164.6"/>
    <n v="169.8"/>
    <n v="189.6"/>
    <n v="165.3"/>
    <n v="160.6"/>
    <n v="164.5"/>
    <n v="161.69999999999999"/>
    <n v="158.80000000000001"/>
    <n v="169.1"/>
    <n v="153.19999999999999"/>
    <n v="159.30000000000001"/>
    <n v="167.6"/>
    <n v="160"/>
    <x v="212"/>
    <n v="174.8"/>
    <n v="79.400000000000006"/>
    <n v="164.2"/>
    <n v="161.1"/>
    <n v="161.1"/>
    <n v="2.2208121827411168E-2"/>
  </r>
  <r>
    <x v="1"/>
    <x v="8"/>
    <x v="4"/>
    <n v="161.6"/>
    <n v="148.80000000000001"/>
    <n v="204.3"/>
    <n v="173"/>
    <n v="156.5"/>
    <n v="168.8"/>
    <n v="172.5"/>
    <n v="166.5"/>
    <n v="165.9"/>
    <n v="115.9"/>
    <n v="165.2"/>
    <n v="152"/>
    <n v="171.1"/>
    <n v="198.2"/>
    <n v="156.5"/>
    <n v="140.19999999999999"/>
    <n v="154.1"/>
    <n v="155.5"/>
    <n v="150.1"/>
    <n v="160.4"/>
    <n v="145"/>
    <n v="157.5"/>
    <n v="156.6"/>
    <n v="152.6"/>
    <x v="213"/>
    <n v="175.39999999999998"/>
    <n v="155.85"/>
    <n v="158.94999999999999"/>
    <n v="152.30000000000001"/>
    <n v="159.5"/>
    <n v="9.4936708860759497E-3"/>
  </r>
  <r>
    <x v="2"/>
    <x v="8"/>
    <x v="4"/>
    <n v="161.6"/>
    <n v="146.30000000000001"/>
    <n v="200.5"/>
    <n v="170.3"/>
    <n v="156.1"/>
    <n v="178.7"/>
    <n v="167.1"/>
    <n v="147.9"/>
    <n v="165.4"/>
    <n v="114.8"/>
    <n v="168.2"/>
    <n v="159.30000000000001"/>
    <n v="170.4"/>
    <n v="191.9"/>
    <n v="161.80000000000001"/>
    <n v="152.1"/>
    <n v="160.4"/>
    <n v="159.4"/>
    <n v="154.69999999999999"/>
    <n v="165.8"/>
    <n v="148.9"/>
    <n v="158.6"/>
    <n v="161.19999999999999"/>
    <n v="155.80000000000001"/>
    <x v="214"/>
    <n v="173.85000000000002"/>
    <n v="158.14999999999998"/>
    <n v="162.19999999999999"/>
    <n v="156.80000000000001"/>
    <n v="160.4"/>
    <n v="1.6476552598225565E-2"/>
  </r>
  <r>
    <x v="0"/>
    <x v="8"/>
    <x v="5"/>
    <n v="0"/>
    <n v="145.6"/>
    <n v="200.1"/>
    <n v="179.3"/>
    <n v="156.1"/>
    <n v="190.4"/>
    <n v="158.6"/>
    <n v="144.69999999999999"/>
    <n v="165.5"/>
    <n v="114.6"/>
    <n v="170"/>
    <n v="165.5"/>
    <n v="171.7"/>
    <n v="189.1"/>
    <n v="165.3"/>
    <n v="159.9"/>
    <n v="164.6"/>
    <n v="162.1"/>
    <n v="159.19999999999999"/>
    <n v="169.7"/>
    <n v="154.19999999999999"/>
    <n v="159.4"/>
    <n v="166.8"/>
    <n v="160.4"/>
    <x v="215"/>
    <n v="174.75"/>
    <n v="79.599999999999994"/>
    <n v="164.55"/>
    <n v="161.5"/>
    <n v="162.1"/>
    <n v="6.2073246430788334E-3"/>
  </r>
  <r>
    <x v="1"/>
    <x v="8"/>
    <x v="5"/>
    <n v="160.5"/>
    <n v="149.19999999999999"/>
    <n v="205.5"/>
    <n v="182.8"/>
    <n v="156.5"/>
    <n v="172.2"/>
    <n v="171.5"/>
    <n v="176.2"/>
    <n v="166.9"/>
    <n v="116.1"/>
    <n v="165.5"/>
    <n v="152.30000000000001"/>
    <n v="173.3"/>
    <n v="195.6"/>
    <n v="157.30000000000001"/>
    <n v="140.5"/>
    <n v="154.80000000000001"/>
    <n v="156.1"/>
    <n v="149.80000000000001"/>
    <n v="160.80000000000001"/>
    <n v="147.5"/>
    <n v="158"/>
    <n v="158.1"/>
    <n v="150.69999999999999"/>
    <x v="216"/>
    <n v="173.14999999999998"/>
    <n v="155.15"/>
    <n v="159.4"/>
    <n v="153.4"/>
    <n v="160.4"/>
    <n v="5.6426332288401614E-3"/>
  </r>
  <r>
    <x v="2"/>
    <x v="8"/>
    <x v="5"/>
    <n v="160.5"/>
    <n v="146.69999999999999"/>
    <n v="202"/>
    <n v="180.7"/>
    <n v="156.19999999999999"/>
    <n v="183.7"/>
    <n v="164.6"/>
    <n v="155.4"/>
    <n v="166"/>
    <n v="115.1"/>
    <n v="168.5"/>
    <n v="160"/>
    <n v="172.4"/>
    <n v="190.8"/>
    <n v="162.19999999999999"/>
    <n v="151.80000000000001"/>
    <n v="160.69999999999999"/>
    <n v="159.80000000000001"/>
    <n v="154.80000000000001"/>
    <n v="166.3"/>
    <n v="150.69999999999999"/>
    <n v="158.80000000000001"/>
    <n v="161.69999999999999"/>
    <n v="154.9"/>
    <x v="217"/>
    <n v="172.85000000000002"/>
    <n v="157.65"/>
    <n v="162.55000000000001"/>
    <n v="157.6"/>
    <n v="161.30000000000001"/>
    <n v="5.6109725685785893E-3"/>
  </r>
  <r>
    <x v="0"/>
    <x v="8"/>
    <x v="6"/>
    <n v="0"/>
    <n v="145.1"/>
    <n v="204.5"/>
    <n v="180.4"/>
    <n v="157.1"/>
    <n v="188.7"/>
    <n v="157.69999999999999"/>
    <n v="152.80000000000001"/>
    <n v="163.6"/>
    <n v="113.9"/>
    <n v="169.7"/>
    <n v="166.2"/>
    <n v="171"/>
    <n v="189.7"/>
    <n v="166"/>
    <n v="161.1"/>
    <n v="165.3"/>
    <n v="162.5"/>
    <n v="160.30000000000001"/>
    <n v="170.4"/>
    <n v="157.1"/>
    <n v="160.4"/>
    <n v="167.2"/>
    <n v="160.69999999999999"/>
    <x v="218"/>
    <n v="175.2"/>
    <n v="80.150000000000006"/>
    <n v="165.4"/>
    <n v="162.80000000000001"/>
    <n v="163.19999999999999"/>
    <n v="6.7859346082664671E-3"/>
  </r>
  <r>
    <x v="1"/>
    <x v="8"/>
    <x v="6"/>
    <n v="161.5"/>
    <n v="149.1"/>
    <n v="210.9"/>
    <n v="185"/>
    <n v="158.19999999999999"/>
    <n v="170.6"/>
    <n v="170.9"/>
    <n v="186.4"/>
    <n v="164.7"/>
    <n v="115.7"/>
    <n v="165.5"/>
    <n v="153.4"/>
    <n v="173.5"/>
    <n v="195.5"/>
    <n v="157.9"/>
    <n v="141.9"/>
    <n v="155.5"/>
    <n v="157.69999999999999"/>
    <n v="150.69999999999999"/>
    <n v="161.5"/>
    <n v="149.5"/>
    <n v="159.6"/>
    <n v="160.30000000000001"/>
    <n v="151.19999999999999"/>
    <x v="219"/>
    <n v="173.35"/>
    <n v="156.1"/>
    <n v="160.55000000000001"/>
    <n v="155"/>
    <n v="161.80000000000001"/>
    <n v="8.7281795511222303E-3"/>
  </r>
  <r>
    <x v="2"/>
    <x v="8"/>
    <x v="6"/>
    <n v="161.5"/>
    <n v="146.4"/>
    <n v="206.8"/>
    <n v="182.2"/>
    <n v="157.5"/>
    <n v="182.1"/>
    <n v="163.9"/>
    <n v="164.2"/>
    <n v="164"/>
    <n v="114.5"/>
    <n v="168.3"/>
    <n v="160.9"/>
    <n v="172.2"/>
    <n v="191.2"/>
    <n v="162.80000000000001"/>
    <n v="153.1"/>
    <n v="161.4"/>
    <n v="160.69999999999999"/>
    <n v="155.80000000000001"/>
    <n v="167"/>
    <n v="153.1"/>
    <n v="160.1"/>
    <n v="163.19999999999999"/>
    <n v="155.30000000000001"/>
    <x v="220"/>
    <n v="173.25"/>
    <n v="158.65"/>
    <n v="163.55000000000001"/>
    <n v="159"/>
    <n v="162.5"/>
    <n v="7.439553626782322E-3"/>
  </r>
  <r>
    <x v="0"/>
    <x v="8"/>
    <x v="7"/>
    <n v="0"/>
    <n v="144.9"/>
    <n v="202.3"/>
    <n v="176.5"/>
    <n v="157.5"/>
    <n v="190.9"/>
    <n v="155.69999999999999"/>
    <n v="153.9"/>
    <n v="162.80000000000001"/>
    <n v="115.2"/>
    <n v="169.8"/>
    <n v="167.6"/>
    <n v="171.9"/>
    <n v="190.2"/>
    <n v="167"/>
    <n v="162.6"/>
    <n v="166.3"/>
    <n v="163.1"/>
    <n v="160.9"/>
    <n v="171.1"/>
    <n v="157.69999999999999"/>
    <n v="160.30000000000001"/>
    <n v="167.5"/>
    <n v="161.1"/>
    <x v="221"/>
    <n v="175.64999999999998"/>
    <n v="80.45"/>
    <n v="165.7"/>
    <n v="163.30000000000001"/>
    <n v="163.6"/>
    <n v="2.4509803921568978E-3"/>
  </r>
  <r>
    <x v="1"/>
    <x v="8"/>
    <x v="7"/>
    <n v="162.1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96.5"/>
    <n v="159.80000000000001"/>
    <n v="143.6"/>
    <n v="157.30000000000001"/>
    <n v="160.69999999999999"/>
    <n v="153.19999999999999"/>
    <n v="162.80000000000001"/>
    <n v="150.4"/>
    <n v="159.6"/>
    <n v="160.4"/>
    <n v="153.69999999999999"/>
    <x v="222"/>
    <n v="175.1"/>
    <n v="157.64999999999998"/>
    <n v="161.19999999999999"/>
    <n v="156"/>
    <n v="162.30000000000001"/>
    <n v="3.0902348578491965E-3"/>
  </r>
  <r>
    <x v="2"/>
    <x v="8"/>
    <x v="7"/>
    <n v="162.1"/>
    <n v="146.6"/>
    <n v="204"/>
    <n v="172.8"/>
    <n v="158.4"/>
    <n v="188"/>
    <n v="156.80000000000001"/>
    <n v="162.19999999999999"/>
    <n v="164.1"/>
    <n v="119.7"/>
    <n v="168.8"/>
    <n v="162.69999999999999"/>
    <n v="173.9"/>
    <n v="192.1"/>
    <n v="164.5"/>
    <n v="155.30000000000001"/>
    <n v="163.19999999999999"/>
    <n v="162.6"/>
    <n v="157.5"/>
    <n v="168.4"/>
    <n v="154"/>
    <n v="160"/>
    <n v="163.80000000000001"/>
    <n v="157.6"/>
    <x v="220"/>
    <n v="174.85"/>
    <n v="159.80000000000001"/>
    <n v="164.2"/>
    <n v="160"/>
    <n v="163.19999999999999"/>
    <n v="4.3076923076922381E-3"/>
  </r>
  <r>
    <x v="0"/>
    <x v="8"/>
    <x v="8"/>
    <n v="0"/>
    <n v="145.4"/>
    <n v="202.1"/>
    <n v="172"/>
    <n v="158"/>
    <n v="195.5"/>
    <n v="152.69999999999999"/>
    <n v="151.4"/>
    <n v="163.9"/>
    <n v="119.3"/>
    <n v="170.1"/>
    <n v="168.3"/>
    <n v="172.8"/>
    <n v="190.5"/>
    <n v="167.7"/>
    <n v="163.6"/>
    <n v="167.1"/>
    <n v="163.69999999999999"/>
    <n v="161.30000000000001"/>
    <n v="171.9"/>
    <n v="157.80000000000001"/>
    <n v="160.19999999999999"/>
    <n v="168.5"/>
    <n v="162.69999999999999"/>
    <x v="223"/>
    <n v="176.6"/>
    <n v="80.650000000000006"/>
    <n v="166.05"/>
    <n v="163.80000000000001"/>
    <n v="164"/>
    <n v="2.4449877750611594E-3"/>
  </r>
  <r>
    <x v="1"/>
    <x v="8"/>
    <x v="8"/>
    <n v="162.1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96.5"/>
    <n v="159.80000000000001"/>
    <n v="143.6"/>
    <n v="157.4"/>
    <n v="160.80000000000001"/>
    <n v="153.30000000000001"/>
    <n v="162.80000000000001"/>
    <n v="150.5"/>
    <n v="159.6"/>
    <n v="160.30000000000001"/>
    <n v="153.9"/>
    <x v="222"/>
    <n v="175.2"/>
    <n v="157.69999999999999"/>
    <n v="161.19999999999999"/>
    <n v="156"/>
    <n v="162.30000000000001"/>
    <n v="0"/>
  </r>
  <r>
    <x v="2"/>
    <x v="8"/>
    <x v="8"/>
    <n v="162.1"/>
    <n v="146.6"/>
    <n v="204"/>
    <n v="172.8"/>
    <n v="158.4"/>
    <n v="188"/>
    <n v="156.69999999999999"/>
    <n v="162.30000000000001"/>
    <n v="164.1"/>
    <n v="119.7"/>
    <n v="168.8"/>
    <n v="162.69999999999999"/>
    <n v="173.9"/>
    <n v="192.1"/>
    <n v="164.6"/>
    <n v="155.30000000000001"/>
    <n v="163.30000000000001"/>
    <n v="162.6"/>
    <n v="157.5"/>
    <n v="168.4"/>
    <n v="154"/>
    <n v="160"/>
    <n v="163.69999999999999"/>
    <n v="157.69999999999999"/>
    <x v="220"/>
    <n v="174.89999999999998"/>
    <n v="159.80000000000001"/>
    <n v="164.2"/>
    <n v="160"/>
    <n v="163.19999999999999"/>
    <n v="0"/>
  </r>
  <r>
    <x v="0"/>
    <x v="8"/>
    <x v="9"/>
    <n v="0"/>
    <n v="146.1"/>
    <n v="202.5"/>
    <n v="170.1"/>
    <n v="158.4"/>
    <n v="198.8"/>
    <n v="152.6"/>
    <n v="170.4"/>
    <n v="165.2"/>
    <n v="121.6"/>
    <n v="170.6"/>
    <n v="168.8"/>
    <n v="173.6"/>
    <n v="191.2"/>
    <n v="168.9"/>
    <n v="164.8"/>
    <n v="168.3"/>
    <n v="165.5"/>
    <n v="162"/>
    <n v="172.5"/>
    <n v="159.5"/>
    <n v="161.1"/>
    <n v="169"/>
    <n v="163.19999999999999"/>
    <x v="224"/>
    <n v="177.2"/>
    <n v="81"/>
    <n v="166.8"/>
    <n v="164.7"/>
    <n v="166.3"/>
    <n v="1.4024390243902509E-2"/>
  </r>
  <r>
    <x v="1"/>
    <x v="8"/>
    <x v="9"/>
    <n v="163.6"/>
    <n v="150.1"/>
    <n v="208.4"/>
    <n v="173"/>
    <n v="159.19999999999999"/>
    <n v="176.6"/>
    <n v="159.30000000000001"/>
    <n v="214.4"/>
    <n v="165.3"/>
    <n v="122.5"/>
    <n v="166.8"/>
    <n v="155.4"/>
    <n v="175.9"/>
    <n v="197"/>
    <n v="160.80000000000001"/>
    <n v="144.4"/>
    <n v="158.30000000000001"/>
    <n v="162.19999999999999"/>
    <n v="154.30000000000001"/>
    <n v="163.5"/>
    <n v="152.19999999999999"/>
    <n v="160.30000000000001"/>
    <n v="160.30000000000001"/>
    <n v="155.1"/>
    <x v="225"/>
    <n v="176.05"/>
    <n v="158.94999999999999"/>
    <n v="161.9"/>
    <n v="157"/>
    <n v="164.6"/>
    <n v="1.4171287738755286E-2"/>
  </r>
  <r>
    <x v="2"/>
    <x v="8"/>
    <x v="9"/>
    <n v="163.6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92.7"/>
    <n v="165.7"/>
    <n v="156.30000000000001"/>
    <n v="164.3"/>
    <n v="164.2"/>
    <n v="158.4"/>
    <n v="169.1"/>
    <n v="155.69999999999999"/>
    <n v="160.80000000000001"/>
    <n v="163.9"/>
    <n v="158.6"/>
    <x v="226"/>
    <n v="175.64999999999998"/>
    <n v="161"/>
    <n v="164.95"/>
    <n v="161"/>
    <n v="165.5"/>
    <n v="1.4093137254902032E-2"/>
  </r>
  <r>
    <x v="0"/>
    <x v="8"/>
    <x v="11"/>
    <n v="0"/>
    <n v="146.9"/>
    <n v="199.8"/>
    <n v="171.5"/>
    <n v="159.1"/>
    <n v="198.4"/>
    <n v="153.19999999999999"/>
    <n v="183.9"/>
    <n v="165.4"/>
    <n v="122.1"/>
    <n v="170.8"/>
    <n v="169.1"/>
    <n v="174.3"/>
    <n v="191.4"/>
    <n v="170.4"/>
    <n v="166"/>
    <n v="169.8"/>
    <n v="165.3"/>
    <n v="162.9"/>
    <n v="173.4"/>
    <n v="158.9"/>
    <n v="162.4"/>
    <n v="169.3"/>
    <n v="163.80000000000001"/>
    <x v="227"/>
    <n v="177.60000000000002"/>
    <n v="81.45"/>
    <n v="167.9"/>
    <n v="165.2"/>
    <n v="167.6"/>
    <n v="7.8171978352374188E-3"/>
  </r>
  <r>
    <x v="1"/>
    <x v="8"/>
    <x v="11"/>
    <n v="164.2"/>
    <n v="151"/>
    <n v="204.9"/>
    <n v="175.4"/>
    <n v="159.6"/>
    <n v="175.8"/>
    <n v="160.30000000000001"/>
    <n v="229.1"/>
    <n v="165.1"/>
    <n v="123.1"/>
    <n v="167.2"/>
    <n v="156.1"/>
    <n v="176.8"/>
    <n v="197"/>
    <n v="162.30000000000001"/>
    <n v="145.30000000000001"/>
    <n v="159.69999999999999"/>
    <n v="161.6"/>
    <n v="155.19999999999999"/>
    <n v="164.2"/>
    <n v="151.19999999999999"/>
    <n v="161.80000000000001"/>
    <n v="160.80000000000001"/>
    <n v="156.69999999999999"/>
    <x v="228"/>
    <n v="176.85"/>
    <n v="159.69999999999999"/>
    <n v="163"/>
    <n v="157.30000000000001"/>
    <n v="165.6"/>
    <n v="6.0753341433778859E-3"/>
  </r>
  <r>
    <x v="2"/>
    <x v="8"/>
    <x v="11"/>
    <n v="164.2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92.9"/>
    <n v="167.2"/>
    <n v="157.4"/>
    <n v="165.8"/>
    <n v="163.9"/>
    <n v="159.30000000000001"/>
    <n v="169.9"/>
    <n v="154.80000000000001"/>
    <n v="162.19999999999999"/>
    <n v="164.3"/>
    <n v="159.80000000000001"/>
    <x v="229"/>
    <n v="176.35000000000002"/>
    <n v="161.75"/>
    <n v="166.05"/>
    <n v="161.4"/>
    <n v="166.7"/>
    <n v="7.2507552870089949E-3"/>
  </r>
  <r>
    <x v="0"/>
    <x v="8"/>
    <x v="12"/>
    <n v="0"/>
    <n v="147.4"/>
    <n v="197"/>
    <n v="176.5"/>
    <n v="159.80000000000001"/>
    <n v="195.8"/>
    <n v="152"/>
    <n v="172.3"/>
    <n v="164.5"/>
    <n v="120.6"/>
    <n v="171.7"/>
    <n v="169.7"/>
    <n v="175.1"/>
    <n v="190.8"/>
    <n v="171.8"/>
    <n v="167.3"/>
    <n v="171.2"/>
    <n v="165.6"/>
    <n v="163.9"/>
    <n v="174"/>
    <n v="160.1"/>
    <n v="162.80000000000001"/>
    <n v="169.7"/>
    <n v="164.5"/>
    <x v="230"/>
    <n v="177.65"/>
    <n v="81.95"/>
    <n v="168.4"/>
    <n v="166"/>
    <n v="167"/>
    <n v="-3.579952267303069E-3"/>
  </r>
  <r>
    <x v="1"/>
    <x v="8"/>
    <x v="12"/>
    <n v="163.4"/>
    <n v="151.6"/>
    <n v="202.2"/>
    <n v="180"/>
    <n v="160"/>
    <n v="173.5"/>
    <n v="158.30000000000001"/>
    <n v="219.5"/>
    <n v="164.2"/>
    <n v="121.9"/>
    <n v="168.2"/>
    <n v="156.5"/>
    <n v="178.2"/>
    <n v="196.8"/>
    <n v="163.30000000000001"/>
    <n v="146.69999999999999"/>
    <n v="160.69999999999999"/>
    <n v="161.69999999999999"/>
    <n v="156"/>
    <n v="165.1"/>
    <n v="151.80000000000001"/>
    <n v="162.4"/>
    <n v="160.6"/>
    <n v="157.6"/>
    <x v="231"/>
    <n v="177.2"/>
    <n v="159.69999999999999"/>
    <n v="163.75"/>
    <n v="157.80000000000001"/>
    <n v="165.2"/>
    <n v="-2.4154589371981022E-3"/>
  </r>
  <r>
    <x v="2"/>
    <x v="8"/>
    <x v="12"/>
    <n v="163.4"/>
    <n v="148.69999999999999"/>
    <n v="198.8"/>
    <n v="177.9"/>
    <n v="159.9"/>
    <n v="187.6"/>
    <n v="154.9"/>
    <n v="188.3"/>
    <n v="164.4"/>
    <n v="121"/>
    <n v="170.5"/>
    <n v="164.2"/>
    <n v="176.5"/>
    <n v="192.4"/>
    <n v="168.5"/>
    <n v="158.69999999999999"/>
    <n v="167"/>
    <n v="164.1"/>
    <n v="160.19999999999999"/>
    <n v="170.6"/>
    <n v="155.69999999999999"/>
    <n v="162.6"/>
    <n v="164.4"/>
    <n v="160.6"/>
    <x v="232"/>
    <n v="176.5"/>
    <n v="161.80000000000001"/>
    <n v="166.6"/>
    <n v="162"/>
    <n v="166.2"/>
    <n v="-2.999400119976005E-3"/>
  </r>
  <r>
    <x v="0"/>
    <x v="9"/>
    <x v="0"/>
    <n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90.7"/>
    <n v="173.2"/>
    <n v="169.3"/>
    <n v="172.7"/>
    <n v="165.8"/>
    <n v="164.9"/>
    <n v="174.7"/>
    <n v="160.80000000000001"/>
    <n v="163.19999999999999"/>
    <n v="169.9"/>
    <n v="164.9"/>
    <x v="233"/>
    <n v="177.8"/>
    <n v="82.45"/>
    <n v="168.95"/>
    <n v="166.6"/>
    <n v="166.4"/>
    <n v="-3.5928143712574512E-3"/>
  </r>
  <r>
    <x v="1"/>
    <x v="9"/>
    <x v="0"/>
    <n v="164.5"/>
    <n v="152.19999999999999"/>
    <n v="202.1"/>
    <n v="180.1"/>
    <n v="160.4"/>
    <n v="171"/>
    <n v="156.5"/>
    <n v="203.6"/>
    <n v="163.80000000000001"/>
    <n v="121.3"/>
    <n v="169.8"/>
    <n v="156.6"/>
    <n v="179"/>
    <n v="196.4"/>
    <n v="164.7"/>
    <n v="148.5"/>
    <n v="162.19999999999999"/>
    <n v="161.6"/>
    <n v="156.80000000000001"/>
    <n v="166.1"/>
    <n v="152.69999999999999"/>
    <n v="162.80000000000001"/>
    <n v="161"/>
    <n v="158.4"/>
    <x v="234"/>
    <n v="177.4"/>
    <n v="160.65"/>
    <n v="164.45"/>
    <n v="158.6"/>
    <n v="165"/>
    <n v="-1.2106537530265657E-3"/>
  </r>
  <r>
    <x v="2"/>
    <x v="9"/>
    <x v="0"/>
    <n v="164.5"/>
    <n v="149.5"/>
    <n v="198.7"/>
    <n v="178.8"/>
    <n v="160.5"/>
    <n v="184.7"/>
    <n v="153.69999999999999"/>
    <n v="174.3"/>
    <n v="163.9"/>
    <n v="120"/>
    <n v="172.1"/>
    <n v="164.3"/>
    <n v="177.3"/>
    <n v="192.2"/>
    <n v="169.9"/>
    <n v="160.69999999999999"/>
    <n v="168.5"/>
    <n v="164.2"/>
    <n v="161.1"/>
    <n v="171.4"/>
    <n v="156.5"/>
    <n v="163"/>
    <n v="164.7"/>
    <n v="161.19999999999999"/>
    <x v="235"/>
    <n v="176.7"/>
    <n v="162.80000000000001"/>
    <n v="167.2"/>
    <n v="162.69999999999999"/>
    <n v="165.7"/>
    <n v="-3.0084235860409147E-3"/>
  </r>
  <r>
    <x v="0"/>
    <x v="9"/>
    <x v="1"/>
    <n v="0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91.5"/>
    <n v="174.1"/>
    <n v="171"/>
    <n v="173.7"/>
    <n v="167.4"/>
    <n v="165.7"/>
    <n v="175.3"/>
    <n v="161.19999999999999"/>
    <n v="164.5"/>
    <n v="170.3"/>
    <n v="165.5"/>
    <x v="236"/>
    <n v="178.5"/>
    <n v="82.85"/>
    <n v="169.9"/>
    <n v="167.3"/>
    <n v="166.7"/>
    <n v="1.8028846153845129E-3"/>
  </r>
  <r>
    <x v="1"/>
    <x v="9"/>
    <x v="1"/>
    <n v="165.5"/>
    <n v="152.5"/>
    <n v="205.2"/>
    <n v="176.4"/>
    <n v="160.6"/>
    <n v="171.5"/>
    <n v="156.4"/>
    <n v="198"/>
    <n v="163.19999999999999"/>
    <n v="120.6"/>
    <n v="172.2"/>
    <n v="156.69999999999999"/>
    <n v="180"/>
    <n v="196.5"/>
    <n v="165.7"/>
    <n v="150.4"/>
    <n v="163.4"/>
    <n v="163"/>
    <n v="157.4"/>
    <n v="167.2"/>
    <n v="153.1"/>
    <n v="164.2"/>
    <n v="162"/>
    <n v="159.5"/>
    <x v="237"/>
    <n v="178"/>
    <n v="161.44999999999999"/>
    <n v="165.7"/>
    <n v="159.4"/>
    <n v="165.5"/>
    <n v="3.0303030303030303E-3"/>
  </r>
  <r>
    <x v="2"/>
    <x v="9"/>
    <x v="1"/>
    <n v="165.5"/>
    <n v="150"/>
    <n v="200.6"/>
    <n v="175.8"/>
    <n v="160.69999999999999"/>
    <n v="184.9"/>
    <n v="153.69999999999999"/>
    <n v="169.7"/>
    <n v="163.69999999999999"/>
    <n v="118.9"/>
    <n v="174.3"/>
    <n v="164.7"/>
    <n v="178"/>
    <n v="192.8"/>
    <n v="170.8"/>
    <n v="162.4"/>
    <n v="169.6"/>
    <n v="165.7"/>
    <n v="161.80000000000001"/>
    <n v="172.2"/>
    <n v="156.9"/>
    <n v="164.4"/>
    <n v="165.4"/>
    <n v="162.1"/>
    <x v="216"/>
    <n v="177.45"/>
    <n v="163.65"/>
    <n v="168.3"/>
    <n v="163.5"/>
    <n v="166.1"/>
    <n v="2.4140012070006378E-3"/>
  </r>
  <r>
    <x v="0"/>
    <x v="9"/>
    <x v="2"/>
    <n v="0"/>
    <n v="150.19999999999999"/>
    <n v="208"/>
    <n v="167.9"/>
    <n v="162"/>
    <n v="203.1"/>
    <n v="155.9"/>
    <n v="155.80000000000001"/>
    <n v="164.2"/>
    <n v="118.1"/>
    <n v="178.7"/>
    <n v="171.2"/>
    <n v="177.4"/>
    <n v="192.3"/>
    <n v="175.4"/>
    <n v="173.2"/>
    <n v="175.1"/>
    <n v="168.9"/>
    <n v="166.5"/>
    <n v="176"/>
    <n v="162"/>
    <n v="167.4"/>
    <n v="170.6"/>
    <n v="166.6"/>
    <x v="238"/>
    <n v="179.45"/>
    <n v="83.25"/>
    <n v="171.7"/>
    <n v="168.3"/>
    <n v="168.7"/>
    <n v="1.199760047990402E-2"/>
  </r>
  <r>
    <x v="1"/>
    <x v="9"/>
    <x v="2"/>
    <n v="165.3"/>
    <n v="153.69999999999999"/>
    <n v="215.8"/>
    <n v="167.7"/>
    <n v="162.6"/>
    <n v="180"/>
    <n v="159.6"/>
    <n v="188.4"/>
    <n v="163.4"/>
    <n v="120.3"/>
    <n v="174.7"/>
    <n v="157.1"/>
    <n v="181.5"/>
    <n v="197.5"/>
    <n v="167.1"/>
    <n v="152.6"/>
    <n v="164.9"/>
    <n v="164.5"/>
    <n v="158.6"/>
    <n v="168.2"/>
    <n v="154.19999999999999"/>
    <n v="166.8"/>
    <n v="162.69999999999999"/>
    <n v="160.80000000000001"/>
    <x v="225"/>
    <n v="179.15"/>
    <n v="161.94999999999999"/>
    <n v="167.5"/>
    <n v="160.6"/>
    <n v="166.5"/>
    <n v="6.0422960725075529E-3"/>
  </r>
  <r>
    <x v="2"/>
    <x v="9"/>
    <x v="2"/>
    <n v="165.3"/>
    <n v="151.30000000000001"/>
    <n v="210.7"/>
    <n v="167.8"/>
    <n v="162.19999999999999"/>
    <n v="194.6"/>
    <n v="157.6"/>
    <n v="166.9"/>
    <n v="163.9"/>
    <n v="118.8"/>
    <n v="177.4"/>
    <n v="165.3"/>
    <n v="179.3"/>
    <n v="193.7"/>
    <n v="172.1"/>
    <n v="164.6"/>
    <n v="171.1"/>
    <n v="167.2"/>
    <n v="162.80000000000001"/>
    <n v="173"/>
    <n v="157.9"/>
    <n v="167.2"/>
    <n v="166"/>
    <n v="163.30000000000001"/>
    <x v="239"/>
    <n v="178.5"/>
    <n v="164.05"/>
    <n v="170.1"/>
    <n v="164.6"/>
    <n v="167.7"/>
    <n v="9.6327513546056245E-3"/>
  </r>
  <r>
    <x v="0"/>
    <x v="9"/>
    <x v="3"/>
    <n v="0"/>
    <n v="151.80000000000001"/>
    <n v="209.7"/>
    <n v="164.5"/>
    <n v="163.80000000000001"/>
    <n v="207.4"/>
    <n v="169.7"/>
    <n v="153.6"/>
    <n v="165.1"/>
    <n v="118.2"/>
    <n v="182.9"/>
    <n v="172.4"/>
    <n v="178.9"/>
    <n v="192.8"/>
    <n v="177.5"/>
    <n v="175.1"/>
    <n v="177.1"/>
    <n v="173.3"/>
    <n v="167.7"/>
    <n v="177"/>
    <n v="166.2"/>
    <n v="169"/>
    <n v="170.9"/>
    <n v="167.2"/>
    <x v="240"/>
    <n v="180"/>
    <n v="83.85"/>
    <n v="173"/>
    <n v="170.2"/>
    <n v="170.8"/>
    <n v="1.2448132780083124E-2"/>
  </r>
  <r>
    <x v="1"/>
    <x v="9"/>
    <x v="3"/>
    <n v="167"/>
    <n v="155.4"/>
    <n v="215.8"/>
    <n v="164.6"/>
    <n v="164.2"/>
    <n v="186"/>
    <n v="175.9"/>
    <n v="190.7"/>
    <n v="164"/>
    <n v="120.5"/>
    <n v="178"/>
    <n v="157.5"/>
    <n v="183.3"/>
    <n v="197.1"/>
    <n v="168.4"/>
    <n v="154.5"/>
    <n v="166.3"/>
    <n v="170.5"/>
    <n v="159.80000000000001"/>
    <n v="169"/>
    <n v="159.30000000000001"/>
    <n v="168.4"/>
    <n v="164"/>
    <n v="162.19999999999999"/>
    <x v="241"/>
    <n v="179.64999999999998"/>
    <n v="163.4"/>
    <n v="168.7"/>
    <n v="163.1"/>
    <n v="169.2"/>
    <n v="1.6216216216216148E-2"/>
  </r>
  <r>
    <x v="2"/>
    <x v="9"/>
    <x v="3"/>
    <n v="167"/>
    <n v="152.9"/>
    <n v="211.8"/>
    <n v="164.5"/>
    <n v="163.9"/>
    <n v="199.5"/>
    <n v="172.6"/>
    <n v="166.2"/>
    <n v="164.7"/>
    <n v="119"/>
    <n v="181.3"/>
    <n v="166.2"/>
    <n v="180.9"/>
    <n v="193.9"/>
    <n v="173.9"/>
    <n v="166.5"/>
    <n v="172.8"/>
    <n v="172.2"/>
    <n v="164"/>
    <n v="174"/>
    <n v="162.6"/>
    <n v="168.8"/>
    <n v="166.9"/>
    <n v="164.4"/>
    <x v="242"/>
    <n v="179.15"/>
    <n v="165.5"/>
    <n v="171.4"/>
    <n v="166.8"/>
    <n v="170.1"/>
    <n v="1.4311270125223648E-2"/>
  </r>
  <r>
    <x v="0"/>
    <x v="9"/>
    <x v="4"/>
    <n v="0"/>
    <n v="152.9"/>
    <n v="214.7"/>
    <n v="161.4"/>
    <n v="164.6"/>
    <n v="209.9"/>
    <n v="168"/>
    <n v="160.4"/>
    <n v="165"/>
    <n v="118.9"/>
    <n v="186.6"/>
    <n v="173.2"/>
    <n v="180.4"/>
    <n v="192.9"/>
    <n v="179.3"/>
    <n v="177.2"/>
    <n v="179"/>
    <n v="175.3"/>
    <n v="168.9"/>
    <n v="177.7"/>
    <n v="167.1"/>
    <n v="168.5"/>
    <n v="171.8"/>
    <n v="167.6"/>
    <x v="242"/>
    <n v="180.25"/>
    <n v="84.45"/>
    <n v="173.1"/>
    <n v="170.9"/>
    <n v="172.5"/>
    <n v="9.9531615925057878E-3"/>
  </r>
  <r>
    <x v="1"/>
    <x v="9"/>
    <x v="4"/>
    <n v="167.5"/>
    <n v="156.69999999999999"/>
    <n v="221.2"/>
    <n v="164.1"/>
    <n v="165.4"/>
    <n v="189.5"/>
    <n v="174.5"/>
    <n v="203.2"/>
    <n v="164.1"/>
    <n v="121.2"/>
    <n v="181.4"/>
    <n v="158.5"/>
    <n v="184.9"/>
    <n v="197.5"/>
    <n v="170"/>
    <n v="155.9"/>
    <n v="167.8"/>
    <n v="173.5"/>
    <n v="161.1"/>
    <n v="170.1"/>
    <n v="159.4"/>
    <n v="168.2"/>
    <n v="165.2"/>
    <n v="163.19999999999999"/>
    <x v="243"/>
    <n v="180.35"/>
    <n v="164.3"/>
    <n v="169.14999999999998"/>
    <n v="163.80000000000001"/>
    <n v="170.8"/>
    <n v="9.4562647754138467E-3"/>
  </r>
  <r>
    <x v="2"/>
    <x v="9"/>
    <x v="4"/>
    <n v="167.5"/>
    <n v="154.1"/>
    <n v="217"/>
    <n v="162.4"/>
    <n v="164.9"/>
    <n v="202.4"/>
    <n v="171"/>
    <n v="174.9"/>
    <n v="164.7"/>
    <n v="119.7"/>
    <n v="184.9"/>
    <n v="167.1"/>
    <n v="182.5"/>
    <n v="194.1"/>
    <n v="175.6"/>
    <n v="168.4"/>
    <n v="174.6"/>
    <n v="174.6"/>
    <n v="165.2"/>
    <n v="174.8"/>
    <n v="163"/>
    <n v="168.4"/>
    <n v="167.9"/>
    <n v="165.1"/>
    <x v="244"/>
    <n v="179.6"/>
    <n v="166.35"/>
    <n v="171.60000000000002"/>
    <n v="167.5"/>
    <n v="171.7"/>
    <n v="9.4062316284538178E-3"/>
  </r>
  <r>
    <x v="0"/>
    <x v="9"/>
    <x v="5"/>
    <n v="0"/>
    <n v="153.80000000000001"/>
    <n v="217.2"/>
    <n v="169.6"/>
    <n v="165.4"/>
    <n v="208.1"/>
    <n v="165.8"/>
    <n v="167.3"/>
    <n v="164.6"/>
    <n v="119.1"/>
    <n v="188.9"/>
    <n v="174.2"/>
    <n v="181.9"/>
    <n v="192.9"/>
    <n v="180.7"/>
    <n v="178.7"/>
    <n v="180.4"/>
    <n v="176.7"/>
    <n v="170.3"/>
    <n v="178.2"/>
    <n v="165.5"/>
    <n v="169.5"/>
    <n v="172.6"/>
    <n v="168"/>
    <x v="245"/>
    <n v="180.45"/>
    <n v="85.15"/>
    <n v="173.85"/>
    <n v="171"/>
    <n v="173.6"/>
    <n v="6.3768115942028653E-3"/>
  </r>
  <r>
    <x v="1"/>
    <x v="9"/>
    <x v="5"/>
    <n v="166.8"/>
    <n v="157.5"/>
    <n v="223.4"/>
    <n v="172.8"/>
    <n v="166.4"/>
    <n v="188.6"/>
    <n v="174.1"/>
    <n v="211.5"/>
    <n v="163.6"/>
    <n v="121.4"/>
    <n v="183.5"/>
    <n v="159.1"/>
    <n v="186.3"/>
    <n v="198.3"/>
    <n v="171.6"/>
    <n v="157.4"/>
    <n v="169.4"/>
    <n v="174.9"/>
    <n v="162.1"/>
    <n v="170.9"/>
    <n v="157.19999999999999"/>
    <n v="169.2"/>
    <n v="166.5"/>
    <n v="164.1"/>
    <x v="246"/>
    <n v="181.2"/>
    <n v="164.45"/>
    <n v="170.05"/>
    <n v="163.80000000000001"/>
    <n v="171.4"/>
    <n v="3.5128805620608565E-3"/>
  </r>
  <r>
    <x v="2"/>
    <x v="9"/>
    <x v="5"/>
    <n v="166.8"/>
    <n v="155"/>
    <n v="219.4"/>
    <n v="170.8"/>
    <n v="165.8"/>
    <n v="200.9"/>
    <n v="169.7"/>
    <n v="182.3"/>
    <n v="164.3"/>
    <n v="119.9"/>
    <n v="187.1"/>
    <n v="167.9"/>
    <n v="183.9"/>
    <n v="194.3"/>
    <n v="177.1"/>
    <n v="169.9"/>
    <n v="176"/>
    <n v="176"/>
    <n v="166.4"/>
    <n v="175.4"/>
    <n v="161.1"/>
    <n v="169.4"/>
    <n v="169"/>
    <n v="165.8"/>
    <x v="247"/>
    <n v="180.05"/>
    <n v="166.60000000000002"/>
    <n v="172.4"/>
    <n v="167.5"/>
    <n v="172.6"/>
    <n v="5.2417006406523343E-3"/>
  </r>
  <r>
    <x v="0"/>
    <x v="9"/>
    <x v="6"/>
    <n v="0"/>
    <n v="155.19999999999999"/>
    <n v="210.8"/>
    <n v="174.3"/>
    <n v="166.3"/>
    <n v="202.2"/>
    <n v="169.6"/>
    <n v="168.6"/>
    <n v="164.4"/>
    <n v="119.2"/>
    <n v="191.8"/>
    <n v="174.5"/>
    <n v="183.1"/>
    <n v="193.2"/>
    <n v="182"/>
    <n v="180.3"/>
    <n v="181.7"/>
    <n v="179.6"/>
    <n v="171.3"/>
    <n v="178.8"/>
    <n v="166.3"/>
    <n v="169.7"/>
    <n v="174.7"/>
    <n v="168.6"/>
    <x v="248"/>
    <n v="180.89999999999998"/>
    <n v="85.65"/>
    <n v="174.25"/>
    <n v="171.8"/>
    <n v="174.3"/>
    <n v="4.0322580645162278E-3"/>
  </r>
  <r>
    <x v="1"/>
    <x v="9"/>
    <x v="6"/>
    <n v="167.8"/>
    <n v="159.30000000000001"/>
    <n v="217.1"/>
    <n v="176.6"/>
    <n v="167.1"/>
    <n v="184.8"/>
    <n v="179.5"/>
    <n v="208.5"/>
    <n v="164"/>
    <n v="121.5"/>
    <n v="186.3"/>
    <n v="159.80000000000001"/>
    <n v="187.7"/>
    <n v="198.6"/>
    <n v="172.7"/>
    <n v="158.69999999999999"/>
    <n v="170.6"/>
    <n v="179.5"/>
    <n v="163.1"/>
    <n v="171.7"/>
    <n v="157.4"/>
    <n v="169.8"/>
    <n v="169.1"/>
    <n v="164.6"/>
    <x v="249"/>
    <n v="181.6"/>
    <n v="165.45"/>
    <n v="170.75"/>
    <n v="164.7"/>
    <n v="172.3"/>
    <n v="5.2508751458576761E-3"/>
  </r>
  <r>
    <x v="2"/>
    <x v="9"/>
    <x v="6"/>
    <n v="167.8"/>
    <n v="156.5"/>
    <n v="213"/>
    <n v="175.2"/>
    <n v="166.6"/>
    <n v="195.8"/>
    <n v="174.2"/>
    <n v="182.1"/>
    <n v="164.3"/>
    <n v="120"/>
    <n v="190"/>
    <n v="168.4"/>
    <n v="185.2"/>
    <n v="194.6"/>
    <n v="178.3"/>
    <n v="171.3"/>
    <n v="177.3"/>
    <n v="179.6"/>
    <n v="167.4"/>
    <n v="176.1"/>
    <n v="161.6"/>
    <n v="169.7"/>
    <n v="171.4"/>
    <n v="166.3"/>
    <x v="250"/>
    <n v="180.45"/>
    <n v="167.60000000000002"/>
    <n v="172.89999999999998"/>
    <n v="168.4"/>
    <n v="173.4"/>
    <n v="4.634994206257308E-3"/>
  </r>
  <r>
    <x v="0"/>
    <x v="9"/>
    <x v="7"/>
    <n v="0"/>
    <n v="159.5"/>
    <n v="204.1"/>
    <n v="168.3"/>
    <n v="167.9"/>
    <n v="198.1"/>
    <n v="169.2"/>
    <n v="173.1"/>
    <n v="167.1"/>
    <n v="120.2"/>
    <n v="195.6"/>
    <n v="174.8"/>
    <n v="184"/>
    <n v="193.7"/>
    <n v="183.2"/>
    <n v="181.7"/>
    <n v="183"/>
    <n v="179.1"/>
    <n v="172.3"/>
    <n v="179.4"/>
    <n v="166.6"/>
    <n v="171.1"/>
    <n v="175.7"/>
    <n v="169.3"/>
    <x v="251"/>
    <n v="181.5"/>
    <n v="86.15"/>
    <n v="175.25"/>
    <n v="172.6"/>
    <n v="175.3"/>
    <n v="5.737234652897303E-3"/>
  </r>
  <r>
    <x v="1"/>
    <x v="9"/>
    <x v="7"/>
    <n v="169"/>
    <n v="162.1"/>
    <n v="210.9"/>
    <n v="170.6"/>
    <n v="168.4"/>
    <n v="182.5"/>
    <n v="177.1"/>
    <n v="213.1"/>
    <n v="167.3"/>
    <n v="122.2"/>
    <n v="189.7"/>
    <n v="160.5"/>
    <n v="188.9"/>
    <n v="198.7"/>
    <n v="173.7"/>
    <n v="160"/>
    <n v="171.6"/>
    <n v="178.4"/>
    <n v="164.2"/>
    <n v="172.6"/>
    <n v="157.69999999999999"/>
    <n v="171.4"/>
    <n v="169.9"/>
    <n v="165.1"/>
    <x v="252"/>
    <n v="181.89999999999998"/>
    <n v="166.6"/>
    <n v="172"/>
    <n v="165.4"/>
    <n v="173.1"/>
    <n v="4.6430644225187636E-3"/>
  </r>
  <r>
    <x v="2"/>
    <x v="9"/>
    <x v="7"/>
    <n v="169"/>
    <n v="160.30000000000001"/>
    <n v="206.5"/>
    <n v="169.2"/>
    <n v="168.1"/>
    <n v="192.4"/>
    <n v="172.9"/>
    <n v="186.7"/>
    <n v="167.2"/>
    <n v="120.9"/>
    <n v="193.6"/>
    <n v="168.8"/>
    <n v="186.3"/>
    <n v="195"/>
    <n v="179.5"/>
    <n v="172.7"/>
    <n v="178.5"/>
    <n v="178.8"/>
    <n v="168.5"/>
    <n v="176.8"/>
    <n v="161.9"/>
    <n v="171.2"/>
    <n v="172.3"/>
    <n v="166.9"/>
    <x v="253"/>
    <n v="180.95"/>
    <n v="168.75"/>
    <n v="174"/>
    <n v="169.1"/>
    <n v="174.3"/>
    <n v="5.1903114186851538E-3"/>
  </r>
  <r>
    <x v="0"/>
    <x v="9"/>
    <x v="8"/>
    <n v="0"/>
    <n v="162.9"/>
    <n v="206.7"/>
    <n v="169"/>
    <n v="169.5"/>
    <n v="194.1"/>
    <n v="164.1"/>
    <n v="176.9"/>
    <n v="169"/>
    <n v="120.8"/>
    <n v="199.1"/>
    <n v="175.4"/>
    <n v="184.8"/>
    <n v="194.5"/>
    <n v="184.7"/>
    <n v="183.3"/>
    <n v="184.5"/>
    <n v="179.7"/>
    <n v="173.6"/>
    <n v="180.2"/>
    <n v="166.9"/>
    <n v="170.8"/>
    <n v="176.2"/>
    <n v="170"/>
    <x v="254"/>
    <n v="182.25"/>
    <n v="86.8"/>
    <n v="175.5"/>
    <n v="173.1"/>
    <n v="176.4"/>
    <n v="6.2749572162007659E-3"/>
  </r>
  <r>
    <x v="1"/>
    <x v="9"/>
    <x v="8"/>
    <n v="169.5"/>
    <n v="164.9"/>
    <n v="213.7"/>
    <n v="170.9"/>
    <n v="170.1"/>
    <n v="179.3"/>
    <n v="167.5"/>
    <n v="220.8"/>
    <n v="169.2"/>
    <n v="123.1"/>
    <n v="193.6"/>
    <n v="161.1"/>
    <n v="190.4"/>
    <n v="199.7"/>
    <n v="175"/>
    <n v="161.69999999999999"/>
    <n v="173"/>
    <n v="179.2"/>
    <n v="165"/>
    <n v="173.8"/>
    <n v="158.19999999999999"/>
    <n v="171.1"/>
    <n v="170.9"/>
    <n v="165.8"/>
    <x v="255"/>
    <n v="182.75"/>
    <n v="167.25"/>
    <n v="172.45"/>
    <n v="166.1"/>
    <n v="174.1"/>
    <n v="5.7770075101097633E-3"/>
  </r>
  <r>
    <x v="2"/>
    <x v="9"/>
    <x v="8"/>
    <n v="169.5"/>
    <n v="163.5"/>
    <n v="209.2"/>
    <n v="169.7"/>
    <n v="169.7"/>
    <n v="188.7"/>
    <n v="165.7"/>
    <n v="191.8"/>
    <n v="169.1"/>
    <n v="121.6"/>
    <n v="197.3"/>
    <n v="169.4"/>
    <n v="187.4"/>
    <n v="195.9"/>
    <n v="180.9"/>
    <n v="174.3"/>
    <n v="179.9"/>
    <n v="179.5"/>
    <n v="169.5"/>
    <n v="177.8"/>
    <n v="162.30000000000001"/>
    <n v="170.9"/>
    <n v="173.1"/>
    <n v="167.6"/>
    <x v="256"/>
    <n v="181.75"/>
    <n v="169.5"/>
    <n v="174.35000000000002"/>
    <n v="169.7"/>
    <n v="175.3"/>
    <n v="5.737234652897303E-3"/>
  </r>
  <r>
    <x v="0"/>
    <x v="9"/>
    <x v="9"/>
    <n v="0"/>
    <n v="164.7"/>
    <n v="208.8"/>
    <n v="170.3"/>
    <n v="170.9"/>
    <n v="191.6"/>
    <n v="162.19999999999999"/>
    <n v="184.8"/>
    <n v="169.7"/>
    <n v="121.1"/>
    <n v="201.6"/>
    <n v="175.8"/>
    <n v="185.6"/>
    <n v="194.9"/>
    <n v="186.1"/>
    <n v="184.4"/>
    <n v="185.9"/>
    <n v="180.8"/>
    <n v="174.4"/>
    <n v="181.2"/>
    <n v="167.4"/>
    <n v="172"/>
    <n v="176.5"/>
    <n v="170.6"/>
    <x v="257"/>
    <n v="182.75"/>
    <n v="87.2"/>
    <n v="176.6"/>
    <n v="173.9"/>
    <n v="177.9"/>
    <n v="8.5034013605442167E-3"/>
  </r>
  <r>
    <x v="1"/>
    <x v="9"/>
    <x v="9"/>
    <n v="171.2"/>
    <n v="166.4"/>
    <n v="214.9"/>
    <n v="171.9"/>
    <n v="171"/>
    <n v="177.7"/>
    <n v="165.7"/>
    <n v="228.6"/>
    <n v="169.9"/>
    <n v="123.4"/>
    <n v="196.4"/>
    <n v="161.6"/>
    <n v="191.5"/>
    <n v="200.1"/>
    <n v="175.5"/>
    <n v="162.6"/>
    <n v="173.6"/>
    <n v="180"/>
    <n v="166"/>
    <n v="174.7"/>
    <n v="158.80000000000001"/>
    <n v="172.3"/>
    <n v="171.2"/>
    <n v="166.3"/>
    <x v="258"/>
    <n v="183.2"/>
    <n v="168.6"/>
    <n v="173.5"/>
    <n v="166.8"/>
    <n v="175.3"/>
    <n v="6.8925904652499545E-3"/>
  </r>
  <r>
    <x v="2"/>
    <x v="9"/>
    <x v="9"/>
    <n v="171.2"/>
    <n v="165.2"/>
    <n v="210.9"/>
    <n v="170.9"/>
    <n v="170.9"/>
    <n v="186.5"/>
    <n v="163.80000000000001"/>
    <n v="199.7"/>
    <n v="169.8"/>
    <n v="121.9"/>
    <n v="199.9"/>
    <n v="169.9"/>
    <n v="188.3"/>
    <n v="196.3"/>
    <n v="181.9"/>
    <n v="175.3"/>
    <n v="181"/>
    <n v="180.5"/>
    <n v="170.4"/>
    <n v="178.7"/>
    <n v="162.9"/>
    <n v="172.1"/>
    <n v="173.4"/>
    <n v="168.2"/>
    <x v="259"/>
    <n v="182.25"/>
    <n v="170.8"/>
    <n v="175.39999999999998"/>
    <n v="170.5"/>
    <n v="176.7"/>
    <n v="7.9863091842554308E-3"/>
  </r>
  <r>
    <x v="0"/>
    <x v="9"/>
    <x v="11"/>
    <n v="0"/>
    <n v="166.9"/>
    <n v="207.2"/>
    <n v="180.2"/>
    <n v="172.3"/>
    <n v="194"/>
    <n v="159.1"/>
    <n v="171.6"/>
    <n v="170.2"/>
    <n v="121.5"/>
    <n v="204.8"/>
    <n v="176.4"/>
    <n v="186.9"/>
    <n v="195.5"/>
    <n v="187.2"/>
    <n v="185.2"/>
    <n v="186.9"/>
    <n v="181.9"/>
    <n v="175.5"/>
    <n v="182.3"/>
    <n v="167.5"/>
    <n v="173.4"/>
    <n v="176.9"/>
    <n v="170.8"/>
    <x v="260"/>
    <n v="183.15"/>
    <n v="87.75"/>
    <n v="177.85000000000002"/>
    <n v="174.6"/>
    <n v="177.8"/>
    <n v="-5.6211354693644919E-4"/>
  </r>
  <r>
    <x v="1"/>
    <x v="9"/>
    <x v="11"/>
    <n v="171.8"/>
    <n v="168.4"/>
    <n v="213.4"/>
    <n v="183.2"/>
    <n v="172.3"/>
    <n v="180"/>
    <n v="162.6"/>
    <n v="205.5"/>
    <n v="171"/>
    <n v="123.4"/>
    <n v="198.8"/>
    <n v="162.1"/>
    <n v="192.4"/>
    <n v="200.6"/>
    <n v="176.7"/>
    <n v="163.5"/>
    <n v="174.7"/>
    <n v="180.3"/>
    <n v="166.9"/>
    <n v="175.8"/>
    <n v="158.9"/>
    <n v="173.8"/>
    <n v="171.5"/>
    <n v="166.7"/>
    <x v="261"/>
    <n v="183.64999999999998"/>
    <n v="169.35000000000002"/>
    <n v="174.8"/>
    <n v="167.4"/>
    <n v="174.1"/>
    <n v="-6.8454078722191497E-3"/>
  </r>
  <r>
    <x v="2"/>
    <x v="9"/>
    <x v="11"/>
    <n v="171.8"/>
    <n v="167.4"/>
    <n v="209.4"/>
    <n v="181.4"/>
    <n v="172.3"/>
    <n v="188.9"/>
    <n v="160.69999999999999"/>
    <n v="183.1"/>
    <n v="170.5"/>
    <n v="122.1"/>
    <n v="202.8"/>
    <n v="170.4"/>
    <n v="189.5"/>
    <n v="196.9"/>
    <n v="183.1"/>
    <n v="176.2"/>
    <n v="182.1"/>
    <n v="181.3"/>
    <n v="171.4"/>
    <n v="179.8"/>
    <n v="163"/>
    <n v="173.6"/>
    <n v="173.7"/>
    <n v="168.5"/>
    <x v="262"/>
    <n v="182.7"/>
    <n v="171.60000000000002"/>
    <n v="176.7"/>
    <n v="171.1"/>
    <n v="176.5"/>
    <n v="-1.1318619128465684E-3"/>
  </r>
  <r>
    <x v="0"/>
    <x v="9"/>
    <x v="12"/>
    <n v="0"/>
    <n v="168.8"/>
    <n v="206.9"/>
    <n v="189.1"/>
    <n v="173.4"/>
    <n v="193.9"/>
    <n v="156.69999999999999"/>
    <n v="150.19999999999999"/>
    <n v="170.5"/>
    <n v="121.2"/>
    <n v="207.5"/>
    <n v="176.8"/>
    <n v="187.7"/>
    <n v="195.9"/>
    <n v="188.1"/>
    <n v="185.9"/>
    <n v="187.8"/>
    <n v="182.8"/>
    <n v="176.4"/>
    <n v="183.5"/>
    <n v="167.8"/>
    <n v="175.7"/>
    <n v="177.3"/>
    <n v="171.2"/>
    <x v="263"/>
    <n v="183.55"/>
    <n v="88.2"/>
    <n v="179.6"/>
    <n v="175.5"/>
    <n v="177.1"/>
    <n v="-3.9370078740158434E-3"/>
  </r>
  <r>
    <x v="1"/>
    <x v="9"/>
    <x v="12"/>
    <n v="170.7"/>
    <n v="170.2"/>
    <n v="212.9"/>
    <n v="191.9"/>
    <n v="173.9"/>
    <n v="179.1"/>
    <n v="159.5"/>
    <n v="178.7"/>
    <n v="171.3"/>
    <n v="123.1"/>
    <n v="200.5"/>
    <n v="162.80000000000001"/>
    <n v="193.3"/>
    <n v="201.1"/>
    <n v="177.7"/>
    <n v="164.5"/>
    <n v="175.7"/>
    <n v="180.6"/>
    <n v="167.3"/>
    <n v="177.2"/>
    <n v="159.4"/>
    <n v="176"/>
    <n v="171.8"/>
    <n v="167.1"/>
    <x v="264"/>
    <n v="184.1"/>
    <n v="169"/>
    <n v="176.6"/>
    <n v="168.2"/>
    <n v="174.1"/>
    <n v="0"/>
  </r>
  <r>
    <x v="2"/>
    <x v="9"/>
    <x v="12"/>
    <n v="170.7"/>
    <n v="169.2"/>
    <n v="209"/>
    <n v="190.2"/>
    <n v="173.6"/>
    <n v="188.5"/>
    <n v="158"/>
    <n v="159.9"/>
    <n v="170.8"/>
    <n v="121.8"/>
    <n v="205.2"/>
    <n v="171"/>
    <n v="190.3"/>
    <n v="197.3"/>
    <n v="184"/>
    <n v="177"/>
    <n v="183"/>
    <n v="182"/>
    <n v="172.1"/>
    <n v="181.1"/>
    <n v="163.4"/>
    <n v="175.8"/>
    <n v="174.1"/>
    <n v="168.9"/>
    <x v="265"/>
    <n v="183.10000000000002"/>
    <n v="171.39999999999998"/>
    <n v="178.45"/>
    <n v="172"/>
    <n v="175.7"/>
    <n v="-4.5325779036827843E-3"/>
  </r>
  <r>
    <x v="0"/>
    <x v="10"/>
    <x v="0"/>
    <n v="0"/>
    <n v="174"/>
    <n v="208.3"/>
    <n v="192.9"/>
    <n v="174.3"/>
    <n v="192.6"/>
    <n v="156.30000000000001"/>
    <n v="142.9"/>
    <n v="170.7"/>
    <n v="120.3"/>
    <n v="210.5"/>
    <n v="176.9"/>
    <n v="188.5"/>
    <n v="196.9"/>
    <n v="189"/>
    <n v="186.3"/>
    <n v="188.6"/>
    <n v="183.2"/>
    <n v="177.2"/>
    <n v="184.7"/>
    <n v="168.2"/>
    <n v="178.4"/>
    <n v="177.8"/>
    <n v="171.8"/>
    <x v="250"/>
    <n v="184.35000000000002"/>
    <n v="88.6"/>
    <n v="181.55"/>
    <n v="176.5"/>
    <n v="177.8"/>
    <n v="3.9525691699605703E-3"/>
  </r>
  <r>
    <x v="1"/>
    <x v="10"/>
    <x v="0"/>
    <n v="172.1"/>
    <n v="173.3"/>
    <n v="215.2"/>
    <n v="197"/>
    <n v="175.2"/>
    <n v="178"/>
    <n v="160.5"/>
    <n v="175.3"/>
    <n v="171.2"/>
    <n v="122.7"/>
    <n v="204.3"/>
    <n v="163.69999999999999"/>
    <n v="194.3"/>
    <n v="201.6"/>
    <n v="178.7"/>
    <n v="165.3"/>
    <n v="176.6"/>
    <n v="180.1"/>
    <n v="168"/>
    <n v="178.5"/>
    <n v="159.5"/>
    <n v="178.8"/>
    <n v="171.8"/>
    <n v="167.8"/>
    <x v="266"/>
    <n v="184.7"/>
    <n v="170.05"/>
    <n v="178.65"/>
    <n v="168.9"/>
    <n v="174.9"/>
    <n v="4.5950603101666361E-3"/>
  </r>
  <r>
    <x v="2"/>
    <x v="10"/>
    <x v="0"/>
    <n v="172.1"/>
    <n v="173.8"/>
    <n v="210.7"/>
    <n v="194.5"/>
    <n v="174.6"/>
    <n v="187.2"/>
    <n v="158.30000000000001"/>
    <n v="153.9"/>
    <n v="170.9"/>
    <n v="121.1"/>
    <n v="208.4"/>
    <n v="171.4"/>
    <n v="191.2"/>
    <n v="198.2"/>
    <n v="184.9"/>
    <n v="177.6"/>
    <n v="183.8"/>
    <n v="182"/>
    <n v="172.9"/>
    <n v="182.3"/>
    <n v="163.6"/>
    <n v="178.6"/>
    <n v="174.3"/>
    <n v="169.5"/>
    <x v="267"/>
    <n v="183.85"/>
    <n v="172.5"/>
    <n v="180.45"/>
    <n v="172.8"/>
    <n v="176.5"/>
    <n v="4.5532157085942599E-3"/>
  </r>
  <r>
    <x v="0"/>
    <x v="10"/>
    <x v="1"/>
    <n v="0"/>
    <n v="174.2"/>
    <n v="205.2"/>
    <n v="173.9"/>
    <n v="177"/>
    <n v="183.4"/>
    <n v="167.2"/>
    <n v="140.9"/>
    <n v="170.4"/>
    <n v="119.1"/>
    <n v="212.1"/>
    <n v="177.6"/>
    <n v="189.9"/>
    <n v="198.3"/>
    <n v="190"/>
    <n v="187"/>
    <n v="189.6"/>
    <n v="181.6"/>
    <n v="178.6"/>
    <n v="186.6"/>
    <n v="169"/>
    <n v="180.7"/>
    <n v="178.5"/>
    <n v="172.8"/>
    <x v="268"/>
    <n v="185.55"/>
    <n v="89.3"/>
    <n v="183.64999999999998"/>
    <n v="177.9"/>
    <n v="178"/>
    <n v="1.1248593925758639E-3"/>
  </r>
  <r>
    <x v="1"/>
    <x v="10"/>
    <x v="1"/>
    <n v="173.5"/>
    <n v="174.7"/>
    <n v="212.2"/>
    <n v="177.2"/>
    <n v="177.9"/>
    <n v="172.2"/>
    <n v="172.1"/>
    <n v="175.8"/>
    <n v="172.2"/>
    <n v="121.9"/>
    <n v="204.8"/>
    <n v="164.9"/>
    <n v="196.6"/>
    <n v="202.7"/>
    <n v="180.3"/>
    <n v="167"/>
    <n v="178.2"/>
    <n v="182.8"/>
    <n v="169.2"/>
    <n v="180.8"/>
    <n v="159.80000000000001"/>
    <n v="181.4"/>
    <n v="172.5"/>
    <n v="168.4"/>
    <x v="269"/>
    <n v="185.55"/>
    <n v="171.35"/>
    <n v="181.10000000000002"/>
    <n v="170"/>
    <n v="176.3"/>
    <n v="8.0045740423099233E-3"/>
  </r>
  <r>
    <x v="2"/>
    <x v="10"/>
    <x v="1"/>
    <n v="173.5"/>
    <n v="174.4"/>
    <n v="207.7"/>
    <n v="175.2"/>
    <n v="177.3"/>
    <n v="179.3"/>
    <n v="169.5"/>
    <n v="152.69999999999999"/>
    <n v="171"/>
    <n v="120"/>
    <n v="209.7"/>
    <n v="172.3"/>
    <n v="193"/>
    <n v="199.5"/>
    <n v="186.2"/>
    <n v="178.7"/>
    <n v="185.1"/>
    <n v="182.1"/>
    <n v="174.2"/>
    <n v="184.4"/>
    <n v="164.2"/>
    <n v="181"/>
    <n v="175"/>
    <n v="170.3"/>
    <x v="270"/>
    <n v="184.9"/>
    <n v="173.85"/>
    <n v="182.7"/>
    <n v="174.1"/>
    <n v="177.2"/>
    <n v="3.9660056657223148E-3"/>
  </r>
  <r>
    <x v="0"/>
    <x v="10"/>
    <x v="2"/>
    <n v="0"/>
    <n v="174.3"/>
    <n v="205.2"/>
    <n v="173.9"/>
    <n v="177"/>
    <n v="183.3"/>
    <n v="167.2"/>
    <n v="140.9"/>
    <n v="170.5"/>
    <n v="119.1"/>
    <n v="212.1"/>
    <n v="177.6"/>
    <n v="189.9"/>
    <n v="198.4"/>
    <n v="190"/>
    <n v="187"/>
    <n v="189.6"/>
    <n v="181.4"/>
    <n v="178.6"/>
    <n v="186.6"/>
    <n v="169"/>
    <n v="180.7"/>
    <n v="178.5"/>
    <n v="172.8"/>
    <x v="268"/>
    <n v="185.60000000000002"/>
    <n v="89.3"/>
    <n v="183.64999999999998"/>
    <n v="177.9"/>
    <n v="178"/>
    <n v="0"/>
  </r>
  <r>
    <x v="1"/>
    <x v="10"/>
    <x v="2"/>
    <n v="173.5"/>
    <n v="174.7"/>
    <n v="212.2"/>
    <n v="177.2"/>
    <n v="177.9"/>
    <n v="172.2"/>
    <n v="172.1"/>
    <n v="175.9"/>
    <n v="172.2"/>
    <n v="121.9"/>
    <n v="204.8"/>
    <n v="164.9"/>
    <n v="196.6"/>
    <n v="202.7"/>
    <n v="180.2"/>
    <n v="167"/>
    <n v="178.2"/>
    <n v="182.6"/>
    <n v="169.2"/>
    <n v="180.8"/>
    <n v="159.80000000000001"/>
    <n v="181.5"/>
    <n v="172.5"/>
    <n v="168.4"/>
    <x v="271"/>
    <n v="185.55"/>
    <n v="171.35"/>
    <n v="181.15"/>
    <n v="170"/>
    <n v="176.3"/>
    <n v="0"/>
  </r>
  <r>
    <x v="2"/>
    <x v="10"/>
    <x v="2"/>
    <n v="173.5"/>
    <n v="174.4"/>
    <n v="207.7"/>
    <n v="175.2"/>
    <n v="177.3"/>
    <n v="179.2"/>
    <n v="169.5"/>
    <n v="152.80000000000001"/>
    <n v="171.1"/>
    <n v="120"/>
    <n v="209.7"/>
    <n v="172.3"/>
    <n v="193"/>
    <n v="199.5"/>
    <n v="186.1"/>
    <n v="178.7"/>
    <n v="185.1"/>
    <n v="181.9"/>
    <n v="174.2"/>
    <n v="184.4"/>
    <n v="164.2"/>
    <n v="181"/>
    <n v="175"/>
    <n v="170.3"/>
    <x v="270"/>
    <n v="184.9"/>
    <n v="173.85"/>
    <n v="182.7"/>
    <n v="174.1"/>
    <n v="177.2"/>
    <n v="0"/>
  </r>
  <r>
    <x v="0"/>
    <x v="10"/>
    <x v="3"/>
    <n v="0"/>
    <n v="173.3"/>
    <n v="206.9"/>
    <n v="167.9"/>
    <n v="178.2"/>
    <n v="178.5"/>
    <n v="173.7"/>
    <n v="142.80000000000001"/>
    <n v="172.8"/>
    <n v="120.4"/>
    <n v="215.5"/>
    <n v="178.2"/>
    <n v="190.5"/>
    <n v="199.5"/>
    <n v="190.7"/>
    <n v="187.3"/>
    <n v="190.2"/>
    <n v="181.5"/>
    <n v="179.1"/>
    <n v="187.2"/>
    <n v="169.4"/>
    <n v="183.8"/>
    <n v="179.4"/>
    <n v="173.2"/>
    <x v="254"/>
    <n v="186.35"/>
    <n v="89.55"/>
    <n v="185.5"/>
    <n v="178.9"/>
    <n v="178.8"/>
    <n v="4.4943820224719738E-3"/>
  </r>
  <r>
    <x v="1"/>
    <x v="10"/>
    <x v="3"/>
    <n v="175.2"/>
    <n v="174.8"/>
    <n v="213.7"/>
    <n v="172.4"/>
    <n v="178.8"/>
    <n v="168.7"/>
    <n v="179.2"/>
    <n v="179.9"/>
    <n v="174.7"/>
    <n v="123.1"/>
    <n v="207.8"/>
    <n v="165.5"/>
    <n v="197"/>
    <n v="203.5"/>
    <n v="181"/>
    <n v="167.7"/>
    <n v="178.9"/>
    <n v="182.1"/>
    <n v="169.6"/>
    <n v="181.5"/>
    <n v="160.1"/>
    <n v="184.4"/>
    <n v="174.2"/>
    <n v="168.8"/>
    <x v="272"/>
    <n v="186.15"/>
    <n v="172.39999999999998"/>
    <n v="182.95"/>
    <n v="170.9"/>
    <n v="177.4"/>
    <n v="6.239364719228555E-3"/>
  </r>
  <r>
    <x v="2"/>
    <x v="10"/>
    <x v="3"/>
    <n v="175.2"/>
    <n v="173.8"/>
    <n v="209.3"/>
    <n v="169.6"/>
    <n v="178.4"/>
    <n v="174.9"/>
    <n v="176.3"/>
    <n v="155.4"/>
    <n v="173.4"/>
    <n v="121.3"/>
    <n v="212.9"/>
    <n v="172.9"/>
    <n v="193.5"/>
    <n v="200.6"/>
    <n v="186.9"/>
    <n v="179.2"/>
    <n v="185.7"/>
    <n v="181.7"/>
    <n v="174.6"/>
    <n v="185"/>
    <n v="164.5"/>
    <n v="184"/>
    <n v="176.4"/>
    <n v="170.7"/>
    <x v="273"/>
    <n v="185.64999999999998"/>
    <n v="174.89999999999998"/>
    <n v="184.5"/>
    <n v="175"/>
    <n v="178.1"/>
    <n v="5.0790067720090613E-3"/>
  </r>
  <r>
    <x v="0"/>
    <x v="10"/>
    <x v="4"/>
    <n v="0"/>
    <n v="173.2"/>
    <n v="211.5"/>
    <n v="171"/>
    <n v="179.6"/>
    <n v="173.3"/>
    <n v="169"/>
    <n v="148.69999999999999"/>
    <n v="174.9"/>
    <n v="121.9"/>
    <n v="221"/>
    <n v="178.7"/>
    <n v="191.1"/>
    <n v="199.9"/>
    <n v="191.2"/>
    <n v="187.9"/>
    <n v="190.8"/>
    <n v="182.5"/>
    <n v="179.8"/>
    <n v="187.8"/>
    <n v="169.7"/>
    <n v="184.9"/>
    <n v="180.3"/>
    <n v="173.8"/>
    <x v="274"/>
    <n v="186.85000000000002"/>
    <n v="89.9"/>
    <n v="186.35000000000002"/>
    <n v="179.5"/>
    <n v="179.8"/>
    <n v="5.5928411633109614E-3"/>
  </r>
  <r>
    <x v="1"/>
    <x v="10"/>
    <x v="4"/>
    <n v="175.6"/>
    <n v="174.7"/>
    <n v="219.4"/>
    <n v="176.7"/>
    <n v="179.4"/>
    <n v="164.4"/>
    <n v="175.8"/>
    <n v="185"/>
    <n v="176.9"/>
    <n v="124.2"/>
    <n v="211.9"/>
    <n v="165.9"/>
    <n v="197.7"/>
    <n v="204.2"/>
    <n v="181.3"/>
    <n v="168.1"/>
    <n v="179.3"/>
    <n v="183.4"/>
    <n v="170.1"/>
    <n v="182.2"/>
    <n v="160.4"/>
    <n v="185.6"/>
    <n v="174.8"/>
    <n v="169.2"/>
    <x v="275"/>
    <n v="186.7"/>
    <n v="172.85"/>
    <n v="183.89999999999998"/>
    <n v="171.6"/>
    <n v="178.2"/>
    <n v="4.5095828635850219E-3"/>
  </r>
  <r>
    <x v="2"/>
    <x v="10"/>
    <x v="4"/>
    <n v="175.6"/>
    <n v="173.7"/>
    <n v="214.3"/>
    <n v="173.2"/>
    <n v="179.5"/>
    <n v="170"/>
    <n v="172.2"/>
    <n v="161"/>
    <n v="175.6"/>
    <n v="122.7"/>
    <n v="218"/>
    <n v="173.4"/>
    <n v="194.2"/>
    <n v="201"/>
    <n v="187.3"/>
    <n v="179.7"/>
    <n v="186.2"/>
    <n v="182.8"/>
    <n v="175.2"/>
    <n v="185.7"/>
    <n v="164.8"/>
    <n v="185.2"/>
    <n v="177.1"/>
    <n v="171.2"/>
    <x v="276"/>
    <n v="186.1"/>
    <n v="175.39999999999998"/>
    <n v="185.45"/>
    <n v="175.7"/>
    <n v="179.1"/>
    <n v="5.61482313307130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B3978-29F2-4B45-985C-30C39F70D233}" name="CovidImpactCoreSector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B28:AD43" firstHeaderRow="0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numFmtId="10" showAll="0"/>
  </pivotFields>
  <rowFields count="3">
    <field x="0"/>
    <field x="1"/>
    <field x="2"/>
  </rowFields>
  <rowItems count="15">
    <i>
      <x v="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od Bucket" fld="27" baseField="0" baseItem="0"/>
    <dataField name="Average of Health Bucket" fld="30" subtotal="average" baseField="0" baseItem="1"/>
  </dataFields>
  <chartFormats count="3"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59C4D-33D6-4626-AFA9-56C3368104EE}" name="PreCovid19Impac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A4:AB26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x="7"/>
        <item h="1" x="8"/>
        <item h="1" x="9"/>
        <item h="1" x="10"/>
        <item t="default"/>
      </items>
    </pivotField>
    <pivotField axis="axisRow" showAll="0">
      <items count="14">
        <item n="Jan" x="0"/>
        <item n="Feb" x="1"/>
        <item n="Mar" x="2"/>
        <item n="Apr" x="3"/>
        <item x="4"/>
        <item n="Jun" x="5"/>
        <item n="Jul" x="6"/>
        <item n="Aug" x="7"/>
        <item n="Sept" x="8"/>
        <item n="Oct" x="9"/>
        <item n="Nov" x="11"/>
        <item n="Dec"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3">
    <field x="0"/>
    <field x="1"/>
    <field x="2"/>
  </rowFields>
  <rowItems count="2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Average of Inflation Growth Rate" fld="33" subtotal="average" baseField="0" baseItem="1" numFmtId="1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3AED6-8448-4F16-AA9F-738BB63025E9}" name="FoodInflation12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17:W37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1"/>
    <field x="2"/>
  </rowFields>
  <rowItems count="20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Cereals and products" fld="4" subtotal="average" baseField="2" baseItem="0"/>
    <dataField name="Average of Meat and fish" fld="5" subtotal="average" baseField="2" baseItem="0"/>
    <dataField name="Average of Egg" fld="6" subtotal="average" baseField="2" baseItem="0"/>
    <dataField name="Average of Milk and products" fld="7" subtotal="average" baseField="2" baseItem="0"/>
    <dataField name="Average of Oils and fats" fld="8" subtotal="average" baseField="2" baseItem="1"/>
    <dataField name="Average of Fruits" fld="9" subtotal="average" baseField="2" baseItem="1"/>
    <dataField name="Average of Vegetables" fld="10" subtotal="average" baseField="2" baseItem="1"/>
    <dataField name="Average of Pulses and products" fld="11" subtotal="average" baseField="2" baseItem="1"/>
    <dataField name="Average of Sugar and Confectionery" fld="12" subtotal="average" baseField="2" baseItem="1"/>
    <dataField name="Average of Spices" fld="13" subtotal="average" baseField="2" baseItem="1"/>
    <dataField name="Average of Non-alcoholic beverages" fld="14" subtotal="average" baseField="2" baseItem="1"/>
    <dataField name="Average of Prepared meals, snacks, sweets etc." fld="15" subtotal="average" baseField="2" baseItem="2"/>
  </dataFields>
  <chartFormats count="15"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1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1" format="37">
      <pivotArea type="data" outline="0" fieldPosition="0">
        <references count="3">
          <reference field="4294967294" count="1" selected="0">
            <x v="9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11" format="38">
      <pivotArea type="data" outline="0" fieldPosition="0">
        <references count="3">
          <reference field="4294967294" count="1" selected="0">
            <x v="1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11" format="39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B616-66F2-4AFE-B31E-1C0D3E7A1517}" name="YoY_Trend_20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9:C18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2">
    <field x="0"/>
    <field x="1"/>
  </rowFields>
  <rowItems count="9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Inflation Growth Rate" fld="33" subtotal="average" baseField="1" baseItem="6" numFmtId="1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B802B-B565-4E4B-9C91-36F9852F6411}" name="OilPriceInfluen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K4:AS37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name="Food Bucket2" dataField="1"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86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t="default"/>
      </items>
    </pivotField>
    <pivotField dataField="1" showAll="0"/>
    <pivotField showAll="0"/>
    <pivotField dataField="1" showAll="0"/>
    <pivotField dataField="1" showAll="0"/>
    <pivotField showAll="0"/>
    <pivotField numFmtId="10" showAll="0"/>
  </pivotFields>
  <rowFields count="2">
    <field x="1"/>
    <field x="2"/>
  </rowFields>
  <rowItems count="33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Food Category" fld="27" subtotal="average" baseField="2" baseItem="2"/>
    <dataField name="Recreation" fld="28" subtotal="average" baseField="2" baseItem="0"/>
    <dataField name="Healthcare" fld="30" subtotal="average" baseField="2" baseItem="1"/>
    <dataField name="Energy" fld="20" subtotal="average" baseField="2" baseItem="1"/>
    <dataField name="Education Bucket" fld="25" subtotal="average" baseField="2" baseItem="1"/>
    <dataField name="Fashion" fld="19" subtotal="average" baseField="2" baseItem="1"/>
    <dataField name="Misc" fld="31" subtotal="average" baseField="2" baseItem="1"/>
    <dataField name="Average of Oils and fats" fld="8" subtotal="average" baseField="2" baseItem="0"/>
  </dataFields>
  <formats count="1">
    <format dxfId="0">
      <pivotArea outline="0" collapsedLevelsAreSubtotals="1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86DB4-EDBC-4964-91D7-B15F8C68B01E}" name="LatestMonthContribut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I5" firstHeaderRow="0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name="Food Bucket2" showAll="0"/>
    <pivotField dataField="1" showAll="0"/>
    <pivotField dataField="1" showAll="0"/>
    <pivotField dataField="1" showAll="0"/>
    <pivotField dataField="1" showAll="0"/>
    <pivotField showAll="0"/>
    <pivotField numFmtId="10" showAll="0"/>
  </pivotFields>
  <rowFields count="3">
    <field x="0"/>
    <field x="1"/>
    <field x="2"/>
  </rowFields>
  <rowItems count="4">
    <i>
      <x v="1"/>
    </i>
    <i r="1">
      <x v="10"/>
    </i>
    <i r="2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Energy" fld="20" baseField="0" baseItem="0"/>
    <dataField name="Transport Bucket" fld="23" baseField="0" baseItem="0"/>
    <dataField name="Recreation" fld="28" baseField="0" baseItem="0"/>
    <dataField name="Household Bucket" fld="29" baseField="0" baseItem="0"/>
    <dataField name="Healthcare Bucket" fld="30" baseField="0" baseItem="0"/>
    <dataField name="Misc Bucket" fld="31" baseField="0" baseItem="0"/>
    <dataField name="Education Bucket" fld="25" baseField="0" baseItem="0"/>
    <dataField name="Fashion Bucket" fld="19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8AD45-F5E6-4165-AB74-7B5127A0335D}" name="PostCovid19Impac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D4:AE22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x="7"/>
        <item sd="0" x="8"/>
        <item sd="0" x="9"/>
        <item sd="0" x="10"/>
        <item t="default"/>
      </items>
    </pivotField>
    <pivotField axis="axisRow" showAll="0">
      <items count="14">
        <item n="Jan" x="0"/>
        <item n="Feb" x="1"/>
        <item n="Mar" x="2"/>
        <item n="Apr" x="3"/>
        <item x="4"/>
        <item n="Jun" x="5"/>
        <item n="Jul" x="6"/>
        <item n="Aug" x="7"/>
        <item n="Sept" x="8"/>
        <item n="Oct" x="9"/>
        <item n="Nov" x="11"/>
        <item n="Dec"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3">
    <field x="0"/>
    <field x="1"/>
    <field x="2"/>
  </rowFields>
  <rowItems count="18">
    <i>
      <x v="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Inflation Growth Rate" fld="33" subtotal="average" baseField="1" baseItem="10" numFmtId="1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CED6F-4477-4832-8D81-9B21993EFDB5}" name="ImportOilPriceFluctuation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H4:AI37" firstHeaderRow="1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1"/>
    <field x="2"/>
  </rowFields>
  <rowItems count="33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Oils and fats" fld="8" subtotal="average" baseField="1" baseItem="8"/>
  </dataFields>
  <formats count="6">
    <format dxfId="6">
      <pivotArea collapsedLevelsAreSubtotals="1" fieldPosition="0">
        <references count="2">
          <reference field="1" count="1" selected="0">
            <x v="8"/>
          </reference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collapsedLevelsAreSubtotals="1" fieldPosition="0">
        <references count="1">
          <reference field="1" count="1">
            <x v="9"/>
          </reference>
        </references>
      </pivotArea>
    </format>
    <format dxfId="4">
      <pivotArea collapsedLevelsAreSubtotals="1" fieldPosition="0">
        <references count="2">
          <reference field="1" count="1" selected="0">
            <x v="9"/>
          </reference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collapsedLevelsAreSubtotals="1" fieldPosition="0">
        <references count="1">
          <reference field="1" count="1">
            <x v="10"/>
          </reference>
        </references>
      </pivotArea>
    </format>
    <format dxfId="2">
      <pivotArea collapsedLevelsAreSubtotals="1" fieldPosition="0">
        <references count="2">
          <reference field="1" count="1" selected="0">
            <x v="1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6EBC6-DBCD-4EA4-A495-7D58828D24FA}" name="BucketSpikeYoYTrend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10:M12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numFmtId="10" showAll="0"/>
  </pivotFields>
  <rowFields count="1">
    <field x="1"/>
  </rowFields>
  <rowItems count="2"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ousing Bucket" fld="29" subtotal="average" baseField="1" baseItem="6"/>
    <dataField name="Average of Recreation Bucket" fld="28" subtotal="average" baseField="1" baseItem="6"/>
    <dataField name="Average of Fuel and light" fld="20" subtotal="average" baseField="1" baseItem="6"/>
    <dataField name="Average of Transport and communication" fld="23" subtotal="average" baseField="1" baseItem="6"/>
    <dataField name="Average of Health Bucket" fld="30" subtotal="average" baseField="1" baseItem="6"/>
    <dataField name="Average of Miscellaneous" fld="31" subtotal="average" baseField="1" baseItem="6"/>
    <dataField name="Average of Education" fld="25" subtotal="average" baseField="1" baseItem="6"/>
    <dataField name="Average of Clothing and footwear" fld="19" subtotal="average" baseField="1" baseItem="6"/>
  </dataFields>
  <formats count="1">
    <format dxfId="7">
      <pivotArea collapsedLevelsAreSubtotals="1" fieldPosition="0">
        <references count="1">
          <reference field="1" count="0"/>
        </references>
      </pivotArea>
    </format>
  </formats>
  <chartFormats count="3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6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EC7CDB-9D9B-49F3-9463-510B997694E7}" autoFormatId="16" applyNumberFormats="0" applyBorderFormats="0" applyFontFormats="0" applyPatternFormats="0" applyAlignmentFormats="0" applyWidthHeightFormats="0">
  <queryTableRefresh nextId="54" unboundColumnsRight="1">
    <queryTableFields count="34">
      <queryTableField id="1" name="Sector" tableColumnId="1"/>
      <queryTableField id="41" name="Year" tableColumnId="36"/>
      <queryTableField id="42" name="Month" tableColumnId="37"/>
      <queryTableField id="4" name="Housing" tableColumnId="4"/>
      <queryTableField id="5" name="Cereals and products" tableColumnId="5"/>
      <queryTableField id="6" name="Meat and fish" tableColumnId="6"/>
      <queryTableField id="7" name="Egg" tableColumnId="7"/>
      <queryTableField id="8" name="Milk and products" tableColumnId="8"/>
      <queryTableField id="9" name="Oils and fats" tableColumnId="9"/>
      <queryTableField id="10" name="Fruits" tableColumnId="10"/>
      <queryTableField id="11" name="Vegetables" tableColumnId="11"/>
      <queryTableField id="12" name="Pulses and products" tableColumnId="12"/>
      <queryTableField id="13" name="Sugar and Confectionery" tableColumnId="13"/>
      <queryTableField id="14" name="Spices" tableColumnId="14"/>
      <queryTableField id="15" name="Non-alcoholic beverages" tableColumnId="15"/>
      <queryTableField id="16" name="Prepared meals, snacks, sweets etc." tableColumnId="16"/>
      <queryTableField id="18" name="Pan, tobacco and intoxicants" tableColumnId="18"/>
      <queryTableField id="19" name="Clothing" tableColumnId="19"/>
      <queryTableField id="20" name="Footwear" tableColumnId="20"/>
      <queryTableField id="21" name="Clothing and footwear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8" name="Personal care and effects" tableColumnId="28"/>
      <queryTableField id="27" name="Education" tableColumnId="27"/>
      <queryTableField id="26" name="Recreation and amusement" tableColumnId="26"/>
      <queryTableField id="17" name="Food and beverages" tableColumnId="17"/>
      <queryTableField id="31" dataBound="0" tableColumnId="31"/>
      <queryTableField id="32" dataBound="0" tableColumnId="32"/>
      <queryTableField id="34" dataBound="0" tableColumnId="33"/>
      <queryTableField id="29" name="Miscellaneous" tableColumnId="29"/>
      <queryTableField id="30" name="General index" tableColumnId="30"/>
      <queryTableField id="4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F2A4DD-FF0C-4A45-A9F3-DB65A5A3BE87}" name="All_India_Index_Upto_April23__2" displayName="All_India_Index_Upto_April23__2" ref="A1:AH373" tableType="queryTable" totalsRowShown="0">
  <autoFilter ref="A1:AH373" xr:uid="{83F2A4DD-FF0C-4A45-A9F3-DB65A5A3BE87}"/>
  <tableColumns count="34">
    <tableColumn id="1" xr3:uid="{7F38D63F-0090-46ED-A075-7B65423BE9BB}" uniqueName="1" name="Sector" queryTableFieldId="1" dataDxfId="13"/>
    <tableColumn id="36" xr3:uid="{D8212450-85D2-4E89-9935-51E280730F62}" uniqueName="36" name="Year" queryTableFieldId="41"/>
    <tableColumn id="37" xr3:uid="{A8ABE45B-525E-4392-8923-836946C3B065}" uniqueName="37" name="Month" queryTableFieldId="42" dataDxfId="12"/>
    <tableColumn id="4" xr3:uid="{79BB5C61-5920-49AE-A07C-BBABCF6FAD32}" uniqueName="4" name="Housing" queryTableFieldId="4"/>
    <tableColumn id="5" xr3:uid="{8C45E2E2-B4F7-4A03-9EA8-1553976CE44E}" uniqueName="5" name="Cereals and products" queryTableFieldId="5"/>
    <tableColumn id="6" xr3:uid="{D7FAF287-974A-41F0-B701-A747DFBC977A}" uniqueName="6" name="Meat and fish" queryTableFieldId="6"/>
    <tableColumn id="7" xr3:uid="{08D8569F-09BD-4453-A89C-06229E93E933}" uniqueName="7" name="Egg" queryTableFieldId="7"/>
    <tableColumn id="8" xr3:uid="{BBF33C13-E0DD-47D5-8A5E-AEF84CC223ED}" uniqueName="8" name="Milk and products" queryTableFieldId="8"/>
    <tableColumn id="9" xr3:uid="{DE14D6DE-EF7D-4C18-9145-68DD68D87A03}" uniqueName="9" name="Oils and fats" queryTableFieldId="9"/>
    <tableColumn id="10" xr3:uid="{BF300280-3251-4052-A893-3CCDF8C2A999}" uniqueName="10" name="Fruits" queryTableFieldId="10"/>
    <tableColumn id="11" xr3:uid="{EEA28E24-6C10-4CA6-B61C-8D82C0CE17F1}" uniqueName="11" name="Vegetables" queryTableFieldId="11"/>
    <tableColumn id="12" xr3:uid="{9E6A98ED-5EA3-412A-BAE8-0CAEA23A04E0}" uniqueName="12" name="Pulses and products" queryTableFieldId="12"/>
    <tableColumn id="13" xr3:uid="{B977B031-C184-467E-95F2-7E49920CA665}" uniqueName="13" name="Sugar and Confectionery" queryTableFieldId="13"/>
    <tableColumn id="14" xr3:uid="{06F7AA70-B5C2-4C0E-B83A-434AC95D92B7}" uniqueName="14" name="Spices" queryTableFieldId="14"/>
    <tableColumn id="15" xr3:uid="{FA781414-A1C2-44F4-8FDF-EA5D27A9F6B6}" uniqueName="15" name="Non-alcoholic beverages" queryTableFieldId="15"/>
    <tableColumn id="16" xr3:uid="{A3F89338-EC73-4800-9504-6622E382FA08}" uniqueName="16" name="Prepared meals, snacks, sweets etc." queryTableFieldId="16"/>
    <tableColumn id="18" xr3:uid="{4746E593-5A2C-462D-BF72-1E6030B6DA3E}" uniqueName="18" name="Pan, tobacco and intoxicants" queryTableFieldId="18"/>
    <tableColumn id="19" xr3:uid="{49BAAD22-E242-4415-BBFD-0855E2A92F61}" uniqueName="19" name="Clothing" queryTableFieldId="19"/>
    <tableColumn id="20" xr3:uid="{57180FB0-62F6-42D0-8689-A3198C89A56F}" uniqueName="20" name="Footwear" queryTableFieldId="20"/>
    <tableColumn id="21" xr3:uid="{FED169A8-0916-47A1-A02E-0F34541C8E44}" uniqueName="21" name="Clothing and footwear" queryTableFieldId="21"/>
    <tableColumn id="22" xr3:uid="{CF824035-27EB-4F06-B55D-EA2CDBA4C5ED}" uniqueName="22" name="Fuel and light" queryTableFieldId="22"/>
    <tableColumn id="23" xr3:uid="{42B97500-965A-4252-B9C5-EE46682ED330}" uniqueName="23" name="Household goods and services" queryTableFieldId="23"/>
    <tableColumn id="24" xr3:uid="{9ACBAD26-96F0-4341-BD6F-793FD3AB5371}" uniqueName="24" name="Health" queryTableFieldId="24"/>
    <tableColumn id="25" xr3:uid="{C860BAFB-93A1-41F2-847C-8A9442ECB8CB}" uniqueName="25" name="Transport and communication" queryTableFieldId="25"/>
    <tableColumn id="28" xr3:uid="{D5AE46A6-F780-40FE-A53A-0483C5DEAD50}" uniqueName="28" name="Personal care and effects" queryTableFieldId="28"/>
    <tableColumn id="27" xr3:uid="{04917B8C-0A16-4486-8484-226688416337}" uniqueName="27" name="Education" queryTableFieldId="27"/>
    <tableColumn id="26" xr3:uid="{F71630F3-AA70-4E92-B6EC-B4BF495E8D06}" uniqueName="26" name="Recreation and amusement" queryTableFieldId="26"/>
    <tableColumn id="17" xr3:uid="{748B6D7B-69E9-49C5-B243-5D09B86BAB61}" uniqueName="17" name="Food Bucket" queryTableFieldId="17"/>
    <tableColumn id="31" xr3:uid="{13E1C00E-527C-4C3C-9164-BAFA3C589D95}" uniqueName="31" name="Recreation Bucket" queryTableFieldId="31" dataDxfId="11">
      <calculatedColumnFormula>AVERAGE(All_India_Index_Upto_April23__2[[#This Row],[Pan, tobacco and intoxicants]],All_India_Index_Upto_April23__2[[#This Row],[Recreation and amusement]])</calculatedColumnFormula>
    </tableColumn>
    <tableColumn id="32" xr3:uid="{7829C78E-0C75-49AC-A53C-9750DA3D079D}" uniqueName="32" name="Housing Bucket" queryTableFieldId="32" dataDxfId="10">
      <calculatedColumnFormula>AVERAGE(All_India_Index_Upto_April23__2[[#This Row],[Housing]],All_India_Index_Upto_April23__2[[#This Row],[Household goods and services]])</calculatedColumnFormula>
    </tableColumn>
    <tableColumn id="33" xr3:uid="{50E6FCEB-12D7-4491-8FC3-E95887A4D564}" uniqueName="33" name="Health Bucket" queryTableFieldId="34" dataDxfId="9">
      <calculatedColumnFormula>AVERAGE(All_India_Index_Upto_April23__2[[#This Row],[Health]],All_India_Index_Upto_April23__2[[#This Row],[Personal care and effects]])</calculatedColumnFormula>
    </tableColumn>
    <tableColumn id="29" xr3:uid="{C9E23C30-42C4-438B-9F7C-C65475EC59F9}" uniqueName="29" name="Miscellaneous" queryTableFieldId="29"/>
    <tableColumn id="30" xr3:uid="{9FAF00DC-047B-48BD-97A6-18692F628FBD}" uniqueName="30" name="General index" queryTableFieldId="30"/>
    <tableColumn id="39" xr3:uid="{C571194C-E425-4962-A142-961337ABD7B6}" uniqueName="39" name="Inflation Growth Rate" queryTableFieldId="49" dataDxfId="8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C3A5-1C23-4386-8250-D0C381076CAC}">
  <dimension ref="A1:AN373"/>
  <sheetViews>
    <sheetView topLeftCell="AG1" zoomScale="72" workbookViewId="0">
      <selection activeCell="AN23" sqref="AN23"/>
    </sheetView>
  </sheetViews>
  <sheetFormatPr defaultRowHeight="14.5" x14ac:dyDescent="0.35"/>
  <cols>
    <col min="1" max="1" width="11.36328125" bestFit="1" customWidth="1"/>
    <col min="2" max="2" width="7.81640625" bestFit="1" customWidth="1"/>
    <col min="3" max="3" width="10" bestFit="1" customWidth="1"/>
    <col min="4" max="4" width="10.90625" bestFit="1" customWidth="1"/>
    <col min="5" max="5" width="22.26953125" bestFit="1" customWidth="1"/>
    <col min="6" max="6" width="15.90625" bestFit="1" customWidth="1"/>
    <col min="7" max="7" width="7" bestFit="1" customWidth="1"/>
    <col min="8" max="8" width="19.90625" bestFit="1" customWidth="1"/>
    <col min="9" max="9" width="14.6328125" bestFit="1" customWidth="1"/>
    <col min="10" max="10" width="8.81640625" bestFit="1" customWidth="1"/>
    <col min="11" max="11" width="13.36328125" bestFit="1" customWidth="1"/>
    <col min="12" max="12" width="21.54296875" bestFit="1" customWidth="1"/>
    <col min="13" max="13" width="25.7265625" bestFit="1" customWidth="1"/>
    <col min="14" max="14" width="9.26953125" bestFit="1" customWidth="1"/>
    <col min="15" max="15" width="25.6328125" bestFit="1" customWidth="1"/>
    <col min="16" max="16" width="35.08984375" bestFit="1" customWidth="1"/>
    <col min="17" max="17" width="29.54296875" bestFit="1" customWidth="1"/>
    <col min="18" max="18" width="11.1796875" bestFit="1" customWidth="1"/>
    <col min="19" max="19" width="12.1796875" bestFit="1" customWidth="1"/>
    <col min="20" max="20" width="23.7265625" bestFit="1" customWidth="1"/>
    <col min="21" max="21" width="15.7265625" bestFit="1" customWidth="1"/>
    <col min="22" max="22" width="30.36328125" bestFit="1" customWidth="1"/>
    <col min="23" max="23" width="9.7265625" bestFit="1" customWidth="1"/>
    <col min="24" max="24" width="30.81640625" bestFit="1" customWidth="1"/>
    <col min="25" max="25" width="26" bestFit="1" customWidth="1"/>
    <col min="26" max="26" width="12.7265625" bestFit="1" customWidth="1"/>
    <col min="27" max="27" width="28.08984375" bestFit="1" customWidth="1"/>
    <col min="28" max="28" width="21.54296875" bestFit="1" customWidth="1"/>
    <col min="29" max="29" width="19.90625" bestFit="1" customWidth="1"/>
    <col min="30" max="30" width="17.54296875" bestFit="1" customWidth="1"/>
    <col min="31" max="32" width="16.26953125" bestFit="1" customWidth="1"/>
    <col min="33" max="33" width="15.90625" bestFit="1" customWidth="1"/>
    <col min="34" max="34" width="23.08984375" bestFit="1" customWidth="1"/>
    <col min="35" max="35" width="26" bestFit="1" customWidth="1"/>
    <col min="36" max="36" width="16.26953125" customWidth="1"/>
    <col min="37" max="38" width="15.90625" bestFit="1" customWidth="1"/>
    <col min="39" max="39" width="17.08984375" bestFit="1" customWidth="1"/>
    <col min="40" max="40" width="16.90625" bestFit="1" customWidth="1"/>
    <col min="41" max="41" width="14.6328125" bestFit="1" customWidth="1"/>
    <col min="45" max="45" width="30.6328125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27</v>
      </c>
      <c r="Z1" t="s">
        <v>26</v>
      </c>
      <c r="AA1" t="s">
        <v>25</v>
      </c>
      <c r="AB1" t="s">
        <v>48</v>
      </c>
      <c r="AC1" t="s">
        <v>49</v>
      </c>
      <c r="AD1" t="s">
        <v>52</v>
      </c>
      <c r="AE1" t="s">
        <v>50</v>
      </c>
      <c r="AF1" t="s">
        <v>28</v>
      </c>
      <c r="AG1" t="s">
        <v>29</v>
      </c>
      <c r="AH1" t="s">
        <v>67</v>
      </c>
      <c r="AK1" s="12" t="s">
        <v>8</v>
      </c>
    </row>
    <row r="2" spans="1:40" x14ac:dyDescent="0.35">
      <c r="A2" t="s">
        <v>30</v>
      </c>
      <c r="B2">
        <v>2013</v>
      </c>
      <c r="C2" t="s">
        <v>31</v>
      </c>
      <c r="D2">
        <v>0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105.1</v>
      </c>
      <c r="R2">
        <v>106.5</v>
      </c>
      <c r="S2">
        <v>105.8</v>
      </c>
      <c r="T2">
        <v>106.4</v>
      </c>
      <c r="U2">
        <v>105.5</v>
      </c>
      <c r="V2">
        <v>104.8</v>
      </c>
      <c r="W2">
        <v>104</v>
      </c>
      <c r="X2">
        <v>103.3</v>
      </c>
      <c r="Y2">
        <v>104.7</v>
      </c>
      <c r="Z2">
        <v>103.8</v>
      </c>
      <c r="AA2">
        <v>103.4</v>
      </c>
      <c r="AB2">
        <v>105.5</v>
      </c>
      <c r="AC2">
        <f>AVERAGE(All_India_Index_Upto_April23__2[[#This Row],[Pan, tobacco and intoxicants]],All_India_Index_Upto_April23__2[[#This Row],[Recreation and amusement]])</f>
        <v>104.25</v>
      </c>
      <c r="AD2">
        <f>AVERAGE(All_India_Index_Upto_April23__2[[#This Row],[Housing]],All_India_Index_Upto_April23__2[[#This Row],[Household goods and services]])</f>
        <v>52.4</v>
      </c>
      <c r="AE2">
        <f>AVERAGE(All_India_Index_Upto_April23__2[[#This Row],[Health]],All_India_Index_Upto_April23__2[[#This Row],[Personal care and effects]])</f>
        <v>104.35</v>
      </c>
      <c r="AF2">
        <v>104</v>
      </c>
      <c r="AG2">
        <v>105.1</v>
      </c>
      <c r="AH2" s="10">
        <v>0</v>
      </c>
      <c r="AK2" s="12" t="s">
        <v>4</v>
      </c>
      <c r="AL2">
        <f>CORREL(All_India_Index_Upto_April23__2[Oils and fats],All_India_Index_Upto_April23__2[Cereals and products])</f>
        <v>0.83499546081977727</v>
      </c>
    </row>
    <row r="3" spans="1:40" x14ac:dyDescent="0.35">
      <c r="A3" t="s">
        <v>32</v>
      </c>
      <c r="B3">
        <v>2013</v>
      </c>
      <c r="C3" t="s">
        <v>31</v>
      </c>
      <c r="D3">
        <v>100.3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105.2</v>
      </c>
      <c r="R3">
        <v>105.9</v>
      </c>
      <c r="S3">
        <v>105</v>
      </c>
      <c r="T3">
        <v>105.8</v>
      </c>
      <c r="U3">
        <v>105.4</v>
      </c>
      <c r="V3">
        <v>104.8</v>
      </c>
      <c r="W3">
        <v>104.1</v>
      </c>
      <c r="X3">
        <v>103.2</v>
      </c>
      <c r="Y3">
        <v>104.3</v>
      </c>
      <c r="Z3">
        <v>103.5</v>
      </c>
      <c r="AA3">
        <v>102.9</v>
      </c>
      <c r="AB3">
        <v>105.9</v>
      </c>
      <c r="AC3">
        <f>AVERAGE(All_India_Index_Upto_April23__2[[#This Row],[Pan, tobacco and intoxicants]],All_India_Index_Upto_April23__2[[#This Row],[Recreation and amusement]])</f>
        <v>104.05000000000001</v>
      </c>
      <c r="AD3">
        <f>AVERAGE(All_India_Index_Upto_April23__2[[#This Row],[Housing]],All_India_Index_Upto_April23__2[[#This Row],[Household goods and services]])</f>
        <v>102.55</v>
      </c>
      <c r="AE3">
        <f>AVERAGE(All_India_Index_Upto_April23__2[[#This Row],[Health]],All_India_Index_Upto_April23__2[[#This Row],[Personal care and effects]])</f>
        <v>104.19999999999999</v>
      </c>
      <c r="AF3">
        <v>103.7</v>
      </c>
      <c r="AG3">
        <v>104</v>
      </c>
      <c r="AH3" s="10">
        <v>0</v>
      </c>
      <c r="AK3" s="12" t="s">
        <v>5</v>
      </c>
      <c r="AL3">
        <f>CORREL(All_India_Index_Upto_April23__2[Oils and fats],All_India_Index_Upto_April23__2[Meat and fish])</f>
        <v>0.93076974063412021</v>
      </c>
    </row>
    <row r="4" spans="1:40" x14ac:dyDescent="0.35">
      <c r="A4" t="s">
        <v>33</v>
      </c>
      <c r="B4">
        <v>2013</v>
      </c>
      <c r="C4" t="s">
        <v>31</v>
      </c>
      <c r="D4">
        <v>100.3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105.1</v>
      </c>
      <c r="R4">
        <v>106.3</v>
      </c>
      <c r="S4">
        <v>105.5</v>
      </c>
      <c r="T4">
        <v>106.2</v>
      </c>
      <c r="U4">
        <v>105.5</v>
      </c>
      <c r="V4">
        <v>104.8</v>
      </c>
      <c r="W4">
        <v>104</v>
      </c>
      <c r="X4">
        <v>103.2</v>
      </c>
      <c r="Y4">
        <v>104.5</v>
      </c>
      <c r="Z4">
        <v>103.6</v>
      </c>
      <c r="AA4">
        <v>103.1</v>
      </c>
      <c r="AB4">
        <v>105.6</v>
      </c>
      <c r="AC4">
        <f>AVERAGE(All_India_Index_Upto_April23__2[[#This Row],[Pan, tobacco and intoxicants]],All_India_Index_Upto_April23__2[[#This Row],[Recreation and amusement]])</f>
        <v>104.1</v>
      </c>
      <c r="AD4">
        <f>AVERAGE(All_India_Index_Upto_April23__2[[#This Row],[Housing]],All_India_Index_Upto_April23__2[[#This Row],[Household goods and services]])</f>
        <v>102.55</v>
      </c>
      <c r="AE4">
        <f>AVERAGE(All_India_Index_Upto_April23__2[[#This Row],[Health]],All_India_Index_Upto_April23__2[[#This Row],[Personal care and effects]])</f>
        <v>104.25</v>
      </c>
      <c r="AF4">
        <v>103.9</v>
      </c>
      <c r="AG4">
        <v>104.6</v>
      </c>
      <c r="AH4" s="10">
        <v>0</v>
      </c>
      <c r="AK4" s="12" t="s">
        <v>6</v>
      </c>
      <c r="AL4">
        <f>CORREL(All_India_Index_Upto_April23__2[Oils and fats],All_India_Index_Upto_April23__2[Egg])</f>
        <v>0.90557894495632596</v>
      </c>
    </row>
    <row r="5" spans="1:40" x14ac:dyDescent="0.35">
      <c r="A5" t="s">
        <v>30</v>
      </c>
      <c r="B5">
        <v>2013</v>
      </c>
      <c r="C5" t="s">
        <v>34</v>
      </c>
      <c r="D5">
        <v>0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105.6</v>
      </c>
      <c r="R5">
        <v>107.1</v>
      </c>
      <c r="S5">
        <v>106.3</v>
      </c>
      <c r="T5">
        <v>107</v>
      </c>
      <c r="U5">
        <v>106.2</v>
      </c>
      <c r="V5">
        <v>105.2</v>
      </c>
      <c r="W5">
        <v>104.4</v>
      </c>
      <c r="X5">
        <v>103.9</v>
      </c>
      <c r="Y5">
        <v>104.6</v>
      </c>
      <c r="Z5">
        <v>104.1</v>
      </c>
      <c r="AA5">
        <v>104</v>
      </c>
      <c r="AB5">
        <v>106.3</v>
      </c>
      <c r="AC5">
        <f>AVERAGE(All_India_Index_Upto_April23__2[[#This Row],[Pan, tobacco and intoxicants]],All_India_Index_Upto_April23__2[[#This Row],[Recreation and amusement]])</f>
        <v>104.8</v>
      </c>
      <c r="AD5">
        <f>AVERAGE(All_India_Index_Upto_April23__2[[#This Row],[Housing]],All_India_Index_Upto_April23__2[[#This Row],[Household goods and services]])</f>
        <v>52.6</v>
      </c>
      <c r="AE5">
        <f>AVERAGE(All_India_Index_Upto_April23__2[[#This Row],[Health]],All_India_Index_Upto_April23__2[[#This Row],[Personal care and effects]])</f>
        <v>104.5</v>
      </c>
      <c r="AF5">
        <v>104.4</v>
      </c>
      <c r="AG5">
        <v>105.8</v>
      </c>
      <c r="AH5" s="10">
        <f>(All_India_Index_Upto_April23__2[[#This Row],[General index]]-AG2)/AG2</f>
        <v>6.6603235014272393E-3</v>
      </c>
      <c r="AK5" s="12" t="s">
        <v>7</v>
      </c>
      <c r="AL5">
        <f>CORREL(All_India_Index_Upto_April23__2[Oils and fats],All_India_Index_Upto_April23__2[Milk and products])</f>
        <v>0.85965597851732367</v>
      </c>
    </row>
    <row r="6" spans="1:40" x14ac:dyDescent="0.35">
      <c r="A6" t="s">
        <v>32</v>
      </c>
      <c r="B6">
        <v>2013</v>
      </c>
      <c r="C6" t="s">
        <v>34</v>
      </c>
      <c r="D6">
        <v>100.4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106</v>
      </c>
      <c r="R6">
        <v>106.6</v>
      </c>
      <c r="S6">
        <v>105.5</v>
      </c>
      <c r="T6">
        <v>106.4</v>
      </c>
      <c r="U6">
        <v>105.7</v>
      </c>
      <c r="V6">
        <v>105.2</v>
      </c>
      <c r="W6">
        <v>104.7</v>
      </c>
      <c r="X6">
        <v>104.4</v>
      </c>
      <c r="Y6">
        <v>104.3</v>
      </c>
      <c r="Z6">
        <v>103.7</v>
      </c>
      <c r="AA6">
        <v>103.3</v>
      </c>
      <c r="AB6">
        <v>107.2</v>
      </c>
      <c r="AC6">
        <f>AVERAGE(All_India_Index_Upto_April23__2[[#This Row],[Pan, tobacco and intoxicants]],All_India_Index_Upto_April23__2[[#This Row],[Recreation and amusement]])</f>
        <v>104.65</v>
      </c>
      <c r="AD6">
        <f>AVERAGE(All_India_Index_Upto_April23__2[[#This Row],[Housing]],All_India_Index_Upto_April23__2[[#This Row],[Household goods and services]])</f>
        <v>102.80000000000001</v>
      </c>
      <c r="AE6">
        <f>AVERAGE(All_India_Index_Upto_April23__2[[#This Row],[Health]],All_India_Index_Upto_April23__2[[#This Row],[Personal care and effects]])</f>
        <v>104.5</v>
      </c>
      <c r="AF6">
        <v>104.3</v>
      </c>
      <c r="AG6">
        <v>104.7</v>
      </c>
      <c r="AH6" s="10">
        <f>(All_India_Index_Upto_April23__2[[#This Row],[General index]]-AG3)/AG3</f>
        <v>6.730769230769258E-3</v>
      </c>
      <c r="AK6" s="13" t="s">
        <v>3</v>
      </c>
      <c r="AL6">
        <f>CORREL(All_India_Index_Upto_April23__2[Oils and fats],All_India_Index_Upto_April23__2[Housing])</f>
        <v>7.8112145034532912E-2</v>
      </c>
    </row>
    <row r="7" spans="1:40" x14ac:dyDescent="0.35">
      <c r="A7" t="s">
        <v>33</v>
      </c>
      <c r="B7">
        <v>2013</v>
      </c>
      <c r="C7" t="s">
        <v>34</v>
      </c>
      <c r="D7">
        <v>100.4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105.7</v>
      </c>
      <c r="R7">
        <v>106.9</v>
      </c>
      <c r="S7">
        <v>106</v>
      </c>
      <c r="T7">
        <v>106.8</v>
      </c>
      <c r="U7">
        <v>106</v>
      </c>
      <c r="V7">
        <v>105.2</v>
      </c>
      <c r="W7">
        <v>104.5</v>
      </c>
      <c r="X7">
        <v>104.2</v>
      </c>
      <c r="Y7">
        <v>104.5</v>
      </c>
      <c r="Z7">
        <v>103.9</v>
      </c>
      <c r="AA7">
        <v>103.6</v>
      </c>
      <c r="AB7">
        <v>106.6</v>
      </c>
      <c r="AC7">
        <f>AVERAGE(All_India_Index_Upto_April23__2[[#This Row],[Pan, tobacco and intoxicants]],All_India_Index_Upto_April23__2[[#This Row],[Recreation and amusement]])</f>
        <v>104.65</v>
      </c>
      <c r="AD7">
        <f>AVERAGE(All_India_Index_Upto_April23__2[[#This Row],[Housing]],All_India_Index_Upto_April23__2[[#This Row],[Household goods and services]])</f>
        <v>102.80000000000001</v>
      </c>
      <c r="AE7">
        <f>AVERAGE(All_India_Index_Upto_April23__2[[#This Row],[Health]],All_India_Index_Upto_April23__2[[#This Row],[Personal care and effects]])</f>
        <v>104.5</v>
      </c>
      <c r="AF7">
        <v>104.4</v>
      </c>
      <c r="AG7">
        <v>105.3</v>
      </c>
      <c r="AH7" s="10">
        <f>(All_India_Index_Upto_April23__2[[#This Row],[General index]]-AG4)/AG4</f>
        <v>6.6921606118547118E-3</v>
      </c>
      <c r="AK7" s="12" t="s">
        <v>9</v>
      </c>
      <c r="AL7">
        <f>CORREL(All_India_Index_Upto_April23__2[Oils and fats],All_India_Index_Upto_April23__2[Cereals and products])</f>
        <v>0.83499546081977727</v>
      </c>
    </row>
    <row r="8" spans="1:40" x14ac:dyDescent="0.35">
      <c r="A8" t="s">
        <v>30</v>
      </c>
      <c r="B8">
        <v>2013</v>
      </c>
      <c r="C8" t="s">
        <v>35</v>
      </c>
      <c r="D8">
        <v>0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106.5</v>
      </c>
      <c r="R8">
        <v>107.6</v>
      </c>
      <c r="S8">
        <v>106.8</v>
      </c>
      <c r="T8">
        <v>107.5</v>
      </c>
      <c r="U8">
        <v>106.1</v>
      </c>
      <c r="V8">
        <v>105.6</v>
      </c>
      <c r="W8">
        <v>104.7</v>
      </c>
      <c r="X8">
        <v>104.6</v>
      </c>
      <c r="Y8">
        <v>104.3</v>
      </c>
      <c r="Z8">
        <v>104.3</v>
      </c>
      <c r="AA8">
        <v>104</v>
      </c>
      <c r="AB8">
        <v>106.6</v>
      </c>
      <c r="AC8">
        <f>AVERAGE(All_India_Index_Upto_April23__2[[#This Row],[Pan, tobacco and intoxicants]],All_India_Index_Upto_April23__2[[#This Row],[Recreation and amusement]])</f>
        <v>105.25</v>
      </c>
      <c r="AD8">
        <f>AVERAGE(All_India_Index_Upto_April23__2[[#This Row],[Housing]],All_India_Index_Upto_April23__2[[#This Row],[Household goods and services]])</f>
        <v>52.8</v>
      </c>
      <c r="AE8">
        <f>AVERAGE(All_India_Index_Upto_April23__2[[#This Row],[Health]],All_India_Index_Upto_April23__2[[#This Row],[Personal care and effects]])</f>
        <v>104.5</v>
      </c>
      <c r="AF8">
        <v>104.6</v>
      </c>
      <c r="AG8">
        <v>106</v>
      </c>
      <c r="AH8" s="10">
        <f>(All_India_Index_Upto_April23__2[[#This Row],[General index]]-AG5)/AG5</f>
        <v>1.8903591682419929E-3</v>
      </c>
      <c r="AK8" s="12" t="s">
        <v>10</v>
      </c>
      <c r="AL8">
        <f>CORREL(All_India_Index_Upto_April23__2[Oils and fats],All_India_Index_Upto_April23__2[Vegetables])</f>
        <v>0.45411704532788338</v>
      </c>
    </row>
    <row r="9" spans="1:40" x14ac:dyDescent="0.35">
      <c r="A9" t="s">
        <v>32</v>
      </c>
      <c r="B9">
        <v>2013</v>
      </c>
      <c r="C9" t="s">
        <v>35</v>
      </c>
      <c r="D9">
        <v>100.4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106.8</v>
      </c>
      <c r="R9">
        <v>107.2</v>
      </c>
      <c r="S9">
        <v>106</v>
      </c>
      <c r="T9">
        <v>107</v>
      </c>
      <c r="U9">
        <v>106</v>
      </c>
      <c r="V9">
        <v>105.7</v>
      </c>
      <c r="W9">
        <v>105.2</v>
      </c>
      <c r="X9">
        <v>105.5</v>
      </c>
      <c r="Y9">
        <v>104.2</v>
      </c>
      <c r="Z9">
        <v>103.8</v>
      </c>
      <c r="AA9">
        <v>103.5</v>
      </c>
      <c r="AB9">
        <v>107.3</v>
      </c>
      <c r="AC9">
        <f>AVERAGE(All_India_Index_Upto_April23__2[[#This Row],[Pan, tobacco and intoxicants]],All_India_Index_Upto_April23__2[[#This Row],[Recreation and amusement]])</f>
        <v>105.15</v>
      </c>
      <c r="AD9">
        <f>AVERAGE(All_India_Index_Upto_April23__2[[#This Row],[Housing]],All_India_Index_Upto_April23__2[[#This Row],[Household goods and services]])</f>
        <v>103.05000000000001</v>
      </c>
      <c r="AE9">
        <f>AVERAGE(All_India_Index_Upto_April23__2[[#This Row],[Health]],All_India_Index_Upto_April23__2[[#This Row],[Personal care and effects]])</f>
        <v>104.7</v>
      </c>
      <c r="AF9">
        <v>104.9</v>
      </c>
      <c r="AG9">
        <v>105</v>
      </c>
      <c r="AH9" s="10">
        <f>(All_India_Index_Upto_April23__2[[#This Row],[General index]]-AG6)/AG6</f>
        <v>2.8653295128939554E-3</v>
      </c>
      <c r="AK9" s="12" t="s">
        <v>11</v>
      </c>
      <c r="AL9">
        <f>CORREL(All_India_Index_Upto_April23__2[Oils and fats],All_India_Index_Upto_April23__2[Pulses and products])</f>
        <v>0.63309875063444898</v>
      </c>
    </row>
    <row r="10" spans="1:40" x14ac:dyDescent="0.35">
      <c r="A10" t="s">
        <v>33</v>
      </c>
      <c r="B10">
        <v>2013</v>
      </c>
      <c r="C10" t="s">
        <v>35</v>
      </c>
      <c r="D10">
        <v>100.4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106.6</v>
      </c>
      <c r="R10">
        <v>107.4</v>
      </c>
      <c r="S10">
        <v>106.5</v>
      </c>
      <c r="T10">
        <v>107.3</v>
      </c>
      <c r="U10">
        <v>106.1</v>
      </c>
      <c r="V10">
        <v>105.6</v>
      </c>
      <c r="W10">
        <v>104.9</v>
      </c>
      <c r="X10">
        <v>105.1</v>
      </c>
      <c r="Y10">
        <v>104.3</v>
      </c>
      <c r="Z10">
        <v>104</v>
      </c>
      <c r="AA10">
        <v>103.7</v>
      </c>
      <c r="AB10">
        <v>106.9</v>
      </c>
      <c r="AC10">
        <f>AVERAGE(All_India_Index_Upto_April23__2[[#This Row],[Pan, tobacco and intoxicants]],All_India_Index_Upto_April23__2[[#This Row],[Recreation and amusement]])</f>
        <v>105.15</v>
      </c>
      <c r="AD10">
        <f>AVERAGE(All_India_Index_Upto_April23__2[[#This Row],[Housing]],All_India_Index_Upto_April23__2[[#This Row],[Household goods and services]])</f>
        <v>103</v>
      </c>
      <c r="AE10">
        <f>AVERAGE(All_India_Index_Upto_April23__2[[#This Row],[Health]],All_India_Index_Upto_April23__2[[#This Row],[Personal care and effects]])</f>
        <v>104.6</v>
      </c>
      <c r="AF10">
        <v>104.7</v>
      </c>
      <c r="AG10">
        <v>105.5</v>
      </c>
      <c r="AH10" s="10">
        <f>(All_India_Index_Upto_April23__2[[#This Row],[General index]]-AG7)/AG7</f>
        <v>1.899335232668593E-3</v>
      </c>
      <c r="AK10" s="12" t="s">
        <v>12</v>
      </c>
      <c r="AL10">
        <f>CORREL(All_India_Index_Upto_April23__2[Oils and fats],All_India_Index_Upto_April23__2[Sugar and Confectionery])</f>
        <v>0.64001403099258158</v>
      </c>
    </row>
    <row r="11" spans="1:40" x14ac:dyDescent="0.35">
      <c r="A11" t="s">
        <v>30</v>
      </c>
      <c r="B11">
        <v>2013</v>
      </c>
      <c r="C11" t="s">
        <v>36</v>
      </c>
      <c r="D11">
        <v>0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>
        <v>108.1</v>
      </c>
      <c r="S11">
        <v>107.4</v>
      </c>
      <c r="T11">
        <v>108</v>
      </c>
      <c r="U11">
        <v>106.5</v>
      </c>
      <c r="V11">
        <v>106.1</v>
      </c>
      <c r="W11">
        <v>105.1</v>
      </c>
      <c r="X11">
        <v>104.4</v>
      </c>
      <c r="Y11">
        <v>102.7</v>
      </c>
      <c r="Z11">
        <v>104.8</v>
      </c>
      <c r="AA11">
        <v>104.5</v>
      </c>
      <c r="AB11">
        <v>107.1</v>
      </c>
      <c r="AC11">
        <f>AVERAGE(All_India_Index_Upto_April23__2[[#This Row],[Pan, tobacco and intoxicants]],All_India_Index_Upto_April23__2[[#This Row],[Recreation and amusement]])</f>
        <v>105.8</v>
      </c>
      <c r="AD11">
        <f>AVERAGE(All_India_Index_Upto_April23__2[[#This Row],[Housing]],All_India_Index_Upto_April23__2[[#This Row],[Household goods and services]])</f>
        <v>53.05</v>
      </c>
      <c r="AE11">
        <f>AVERAGE(All_India_Index_Upto_April23__2[[#This Row],[Health]],All_India_Index_Upto_April23__2[[#This Row],[Personal care and effects]])</f>
        <v>103.9</v>
      </c>
      <c r="AF11">
        <v>104.6</v>
      </c>
      <c r="AG11">
        <v>106.4</v>
      </c>
      <c r="AH11" s="10">
        <f>(All_India_Index_Upto_April23__2[[#This Row],[General index]]-AG8)/AG8</f>
        <v>3.7735849056604312E-3</v>
      </c>
      <c r="AK11" s="12" t="s">
        <v>13</v>
      </c>
      <c r="AL11">
        <f>CORREL(All_India_Index_Upto_April23__2[Oils and fats],All_India_Index_Upto_April23__2[Spices])</f>
        <v>0.8897884537247791</v>
      </c>
    </row>
    <row r="12" spans="1:40" x14ac:dyDescent="0.35">
      <c r="A12" t="s">
        <v>32</v>
      </c>
      <c r="B12">
        <v>2013</v>
      </c>
      <c r="C12" t="s">
        <v>36</v>
      </c>
      <c r="D12">
        <v>100.5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108.5</v>
      </c>
      <c r="R12">
        <v>107.9</v>
      </c>
      <c r="S12">
        <v>106.4</v>
      </c>
      <c r="T12">
        <v>107.7</v>
      </c>
      <c r="U12">
        <v>106.4</v>
      </c>
      <c r="V12">
        <v>106.5</v>
      </c>
      <c r="W12">
        <v>105.7</v>
      </c>
      <c r="X12">
        <v>105</v>
      </c>
      <c r="Y12">
        <v>103.2</v>
      </c>
      <c r="Z12">
        <v>105.2</v>
      </c>
      <c r="AA12">
        <v>104</v>
      </c>
      <c r="AB12">
        <v>108.8</v>
      </c>
      <c r="AC12">
        <f>AVERAGE(All_India_Index_Upto_April23__2[[#This Row],[Pan, tobacco and intoxicants]],All_India_Index_Upto_April23__2[[#This Row],[Recreation and amusement]])</f>
        <v>106.25</v>
      </c>
      <c r="AD12">
        <f>AVERAGE(All_India_Index_Upto_April23__2[[#This Row],[Housing]],All_India_Index_Upto_April23__2[[#This Row],[Household goods and services]])</f>
        <v>103.5</v>
      </c>
      <c r="AE12">
        <f>AVERAGE(All_India_Index_Upto_April23__2[[#This Row],[Health]],All_India_Index_Upto_April23__2[[#This Row],[Personal care and effects]])</f>
        <v>104.45</v>
      </c>
      <c r="AF12">
        <v>105.1</v>
      </c>
      <c r="AG12">
        <v>105.7</v>
      </c>
      <c r="AH12" s="10">
        <f>(All_India_Index_Upto_April23__2[[#This Row],[General index]]-AG9)/AG9</f>
        <v>6.666666666666694E-3</v>
      </c>
      <c r="AK12" s="12" t="s">
        <v>14</v>
      </c>
      <c r="AL12">
        <f>CORREL(All_India_Index_Upto_April23__2[Oils and fats],All_India_Index_Upto_April23__2[Non-alcoholic beverages])</f>
        <v>0.96365341938840809</v>
      </c>
    </row>
    <row r="13" spans="1:40" x14ac:dyDescent="0.35">
      <c r="A13" t="s">
        <v>33</v>
      </c>
      <c r="B13">
        <v>2013</v>
      </c>
      <c r="C13" t="s">
        <v>36</v>
      </c>
      <c r="D13">
        <v>100.5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107.5</v>
      </c>
      <c r="R13">
        <v>108</v>
      </c>
      <c r="S13">
        <v>107</v>
      </c>
      <c r="T13">
        <v>107.9</v>
      </c>
      <c r="U13">
        <v>106.5</v>
      </c>
      <c r="V13">
        <v>106.3</v>
      </c>
      <c r="W13">
        <v>105.3</v>
      </c>
      <c r="X13">
        <v>104.7</v>
      </c>
      <c r="Y13">
        <v>102.9</v>
      </c>
      <c r="Z13">
        <v>105</v>
      </c>
      <c r="AA13">
        <v>104.2</v>
      </c>
      <c r="AB13">
        <v>107.7</v>
      </c>
      <c r="AC13">
        <f>AVERAGE(All_India_Index_Upto_April23__2[[#This Row],[Pan, tobacco and intoxicants]],All_India_Index_Upto_April23__2[[#This Row],[Recreation and amusement]])</f>
        <v>105.85</v>
      </c>
      <c r="AD13">
        <f>AVERAGE(All_India_Index_Upto_April23__2[[#This Row],[Housing]],All_India_Index_Upto_April23__2[[#This Row],[Household goods and services]])</f>
        <v>103.4</v>
      </c>
      <c r="AE13">
        <f>AVERAGE(All_India_Index_Upto_April23__2[[#This Row],[Health]],All_India_Index_Upto_April23__2[[#This Row],[Personal care and effects]])</f>
        <v>104.1</v>
      </c>
      <c r="AF13">
        <v>104.8</v>
      </c>
      <c r="AG13">
        <v>106.1</v>
      </c>
      <c r="AH13" s="10">
        <f>(All_India_Index_Upto_April23__2[[#This Row],[General index]]-AG10)/AG10</f>
        <v>5.6872037914691403E-3</v>
      </c>
      <c r="AK13" s="12" t="s">
        <v>15</v>
      </c>
      <c r="AL13">
        <f>CORREL(All_India_Index_Upto_April23__2[Oils and fats],All_India_Index_Upto_April23__2[Prepared meals, snacks, sweets etc.])</f>
        <v>0.8786654044016583</v>
      </c>
    </row>
    <row r="14" spans="1:40" x14ac:dyDescent="0.35">
      <c r="A14" t="s">
        <v>30</v>
      </c>
      <c r="B14">
        <v>2013</v>
      </c>
      <c r="C14" t="s">
        <v>37</v>
      </c>
      <c r="D14">
        <v>0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>
        <v>108.8</v>
      </c>
      <c r="S14">
        <v>107.9</v>
      </c>
      <c r="T14">
        <v>108.6</v>
      </c>
      <c r="U14">
        <v>107.5</v>
      </c>
      <c r="V14">
        <v>106.8</v>
      </c>
      <c r="W14">
        <v>105.7</v>
      </c>
      <c r="X14">
        <v>104.1</v>
      </c>
      <c r="Y14">
        <v>102.1</v>
      </c>
      <c r="Z14">
        <v>105.5</v>
      </c>
      <c r="AA14">
        <v>105</v>
      </c>
      <c r="AB14">
        <v>108.1</v>
      </c>
      <c r="AC14">
        <f>AVERAGE(All_India_Index_Upto_April23__2[[#This Row],[Pan, tobacco and intoxicants]],All_India_Index_Upto_April23__2[[#This Row],[Recreation and amusement]])</f>
        <v>106.55</v>
      </c>
      <c r="AD14">
        <f>AVERAGE(All_India_Index_Upto_April23__2[[#This Row],[Housing]],All_India_Index_Upto_April23__2[[#This Row],[Household goods and services]])</f>
        <v>53.4</v>
      </c>
      <c r="AE14">
        <f>AVERAGE(All_India_Index_Upto_April23__2[[#This Row],[Health]],All_India_Index_Upto_April23__2[[#This Row],[Personal care and effects]])</f>
        <v>103.9</v>
      </c>
      <c r="AF14">
        <v>104.8</v>
      </c>
      <c r="AG14">
        <v>107.2</v>
      </c>
      <c r="AH14" s="10">
        <f>(All_India_Index_Upto_April23__2[[#This Row],[General index]]-AG11)/AG11</f>
        <v>7.5187969924811757E-3</v>
      </c>
      <c r="AK14" s="15" t="s">
        <v>16</v>
      </c>
      <c r="AL14" s="16">
        <f>CORREL(All_India_Index_Upto_April23__2[Oils and fats],All_India_Index_Upto_April23__2[Food Bucket])</f>
        <v>0.89566049067732278</v>
      </c>
      <c r="AM14" s="16" t="s">
        <v>101</v>
      </c>
      <c r="AN14" s="16">
        <f>CORREL(All_India_Index_Upto_April23__2[Oils and fats],All_India_Index_Upto_April23__2[Recreation Bucket])</f>
        <v>0.89316842641454552</v>
      </c>
    </row>
    <row r="15" spans="1:40" x14ac:dyDescent="0.35">
      <c r="A15" t="s">
        <v>32</v>
      </c>
      <c r="B15">
        <v>2013</v>
      </c>
      <c r="C15" t="s">
        <v>37</v>
      </c>
      <c r="D15">
        <v>100.5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109.8</v>
      </c>
      <c r="R15">
        <v>108.5</v>
      </c>
      <c r="S15">
        <v>106.7</v>
      </c>
      <c r="T15">
        <v>108.3</v>
      </c>
      <c r="U15">
        <v>107.2</v>
      </c>
      <c r="V15">
        <v>107.1</v>
      </c>
      <c r="W15">
        <v>106.2</v>
      </c>
      <c r="X15">
        <v>103.9</v>
      </c>
      <c r="Y15">
        <v>102.6</v>
      </c>
      <c r="Z15">
        <v>105.7</v>
      </c>
      <c r="AA15">
        <v>104.6</v>
      </c>
      <c r="AB15">
        <v>111.1</v>
      </c>
      <c r="AC15">
        <f>AVERAGE(All_India_Index_Upto_April23__2[[#This Row],[Pan, tobacco and intoxicants]],All_India_Index_Upto_April23__2[[#This Row],[Recreation and amusement]])</f>
        <v>107.19999999999999</v>
      </c>
      <c r="AD15">
        <f>AVERAGE(All_India_Index_Upto_April23__2[[#This Row],[Housing]],All_India_Index_Upto_April23__2[[#This Row],[Household goods and services]])</f>
        <v>103.8</v>
      </c>
      <c r="AE15">
        <f>AVERAGE(All_India_Index_Upto_April23__2[[#This Row],[Health]],All_India_Index_Upto_April23__2[[#This Row],[Personal care and effects]])</f>
        <v>104.4</v>
      </c>
      <c r="AF15">
        <v>104.9</v>
      </c>
      <c r="AG15">
        <v>106.6</v>
      </c>
      <c r="AH15" s="10">
        <f>(All_India_Index_Upto_April23__2[[#This Row],[General index]]-AG12)/AG12</f>
        <v>8.514664143803136E-3</v>
      </c>
      <c r="AK15" s="12" t="s">
        <v>17</v>
      </c>
      <c r="AL15">
        <f>CORREL(All_India_Index_Upto_April23__2[Oils and fats],All_India_Index_Upto_April23__2[Pan, tobacco and intoxicants])</f>
        <v>0.8640178123541612</v>
      </c>
      <c r="AM15" s="16" t="s">
        <v>50</v>
      </c>
      <c r="AN15" s="16">
        <f>CORREL(All_India_Index_Upto_April23__2[Oils and fats],All_India_Index_Upto_April23__2[Health Bucket])</f>
        <v>0.923359180286633</v>
      </c>
    </row>
    <row r="16" spans="1:40" x14ac:dyDescent="0.35">
      <c r="A16" t="s">
        <v>33</v>
      </c>
      <c r="B16">
        <v>2013</v>
      </c>
      <c r="C16" t="s">
        <v>37</v>
      </c>
      <c r="D16">
        <v>100.5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108.6</v>
      </c>
      <c r="R16">
        <v>108.7</v>
      </c>
      <c r="S16">
        <v>107.4</v>
      </c>
      <c r="T16">
        <v>108.5</v>
      </c>
      <c r="U16">
        <v>107.4</v>
      </c>
      <c r="V16">
        <v>106.9</v>
      </c>
      <c r="W16">
        <v>105.9</v>
      </c>
      <c r="X16">
        <v>104</v>
      </c>
      <c r="Y16">
        <v>102.3</v>
      </c>
      <c r="Z16">
        <v>105.6</v>
      </c>
      <c r="AA16">
        <v>104.8</v>
      </c>
      <c r="AB16">
        <v>109.2</v>
      </c>
      <c r="AC16">
        <f>AVERAGE(All_India_Index_Upto_April23__2[[#This Row],[Pan, tobacco and intoxicants]],All_India_Index_Upto_April23__2[[#This Row],[Recreation and amusement]])</f>
        <v>106.69999999999999</v>
      </c>
      <c r="AD16">
        <f>AVERAGE(All_India_Index_Upto_April23__2[[#This Row],[Housing]],All_India_Index_Upto_April23__2[[#This Row],[Household goods and services]])</f>
        <v>103.7</v>
      </c>
      <c r="AE16">
        <f>AVERAGE(All_India_Index_Upto_April23__2[[#This Row],[Health]],All_India_Index_Upto_April23__2[[#This Row],[Personal care and effects]])</f>
        <v>104.1</v>
      </c>
      <c r="AF16">
        <v>104.8</v>
      </c>
      <c r="AG16">
        <v>106.9</v>
      </c>
      <c r="AH16" s="10">
        <f>(All_India_Index_Upto_April23__2[[#This Row],[General index]]-AG13)/AG13</f>
        <v>7.5400565504242355E-3</v>
      </c>
      <c r="AK16" s="12" t="s">
        <v>18</v>
      </c>
      <c r="AL16">
        <f>CORREL(All_India_Index_Upto_April23__2[Oils and fats],All_India_Index_Upto_April23__2[Clothing])</f>
        <v>0.89914792126048959</v>
      </c>
      <c r="AM16" t="s">
        <v>52</v>
      </c>
      <c r="AN16">
        <f>CORREL(All_India_Index_Upto_April23__2[Oils and fats],All_India_Index_Upto_April23__2[Housing Bucket])</f>
        <v>0.31157617864125831</v>
      </c>
    </row>
    <row r="17" spans="1:38" x14ac:dyDescent="0.35">
      <c r="A17" t="s">
        <v>30</v>
      </c>
      <c r="B17">
        <v>2013</v>
      </c>
      <c r="C17" t="s">
        <v>38</v>
      </c>
      <c r="D17">
        <v>0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109</v>
      </c>
      <c r="R17">
        <v>109.7</v>
      </c>
      <c r="S17">
        <v>108.8</v>
      </c>
      <c r="T17">
        <v>109.5</v>
      </c>
      <c r="U17">
        <v>108.5</v>
      </c>
      <c r="V17">
        <v>107.5</v>
      </c>
      <c r="W17">
        <v>106.3</v>
      </c>
      <c r="X17">
        <v>105</v>
      </c>
      <c r="Y17">
        <v>102.5</v>
      </c>
      <c r="Z17">
        <v>106.5</v>
      </c>
      <c r="AA17">
        <v>105.6</v>
      </c>
      <c r="AB17">
        <v>110.6</v>
      </c>
      <c r="AC17">
        <f>AVERAGE(All_India_Index_Upto_April23__2[[#This Row],[Pan, tobacco and intoxicants]],All_India_Index_Upto_April23__2[[#This Row],[Recreation and amusement]])</f>
        <v>107.3</v>
      </c>
      <c r="AD17">
        <f>AVERAGE(All_India_Index_Upto_April23__2[[#This Row],[Housing]],All_India_Index_Upto_April23__2[[#This Row],[Household goods and services]])</f>
        <v>53.75</v>
      </c>
      <c r="AE17">
        <f>AVERAGE(All_India_Index_Upto_April23__2[[#This Row],[Health]],All_India_Index_Upto_April23__2[[#This Row],[Personal care and effects]])</f>
        <v>104.4</v>
      </c>
      <c r="AF17">
        <v>105.5</v>
      </c>
      <c r="AG17">
        <v>108.9</v>
      </c>
      <c r="AH17" s="10">
        <f>(All_India_Index_Upto_April23__2[[#This Row],[General index]]-AG14)/AG14</f>
        <v>1.5858208955223906E-2</v>
      </c>
      <c r="AK17" s="12" t="s">
        <v>19</v>
      </c>
      <c r="AL17">
        <f>CORREL(All_India_Index_Upto_April23__2[Oils and fats],All_India_Index_Upto_April23__2[Footwear])</f>
        <v>0.90179173493097164</v>
      </c>
    </row>
    <row r="18" spans="1:38" x14ac:dyDescent="0.35">
      <c r="A18" t="s">
        <v>32</v>
      </c>
      <c r="B18">
        <v>2013</v>
      </c>
      <c r="C18" t="s">
        <v>38</v>
      </c>
      <c r="D18">
        <v>106.6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110.9</v>
      </c>
      <c r="R18">
        <v>109.2</v>
      </c>
      <c r="S18">
        <v>107.2</v>
      </c>
      <c r="T18">
        <v>108.9</v>
      </c>
      <c r="U18">
        <v>108</v>
      </c>
      <c r="V18">
        <v>107.7</v>
      </c>
      <c r="W18">
        <v>106.5</v>
      </c>
      <c r="X18">
        <v>105.2</v>
      </c>
      <c r="Y18">
        <v>103.3</v>
      </c>
      <c r="Z18">
        <v>108.1</v>
      </c>
      <c r="AA18">
        <v>105.2</v>
      </c>
      <c r="AB18">
        <v>115</v>
      </c>
      <c r="AC18">
        <f>AVERAGE(All_India_Index_Upto_April23__2[[#This Row],[Pan, tobacco and intoxicants]],All_India_Index_Upto_April23__2[[#This Row],[Recreation and amusement]])</f>
        <v>108.05000000000001</v>
      </c>
      <c r="AD18">
        <f>AVERAGE(All_India_Index_Upto_April23__2[[#This Row],[Housing]],All_India_Index_Upto_April23__2[[#This Row],[Household goods and services]])</f>
        <v>107.15</v>
      </c>
      <c r="AE18">
        <f>AVERAGE(All_India_Index_Upto_April23__2[[#This Row],[Health]],All_India_Index_Upto_April23__2[[#This Row],[Personal care and effects]])</f>
        <v>104.9</v>
      </c>
      <c r="AF18">
        <v>106.1</v>
      </c>
      <c r="AG18">
        <v>109.7</v>
      </c>
      <c r="AH18" s="10">
        <f>(All_India_Index_Upto_April23__2[[#This Row],[General index]]-AG15)/AG15</f>
        <v>2.9080675422138918E-2</v>
      </c>
      <c r="AK18" s="15" t="s">
        <v>20</v>
      </c>
      <c r="AL18" s="16">
        <f>CORREL(All_India_Index_Upto_April23__2[Oils and fats],All_India_Index_Upto_April23__2[Clothing and footwear])</f>
        <v>0.90106874258089176</v>
      </c>
    </row>
    <row r="19" spans="1:38" x14ac:dyDescent="0.35">
      <c r="A19" t="s">
        <v>33</v>
      </c>
      <c r="B19">
        <v>2013</v>
      </c>
      <c r="C19" t="s">
        <v>38</v>
      </c>
      <c r="D19">
        <v>106.6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109.5</v>
      </c>
      <c r="R19">
        <v>109.5</v>
      </c>
      <c r="S19">
        <v>108.1</v>
      </c>
      <c r="T19">
        <v>109.3</v>
      </c>
      <c r="U19">
        <v>108.3</v>
      </c>
      <c r="V19">
        <v>107.6</v>
      </c>
      <c r="W19">
        <v>106.4</v>
      </c>
      <c r="X19">
        <v>105.1</v>
      </c>
      <c r="Y19">
        <v>102.8</v>
      </c>
      <c r="Z19">
        <v>107.4</v>
      </c>
      <c r="AA19">
        <v>105.4</v>
      </c>
      <c r="AB19">
        <v>112.2</v>
      </c>
      <c r="AC19">
        <f>AVERAGE(All_India_Index_Upto_April23__2[[#This Row],[Pan, tobacco and intoxicants]],All_India_Index_Upto_April23__2[[#This Row],[Recreation and amusement]])</f>
        <v>107.45</v>
      </c>
      <c r="AD19">
        <f>AVERAGE(All_India_Index_Upto_April23__2[[#This Row],[Housing]],All_India_Index_Upto_April23__2[[#This Row],[Household goods and services]])</f>
        <v>107.1</v>
      </c>
      <c r="AE19">
        <f>AVERAGE(All_India_Index_Upto_April23__2[[#This Row],[Health]],All_India_Index_Upto_April23__2[[#This Row],[Personal care and effects]])</f>
        <v>104.6</v>
      </c>
      <c r="AF19">
        <v>105.8</v>
      </c>
      <c r="AG19">
        <v>109.3</v>
      </c>
      <c r="AH19" s="10">
        <f>(All_India_Index_Upto_April23__2[[#This Row],[General index]]-AG16)/AG16</f>
        <v>2.2450888681010209E-2</v>
      </c>
      <c r="AK19" s="20" t="s">
        <v>21</v>
      </c>
      <c r="AL19" s="21">
        <f>CORREL(All_India_Index_Upto_April23__2[Oils and fats],All_India_Index_Upto_April23__2[Fuel and light])</f>
        <v>0.92676292726467346</v>
      </c>
    </row>
    <row r="20" spans="1:38" x14ac:dyDescent="0.35">
      <c r="A20" t="s">
        <v>30</v>
      </c>
      <c r="B20">
        <v>2013</v>
      </c>
      <c r="C20" t="s">
        <v>39</v>
      </c>
      <c r="D20">
        <v>0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109.8</v>
      </c>
      <c r="R20">
        <v>110.5</v>
      </c>
      <c r="S20">
        <v>109.5</v>
      </c>
      <c r="T20">
        <v>110.3</v>
      </c>
      <c r="U20">
        <v>109.5</v>
      </c>
      <c r="V20">
        <v>108.3</v>
      </c>
      <c r="W20">
        <v>106.9</v>
      </c>
      <c r="X20">
        <v>106.8</v>
      </c>
      <c r="Y20">
        <v>102.5</v>
      </c>
      <c r="Z20">
        <v>107.8</v>
      </c>
      <c r="AA20">
        <v>106.4</v>
      </c>
      <c r="AB20">
        <v>113.1</v>
      </c>
      <c r="AC20">
        <f>AVERAGE(All_India_Index_Upto_April23__2[[#This Row],[Pan, tobacco and intoxicants]],All_India_Index_Upto_April23__2[[#This Row],[Recreation and amusement]])</f>
        <v>108.1</v>
      </c>
      <c r="AD20">
        <f>AVERAGE(All_India_Index_Upto_April23__2[[#This Row],[Housing]],All_India_Index_Upto_April23__2[[#This Row],[Household goods and services]])</f>
        <v>54.15</v>
      </c>
      <c r="AE20">
        <f>AVERAGE(All_India_Index_Upto_April23__2[[#This Row],[Health]],All_India_Index_Upto_April23__2[[#This Row],[Personal care and effects]])</f>
        <v>104.7</v>
      </c>
      <c r="AF20">
        <v>106.5</v>
      </c>
      <c r="AG20">
        <v>110.7</v>
      </c>
      <c r="AH20" s="10">
        <f>(All_India_Index_Upto_April23__2[[#This Row],[General index]]-AG17)/AG17</f>
        <v>1.6528925619834683E-2</v>
      </c>
      <c r="AK20" s="12" t="s">
        <v>22</v>
      </c>
      <c r="AL20">
        <f>CORREL(All_India_Index_Upto_April23__2[Oils and fats],All_India_Index_Upto_April23__2[Household goods and services])</f>
        <v>0.89596009954609579</v>
      </c>
    </row>
    <row r="21" spans="1:38" x14ac:dyDescent="0.35">
      <c r="A21" t="s">
        <v>32</v>
      </c>
      <c r="B21">
        <v>2013</v>
      </c>
      <c r="C21" t="s">
        <v>39</v>
      </c>
      <c r="D21">
        <v>107.7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111.7</v>
      </c>
      <c r="R21">
        <v>109.8</v>
      </c>
      <c r="S21">
        <v>107.8</v>
      </c>
      <c r="T21">
        <v>109.5</v>
      </c>
      <c r="U21">
        <v>108.6</v>
      </c>
      <c r="V21">
        <v>108.1</v>
      </c>
      <c r="W21">
        <v>107.1</v>
      </c>
      <c r="X21">
        <v>107.3</v>
      </c>
      <c r="Y21">
        <v>103.2</v>
      </c>
      <c r="Z21">
        <v>110.1</v>
      </c>
      <c r="AA21">
        <v>105.9</v>
      </c>
      <c r="AB21">
        <v>117.5</v>
      </c>
      <c r="AC21">
        <f>AVERAGE(All_India_Index_Upto_April23__2[[#This Row],[Pan, tobacco and intoxicants]],All_India_Index_Upto_April23__2[[#This Row],[Recreation and amusement]])</f>
        <v>108.80000000000001</v>
      </c>
      <c r="AD21">
        <f>AVERAGE(All_India_Index_Upto_April23__2[[#This Row],[Housing]],All_India_Index_Upto_April23__2[[#This Row],[Household goods and services]])</f>
        <v>107.9</v>
      </c>
      <c r="AE21">
        <f>AVERAGE(All_India_Index_Upto_April23__2[[#This Row],[Health]],All_India_Index_Upto_April23__2[[#This Row],[Personal care and effects]])</f>
        <v>105.15</v>
      </c>
      <c r="AF21">
        <v>107.3</v>
      </c>
      <c r="AG21">
        <v>111.4</v>
      </c>
      <c r="AH21" s="10">
        <f>(All_India_Index_Upto_April23__2[[#This Row],[General index]]-AG18)/AG18</f>
        <v>1.549680948040112E-2</v>
      </c>
      <c r="AK21" s="12" t="s">
        <v>23</v>
      </c>
      <c r="AL21">
        <f>CORREL(All_India_Index_Upto_April23__2[Oils and fats],All_India_Index_Upto_April23__2[Health])</f>
        <v>0.92069376489901322</v>
      </c>
    </row>
    <row r="22" spans="1:38" x14ac:dyDescent="0.35">
      <c r="A22" t="s">
        <v>33</v>
      </c>
      <c r="B22">
        <v>2013</v>
      </c>
      <c r="C22" t="s">
        <v>39</v>
      </c>
      <c r="D22">
        <v>107.7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110.3</v>
      </c>
      <c r="R22">
        <v>110.2</v>
      </c>
      <c r="S22">
        <v>108.8</v>
      </c>
      <c r="T22">
        <v>110</v>
      </c>
      <c r="U22">
        <v>109.2</v>
      </c>
      <c r="V22">
        <v>108.2</v>
      </c>
      <c r="W22">
        <v>107</v>
      </c>
      <c r="X22">
        <v>107.1</v>
      </c>
      <c r="Y22">
        <v>102.8</v>
      </c>
      <c r="Z22">
        <v>109.1</v>
      </c>
      <c r="AA22">
        <v>106.1</v>
      </c>
      <c r="AB22">
        <v>114.7</v>
      </c>
      <c r="AC22">
        <f>AVERAGE(All_India_Index_Upto_April23__2[[#This Row],[Pan, tobacco and intoxicants]],All_India_Index_Upto_April23__2[[#This Row],[Recreation and amusement]])</f>
        <v>108.19999999999999</v>
      </c>
      <c r="AD22">
        <f>AVERAGE(All_India_Index_Upto_April23__2[[#This Row],[Housing]],All_India_Index_Upto_April23__2[[#This Row],[Household goods and services]])</f>
        <v>107.95</v>
      </c>
      <c r="AE22">
        <f>AVERAGE(All_India_Index_Upto_April23__2[[#This Row],[Health]],All_India_Index_Upto_April23__2[[#This Row],[Personal care and effects]])</f>
        <v>104.9</v>
      </c>
      <c r="AF22">
        <v>106.9</v>
      </c>
      <c r="AG22">
        <v>111</v>
      </c>
      <c r="AH22" s="10">
        <f>(All_India_Index_Upto_April23__2[[#This Row],[General index]]-AG19)/AG19</f>
        <v>1.5553522415370566E-2</v>
      </c>
      <c r="AK22" s="15" t="s">
        <v>24</v>
      </c>
      <c r="AL22" s="16">
        <f>CORREL(All_India_Index_Upto_April23__2[Oils and fats],All_India_Index_Upto_April23__2[Transport and communication])</f>
        <v>0.96886143502260724</v>
      </c>
    </row>
    <row r="23" spans="1:38" x14ac:dyDescent="0.35">
      <c r="A23" t="s">
        <v>30</v>
      </c>
      <c r="B23">
        <v>2013</v>
      </c>
      <c r="C23" t="s">
        <v>40</v>
      </c>
      <c r="D23">
        <v>0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110.7</v>
      </c>
      <c r="R23">
        <v>111.3</v>
      </c>
      <c r="S23">
        <v>110.2</v>
      </c>
      <c r="T23">
        <v>111.1</v>
      </c>
      <c r="U23">
        <v>109.9</v>
      </c>
      <c r="V23">
        <v>108.7</v>
      </c>
      <c r="W23">
        <v>107.5</v>
      </c>
      <c r="X23">
        <v>107.8</v>
      </c>
      <c r="Y23">
        <v>105</v>
      </c>
      <c r="Z23">
        <v>108.7</v>
      </c>
      <c r="AA23">
        <v>106.8</v>
      </c>
      <c r="AB23">
        <v>114.9</v>
      </c>
      <c r="AC23">
        <f>AVERAGE(All_India_Index_Upto_April23__2[[#This Row],[Pan, tobacco and intoxicants]],All_India_Index_Upto_April23__2[[#This Row],[Recreation and amusement]])</f>
        <v>108.75</v>
      </c>
      <c r="AD23">
        <f>AVERAGE(All_India_Index_Upto_April23__2[[#This Row],[Housing]],All_India_Index_Upto_April23__2[[#This Row],[Household goods and services]])</f>
        <v>54.35</v>
      </c>
      <c r="AE23">
        <f>AVERAGE(All_India_Index_Upto_April23__2[[#This Row],[Health]],All_India_Index_Upto_April23__2[[#This Row],[Personal care and effects]])</f>
        <v>106.25</v>
      </c>
      <c r="AF23">
        <v>107.5</v>
      </c>
      <c r="AG23">
        <v>112.1</v>
      </c>
      <c r="AH23" s="10">
        <f>(All_India_Index_Upto_April23__2[[#This Row],[General index]]-AG20)/AG20</f>
        <v>1.2646793134597935E-2</v>
      </c>
      <c r="AK23" s="12" t="s">
        <v>25</v>
      </c>
      <c r="AL23">
        <f>CORREL(All_India_Index_Upto_April23__2[Oils and fats],All_India_Index_Upto_April23__2[Recreation and amusement])</f>
        <v>0.918998461891959</v>
      </c>
    </row>
    <row r="24" spans="1:38" x14ac:dyDescent="0.35">
      <c r="A24" t="s">
        <v>32</v>
      </c>
      <c r="B24">
        <v>2013</v>
      </c>
      <c r="C24" t="s">
        <v>40</v>
      </c>
      <c r="D24">
        <v>108.9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112.4</v>
      </c>
      <c r="R24">
        <v>110.6</v>
      </c>
      <c r="S24">
        <v>108.3</v>
      </c>
      <c r="T24">
        <v>110.2</v>
      </c>
      <c r="U24">
        <v>109.3</v>
      </c>
      <c r="V24">
        <v>108.7</v>
      </c>
      <c r="W24">
        <v>107.6</v>
      </c>
      <c r="X24">
        <v>108.1</v>
      </c>
      <c r="Y24">
        <v>106</v>
      </c>
      <c r="Z24">
        <v>110.8</v>
      </c>
      <c r="AA24">
        <v>106.5</v>
      </c>
      <c r="AB24">
        <v>119.6</v>
      </c>
      <c r="AC24">
        <f>AVERAGE(All_India_Index_Upto_April23__2[[#This Row],[Pan, tobacco and intoxicants]],All_India_Index_Upto_April23__2[[#This Row],[Recreation and amusement]])</f>
        <v>109.45</v>
      </c>
      <c r="AD24">
        <f>AVERAGE(All_India_Index_Upto_April23__2[[#This Row],[Housing]],All_India_Index_Upto_April23__2[[#This Row],[Household goods and services]])</f>
        <v>108.80000000000001</v>
      </c>
      <c r="AE24">
        <f>AVERAGE(All_India_Index_Upto_April23__2[[#This Row],[Health]],All_India_Index_Upto_April23__2[[#This Row],[Personal care and effects]])</f>
        <v>106.8</v>
      </c>
      <c r="AF24">
        <v>108.3</v>
      </c>
      <c r="AG24">
        <v>112.7</v>
      </c>
      <c r="AH24" s="10">
        <f>(All_India_Index_Upto_April23__2[[#This Row],[General index]]-AG21)/AG21</f>
        <v>1.1669658886894049E-2</v>
      </c>
      <c r="AK24" s="15" t="s">
        <v>26</v>
      </c>
      <c r="AL24" s="16">
        <f>CORREL(All_India_Index_Upto_April23__2[Oils and fats],All_India_Index_Upto_April23__2[Education])</f>
        <v>0.85332663330534142</v>
      </c>
    </row>
    <row r="25" spans="1:38" x14ac:dyDescent="0.35">
      <c r="A25" t="s">
        <v>33</v>
      </c>
      <c r="B25">
        <v>2013</v>
      </c>
      <c r="C25" t="s">
        <v>40</v>
      </c>
      <c r="D25">
        <v>108.9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111.2</v>
      </c>
      <c r="R25">
        <v>111</v>
      </c>
      <c r="S25">
        <v>109.4</v>
      </c>
      <c r="T25">
        <v>110.7</v>
      </c>
      <c r="U25">
        <v>109.7</v>
      </c>
      <c r="V25">
        <v>108.7</v>
      </c>
      <c r="W25">
        <v>107.5</v>
      </c>
      <c r="X25">
        <v>108</v>
      </c>
      <c r="Y25">
        <v>105.4</v>
      </c>
      <c r="Z25">
        <v>109.9</v>
      </c>
      <c r="AA25">
        <v>106.6</v>
      </c>
      <c r="AB25">
        <v>116.6</v>
      </c>
      <c r="AC25">
        <f>AVERAGE(All_India_Index_Upto_April23__2[[#This Row],[Pan, tobacco and intoxicants]],All_India_Index_Upto_April23__2[[#This Row],[Recreation and amusement]])</f>
        <v>108.9</v>
      </c>
      <c r="AD25">
        <f>AVERAGE(All_India_Index_Upto_April23__2[[#This Row],[Housing]],All_India_Index_Upto_April23__2[[#This Row],[Household goods and services]])</f>
        <v>108.80000000000001</v>
      </c>
      <c r="AE25">
        <f>AVERAGE(All_India_Index_Upto_April23__2[[#This Row],[Health]],All_India_Index_Upto_April23__2[[#This Row],[Personal care and effects]])</f>
        <v>106.45</v>
      </c>
      <c r="AF25">
        <v>107.9</v>
      </c>
      <c r="AG25">
        <v>112.4</v>
      </c>
      <c r="AH25" s="10">
        <f>(All_India_Index_Upto_April23__2[[#This Row],[General index]]-AG22)/AG22</f>
        <v>1.2612612612612664E-2</v>
      </c>
      <c r="AK25" s="12" t="s">
        <v>27</v>
      </c>
      <c r="AL25">
        <f>CORREL(All_India_Index_Upto_April23__2[Oils and fats],All_India_Index_Upto_April23__2[Personal care and effects])</f>
        <v>0.91899248081568452</v>
      </c>
    </row>
    <row r="26" spans="1:38" x14ac:dyDescent="0.35">
      <c r="A26" t="s">
        <v>30</v>
      </c>
      <c r="B26">
        <v>2013</v>
      </c>
      <c r="C26" t="s">
        <v>41</v>
      </c>
      <c r="D26">
        <v>0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111.7</v>
      </c>
      <c r="R26">
        <v>112.7</v>
      </c>
      <c r="S26">
        <v>111.4</v>
      </c>
      <c r="T26">
        <v>112.5</v>
      </c>
      <c r="U26">
        <v>111.1</v>
      </c>
      <c r="V26">
        <v>109.6</v>
      </c>
      <c r="W26">
        <v>108.3</v>
      </c>
      <c r="X26">
        <v>109.3</v>
      </c>
      <c r="Y26">
        <v>106.7</v>
      </c>
      <c r="Z26">
        <v>109.8</v>
      </c>
      <c r="AA26">
        <v>107.7</v>
      </c>
      <c r="AB26">
        <v>117.8</v>
      </c>
      <c r="AC26">
        <f>AVERAGE(All_India_Index_Upto_April23__2[[#This Row],[Pan, tobacco and intoxicants]],All_India_Index_Upto_April23__2[[#This Row],[Recreation and amusement]])</f>
        <v>109.7</v>
      </c>
      <c r="AD26">
        <f>AVERAGE(All_India_Index_Upto_April23__2[[#This Row],[Housing]],All_India_Index_Upto_April23__2[[#This Row],[Household goods and services]])</f>
        <v>54.8</v>
      </c>
      <c r="AE26">
        <f>AVERAGE(All_India_Index_Upto_April23__2[[#This Row],[Health]],All_India_Index_Upto_April23__2[[#This Row],[Personal care and effects]])</f>
        <v>107.5</v>
      </c>
      <c r="AF26">
        <v>108.7</v>
      </c>
      <c r="AG26">
        <v>114.2</v>
      </c>
      <c r="AH26" s="10">
        <f>(All_India_Index_Upto_April23__2[[#This Row],[General index]]-AG23)/AG23</f>
        <v>1.8733273862622735E-2</v>
      </c>
      <c r="AK26" s="15" t="s">
        <v>28</v>
      </c>
      <c r="AL26" s="16">
        <f>CORREL(All_India_Index_Upto_April23__2[Oils and fats],All_India_Index_Upto_April23__2[Miscellaneous])</f>
        <v>0.93117668587038627</v>
      </c>
    </row>
    <row r="27" spans="1:38" x14ac:dyDescent="0.35">
      <c r="A27" t="s">
        <v>32</v>
      </c>
      <c r="B27">
        <v>2013</v>
      </c>
      <c r="C27" t="s">
        <v>41</v>
      </c>
      <c r="D27">
        <v>109.7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112.9</v>
      </c>
      <c r="R27">
        <v>111.4</v>
      </c>
      <c r="S27">
        <v>109</v>
      </c>
      <c r="T27">
        <v>111.1</v>
      </c>
      <c r="U27">
        <v>109.5</v>
      </c>
      <c r="V27">
        <v>109.6</v>
      </c>
      <c r="W27">
        <v>107.9</v>
      </c>
      <c r="X27">
        <v>110.4</v>
      </c>
      <c r="Y27">
        <v>106.9</v>
      </c>
      <c r="Z27">
        <v>111.2</v>
      </c>
      <c r="AA27">
        <v>107.4</v>
      </c>
      <c r="AB27">
        <v>119.2</v>
      </c>
      <c r="AC27">
        <f>AVERAGE(All_India_Index_Upto_April23__2[[#This Row],[Pan, tobacco and intoxicants]],All_India_Index_Upto_April23__2[[#This Row],[Recreation and amusement]])</f>
        <v>110.15</v>
      </c>
      <c r="AD27">
        <f>AVERAGE(All_India_Index_Upto_April23__2[[#This Row],[Housing]],All_India_Index_Upto_April23__2[[#This Row],[Household goods and services]])</f>
        <v>109.65</v>
      </c>
      <c r="AE27">
        <f>AVERAGE(All_India_Index_Upto_April23__2[[#This Row],[Health]],All_India_Index_Upto_April23__2[[#This Row],[Personal care and effects]])</f>
        <v>107.4</v>
      </c>
      <c r="AF27">
        <v>109.4</v>
      </c>
      <c r="AG27">
        <v>113.2</v>
      </c>
      <c r="AH27" s="10">
        <f>(All_India_Index_Upto_April23__2[[#This Row],[General index]]-AG24)/AG24</f>
        <v>4.4365572315882874E-3</v>
      </c>
      <c r="AK27" s="14" t="s">
        <v>29</v>
      </c>
    </row>
    <row r="28" spans="1:38" x14ac:dyDescent="0.35">
      <c r="A28" t="s">
        <v>33</v>
      </c>
      <c r="B28">
        <v>2013</v>
      </c>
      <c r="C28" t="s">
        <v>41</v>
      </c>
      <c r="D28">
        <v>109.7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112</v>
      </c>
      <c r="R28">
        <v>112.2</v>
      </c>
      <c r="S28">
        <v>110.4</v>
      </c>
      <c r="T28">
        <v>111.9</v>
      </c>
      <c r="U28">
        <v>110.5</v>
      </c>
      <c r="V28">
        <v>109.6</v>
      </c>
      <c r="W28">
        <v>108.1</v>
      </c>
      <c r="X28">
        <v>109.9</v>
      </c>
      <c r="Y28">
        <v>106.8</v>
      </c>
      <c r="Z28">
        <v>110.6</v>
      </c>
      <c r="AA28">
        <v>107.5</v>
      </c>
      <c r="AB28">
        <v>118.3</v>
      </c>
      <c r="AC28">
        <f>AVERAGE(All_India_Index_Upto_April23__2[[#This Row],[Pan, tobacco and intoxicants]],All_India_Index_Upto_April23__2[[#This Row],[Recreation and amusement]])</f>
        <v>109.75</v>
      </c>
      <c r="AD28">
        <f>AVERAGE(All_India_Index_Upto_April23__2[[#This Row],[Housing]],All_India_Index_Upto_April23__2[[#This Row],[Household goods and services]])</f>
        <v>109.65</v>
      </c>
      <c r="AE28">
        <f>AVERAGE(All_India_Index_Upto_April23__2[[#This Row],[Health]],All_India_Index_Upto_April23__2[[#This Row],[Personal care and effects]])</f>
        <v>107.44999999999999</v>
      </c>
      <c r="AF28">
        <v>109</v>
      </c>
      <c r="AG28">
        <v>113.7</v>
      </c>
      <c r="AH28" s="10">
        <f>(All_India_Index_Upto_April23__2[[#This Row],[General index]]-AG25)/AG25</f>
        <v>1.1565836298932359E-2</v>
      </c>
    </row>
    <row r="29" spans="1:38" x14ac:dyDescent="0.35">
      <c r="A29" t="s">
        <v>30</v>
      </c>
      <c r="B29">
        <v>2013</v>
      </c>
      <c r="C29" t="s">
        <v>42</v>
      </c>
      <c r="D29">
        <v>0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112.2</v>
      </c>
      <c r="R29">
        <v>113.6</v>
      </c>
      <c r="S29">
        <v>112.3</v>
      </c>
      <c r="T29">
        <v>113.4</v>
      </c>
      <c r="U29">
        <v>111.6</v>
      </c>
      <c r="V29">
        <v>110.4</v>
      </c>
      <c r="W29">
        <v>108.9</v>
      </c>
      <c r="X29">
        <v>109.3</v>
      </c>
      <c r="Y29">
        <v>107.5</v>
      </c>
      <c r="Z29">
        <v>110.2</v>
      </c>
      <c r="AA29">
        <v>108.3</v>
      </c>
      <c r="AB29">
        <v>119.8</v>
      </c>
      <c r="AC29">
        <f>AVERAGE(All_India_Index_Upto_April23__2[[#This Row],[Pan, tobacco and intoxicants]],All_India_Index_Upto_April23__2[[#This Row],[Recreation and amusement]])</f>
        <v>110.25</v>
      </c>
      <c r="AD29">
        <f>AVERAGE(All_India_Index_Upto_April23__2[[#This Row],[Housing]],All_India_Index_Upto_April23__2[[#This Row],[Household goods and services]])</f>
        <v>55.2</v>
      </c>
      <c r="AE29">
        <f>AVERAGE(All_India_Index_Upto_April23__2[[#This Row],[Health]],All_India_Index_Upto_April23__2[[#This Row],[Personal care and effects]])</f>
        <v>108.2</v>
      </c>
      <c r="AF29">
        <v>109.1</v>
      </c>
      <c r="AG29">
        <v>115.5</v>
      </c>
      <c r="AH29" s="10">
        <f>(All_India_Index_Upto_April23__2[[#This Row],[General index]]-AG26)/AG26</f>
        <v>1.1383537653239904E-2</v>
      </c>
    </row>
    <row r="30" spans="1:38" x14ac:dyDescent="0.35">
      <c r="A30" t="s">
        <v>32</v>
      </c>
      <c r="B30">
        <v>2013</v>
      </c>
      <c r="C30" t="s">
        <v>42</v>
      </c>
      <c r="D30">
        <v>110.5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113.5</v>
      </c>
      <c r="R30">
        <v>112.5</v>
      </c>
      <c r="S30">
        <v>109.7</v>
      </c>
      <c r="T30">
        <v>112</v>
      </c>
      <c r="U30">
        <v>109.7</v>
      </c>
      <c r="V30">
        <v>110.2</v>
      </c>
      <c r="W30">
        <v>108.2</v>
      </c>
      <c r="X30">
        <v>109.7</v>
      </c>
      <c r="Y30">
        <v>107.3</v>
      </c>
      <c r="Z30">
        <v>111.3</v>
      </c>
      <c r="AA30">
        <v>108</v>
      </c>
      <c r="AB30">
        <v>120.8</v>
      </c>
      <c r="AC30">
        <f>AVERAGE(All_India_Index_Upto_April23__2[[#This Row],[Pan, tobacco and intoxicants]],All_India_Index_Upto_April23__2[[#This Row],[Recreation and amusement]])</f>
        <v>110.75</v>
      </c>
      <c r="AD30">
        <f>AVERAGE(All_India_Index_Upto_April23__2[[#This Row],[Housing]],All_India_Index_Upto_April23__2[[#This Row],[Household goods and services]])</f>
        <v>110.35</v>
      </c>
      <c r="AE30">
        <f>AVERAGE(All_India_Index_Upto_April23__2[[#This Row],[Health]],All_India_Index_Upto_April23__2[[#This Row],[Personal care and effects]])</f>
        <v>107.75</v>
      </c>
      <c r="AF30">
        <v>109.4</v>
      </c>
      <c r="AG30">
        <v>114</v>
      </c>
      <c r="AH30" s="10">
        <f>(All_India_Index_Upto_April23__2[[#This Row],[General index]]-AG27)/AG27</f>
        <v>7.0671378091872539E-3</v>
      </c>
    </row>
    <row r="31" spans="1:38" x14ac:dyDescent="0.35">
      <c r="A31" t="s">
        <v>33</v>
      </c>
      <c r="B31">
        <v>2013</v>
      </c>
      <c r="C31" t="s">
        <v>42</v>
      </c>
      <c r="D31">
        <v>110.5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112.5</v>
      </c>
      <c r="R31">
        <v>113.2</v>
      </c>
      <c r="S31">
        <v>111.2</v>
      </c>
      <c r="T31">
        <v>112.8</v>
      </c>
      <c r="U31">
        <v>110.9</v>
      </c>
      <c r="V31">
        <v>110.3</v>
      </c>
      <c r="W31">
        <v>108.6</v>
      </c>
      <c r="X31">
        <v>109.5</v>
      </c>
      <c r="Y31">
        <v>107.4</v>
      </c>
      <c r="Z31">
        <v>110.8</v>
      </c>
      <c r="AA31">
        <v>108.1</v>
      </c>
      <c r="AB31">
        <v>120.2</v>
      </c>
      <c r="AC31">
        <f>AVERAGE(All_India_Index_Upto_April23__2[[#This Row],[Pan, tobacco and intoxicants]],All_India_Index_Upto_April23__2[[#This Row],[Recreation and amusement]])</f>
        <v>110.3</v>
      </c>
      <c r="AD31">
        <f>AVERAGE(All_India_Index_Upto_April23__2[[#This Row],[Housing]],All_India_Index_Upto_April23__2[[#This Row],[Household goods and services]])</f>
        <v>110.4</v>
      </c>
      <c r="AE31">
        <f>AVERAGE(All_India_Index_Upto_April23__2[[#This Row],[Health]],All_India_Index_Upto_April23__2[[#This Row],[Personal care and effects]])</f>
        <v>108</v>
      </c>
      <c r="AF31">
        <v>109.2</v>
      </c>
      <c r="AG31">
        <v>114.8</v>
      </c>
      <c r="AH31" s="10">
        <f>(All_India_Index_Upto_April23__2[[#This Row],[General index]]-AG28)/AG28</f>
        <v>9.6745822339489376E-3</v>
      </c>
    </row>
    <row r="32" spans="1:38" x14ac:dyDescent="0.35">
      <c r="A32" t="s">
        <v>30</v>
      </c>
      <c r="B32">
        <v>2013</v>
      </c>
      <c r="C32" t="s">
        <v>43</v>
      </c>
      <c r="D32">
        <v>0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112.8</v>
      </c>
      <c r="R32">
        <v>114.6</v>
      </c>
      <c r="S32">
        <v>113.1</v>
      </c>
      <c r="T32">
        <v>114.4</v>
      </c>
      <c r="U32">
        <v>112.6</v>
      </c>
      <c r="V32">
        <v>111.3</v>
      </c>
      <c r="W32">
        <v>109.7</v>
      </c>
      <c r="X32">
        <v>109.6</v>
      </c>
      <c r="Y32">
        <v>108.2</v>
      </c>
      <c r="Z32">
        <v>111</v>
      </c>
      <c r="AA32">
        <v>108.7</v>
      </c>
      <c r="AB32">
        <v>122.5</v>
      </c>
      <c r="AC32">
        <f>AVERAGE(All_India_Index_Upto_April23__2[[#This Row],[Pan, tobacco and intoxicants]],All_India_Index_Upto_April23__2[[#This Row],[Recreation and amusement]])</f>
        <v>110.75</v>
      </c>
      <c r="AD32">
        <f>AVERAGE(All_India_Index_Upto_April23__2[[#This Row],[Housing]],All_India_Index_Upto_April23__2[[#This Row],[Household goods and services]])</f>
        <v>55.65</v>
      </c>
      <c r="AE32">
        <f>AVERAGE(All_India_Index_Upto_April23__2[[#This Row],[Health]],All_India_Index_Upto_April23__2[[#This Row],[Personal care and effects]])</f>
        <v>108.95</v>
      </c>
      <c r="AF32">
        <v>109.8</v>
      </c>
      <c r="AG32">
        <v>117.4</v>
      </c>
      <c r="AH32" s="10">
        <f>(All_India_Index_Upto_April23__2[[#This Row],[General index]]-AG29)/AG29</f>
        <v>1.64502164502165E-2</v>
      </c>
    </row>
    <row r="33" spans="1:34" x14ac:dyDescent="0.35">
      <c r="A33" t="s">
        <v>32</v>
      </c>
      <c r="B33">
        <v>2013</v>
      </c>
      <c r="C33" t="s">
        <v>44</v>
      </c>
      <c r="D33">
        <v>111.1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114.1</v>
      </c>
      <c r="R33">
        <v>113.5</v>
      </c>
      <c r="S33">
        <v>110.3</v>
      </c>
      <c r="T33">
        <v>113</v>
      </c>
      <c r="U33">
        <v>110</v>
      </c>
      <c r="V33">
        <v>110.9</v>
      </c>
      <c r="W33">
        <v>108.6</v>
      </c>
      <c r="X33">
        <v>109.5</v>
      </c>
      <c r="Y33">
        <v>107.9</v>
      </c>
      <c r="Z33">
        <v>111.3</v>
      </c>
      <c r="AA33">
        <v>108.5</v>
      </c>
      <c r="AB33">
        <v>122.9</v>
      </c>
      <c r="AC33">
        <f>AVERAGE(All_India_Index_Upto_April23__2[[#This Row],[Pan, tobacco and intoxicants]],All_India_Index_Upto_April23__2[[#This Row],[Recreation and amusement]])</f>
        <v>111.3</v>
      </c>
      <c r="AD33">
        <f>AVERAGE(All_India_Index_Upto_April23__2[[#This Row],[Housing]],All_India_Index_Upto_April23__2[[#This Row],[Household goods and services]])</f>
        <v>111</v>
      </c>
      <c r="AE33">
        <f>AVERAGE(All_India_Index_Upto_April23__2[[#This Row],[Health]],All_India_Index_Upto_April23__2[[#This Row],[Personal care and effects]])</f>
        <v>108.25</v>
      </c>
      <c r="AF33">
        <v>109.6</v>
      </c>
      <c r="AG33">
        <v>115</v>
      </c>
      <c r="AH33" s="10">
        <f>(All_India_Index_Upto_April23__2[[#This Row],[General index]]-AG30)/AG30</f>
        <v>8.771929824561403E-3</v>
      </c>
    </row>
    <row r="34" spans="1:34" x14ac:dyDescent="0.35">
      <c r="A34" t="s">
        <v>33</v>
      </c>
      <c r="B34">
        <v>2013</v>
      </c>
      <c r="C34" t="s">
        <v>44</v>
      </c>
      <c r="D34">
        <v>111.1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113.1</v>
      </c>
      <c r="R34">
        <v>114.2</v>
      </c>
      <c r="S34">
        <v>111.9</v>
      </c>
      <c r="T34">
        <v>113.8</v>
      </c>
      <c r="U34">
        <v>111.6</v>
      </c>
      <c r="V34">
        <v>111.1</v>
      </c>
      <c r="W34">
        <v>109.3</v>
      </c>
      <c r="X34">
        <v>109.5</v>
      </c>
      <c r="Y34">
        <v>108.1</v>
      </c>
      <c r="Z34">
        <v>111.2</v>
      </c>
      <c r="AA34">
        <v>108.6</v>
      </c>
      <c r="AB34">
        <v>122.6</v>
      </c>
      <c r="AC34">
        <f>AVERAGE(All_India_Index_Upto_April23__2[[#This Row],[Pan, tobacco and intoxicants]],All_India_Index_Upto_April23__2[[#This Row],[Recreation and amusement]])</f>
        <v>110.85</v>
      </c>
      <c r="AD34">
        <f>AVERAGE(All_India_Index_Upto_April23__2[[#This Row],[Housing]],All_India_Index_Upto_April23__2[[#This Row],[Household goods and services]])</f>
        <v>111.1</v>
      </c>
      <c r="AE34">
        <f>AVERAGE(All_India_Index_Upto_April23__2[[#This Row],[Health]],All_India_Index_Upto_April23__2[[#This Row],[Personal care and effects]])</f>
        <v>108.69999999999999</v>
      </c>
      <c r="AF34">
        <v>109.7</v>
      </c>
      <c r="AG34">
        <v>116.3</v>
      </c>
      <c r="AH34" s="10">
        <f>(All_India_Index_Upto_April23__2[[#This Row],[General index]]-AG31)/AG31</f>
        <v>1.3066202090592335E-2</v>
      </c>
    </row>
    <row r="35" spans="1:34" x14ac:dyDescent="0.35">
      <c r="A35" t="s">
        <v>30</v>
      </c>
      <c r="B35">
        <v>2013</v>
      </c>
      <c r="C35" t="s">
        <v>45</v>
      </c>
      <c r="D35">
        <v>0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113.6</v>
      </c>
      <c r="R35">
        <v>115.8</v>
      </c>
      <c r="S35">
        <v>114</v>
      </c>
      <c r="T35">
        <v>115.5</v>
      </c>
      <c r="U35">
        <v>112.8</v>
      </c>
      <c r="V35">
        <v>112.1</v>
      </c>
      <c r="W35">
        <v>110.1</v>
      </c>
      <c r="X35">
        <v>109.9</v>
      </c>
      <c r="Y35">
        <v>108.1</v>
      </c>
      <c r="Z35">
        <v>111.6</v>
      </c>
      <c r="AA35">
        <v>109.2</v>
      </c>
      <c r="AB35">
        <v>118.7</v>
      </c>
      <c r="AC35">
        <f>AVERAGE(All_India_Index_Upto_April23__2[[#This Row],[Pan, tobacco and intoxicants]],All_India_Index_Upto_April23__2[[#This Row],[Recreation and amusement]])</f>
        <v>111.4</v>
      </c>
      <c r="AD35">
        <f>AVERAGE(All_India_Index_Upto_April23__2[[#This Row],[Housing]],All_India_Index_Upto_April23__2[[#This Row],[Household goods and services]])</f>
        <v>56.05</v>
      </c>
      <c r="AE35">
        <f>AVERAGE(All_India_Index_Upto_April23__2[[#This Row],[Health]],All_India_Index_Upto_April23__2[[#This Row],[Personal care and effects]])</f>
        <v>109.1</v>
      </c>
      <c r="AF35">
        <v>110.1</v>
      </c>
      <c r="AG35">
        <v>115.5</v>
      </c>
      <c r="AH35" s="10">
        <f>(All_India_Index_Upto_April23__2[[#This Row],[General index]]-AG32)/AG32</f>
        <v>-1.6183986371379945E-2</v>
      </c>
    </row>
    <row r="36" spans="1:34" x14ac:dyDescent="0.35">
      <c r="A36" t="s">
        <v>32</v>
      </c>
      <c r="B36">
        <v>2013</v>
      </c>
      <c r="C36" t="s">
        <v>45</v>
      </c>
      <c r="D36">
        <v>110.7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115</v>
      </c>
      <c r="R36">
        <v>114.2</v>
      </c>
      <c r="S36">
        <v>110.9</v>
      </c>
      <c r="T36">
        <v>113.7</v>
      </c>
      <c r="U36">
        <v>110.4</v>
      </c>
      <c r="V36">
        <v>111.3</v>
      </c>
      <c r="W36">
        <v>109</v>
      </c>
      <c r="X36">
        <v>109.7</v>
      </c>
      <c r="Y36">
        <v>107.7</v>
      </c>
      <c r="Z36">
        <v>111.4</v>
      </c>
      <c r="AA36">
        <v>108.9</v>
      </c>
      <c r="AB36">
        <v>117.8</v>
      </c>
      <c r="AC36">
        <f>AVERAGE(All_India_Index_Upto_April23__2[[#This Row],[Pan, tobacco and intoxicants]],All_India_Index_Upto_April23__2[[#This Row],[Recreation and amusement]])</f>
        <v>111.95</v>
      </c>
      <c r="AD36">
        <f>AVERAGE(All_India_Index_Upto_April23__2[[#This Row],[Housing]],All_India_Index_Upto_April23__2[[#This Row],[Household goods and services]])</f>
        <v>111</v>
      </c>
      <c r="AE36">
        <f>AVERAGE(All_India_Index_Upto_April23__2[[#This Row],[Health]],All_India_Index_Upto_April23__2[[#This Row],[Personal care and effects]])</f>
        <v>108.35</v>
      </c>
      <c r="AF36">
        <v>109.8</v>
      </c>
      <c r="AG36">
        <v>113.3</v>
      </c>
      <c r="AH36" s="10">
        <f>(All_India_Index_Upto_April23__2[[#This Row],[General index]]-AG33)/AG33</f>
        <v>-1.4782608695652198E-2</v>
      </c>
    </row>
    <row r="37" spans="1:34" x14ac:dyDescent="0.35">
      <c r="A37" t="s">
        <v>33</v>
      </c>
      <c r="B37">
        <v>2013</v>
      </c>
      <c r="C37" t="s">
        <v>45</v>
      </c>
      <c r="D37">
        <v>110.7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114</v>
      </c>
      <c r="R37">
        <v>115.2</v>
      </c>
      <c r="S37">
        <v>112.7</v>
      </c>
      <c r="T37">
        <v>114.8</v>
      </c>
      <c r="U37">
        <v>111.9</v>
      </c>
      <c r="V37">
        <v>111.7</v>
      </c>
      <c r="W37">
        <v>109.7</v>
      </c>
      <c r="X37">
        <v>109.8</v>
      </c>
      <c r="Y37">
        <v>107.9</v>
      </c>
      <c r="Z37">
        <v>111.5</v>
      </c>
      <c r="AA37">
        <v>109</v>
      </c>
      <c r="AB37">
        <v>118.4</v>
      </c>
      <c r="AC37">
        <f>AVERAGE(All_India_Index_Upto_April23__2[[#This Row],[Pan, tobacco and intoxicants]],All_India_Index_Upto_April23__2[[#This Row],[Recreation and amusement]])</f>
        <v>111.5</v>
      </c>
      <c r="AD37">
        <f>AVERAGE(All_India_Index_Upto_April23__2[[#This Row],[Housing]],All_India_Index_Upto_April23__2[[#This Row],[Household goods and services]])</f>
        <v>111.2</v>
      </c>
      <c r="AE37">
        <f>AVERAGE(All_India_Index_Upto_April23__2[[#This Row],[Health]],All_India_Index_Upto_April23__2[[#This Row],[Personal care and effects]])</f>
        <v>108.80000000000001</v>
      </c>
      <c r="AF37">
        <v>110</v>
      </c>
      <c r="AG37">
        <v>114.5</v>
      </c>
      <c r="AH37" s="10">
        <f>(All_India_Index_Upto_April23__2[[#This Row],[General index]]-AG34)/AG34</f>
        <v>-1.5477214101461714E-2</v>
      </c>
    </row>
    <row r="38" spans="1:34" x14ac:dyDescent="0.35">
      <c r="A38" t="s">
        <v>30</v>
      </c>
      <c r="B38">
        <v>2014</v>
      </c>
      <c r="C38" t="s">
        <v>31</v>
      </c>
      <c r="D38">
        <v>0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114</v>
      </c>
      <c r="R38">
        <v>116.5</v>
      </c>
      <c r="S38">
        <v>114.5</v>
      </c>
      <c r="T38">
        <v>116.2</v>
      </c>
      <c r="U38">
        <v>113</v>
      </c>
      <c r="V38">
        <v>112.6</v>
      </c>
      <c r="W38">
        <v>110.6</v>
      </c>
      <c r="X38">
        <v>110.5</v>
      </c>
      <c r="Y38">
        <v>108.3</v>
      </c>
      <c r="Z38">
        <v>111.8</v>
      </c>
      <c r="AA38">
        <v>109.6</v>
      </c>
      <c r="AB38">
        <v>116</v>
      </c>
      <c r="AC38">
        <f>AVERAGE(All_India_Index_Upto_April23__2[[#This Row],[Pan, tobacco and intoxicants]],All_India_Index_Upto_April23__2[[#This Row],[Recreation and amusement]])</f>
        <v>111.8</v>
      </c>
      <c r="AD38">
        <f>AVERAGE(All_India_Index_Upto_April23__2[[#This Row],[Housing]],All_India_Index_Upto_April23__2[[#This Row],[Household goods and services]])</f>
        <v>56.3</v>
      </c>
      <c r="AE38">
        <f>AVERAGE(All_India_Index_Upto_April23__2[[#This Row],[Health]],All_India_Index_Upto_April23__2[[#This Row],[Personal care and effects]])</f>
        <v>109.44999999999999</v>
      </c>
      <c r="AF38">
        <v>110.6</v>
      </c>
      <c r="AG38">
        <v>114.2</v>
      </c>
      <c r="AH38" s="10">
        <f>(All_India_Index_Upto_April23__2[[#This Row],[General index]]-AG35)/AG35</f>
        <v>-1.125541125541123E-2</v>
      </c>
    </row>
    <row r="39" spans="1:34" x14ac:dyDescent="0.35">
      <c r="A39" t="s">
        <v>32</v>
      </c>
      <c r="B39">
        <v>2014</v>
      </c>
      <c r="C39" t="s">
        <v>31</v>
      </c>
      <c r="D39">
        <v>111.6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115.7</v>
      </c>
      <c r="R39">
        <v>114.8</v>
      </c>
      <c r="S39">
        <v>111.3</v>
      </c>
      <c r="T39">
        <v>114.3</v>
      </c>
      <c r="U39">
        <v>111</v>
      </c>
      <c r="V39">
        <v>111.9</v>
      </c>
      <c r="W39">
        <v>109.7</v>
      </c>
      <c r="X39">
        <v>110.8</v>
      </c>
      <c r="Y39">
        <v>108</v>
      </c>
      <c r="Z39">
        <v>111.5</v>
      </c>
      <c r="AA39">
        <v>109.8</v>
      </c>
      <c r="AB39">
        <v>115.5</v>
      </c>
      <c r="AC39">
        <f>AVERAGE(All_India_Index_Upto_April23__2[[#This Row],[Pan, tobacco and intoxicants]],All_India_Index_Upto_April23__2[[#This Row],[Recreation and amusement]])</f>
        <v>112.75</v>
      </c>
      <c r="AD39">
        <f>AVERAGE(All_India_Index_Upto_April23__2[[#This Row],[Housing]],All_India_Index_Upto_April23__2[[#This Row],[Household goods and services]])</f>
        <v>111.75</v>
      </c>
      <c r="AE39">
        <f>AVERAGE(All_India_Index_Upto_April23__2[[#This Row],[Health]],All_India_Index_Upto_April23__2[[#This Row],[Personal care and effects]])</f>
        <v>108.85</v>
      </c>
      <c r="AF39">
        <v>110.5</v>
      </c>
      <c r="AG39">
        <v>112.9</v>
      </c>
      <c r="AH39" s="10">
        <f>(All_India_Index_Upto_April23__2[[#This Row],[General index]]-AG36)/AG36</f>
        <v>-3.5304501323918046E-3</v>
      </c>
    </row>
    <row r="40" spans="1:34" x14ac:dyDescent="0.35">
      <c r="A40" t="s">
        <v>33</v>
      </c>
      <c r="B40">
        <v>2014</v>
      </c>
      <c r="C40" t="s">
        <v>31</v>
      </c>
      <c r="D40">
        <v>111.6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114.5</v>
      </c>
      <c r="R40">
        <v>115.8</v>
      </c>
      <c r="S40">
        <v>113.2</v>
      </c>
      <c r="T40">
        <v>115.4</v>
      </c>
      <c r="U40">
        <v>112.2</v>
      </c>
      <c r="V40">
        <v>112.3</v>
      </c>
      <c r="W40">
        <v>110.3</v>
      </c>
      <c r="X40">
        <v>110.7</v>
      </c>
      <c r="Y40">
        <v>108.2</v>
      </c>
      <c r="Z40">
        <v>111.6</v>
      </c>
      <c r="AA40">
        <v>109.7</v>
      </c>
      <c r="AB40">
        <v>115.8</v>
      </c>
      <c r="AC40">
        <f>AVERAGE(All_India_Index_Upto_April23__2[[#This Row],[Pan, tobacco and intoxicants]],All_India_Index_Upto_April23__2[[#This Row],[Recreation and amusement]])</f>
        <v>112.1</v>
      </c>
      <c r="AD40">
        <f>AVERAGE(All_India_Index_Upto_April23__2[[#This Row],[Housing]],All_India_Index_Upto_April23__2[[#This Row],[Household goods and services]])</f>
        <v>111.94999999999999</v>
      </c>
      <c r="AE40">
        <f>AVERAGE(All_India_Index_Upto_April23__2[[#This Row],[Health]],All_India_Index_Upto_April23__2[[#This Row],[Personal care and effects]])</f>
        <v>109.25</v>
      </c>
      <c r="AF40">
        <v>110.6</v>
      </c>
      <c r="AG40">
        <v>113.6</v>
      </c>
      <c r="AH40" s="10">
        <f>(All_India_Index_Upto_April23__2[[#This Row],[General index]]-AG37)/AG37</f>
        <v>-7.8602620087336733E-3</v>
      </c>
    </row>
    <row r="41" spans="1:34" x14ac:dyDescent="0.35">
      <c r="A41" t="s">
        <v>30</v>
      </c>
      <c r="B41">
        <v>2014</v>
      </c>
      <c r="C41" t="s">
        <v>34</v>
      </c>
      <c r="D41">
        <v>0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114.2</v>
      </c>
      <c r="R41">
        <v>117.1</v>
      </c>
      <c r="S41">
        <v>114.5</v>
      </c>
      <c r="T41">
        <v>116.7</v>
      </c>
      <c r="U41">
        <v>113.2</v>
      </c>
      <c r="V41">
        <v>112.9</v>
      </c>
      <c r="W41">
        <v>110.9</v>
      </c>
      <c r="X41">
        <v>110.8</v>
      </c>
      <c r="Y41">
        <v>108.7</v>
      </c>
      <c r="Z41">
        <v>112</v>
      </c>
      <c r="AA41">
        <v>109.9</v>
      </c>
      <c r="AB41">
        <v>115.3</v>
      </c>
      <c r="AC41">
        <f>AVERAGE(All_India_Index_Upto_April23__2[[#This Row],[Pan, tobacco and intoxicants]],All_India_Index_Upto_April23__2[[#This Row],[Recreation and amusement]])</f>
        <v>112.05000000000001</v>
      </c>
      <c r="AD41">
        <f>AVERAGE(All_India_Index_Upto_April23__2[[#This Row],[Housing]],All_India_Index_Upto_April23__2[[#This Row],[Household goods and services]])</f>
        <v>56.45</v>
      </c>
      <c r="AE41">
        <f>AVERAGE(All_India_Index_Upto_April23__2[[#This Row],[Health]],All_India_Index_Upto_April23__2[[#This Row],[Personal care and effects]])</f>
        <v>109.80000000000001</v>
      </c>
      <c r="AF41">
        <v>110.9</v>
      </c>
      <c r="AG41">
        <v>114</v>
      </c>
      <c r="AH41" s="10">
        <f>(All_India_Index_Upto_April23__2[[#This Row],[General index]]-AG38)/AG38</f>
        <v>-1.7513134851138603E-3</v>
      </c>
    </row>
    <row r="42" spans="1:34" x14ac:dyDescent="0.35">
      <c r="A42" t="s">
        <v>32</v>
      </c>
      <c r="B42">
        <v>2014</v>
      </c>
      <c r="C42" t="s">
        <v>34</v>
      </c>
      <c r="D42">
        <v>112.5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116.2</v>
      </c>
      <c r="R42">
        <v>115.3</v>
      </c>
      <c r="S42">
        <v>111.7</v>
      </c>
      <c r="T42">
        <v>114.7</v>
      </c>
      <c r="U42">
        <v>111.1</v>
      </c>
      <c r="V42">
        <v>112.6</v>
      </c>
      <c r="W42">
        <v>110.4</v>
      </c>
      <c r="X42">
        <v>111.3</v>
      </c>
      <c r="Y42">
        <v>108.7</v>
      </c>
      <c r="Z42">
        <v>111.6</v>
      </c>
      <c r="AA42">
        <v>110.3</v>
      </c>
      <c r="AB42">
        <v>115.2</v>
      </c>
      <c r="AC42">
        <f>AVERAGE(All_India_Index_Upto_April23__2[[#This Row],[Pan, tobacco and intoxicants]],All_India_Index_Upto_April23__2[[#This Row],[Recreation and amusement]])</f>
        <v>113.25</v>
      </c>
      <c r="AD42">
        <f>AVERAGE(All_India_Index_Upto_April23__2[[#This Row],[Housing]],All_India_Index_Upto_April23__2[[#This Row],[Household goods and services]])</f>
        <v>112.55</v>
      </c>
      <c r="AE42">
        <f>AVERAGE(All_India_Index_Upto_April23__2[[#This Row],[Health]],All_India_Index_Upto_April23__2[[#This Row],[Personal care and effects]])</f>
        <v>109.55000000000001</v>
      </c>
      <c r="AF42">
        <v>111</v>
      </c>
      <c r="AG42">
        <v>113.1</v>
      </c>
      <c r="AH42" s="10">
        <f>(All_India_Index_Upto_April23__2[[#This Row],[General index]]-AG39)/AG39</f>
        <v>1.7714791851194741E-3</v>
      </c>
    </row>
    <row r="43" spans="1:34" x14ac:dyDescent="0.35">
      <c r="A43" t="s">
        <v>33</v>
      </c>
      <c r="B43">
        <v>2014</v>
      </c>
      <c r="C43" t="s">
        <v>34</v>
      </c>
      <c r="D43">
        <v>112.5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114.7</v>
      </c>
      <c r="R43">
        <v>116.4</v>
      </c>
      <c r="S43">
        <v>113.3</v>
      </c>
      <c r="T43">
        <v>115.9</v>
      </c>
      <c r="U43">
        <v>112.4</v>
      </c>
      <c r="V43">
        <v>112.8</v>
      </c>
      <c r="W43">
        <v>110.7</v>
      </c>
      <c r="X43">
        <v>111.1</v>
      </c>
      <c r="Y43">
        <v>108.7</v>
      </c>
      <c r="Z43">
        <v>111.8</v>
      </c>
      <c r="AA43">
        <v>110.1</v>
      </c>
      <c r="AB43">
        <v>115.3</v>
      </c>
      <c r="AC43">
        <f>AVERAGE(All_India_Index_Upto_April23__2[[#This Row],[Pan, tobacco and intoxicants]],All_India_Index_Upto_April23__2[[#This Row],[Recreation and amusement]])</f>
        <v>112.4</v>
      </c>
      <c r="AD43">
        <f>AVERAGE(All_India_Index_Upto_April23__2[[#This Row],[Housing]],All_India_Index_Upto_April23__2[[#This Row],[Household goods and services]])</f>
        <v>112.65</v>
      </c>
      <c r="AE43">
        <f>AVERAGE(All_India_Index_Upto_April23__2[[#This Row],[Health]],All_India_Index_Upto_April23__2[[#This Row],[Personal care and effects]])</f>
        <v>109.7</v>
      </c>
      <c r="AF43">
        <v>110.9</v>
      </c>
      <c r="AG43">
        <v>113.6</v>
      </c>
      <c r="AH43" s="10">
        <f>(All_India_Index_Upto_April23__2[[#This Row],[General index]]-AG40)/AG40</f>
        <v>0</v>
      </c>
    </row>
    <row r="44" spans="1:34" x14ac:dyDescent="0.35">
      <c r="A44" t="s">
        <v>30</v>
      </c>
      <c r="B44">
        <v>2014</v>
      </c>
      <c r="C44" t="s">
        <v>35</v>
      </c>
      <c r="D44">
        <v>0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114.6</v>
      </c>
      <c r="R44">
        <v>117.5</v>
      </c>
      <c r="S44">
        <v>114.9</v>
      </c>
      <c r="T44">
        <v>117.2</v>
      </c>
      <c r="U44">
        <v>113.4</v>
      </c>
      <c r="V44">
        <v>113.4</v>
      </c>
      <c r="W44">
        <v>111.4</v>
      </c>
      <c r="X44">
        <v>111.2</v>
      </c>
      <c r="Y44">
        <v>108.9</v>
      </c>
      <c r="Z44">
        <v>112.4</v>
      </c>
      <c r="AA44">
        <v>110.2</v>
      </c>
      <c r="AB44">
        <v>116.2</v>
      </c>
      <c r="AC44">
        <f>AVERAGE(All_India_Index_Upto_April23__2[[#This Row],[Pan, tobacco and intoxicants]],All_India_Index_Upto_April23__2[[#This Row],[Recreation and amusement]])</f>
        <v>112.4</v>
      </c>
      <c r="AD44">
        <f>AVERAGE(All_India_Index_Upto_April23__2[[#This Row],[Housing]],All_India_Index_Upto_April23__2[[#This Row],[Household goods and services]])</f>
        <v>56.7</v>
      </c>
      <c r="AE44">
        <f>AVERAGE(All_India_Index_Upto_April23__2[[#This Row],[Health]],All_India_Index_Upto_April23__2[[#This Row],[Personal care and effects]])</f>
        <v>110.15</v>
      </c>
      <c r="AF44">
        <v>111.3</v>
      </c>
      <c r="AG44">
        <v>114.6</v>
      </c>
      <c r="AH44" s="10">
        <f>(All_India_Index_Upto_April23__2[[#This Row],[General index]]-AG41)/AG41</f>
        <v>5.2631578947367925E-3</v>
      </c>
    </row>
    <row r="45" spans="1:34" x14ac:dyDescent="0.35">
      <c r="A45" t="s">
        <v>32</v>
      </c>
      <c r="B45">
        <v>2014</v>
      </c>
      <c r="C45" t="s">
        <v>35</v>
      </c>
      <c r="D45">
        <v>113.2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116.7</v>
      </c>
      <c r="R45">
        <v>115.8</v>
      </c>
      <c r="S45">
        <v>112.1</v>
      </c>
      <c r="T45">
        <v>115.2</v>
      </c>
      <c r="U45">
        <v>110.9</v>
      </c>
      <c r="V45">
        <v>113</v>
      </c>
      <c r="W45">
        <v>110.8</v>
      </c>
      <c r="X45">
        <v>111.6</v>
      </c>
      <c r="Y45">
        <v>109.2</v>
      </c>
      <c r="Z45">
        <v>111.8</v>
      </c>
      <c r="AA45">
        <v>110.9</v>
      </c>
      <c r="AB45">
        <v>116</v>
      </c>
      <c r="AC45">
        <f>AVERAGE(All_India_Index_Upto_April23__2[[#This Row],[Pan, tobacco and intoxicants]],All_India_Index_Upto_April23__2[[#This Row],[Recreation and amusement]])</f>
        <v>113.80000000000001</v>
      </c>
      <c r="AD45">
        <f>AVERAGE(All_India_Index_Upto_April23__2[[#This Row],[Housing]],All_India_Index_Upto_April23__2[[#This Row],[Household goods and services]])</f>
        <v>113.1</v>
      </c>
      <c r="AE45">
        <f>AVERAGE(All_India_Index_Upto_April23__2[[#This Row],[Health]],All_India_Index_Upto_April23__2[[#This Row],[Personal care and effects]])</f>
        <v>110</v>
      </c>
      <c r="AF45">
        <v>111.4</v>
      </c>
      <c r="AG45">
        <v>113.7</v>
      </c>
      <c r="AH45" s="10">
        <f>(All_India_Index_Upto_April23__2[[#This Row],[General index]]-AG42)/AG42</f>
        <v>5.3050397877984845E-3</v>
      </c>
    </row>
    <row r="46" spans="1:34" x14ac:dyDescent="0.35">
      <c r="A46" t="s">
        <v>33</v>
      </c>
      <c r="B46">
        <v>2014</v>
      </c>
      <c r="C46" t="s">
        <v>35</v>
      </c>
      <c r="D46">
        <v>113.2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115.2</v>
      </c>
      <c r="R46">
        <v>116.8</v>
      </c>
      <c r="S46">
        <v>113.7</v>
      </c>
      <c r="T46">
        <v>116.4</v>
      </c>
      <c r="U46">
        <v>112.5</v>
      </c>
      <c r="V46">
        <v>113.2</v>
      </c>
      <c r="W46">
        <v>111.2</v>
      </c>
      <c r="X46">
        <v>111.4</v>
      </c>
      <c r="Y46">
        <v>109</v>
      </c>
      <c r="Z46">
        <v>112</v>
      </c>
      <c r="AA46">
        <v>110.6</v>
      </c>
      <c r="AB46">
        <v>116.1</v>
      </c>
      <c r="AC46">
        <f>AVERAGE(All_India_Index_Upto_April23__2[[#This Row],[Pan, tobacco and intoxicants]],All_India_Index_Upto_April23__2[[#This Row],[Recreation and amusement]])</f>
        <v>112.9</v>
      </c>
      <c r="AD46">
        <f>AVERAGE(All_India_Index_Upto_April23__2[[#This Row],[Housing]],All_India_Index_Upto_April23__2[[#This Row],[Household goods and services]])</f>
        <v>113.2</v>
      </c>
      <c r="AE46">
        <f>AVERAGE(All_India_Index_Upto_April23__2[[#This Row],[Health]],All_India_Index_Upto_April23__2[[#This Row],[Personal care and effects]])</f>
        <v>110.1</v>
      </c>
      <c r="AF46">
        <v>111.3</v>
      </c>
      <c r="AG46">
        <v>114.2</v>
      </c>
      <c r="AH46" s="10">
        <f>(All_India_Index_Upto_April23__2[[#This Row],[General index]]-AG43)/AG43</f>
        <v>5.2816901408451458E-3</v>
      </c>
    </row>
    <row r="47" spans="1:34" x14ac:dyDescent="0.35">
      <c r="A47" t="s">
        <v>30</v>
      </c>
      <c r="B47">
        <v>2014</v>
      </c>
      <c r="C47" t="s">
        <v>36</v>
      </c>
      <c r="D47">
        <v>0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115.4</v>
      </c>
      <c r="R47">
        <v>118.1</v>
      </c>
      <c r="S47">
        <v>116.1</v>
      </c>
      <c r="T47">
        <v>117.8</v>
      </c>
      <c r="U47">
        <v>113.4</v>
      </c>
      <c r="V47">
        <v>113.7</v>
      </c>
      <c r="W47">
        <v>111.8</v>
      </c>
      <c r="X47">
        <v>111.2</v>
      </c>
      <c r="Y47">
        <v>108.9</v>
      </c>
      <c r="Z47">
        <v>113</v>
      </c>
      <c r="AA47">
        <v>110.5</v>
      </c>
      <c r="AB47">
        <v>117.2</v>
      </c>
      <c r="AC47">
        <f>AVERAGE(All_India_Index_Upto_April23__2[[#This Row],[Pan, tobacco and intoxicants]],All_India_Index_Upto_April23__2[[#This Row],[Recreation and amusement]])</f>
        <v>112.95</v>
      </c>
      <c r="AD47">
        <f>AVERAGE(All_India_Index_Upto_April23__2[[#This Row],[Housing]],All_India_Index_Upto_April23__2[[#This Row],[Household goods and services]])</f>
        <v>56.85</v>
      </c>
      <c r="AE47">
        <f>AVERAGE(All_India_Index_Upto_April23__2[[#This Row],[Health]],All_India_Index_Upto_April23__2[[#This Row],[Personal care and effects]])</f>
        <v>110.35</v>
      </c>
      <c r="AF47">
        <v>111.5</v>
      </c>
      <c r="AG47">
        <v>115.4</v>
      </c>
      <c r="AH47" s="10">
        <f>(All_India_Index_Upto_April23__2[[#This Row],[General index]]-AG44)/AG44</f>
        <v>6.9808027923212168E-3</v>
      </c>
    </row>
    <row r="48" spans="1:34" x14ac:dyDescent="0.35">
      <c r="A48" t="s">
        <v>32</v>
      </c>
      <c r="B48">
        <v>2014</v>
      </c>
      <c r="C48" t="s">
        <v>36</v>
      </c>
      <c r="D48">
        <v>113.9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117.6</v>
      </c>
      <c r="R48">
        <v>116.3</v>
      </c>
      <c r="S48">
        <v>112.5</v>
      </c>
      <c r="T48">
        <v>115.7</v>
      </c>
      <c r="U48">
        <v>110.9</v>
      </c>
      <c r="V48">
        <v>113.4</v>
      </c>
      <c r="W48">
        <v>111</v>
      </c>
      <c r="X48">
        <v>111.2</v>
      </c>
      <c r="Y48">
        <v>109.1</v>
      </c>
      <c r="Z48">
        <v>112.5</v>
      </c>
      <c r="AA48">
        <v>111.2</v>
      </c>
      <c r="AB48">
        <v>118.2</v>
      </c>
      <c r="AC48">
        <f>AVERAGE(All_India_Index_Upto_April23__2[[#This Row],[Pan, tobacco and intoxicants]],All_India_Index_Upto_April23__2[[#This Row],[Recreation and amusement]])</f>
        <v>114.4</v>
      </c>
      <c r="AD48">
        <f>AVERAGE(All_India_Index_Upto_April23__2[[#This Row],[Housing]],All_India_Index_Upto_April23__2[[#This Row],[Household goods and services]])</f>
        <v>113.65</v>
      </c>
      <c r="AE48">
        <f>AVERAGE(All_India_Index_Upto_April23__2[[#This Row],[Health]],All_India_Index_Upto_April23__2[[#This Row],[Personal care and effects]])</f>
        <v>110.05</v>
      </c>
      <c r="AF48">
        <v>111.4</v>
      </c>
      <c r="AG48">
        <v>114.7</v>
      </c>
      <c r="AH48" s="10">
        <f>(All_India_Index_Upto_April23__2[[#This Row],[General index]]-AG45)/AG45</f>
        <v>8.7950747581354433E-3</v>
      </c>
    </row>
    <row r="49" spans="1:34" x14ac:dyDescent="0.35">
      <c r="A49" t="s">
        <v>33</v>
      </c>
      <c r="B49">
        <v>2014</v>
      </c>
      <c r="C49" t="s">
        <v>36</v>
      </c>
      <c r="D49">
        <v>113.9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116</v>
      </c>
      <c r="R49">
        <v>117.4</v>
      </c>
      <c r="S49">
        <v>114.6</v>
      </c>
      <c r="T49">
        <v>117</v>
      </c>
      <c r="U49">
        <v>112.5</v>
      </c>
      <c r="V49">
        <v>113.6</v>
      </c>
      <c r="W49">
        <v>111.5</v>
      </c>
      <c r="X49">
        <v>111.2</v>
      </c>
      <c r="Y49">
        <v>109</v>
      </c>
      <c r="Z49">
        <v>112.7</v>
      </c>
      <c r="AA49">
        <v>110.9</v>
      </c>
      <c r="AB49">
        <v>117.6</v>
      </c>
      <c r="AC49">
        <f>AVERAGE(All_India_Index_Upto_April23__2[[#This Row],[Pan, tobacco and intoxicants]],All_India_Index_Upto_April23__2[[#This Row],[Recreation and amusement]])</f>
        <v>113.45</v>
      </c>
      <c r="AD49">
        <f>AVERAGE(All_India_Index_Upto_April23__2[[#This Row],[Housing]],All_India_Index_Upto_April23__2[[#This Row],[Household goods and services]])</f>
        <v>113.75</v>
      </c>
      <c r="AE49">
        <f>AVERAGE(All_India_Index_Upto_April23__2[[#This Row],[Health]],All_India_Index_Upto_April23__2[[#This Row],[Personal care and effects]])</f>
        <v>110.25</v>
      </c>
      <c r="AF49">
        <v>111.5</v>
      </c>
      <c r="AG49">
        <v>115.1</v>
      </c>
      <c r="AH49" s="10">
        <f>(All_India_Index_Upto_April23__2[[#This Row],[General index]]-AG46)/AG46</f>
        <v>7.8809106830121847E-3</v>
      </c>
    </row>
    <row r="50" spans="1:34" x14ac:dyDescent="0.35">
      <c r="A50" t="s">
        <v>30</v>
      </c>
      <c r="B50">
        <v>2014</v>
      </c>
      <c r="C50" t="s">
        <v>37</v>
      </c>
      <c r="D50">
        <v>0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116.3</v>
      </c>
      <c r="R50">
        <v>118.7</v>
      </c>
      <c r="S50">
        <v>116.8</v>
      </c>
      <c r="T50">
        <v>118.5</v>
      </c>
      <c r="U50">
        <v>113.4</v>
      </c>
      <c r="V50">
        <v>114.1</v>
      </c>
      <c r="W50">
        <v>112.1</v>
      </c>
      <c r="X50">
        <v>111.4</v>
      </c>
      <c r="Y50">
        <v>108.9</v>
      </c>
      <c r="Z50">
        <v>113.1</v>
      </c>
      <c r="AA50">
        <v>110.9</v>
      </c>
      <c r="AB50">
        <v>118.2</v>
      </c>
      <c r="AC50">
        <f>AVERAGE(All_India_Index_Upto_April23__2[[#This Row],[Pan, tobacco and intoxicants]],All_India_Index_Upto_April23__2[[#This Row],[Recreation and amusement]])</f>
        <v>113.6</v>
      </c>
      <c r="AD50">
        <f>AVERAGE(All_India_Index_Upto_April23__2[[#This Row],[Housing]],All_India_Index_Upto_April23__2[[#This Row],[Household goods and services]])</f>
        <v>57.05</v>
      </c>
      <c r="AE50">
        <f>AVERAGE(All_India_Index_Upto_April23__2[[#This Row],[Health]],All_India_Index_Upto_April23__2[[#This Row],[Personal care and effects]])</f>
        <v>110.5</v>
      </c>
      <c r="AF50">
        <v>111.8</v>
      </c>
      <c r="AG50">
        <v>116</v>
      </c>
      <c r="AH50" s="10">
        <f>(All_India_Index_Upto_April23__2[[#This Row],[General index]]-AG47)/AG47</f>
        <v>5.1993067590987369E-3</v>
      </c>
    </row>
    <row r="51" spans="1:34" x14ac:dyDescent="0.35">
      <c r="A51" t="s">
        <v>32</v>
      </c>
      <c r="B51">
        <v>2014</v>
      </c>
      <c r="C51" t="s">
        <v>37</v>
      </c>
      <c r="D51">
        <v>114.3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118.3</v>
      </c>
      <c r="R51">
        <v>116.8</v>
      </c>
      <c r="S51">
        <v>112.9</v>
      </c>
      <c r="T51">
        <v>116.2</v>
      </c>
      <c r="U51">
        <v>111.1</v>
      </c>
      <c r="V51">
        <v>114.1</v>
      </c>
      <c r="W51">
        <v>111.2</v>
      </c>
      <c r="X51">
        <v>111.3</v>
      </c>
      <c r="Y51">
        <v>109.3</v>
      </c>
      <c r="Z51">
        <v>112.9</v>
      </c>
      <c r="AA51">
        <v>111.5</v>
      </c>
      <c r="AB51">
        <v>120</v>
      </c>
      <c r="AC51">
        <f>AVERAGE(All_India_Index_Upto_April23__2[[#This Row],[Pan, tobacco and intoxicants]],All_India_Index_Upto_April23__2[[#This Row],[Recreation and amusement]])</f>
        <v>114.9</v>
      </c>
      <c r="AD51">
        <f>AVERAGE(All_India_Index_Upto_April23__2[[#This Row],[Housing]],All_India_Index_Upto_April23__2[[#This Row],[Household goods and services]])</f>
        <v>114.19999999999999</v>
      </c>
      <c r="AE51">
        <f>AVERAGE(All_India_Index_Upto_April23__2[[#This Row],[Health]],All_India_Index_Upto_April23__2[[#This Row],[Personal care and effects]])</f>
        <v>110.25</v>
      </c>
      <c r="AF51">
        <v>111.7</v>
      </c>
      <c r="AG51">
        <v>115.6</v>
      </c>
      <c r="AH51" s="10">
        <f>(All_India_Index_Upto_April23__2[[#This Row],[General index]]-AG48)/AG48</f>
        <v>7.8465562336529331E-3</v>
      </c>
    </row>
    <row r="52" spans="1:34" x14ac:dyDescent="0.35">
      <c r="A52" t="s">
        <v>33</v>
      </c>
      <c r="B52">
        <v>2014</v>
      </c>
      <c r="C52" t="s">
        <v>37</v>
      </c>
      <c r="D52">
        <v>114.3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116.8</v>
      </c>
      <c r="R52">
        <v>118</v>
      </c>
      <c r="S52">
        <v>115.2</v>
      </c>
      <c r="T52">
        <v>117.6</v>
      </c>
      <c r="U52">
        <v>112.5</v>
      </c>
      <c r="V52">
        <v>114.1</v>
      </c>
      <c r="W52">
        <v>111.8</v>
      </c>
      <c r="X52">
        <v>111.3</v>
      </c>
      <c r="Y52">
        <v>109.1</v>
      </c>
      <c r="Z52">
        <v>113</v>
      </c>
      <c r="AA52">
        <v>111.2</v>
      </c>
      <c r="AB52">
        <v>118.9</v>
      </c>
      <c r="AC52">
        <f>AVERAGE(All_India_Index_Upto_April23__2[[#This Row],[Pan, tobacco and intoxicants]],All_India_Index_Upto_April23__2[[#This Row],[Recreation and amusement]])</f>
        <v>114</v>
      </c>
      <c r="AD52">
        <f>AVERAGE(All_India_Index_Upto_April23__2[[#This Row],[Housing]],All_India_Index_Upto_April23__2[[#This Row],[Household goods and services]])</f>
        <v>114.19999999999999</v>
      </c>
      <c r="AE52">
        <f>AVERAGE(All_India_Index_Upto_April23__2[[#This Row],[Health]],All_India_Index_Upto_April23__2[[#This Row],[Personal care and effects]])</f>
        <v>110.44999999999999</v>
      </c>
      <c r="AF52">
        <v>111.8</v>
      </c>
      <c r="AG52">
        <v>115.8</v>
      </c>
      <c r="AH52" s="10">
        <f>(All_India_Index_Upto_April23__2[[#This Row],[General index]]-AG49)/AG49</f>
        <v>6.0816681146829091E-3</v>
      </c>
    </row>
    <row r="53" spans="1:34" x14ac:dyDescent="0.35">
      <c r="A53" t="s">
        <v>30</v>
      </c>
      <c r="B53">
        <v>2014</v>
      </c>
      <c r="C53" t="s">
        <v>38</v>
      </c>
      <c r="D53">
        <v>0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117.3</v>
      </c>
      <c r="R53">
        <v>119.7</v>
      </c>
      <c r="S53">
        <v>117.3</v>
      </c>
      <c r="T53">
        <v>119.3</v>
      </c>
      <c r="U53">
        <v>114.4</v>
      </c>
      <c r="V53">
        <v>114.9</v>
      </c>
      <c r="W53">
        <v>112.8</v>
      </c>
      <c r="X53">
        <v>112.2</v>
      </c>
      <c r="Y53">
        <v>108</v>
      </c>
      <c r="Z53">
        <v>114.3</v>
      </c>
      <c r="AA53">
        <v>111.4</v>
      </c>
      <c r="AB53">
        <v>119.5</v>
      </c>
      <c r="AC53">
        <f>AVERAGE(All_India_Index_Upto_April23__2[[#This Row],[Pan, tobacco and intoxicants]],All_India_Index_Upto_April23__2[[#This Row],[Recreation and amusement]])</f>
        <v>114.35</v>
      </c>
      <c r="AD53">
        <f>AVERAGE(All_India_Index_Upto_April23__2[[#This Row],[Housing]],All_India_Index_Upto_April23__2[[#This Row],[Household goods and services]])</f>
        <v>57.45</v>
      </c>
      <c r="AE53">
        <f>AVERAGE(All_India_Index_Upto_April23__2[[#This Row],[Health]],All_India_Index_Upto_April23__2[[#This Row],[Personal care and effects]])</f>
        <v>110.4</v>
      </c>
      <c r="AF53">
        <v>112.3</v>
      </c>
      <c r="AG53">
        <v>117</v>
      </c>
      <c r="AH53" s="10">
        <f>(All_India_Index_Upto_April23__2[[#This Row],[General index]]-AG50)/AG50</f>
        <v>8.6206896551724137E-3</v>
      </c>
    </row>
    <row r="54" spans="1:34" x14ac:dyDescent="0.35">
      <c r="A54" t="s">
        <v>32</v>
      </c>
      <c r="B54">
        <v>2014</v>
      </c>
      <c r="C54" t="s">
        <v>38</v>
      </c>
      <c r="D54">
        <v>113.9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119</v>
      </c>
      <c r="R54">
        <v>117.4</v>
      </c>
      <c r="S54">
        <v>113.2</v>
      </c>
      <c r="T54">
        <v>116.7</v>
      </c>
      <c r="U54">
        <v>111.2</v>
      </c>
      <c r="V54">
        <v>114.3</v>
      </c>
      <c r="W54">
        <v>111.4</v>
      </c>
      <c r="X54">
        <v>111.5</v>
      </c>
      <c r="Y54">
        <v>108.7</v>
      </c>
      <c r="Z54">
        <v>115.1</v>
      </c>
      <c r="AA54">
        <v>111.8</v>
      </c>
      <c r="AB54">
        <v>122</v>
      </c>
      <c r="AC54">
        <f>AVERAGE(All_India_Index_Upto_April23__2[[#This Row],[Pan, tobacco and intoxicants]],All_India_Index_Upto_April23__2[[#This Row],[Recreation and amusement]])</f>
        <v>115.4</v>
      </c>
      <c r="AD54">
        <f>AVERAGE(All_India_Index_Upto_April23__2[[#This Row],[Housing]],All_India_Index_Upto_April23__2[[#This Row],[Household goods and services]])</f>
        <v>114.1</v>
      </c>
      <c r="AE54">
        <f>AVERAGE(All_India_Index_Upto_April23__2[[#This Row],[Health]],All_India_Index_Upto_April23__2[[#This Row],[Personal care and effects]])</f>
        <v>110.05000000000001</v>
      </c>
      <c r="AF54">
        <v>112.2</v>
      </c>
      <c r="AG54">
        <v>116.4</v>
      </c>
      <c r="AH54" s="10">
        <f>(All_India_Index_Upto_April23__2[[#This Row],[General index]]-AG51)/AG51</f>
        <v>6.9204152249135939E-3</v>
      </c>
    </row>
    <row r="55" spans="1:34" x14ac:dyDescent="0.35">
      <c r="A55" t="s">
        <v>33</v>
      </c>
      <c r="B55">
        <v>2014</v>
      </c>
      <c r="C55" t="s">
        <v>38</v>
      </c>
      <c r="D55">
        <v>113.9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117.8</v>
      </c>
      <c r="R55">
        <v>118.8</v>
      </c>
      <c r="S55">
        <v>115.6</v>
      </c>
      <c r="T55">
        <v>118.3</v>
      </c>
      <c r="U55">
        <v>113.2</v>
      </c>
      <c r="V55">
        <v>114.6</v>
      </c>
      <c r="W55">
        <v>112.3</v>
      </c>
      <c r="X55">
        <v>111.8</v>
      </c>
      <c r="Y55">
        <v>108.3</v>
      </c>
      <c r="Z55">
        <v>114.8</v>
      </c>
      <c r="AA55">
        <v>111.6</v>
      </c>
      <c r="AB55">
        <v>120.4</v>
      </c>
      <c r="AC55">
        <f>AVERAGE(All_India_Index_Upto_April23__2[[#This Row],[Pan, tobacco and intoxicants]],All_India_Index_Upto_April23__2[[#This Row],[Recreation and amusement]])</f>
        <v>114.69999999999999</v>
      </c>
      <c r="AD55">
        <f>AVERAGE(All_India_Index_Upto_April23__2[[#This Row],[Housing]],All_India_Index_Upto_April23__2[[#This Row],[Household goods and services]])</f>
        <v>114.25</v>
      </c>
      <c r="AE55">
        <f>AVERAGE(All_India_Index_Upto_April23__2[[#This Row],[Health]],All_India_Index_Upto_April23__2[[#This Row],[Personal care and effects]])</f>
        <v>110.3</v>
      </c>
      <c r="AF55">
        <v>112.3</v>
      </c>
      <c r="AG55">
        <v>116.7</v>
      </c>
      <c r="AH55" s="10">
        <f>(All_India_Index_Upto_April23__2[[#This Row],[General index]]-AG52)/AG52</f>
        <v>7.7720207253886503E-3</v>
      </c>
    </row>
    <row r="56" spans="1:34" x14ac:dyDescent="0.35">
      <c r="A56" t="s">
        <v>30</v>
      </c>
      <c r="B56">
        <v>2014</v>
      </c>
      <c r="C56" t="s">
        <v>39</v>
      </c>
      <c r="D56">
        <v>0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118</v>
      </c>
      <c r="R56">
        <v>120.7</v>
      </c>
      <c r="S56">
        <v>118.3</v>
      </c>
      <c r="T56">
        <v>120.3</v>
      </c>
      <c r="U56">
        <v>115.3</v>
      </c>
      <c r="V56">
        <v>115.4</v>
      </c>
      <c r="W56">
        <v>113.4</v>
      </c>
      <c r="X56">
        <v>113.2</v>
      </c>
      <c r="Y56">
        <v>108.8</v>
      </c>
      <c r="Z56">
        <v>115.5</v>
      </c>
      <c r="AA56">
        <v>111.8</v>
      </c>
      <c r="AB56">
        <v>123.3</v>
      </c>
      <c r="AC56">
        <f>AVERAGE(All_India_Index_Upto_April23__2[[#This Row],[Pan, tobacco and intoxicants]],All_India_Index_Upto_April23__2[[#This Row],[Recreation and amusement]])</f>
        <v>114.9</v>
      </c>
      <c r="AD56">
        <f>AVERAGE(All_India_Index_Upto_April23__2[[#This Row],[Housing]],All_India_Index_Upto_April23__2[[#This Row],[Household goods and services]])</f>
        <v>57.7</v>
      </c>
      <c r="AE56">
        <f>AVERAGE(All_India_Index_Upto_April23__2[[#This Row],[Health]],All_India_Index_Upto_April23__2[[#This Row],[Personal care and effects]])</f>
        <v>111.1</v>
      </c>
      <c r="AF56">
        <v>113.1</v>
      </c>
      <c r="AG56">
        <v>119.5</v>
      </c>
      <c r="AH56" s="10">
        <f>(All_India_Index_Upto_April23__2[[#This Row],[General index]]-AG53)/AG53</f>
        <v>2.1367521367521368E-2</v>
      </c>
    </row>
    <row r="57" spans="1:34" x14ac:dyDescent="0.35">
      <c r="A57" t="s">
        <v>32</v>
      </c>
      <c r="B57">
        <v>2014</v>
      </c>
      <c r="C57" t="s">
        <v>39</v>
      </c>
      <c r="D57">
        <v>114.8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121</v>
      </c>
      <c r="R57">
        <v>118</v>
      </c>
      <c r="S57">
        <v>113.6</v>
      </c>
      <c r="T57">
        <v>117.4</v>
      </c>
      <c r="U57">
        <v>111.6</v>
      </c>
      <c r="V57">
        <v>114.9</v>
      </c>
      <c r="W57">
        <v>111.5</v>
      </c>
      <c r="X57">
        <v>113</v>
      </c>
      <c r="Y57">
        <v>109.7</v>
      </c>
      <c r="Z57">
        <v>117.8</v>
      </c>
      <c r="AA57">
        <v>112.4</v>
      </c>
      <c r="AB57">
        <v>127.1</v>
      </c>
      <c r="AC57">
        <f>AVERAGE(All_India_Index_Upto_April23__2[[#This Row],[Pan, tobacco and intoxicants]],All_India_Index_Upto_April23__2[[#This Row],[Recreation and amusement]])</f>
        <v>116.7</v>
      </c>
      <c r="AD57">
        <f>AVERAGE(All_India_Index_Upto_April23__2[[#This Row],[Housing]],All_India_Index_Upto_April23__2[[#This Row],[Household goods and services]])</f>
        <v>114.85</v>
      </c>
      <c r="AE57">
        <f>AVERAGE(All_India_Index_Upto_April23__2[[#This Row],[Health]],All_India_Index_Upto_April23__2[[#This Row],[Personal care and effects]])</f>
        <v>110.6</v>
      </c>
      <c r="AF57">
        <v>113.5</v>
      </c>
      <c r="AG57">
        <v>118.9</v>
      </c>
      <c r="AH57" s="10">
        <f>(All_India_Index_Upto_April23__2[[#This Row],[General index]]-AG54)/AG54</f>
        <v>2.147766323024055E-2</v>
      </c>
    </row>
    <row r="58" spans="1:34" x14ac:dyDescent="0.35">
      <c r="A58" t="s">
        <v>33</v>
      </c>
      <c r="B58">
        <v>2014</v>
      </c>
      <c r="C58" t="s">
        <v>39</v>
      </c>
      <c r="D58">
        <v>114.8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118.8</v>
      </c>
      <c r="R58">
        <v>119.6</v>
      </c>
      <c r="S58">
        <v>116.3</v>
      </c>
      <c r="T58">
        <v>119.1</v>
      </c>
      <c r="U58">
        <v>113.9</v>
      </c>
      <c r="V58">
        <v>115.2</v>
      </c>
      <c r="W58">
        <v>112.7</v>
      </c>
      <c r="X58">
        <v>113.1</v>
      </c>
      <c r="Y58">
        <v>109.2</v>
      </c>
      <c r="Z58">
        <v>116.8</v>
      </c>
      <c r="AA58">
        <v>112.1</v>
      </c>
      <c r="AB58">
        <v>124.7</v>
      </c>
      <c r="AC58">
        <f>AVERAGE(All_India_Index_Upto_April23__2[[#This Row],[Pan, tobacco and intoxicants]],All_India_Index_Upto_April23__2[[#This Row],[Recreation and amusement]])</f>
        <v>115.44999999999999</v>
      </c>
      <c r="AD58">
        <f>AVERAGE(All_India_Index_Upto_April23__2[[#This Row],[Housing]],All_India_Index_Upto_April23__2[[#This Row],[Household goods and services]])</f>
        <v>115</v>
      </c>
      <c r="AE58">
        <f>AVERAGE(All_India_Index_Upto_April23__2[[#This Row],[Health]],All_India_Index_Upto_April23__2[[#This Row],[Personal care and effects]])</f>
        <v>110.95</v>
      </c>
      <c r="AF58">
        <v>113.3</v>
      </c>
      <c r="AG58">
        <v>119.2</v>
      </c>
      <c r="AH58" s="10">
        <f>(All_India_Index_Upto_April23__2[[#This Row],[General index]]-AG55)/AG55</f>
        <v>2.1422450728363324E-2</v>
      </c>
    </row>
    <row r="59" spans="1:34" x14ac:dyDescent="0.35">
      <c r="A59" t="s">
        <v>30</v>
      </c>
      <c r="B59">
        <v>2014</v>
      </c>
      <c r="C59" t="s">
        <v>40</v>
      </c>
      <c r="D59">
        <v>0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118.8</v>
      </c>
      <c r="R59">
        <v>120.9</v>
      </c>
      <c r="S59">
        <v>118.8</v>
      </c>
      <c r="T59">
        <v>120.7</v>
      </c>
      <c r="U59">
        <v>115.4</v>
      </c>
      <c r="V59">
        <v>115.9</v>
      </c>
      <c r="W59">
        <v>114</v>
      </c>
      <c r="X59">
        <v>113.2</v>
      </c>
      <c r="Y59">
        <v>109.4</v>
      </c>
      <c r="Z59">
        <v>116.2</v>
      </c>
      <c r="AA59">
        <v>112.2</v>
      </c>
      <c r="AB59">
        <v>125.3</v>
      </c>
      <c r="AC59">
        <f>AVERAGE(All_India_Index_Upto_April23__2[[#This Row],[Pan, tobacco and intoxicants]],All_India_Index_Upto_April23__2[[#This Row],[Recreation and amusement]])</f>
        <v>115.5</v>
      </c>
      <c r="AD59">
        <f>AVERAGE(All_India_Index_Upto_April23__2[[#This Row],[Housing]],All_India_Index_Upto_April23__2[[#This Row],[Household goods and services]])</f>
        <v>57.95</v>
      </c>
      <c r="AE59">
        <f>AVERAGE(All_India_Index_Upto_April23__2[[#This Row],[Health]],All_India_Index_Upto_April23__2[[#This Row],[Personal care and effects]])</f>
        <v>111.7</v>
      </c>
      <c r="AF59">
        <v>113.5</v>
      </c>
      <c r="AG59">
        <v>120.7</v>
      </c>
      <c r="AH59" s="10">
        <f>(All_India_Index_Upto_April23__2[[#This Row],[General index]]-AG56)/AG56</f>
        <v>1.0041841004184125E-2</v>
      </c>
    </row>
    <row r="60" spans="1:34" x14ac:dyDescent="0.35">
      <c r="A60" t="s">
        <v>32</v>
      </c>
      <c r="B60">
        <v>2014</v>
      </c>
      <c r="C60" t="s">
        <v>40</v>
      </c>
      <c r="D60">
        <v>115.5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123</v>
      </c>
      <c r="R60">
        <v>118.6</v>
      </c>
      <c r="S60">
        <v>114.1</v>
      </c>
      <c r="T60">
        <v>117.9</v>
      </c>
      <c r="U60">
        <v>111.8</v>
      </c>
      <c r="V60">
        <v>115.3</v>
      </c>
      <c r="W60">
        <v>112.2</v>
      </c>
      <c r="X60">
        <v>112.5</v>
      </c>
      <c r="Y60">
        <v>110.5</v>
      </c>
      <c r="Z60">
        <v>119.2</v>
      </c>
      <c r="AA60">
        <v>112.9</v>
      </c>
      <c r="AB60">
        <v>128.9</v>
      </c>
      <c r="AC60">
        <f>AVERAGE(All_India_Index_Upto_April23__2[[#This Row],[Pan, tobacco and intoxicants]],All_India_Index_Upto_April23__2[[#This Row],[Recreation and amusement]])</f>
        <v>117.95</v>
      </c>
      <c r="AD60">
        <f>AVERAGE(All_India_Index_Upto_April23__2[[#This Row],[Housing]],All_India_Index_Upto_April23__2[[#This Row],[Household goods and services]])</f>
        <v>115.4</v>
      </c>
      <c r="AE60">
        <f>AVERAGE(All_India_Index_Upto_April23__2[[#This Row],[Health]],All_India_Index_Upto_April23__2[[#This Row],[Personal care and effects]])</f>
        <v>111.35</v>
      </c>
      <c r="AF60">
        <v>113.9</v>
      </c>
      <c r="AG60">
        <v>119.9</v>
      </c>
      <c r="AH60" s="10">
        <f>(All_India_Index_Upto_April23__2[[#This Row],[General index]]-AG57)/AG57</f>
        <v>8.4104289318755257E-3</v>
      </c>
    </row>
    <row r="61" spans="1:34" x14ac:dyDescent="0.35">
      <c r="A61" t="s">
        <v>33</v>
      </c>
      <c r="B61">
        <v>2014</v>
      </c>
      <c r="C61" t="s">
        <v>40</v>
      </c>
      <c r="D61">
        <v>115.5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119.9</v>
      </c>
      <c r="R61">
        <v>120</v>
      </c>
      <c r="S61">
        <v>116.8</v>
      </c>
      <c r="T61">
        <v>119.6</v>
      </c>
      <c r="U61">
        <v>114</v>
      </c>
      <c r="V61">
        <v>115.6</v>
      </c>
      <c r="W61">
        <v>113.3</v>
      </c>
      <c r="X61">
        <v>112.8</v>
      </c>
      <c r="Y61">
        <v>109.9</v>
      </c>
      <c r="Z61">
        <v>118</v>
      </c>
      <c r="AA61">
        <v>112.6</v>
      </c>
      <c r="AB61">
        <v>126.6</v>
      </c>
      <c r="AC61">
        <f>AVERAGE(All_India_Index_Upto_April23__2[[#This Row],[Pan, tobacco and intoxicants]],All_India_Index_Upto_April23__2[[#This Row],[Recreation and amusement]])</f>
        <v>116.25</v>
      </c>
      <c r="AD61">
        <f>AVERAGE(All_India_Index_Upto_April23__2[[#This Row],[Housing]],All_India_Index_Upto_April23__2[[#This Row],[Household goods and services]])</f>
        <v>115.55</v>
      </c>
      <c r="AE61">
        <f>AVERAGE(All_India_Index_Upto_April23__2[[#This Row],[Health]],All_India_Index_Upto_April23__2[[#This Row],[Personal care and effects]])</f>
        <v>111.6</v>
      </c>
      <c r="AF61">
        <v>113.7</v>
      </c>
      <c r="AG61">
        <v>120.3</v>
      </c>
      <c r="AH61" s="10">
        <f>(All_India_Index_Upto_April23__2[[#This Row],[General index]]-AG58)/AG58</f>
        <v>9.2281879194630392E-3</v>
      </c>
    </row>
    <row r="62" spans="1:34" x14ac:dyDescent="0.35">
      <c r="A62" t="s">
        <v>30</v>
      </c>
      <c r="B62">
        <v>2014</v>
      </c>
      <c r="C62" t="s">
        <v>41</v>
      </c>
      <c r="D62">
        <v>0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119.5</v>
      </c>
      <c r="R62">
        <v>121.7</v>
      </c>
      <c r="S62">
        <v>119.2</v>
      </c>
      <c r="T62">
        <v>121.3</v>
      </c>
      <c r="U62">
        <v>115.8</v>
      </c>
      <c r="V62">
        <v>116.7</v>
      </c>
      <c r="W62">
        <v>114.5</v>
      </c>
      <c r="X62">
        <v>112.8</v>
      </c>
      <c r="Y62">
        <v>109.1</v>
      </c>
      <c r="Z62">
        <v>116.6</v>
      </c>
      <c r="AA62">
        <v>112.6</v>
      </c>
      <c r="AB62">
        <v>125.3</v>
      </c>
      <c r="AC62">
        <f>AVERAGE(All_India_Index_Upto_April23__2[[#This Row],[Pan, tobacco and intoxicants]],All_India_Index_Upto_April23__2[[#This Row],[Recreation and amusement]])</f>
        <v>116.05</v>
      </c>
      <c r="AD62">
        <f>AVERAGE(All_India_Index_Upto_April23__2[[#This Row],[Housing]],All_India_Index_Upto_April23__2[[#This Row],[Household goods and services]])</f>
        <v>58.35</v>
      </c>
      <c r="AE62">
        <f>AVERAGE(All_India_Index_Upto_April23__2[[#This Row],[Health]],All_India_Index_Upto_April23__2[[#This Row],[Personal care and effects]])</f>
        <v>111.8</v>
      </c>
      <c r="AF62">
        <v>113.7</v>
      </c>
      <c r="AG62">
        <v>120.9</v>
      </c>
      <c r="AH62" s="10">
        <f>(All_India_Index_Upto_April23__2[[#This Row],[General index]]-AG59)/AG59</f>
        <v>1.6570008285004378E-3</v>
      </c>
    </row>
    <row r="63" spans="1:34" x14ac:dyDescent="0.35">
      <c r="A63" t="s">
        <v>32</v>
      </c>
      <c r="B63">
        <v>2014</v>
      </c>
      <c r="C63" t="s">
        <v>41</v>
      </c>
      <c r="D63">
        <v>116.1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124.3</v>
      </c>
      <c r="R63">
        <v>119.2</v>
      </c>
      <c r="S63">
        <v>114.5</v>
      </c>
      <c r="T63">
        <v>118.4</v>
      </c>
      <c r="U63">
        <v>111.8</v>
      </c>
      <c r="V63">
        <v>115.5</v>
      </c>
      <c r="W63">
        <v>112.3</v>
      </c>
      <c r="X63">
        <v>111.2</v>
      </c>
      <c r="Y63">
        <v>110</v>
      </c>
      <c r="Z63">
        <v>120</v>
      </c>
      <c r="AA63">
        <v>113.4</v>
      </c>
      <c r="AB63">
        <v>126.7</v>
      </c>
      <c r="AC63">
        <f>AVERAGE(All_India_Index_Upto_April23__2[[#This Row],[Pan, tobacco and intoxicants]],All_India_Index_Upto_April23__2[[#This Row],[Recreation and amusement]])</f>
        <v>118.85</v>
      </c>
      <c r="AD63">
        <f>AVERAGE(All_India_Index_Upto_April23__2[[#This Row],[Housing]],All_India_Index_Upto_April23__2[[#This Row],[Household goods and services]])</f>
        <v>115.8</v>
      </c>
      <c r="AE63">
        <f>AVERAGE(All_India_Index_Upto_April23__2[[#This Row],[Health]],All_India_Index_Upto_April23__2[[#This Row],[Personal care and effects]])</f>
        <v>111.15</v>
      </c>
      <c r="AF63">
        <v>113.6</v>
      </c>
      <c r="AG63">
        <v>119.2</v>
      </c>
      <c r="AH63" s="10">
        <f>(All_India_Index_Upto_April23__2[[#This Row],[General index]]-AG60)/AG60</f>
        <v>-5.8381984987489807E-3</v>
      </c>
    </row>
    <row r="64" spans="1:34" x14ac:dyDescent="0.35">
      <c r="A64" t="s">
        <v>33</v>
      </c>
      <c r="B64">
        <v>2014</v>
      </c>
      <c r="C64" t="s">
        <v>41</v>
      </c>
      <c r="D64">
        <v>116.1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120.8</v>
      </c>
      <c r="R64">
        <v>120.7</v>
      </c>
      <c r="S64">
        <v>117.2</v>
      </c>
      <c r="T64">
        <v>120.1</v>
      </c>
      <c r="U64">
        <v>114.3</v>
      </c>
      <c r="V64">
        <v>116.1</v>
      </c>
      <c r="W64">
        <v>113.7</v>
      </c>
      <c r="X64">
        <v>112</v>
      </c>
      <c r="Y64">
        <v>109.5</v>
      </c>
      <c r="Z64">
        <v>118.6</v>
      </c>
      <c r="AA64">
        <v>113.1</v>
      </c>
      <c r="AB64">
        <v>125.8</v>
      </c>
      <c r="AC64">
        <f>AVERAGE(All_India_Index_Upto_April23__2[[#This Row],[Pan, tobacco and intoxicants]],All_India_Index_Upto_April23__2[[#This Row],[Recreation and amusement]])</f>
        <v>116.94999999999999</v>
      </c>
      <c r="AD64">
        <f>AVERAGE(All_India_Index_Upto_April23__2[[#This Row],[Housing]],All_India_Index_Upto_April23__2[[#This Row],[Household goods and services]])</f>
        <v>116.1</v>
      </c>
      <c r="AE64">
        <f>AVERAGE(All_India_Index_Upto_April23__2[[#This Row],[Health]],All_India_Index_Upto_April23__2[[#This Row],[Personal care and effects]])</f>
        <v>111.6</v>
      </c>
      <c r="AF64">
        <v>113.7</v>
      </c>
      <c r="AG64">
        <v>120.1</v>
      </c>
      <c r="AH64" s="10">
        <f>(All_India_Index_Upto_April23__2[[#This Row],[General index]]-AG61)/AG61</f>
        <v>-1.6625103906899655E-3</v>
      </c>
    </row>
    <row r="65" spans="1:34" x14ac:dyDescent="0.35">
      <c r="A65" t="s">
        <v>30</v>
      </c>
      <c r="B65">
        <v>2014</v>
      </c>
      <c r="C65" t="s">
        <v>42</v>
      </c>
      <c r="D65">
        <v>0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120</v>
      </c>
      <c r="R65">
        <v>122.7</v>
      </c>
      <c r="S65">
        <v>120.3</v>
      </c>
      <c r="T65">
        <v>122.3</v>
      </c>
      <c r="U65">
        <v>116.4</v>
      </c>
      <c r="V65">
        <v>117.5</v>
      </c>
      <c r="W65">
        <v>115.3</v>
      </c>
      <c r="X65">
        <v>112.6</v>
      </c>
      <c r="Y65">
        <v>109.3</v>
      </c>
      <c r="Z65">
        <v>116.9</v>
      </c>
      <c r="AA65">
        <v>113</v>
      </c>
      <c r="AB65">
        <v>125.1</v>
      </c>
      <c r="AC65">
        <f>AVERAGE(All_India_Index_Upto_April23__2[[#This Row],[Pan, tobacco and intoxicants]],All_India_Index_Upto_April23__2[[#This Row],[Recreation and amusement]])</f>
        <v>116.5</v>
      </c>
      <c r="AD65">
        <f>AVERAGE(All_India_Index_Upto_April23__2[[#This Row],[Housing]],All_India_Index_Upto_April23__2[[#This Row],[Household goods and services]])</f>
        <v>58.75</v>
      </c>
      <c r="AE65">
        <f>AVERAGE(All_India_Index_Upto_April23__2[[#This Row],[Health]],All_India_Index_Upto_April23__2[[#This Row],[Personal care and effects]])</f>
        <v>112.3</v>
      </c>
      <c r="AF65">
        <v>114</v>
      </c>
      <c r="AG65">
        <v>121</v>
      </c>
      <c r="AH65" s="10">
        <f>(All_India_Index_Upto_April23__2[[#This Row],[General index]]-AG62)/AG62</f>
        <v>8.2712985938787685E-4</v>
      </c>
    </row>
    <row r="66" spans="1:34" x14ac:dyDescent="0.35">
      <c r="A66" t="s">
        <v>32</v>
      </c>
      <c r="B66">
        <v>2014</v>
      </c>
      <c r="C66" t="s">
        <v>42</v>
      </c>
      <c r="D66">
        <v>116.7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124.3</v>
      </c>
      <c r="R66">
        <v>119.6</v>
      </c>
      <c r="S66">
        <v>114.9</v>
      </c>
      <c r="T66">
        <v>118.9</v>
      </c>
      <c r="U66">
        <v>112</v>
      </c>
      <c r="V66">
        <v>115.8</v>
      </c>
      <c r="W66">
        <v>112.6</v>
      </c>
      <c r="X66">
        <v>111</v>
      </c>
      <c r="Y66">
        <v>110.1</v>
      </c>
      <c r="Z66">
        <v>120.2</v>
      </c>
      <c r="AA66">
        <v>113.6</v>
      </c>
      <c r="AB66">
        <v>125.8</v>
      </c>
      <c r="AC66">
        <f>AVERAGE(All_India_Index_Upto_April23__2[[#This Row],[Pan, tobacco and intoxicants]],All_India_Index_Upto_April23__2[[#This Row],[Recreation and amusement]])</f>
        <v>118.94999999999999</v>
      </c>
      <c r="AD66">
        <f>AVERAGE(All_India_Index_Upto_April23__2[[#This Row],[Housing]],All_India_Index_Upto_April23__2[[#This Row],[Household goods and services]])</f>
        <v>116.25</v>
      </c>
      <c r="AE66">
        <f>AVERAGE(All_India_Index_Upto_April23__2[[#This Row],[Health]],All_India_Index_Upto_April23__2[[#This Row],[Personal care and effects]])</f>
        <v>111.35</v>
      </c>
      <c r="AF66">
        <v>113.7</v>
      </c>
      <c r="AG66">
        <v>119.1</v>
      </c>
      <c r="AH66" s="10">
        <f>(All_India_Index_Upto_April23__2[[#This Row],[General index]]-AG63)/AG63</f>
        <v>-8.3892617449671583E-4</v>
      </c>
    </row>
    <row r="67" spans="1:34" x14ac:dyDescent="0.35">
      <c r="A67" t="s">
        <v>33</v>
      </c>
      <c r="B67">
        <v>2014</v>
      </c>
      <c r="C67" t="s">
        <v>42</v>
      </c>
      <c r="D67">
        <v>116.7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121.1</v>
      </c>
      <c r="R67">
        <v>121.5</v>
      </c>
      <c r="S67">
        <v>118.1</v>
      </c>
      <c r="T67">
        <v>121</v>
      </c>
      <c r="U67">
        <v>114.7</v>
      </c>
      <c r="V67">
        <v>116.7</v>
      </c>
      <c r="W67">
        <v>114.3</v>
      </c>
      <c r="X67">
        <v>111.8</v>
      </c>
      <c r="Y67">
        <v>109.6</v>
      </c>
      <c r="Z67">
        <v>118.8</v>
      </c>
      <c r="AA67">
        <v>113.3</v>
      </c>
      <c r="AB67">
        <v>125.4</v>
      </c>
      <c r="AC67">
        <f>AVERAGE(All_India_Index_Upto_April23__2[[#This Row],[Pan, tobacco and intoxicants]],All_India_Index_Upto_April23__2[[#This Row],[Recreation and amusement]])</f>
        <v>117.19999999999999</v>
      </c>
      <c r="AD67">
        <f>AVERAGE(All_India_Index_Upto_April23__2[[#This Row],[Housing]],All_India_Index_Upto_April23__2[[#This Row],[Household goods and services]])</f>
        <v>116.7</v>
      </c>
      <c r="AE67">
        <f>AVERAGE(All_India_Index_Upto_April23__2[[#This Row],[Health]],All_India_Index_Upto_April23__2[[#This Row],[Personal care and effects]])</f>
        <v>111.94999999999999</v>
      </c>
      <c r="AF67">
        <v>113.9</v>
      </c>
      <c r="AG67">
        <v>120.1</v>
      </c>
      <c r="AH67" s="10">
        <f>(All_India_Index_Upto_April23__2[[#This Row],[General index]]-AG64)/AG64</f>
        <v>0</v>
      </c>
    </row>
    <row r="68" spans="1:34" x14ac:dyDescent="0.35">
      <c r="A68" t="s">
        <v>30</v>
      </c>
      <c r="B68">
        <v>2014</v>
      </c>
      <c r="C68" t="s">
        <v>44</v>
      </c>
      <c r="D68">
        <v>0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120.8</v>
      </c>
      <c r="R68">
        <v>123.3</v>
      </c>
      <c r="S68">
        <v>120.5</v>
      </c>
      <c r="T68">
        <v>122.9</v>
      </c>
      <c r="U68">
        <v>117.3</v>
      </c>
      <c r="V68">
        <v>118.1</v>
      </c>
      <c r="W68">
        <v>115.9</v>
      </c>
      <c r="X68">
        <v>112</v>
      </c>
      <c r="Y68">
        <v>108.8</v>
      </c>
      <c r="Z68">
        <v>117.2</v>
      </c>
      <c r="AA68">
        <v>113.3</v>
      </c>
      <c r="AB68">
        <v>124.9</v>
      </c>
      <c r="AC68">
        <f>AVERAGE(All_India_Index_Upto_April23__2[[#This Row],[Pan, tobacco and intoxicants]],All_India_Index_Upto_April23__2[[#This Row],[Recreation and amusement]])</f>
        <v>117.05</v>
      </c>
      <c r="AD68">
        <f>AVERAGE(All_India_Index_Upto_April23__2[[#This Row],[Housing]],All_India_Index_Upto_April23__2[[#This Row],[Household goods and services]])</f>
        <v>59.05</v>
      </c>
      <c r="AE68">
        <f>AVERAGE(All_India_Index_Upto_April23__2[[#This Row],[Health]],All_India_Index_Upto_April23__2[[#This Row],[Personal care and effects]])</f>
        <v>112.35</v>
      </c>
      <c r="AF68">
        <v>114.1</v>
      </c>
      <c r="AG68">
        <v>121.1</v>
      </c>
      <c r="AH68" s="10">
        <f>(All_India_Index_Upto_April23__2[[#This Row],[General index]]-AG65)/AG65</f>
        <v>8.2644628099168857E-4</v>
      </c>
    </row>
    <row r="69" spans="1:34" x14ac:dyDescent="0.35">
      <c r="A69" t="s">
        <v>32</v>
      </c>
      <c r="B69">
        <v>2014</v>
      </c>
      <c r="C69" t="s">
        <v>44</v>
      </c>
      <c r="D69">
        <v>117.1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125.8</v>
      </c>
      <c r="R69">
        <v>120.3</v>
      </c>
      <c r="S69">
        <v>115.4</v>
      </c>
      <c r="T69">
        <v>119.5</v>
      </c>
      <c r="U69">
        <v>112.6</v>
      </c>
      <c r="V69">
        <v>116.4</v>
      </c>
      <c r="W69">
        <v>113</v>
      </c>
      <c r="X69">
        <v>109.7</v>
      </c>
      <c r="Y69">
        <v>109.6</v>
      </c>
      <c r="Z69">
        <v>120.3</v>
      </c>
      <c r="AA69">
        <v>114</v>
      </c>
      <c r="AB69">
        <v>125.4</v>
      </c>
      <c r="AC69">
        <f>AVERAGE(All_India_Index_Upto_April23__2[[#This Row],[Pan, tobacco and intoxicants]],All_India_Index_Upto_April23__2[[#This Row],[Recreation and amusement]])</f>
        <v>119.9</v>
      </c>
      <c r="AD69">
        <f>AVERAGE(All_India_Index_Upto_April23__2[[#This Row],[Housing]],All_India_Index_Upto_April23__2[[#This Row],[Household goods and services]])</f>
        <v>116.75</v>
      </c>
      <c r="AE69">
        <f>AVERAGE(All_India_Index_Upto_April23__2[[#This Row],[Health]],All_India_Index_Upto_April23__2[[#This Row],[Personal care and effects]])</f>
        <v>111.3</v>
      </c>
      <c r="AF69">
        <v>113.4</v>
      </c>
      <c r="AG69">
        <v>119</v>
      </c>
      <c r="AH69" s="10">
        <f>(All_India_Index_Upto_April23__2[[#This Row],[General index]]-AG66)/AG66</f>
        <v>-8.3963056255242918E-4</v>
      </c>
    </row>
    <row r="70" spans="1:34" x14ac:dyDescent="0.35">
      <c r="A70" t="s">
        <v>33</v>
      </c>
      <c r="B70">
        <v>2014</v>
      </c>
      <c r="C70" t="s">
        <v>44</v>
      </c>
      <c r="D70">
        <v>117.1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122.1</v>
      </c>
      <c r="R70">
        <v>122.1</v>
      </c>
      <c r="S70">
        <v>118.4</v>
      </c>
      <c r="T70">
        <v>121.6</v>
      </c>
      <c r="U70">
        <v>115.5</v>
      </c>
      <c r="V70">
        <v>117.3</v>
      </c>
      <c r="W70">
        <v>114.8</v>
      </c>
      <c r="X70">
        <v>110.8</v>
      </c>
      <c r="Y70">
        <v>109.1</v>
      </c>
      <c r="Z70">
        <v>119</v>
      </c>
      <c r="AA70">
        <v>113.7</v>
      </c>
      <c r="AB70">
        <v>125.1</v>
      </c>
      <c r="AC70">
        <f>AVERAGE(All_India_Index_Upto_April23__2[[#This Row],[Pan, tobacco and intoxicants]],All_India_Index_Upto_April23__2[[#This Row],[Recreation and amusement]])</f>
        <v>117.9</v>
      </c>
      <c r="AD70">
        <f>AVERAGE(All_India_Index_Upto_April23__2[[#This Row],[Housing]],All_India_Index_Upto_April23__2[[#This Row],[Household goods and services]])</f>
        <v>117.19999999999999</v>
      </c>
      <c r="AE70">
        <f>AVERAGE(All_India_Index_Upto_April23__2[[#This Row],[Health]],All_India_Index_Upto_April23__2[[#This Row],[Personal care and effects]])</f>
        <v>111.94999999999999</v>
      </c>
      <c r="AF70">
        <v>113.8</v>
      </c>
      <c r="AG70">
        <v>120.1</v>
      </c>
      <c r="AH70" s="10">
        <f>(All_India_Index_Upto_April23__2[[#This Row],[General index]]-AG67)/AG67</f>
        <v>0</v>
      </c>
    </row>
    <row r="71" spans="1:34" x14ac:dyDescent="0.35">
      <c r="A71" t="s">
        <v>30</v>
      </c>
      <c r="B71">
        <v>2014</v>
      </c>
      <c r="C71" t="s">
        <v>45</v>
      </c>
      <c r="D71">
        <v>0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121.7</v>
      </c>
      <c r="R71">
        <v>123.8</v>
      </c>
      <c r="S71">
        <v>120.6</v>
      </c>
      <c r="T71">
        <v>123.3</v>
      </c>
      <c r="U71">
        <v>117.4</v>
      </c>
      <c r="V71">
        <v>118.2</v>
      </c>
      <c r="W71">
        <v>116.2</v>
      </c>
      <c r="X71">
        <v>111.5</v>
      </c>
      <c r="Y71">
        <v>109.4</v>
      </c>
      <c r="Z71">
        <v>117.7</v>
      </c>
      <c r="AA71">
        <v>113.3</v>
      </c>
      <c r="AB71">
        <v>123.3</v>
      </c>
      <c r="AC71">
        <f>AVERAGE(All_India_Index_Upto_April23__2[[#This Row],[Pan, tobacco and intoxicants]],All_India_Index_Upto_April23__2[[#This Row],[Recreation and amusement]])</f>
        <v>117.5</v>
      </c>
      <c r="AD71">
        <f>AVERAGE(All_India_Index_Upto_April23__2[[#This Row],[Housing]],All_India_Index_Upto_April23__2[[#This Row],[Household goods and services]])</f>
        <v>59.1</v>
      </c>
      <c r="AE71">
        <f>AVERAGE(All_India_Index_Upto_April23__2[[#This Row],[Health]],All_India_Index_Upto_April23__2[[#This Row],[Personal care and effects]])</f>
        <v>112.80000000000001</v>
      </c>
      <c r="AF71">
        <v>114.2</v>
      </c>
      <c r="AG71">
        <v>120.3</v>
      </c>
      <c r="AH71" s="10">
        <f>(All_India_Index_Upto_April23__2[[#This Row],[General index]]-AG68)/AG68</f>
        <v>-6.606110652353404E-3</v>
      </c>
    </row>
    <row r="72" spans="1:34" x14ac:dyDescent="0.35">
      <c r="A72" t="s">
        <v>32</v>
      </c>
      <c r="B72">
        <v>2014</v>
      </c>
      <c r="C72" t="s">
        <v>45</v>
      </c>
      <c r="D72">
        <v>116.5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126.4</v>
      </c>
      <c r="R72">
        <v>120.7</v>
      </c>
      <c r="S72">
        <v>115.8</v>
      </c>
      <c r="T72">
        <v>120</v>
      </c>
      <c r="U72">
        <v>113</v>
      </c>
      <c r="V72">
        <v>116.8</v>
      </c>
      <c r="W72">
        <v>113.2</v>
      </c>
      <c r="X72">
        <v>108.8</v>
      </c>
      <c r="Y72">
        <v>110.4</v>
      </c>
      <c r="Z72">
        <v>120.7</v>
      </c>
      <c r="AA72">
        <v>114.3</v>
      </c>
      <c r="AB72">
        <v>124</v>
      </c>
      <c r="AC72">
        <f>AVERAGE(All_India_Index_Upto_April23__2[[#This Row],[Pan, tobacco and intoxicants]],All_India_Index_Upto_April23__2[[#This Row],[Recreation and amusement]])</f>
        <v>120.35</v>
      </c>
      <c r="AD72">
        <f>AVERAGE(All_India_Index_Upto_April23__2[[#This Row],[Housing]],All_India_Index_Upto_April23__2[[#This Row],[Household goods and services]])</f>
        <v>116.65</v>
      </c>
      <c r="AE72">
        <f>AVERAGE(All_India_Index_Upto_April23__2[[#This Row],[Health]],All_India_Index_Upto_April23__2[[#This Row],[Personal care and effects]])</f>
        <v>111.80000000000001</v>
      </c>
      <c r="AF72">
        <v>113.4</v>
      </c>
      <c r="AG72">
        <v>118.4</v>
      </c>
      <c r="AH72" s="10">
        <f>(All_India_Index_Upto_April23__2[[#This Row],[General index]]-AG69)/AG69</f>
        <v>-5.0420168067226417E-3</v>
      </c>
    </row>
    <row r="73" spans="1:34" x14ac:dyDescent="0.35">
      <c r="A73" t="s">
        <v>33</v>
      </c>
      <c r="B73">
        <v>2014</v>
      </c>
      <c r="C73" t="s">
        <v>45</v>
      </c>
      <c r="D73">
        <v>116.5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</v>
      </c>
      <c r="R73">
        <v>122.6</v>
      </c>
      <c r="S73">
        <v>118.6</v>
      </c>
      <c r="T73">
        <v>122</v>
      </c>
      <c r="U73">
        <v>115.7</v>
      </c>
      <c r="V73">
        <v>117.5</v>
      </c>
      <c r="W73">
        <v>115.1</v>
      </c>
      <c r="X73">
        <v>110.1</v>
      </c>
      <c r="Y73">
        <v>109.8</v>
      </c>
      <c r="Z73">
        <v>119.5</v>
      </c>
      <c r="AA73">
        <v>113.9</v>
      </c>
      <c r="AB73">
        <v>123.6</v>
      </c>
      <c r="AC73">
        <f>AVERAGE(All_India_Index_Upto_April23__2[[#This Row],[Pan, tobacco and intoxicants]],All_India_Index_Upto_April23__2[[#This Row],[Recreation and amusement]])</f>
        <v>118.45</v>
      </c>
      <c r="AD73">
        <f>AVERAGE(All_India_Index_Upto_April23__2[[#This Row],[Housing]],All_India_Index_Upto_April23__2[[#This Row],[Household goods and services]])</f>
        <v>117</v>
      </c>
      <c r="AE73">
        <f>AVERAGE(All_India_Index_Upto_April23__2[[#This Row],[Health]],All_India_Index_Upto_April23__2[[#This Row],[Personal care and effects]])</f>
        <v>112.44999999999999</v>
      </c>
      <c r="AF73">
        <v>113.8</v>
      </c>
      <c r="AG73">
        <v>119.4</v>
      </c>
      <c r="AH73" s="10">
        <f>(All_India_Index_Upto_April23__2[[#This Row],[General index]]-AG70)/AG70</f>
        <v>-5.8284762697750929E-3</v>
      </c>
    </row>
    <row r="74" spans="1:34" x14ac:dyDescent="0.35">
      <c r="A74" t="s">
        <v>30</v>
      </c>
      <c r="B74">
        <v>2015</v>
      </c>
      <c r="C74" t="s">
        <v>31</v>
      </c>
      <c r="D74">
        <v>0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122.7</v>
      </c>
      <c r="R74">
        <v>124.4</v>
      </c>
      <c r="S74">
        <v>121.6</v>
      </c>
      <c r="T74">
        <v>124</v>
      </c>
      <c r="U74">
        <v>118.4</v>
      </c>
      <c r="V74">
        <v>118.9</v>
      </c>
      <c r="W74">
        <v>116.6</v>
      </c>
      <c r="X74">
        <v>111</v>
      </c>
      <c r="Y74">
        <v>110.2</v>
      </c>
      <c r="Z74">
        <v>118.2</v>
      </c>
      <c r="AA74">
        <v>114</v>
      </c>
      <c r="AB74">
        <v>122.8</v>
      </c>
      <c r="AC74">
        <f>AVERAGE(All_India_Index_Upto_April23__2[[#This Row],[Pan, tobacco and intoxicants]],All_India_Index_Upto_April23__2[[#This Row],[Recreation and amusement]])</f>
        <v>118.35</v>
      </c>
      <c r="AD74">
        <f>AVERAGE(All_India_Index_Upto_April23__2[[#This Row],[Housing]],All_India_Index_Upto_April23__2[[#This Row],[Household goods and services]])</f>
        <v>59.45</v>
      </c>
      <c r="AE74">
        <f>AVERAGE(All_India_Index_Upto_April23__2[[#This Row],[Health]],All_India_Index_Upto_April23__2[[#This Row],[Personal care and effects]])</f>
        <v>113.4</v>
      </c>
      <c r="AF74">
        <v>114.5</v>
      </c>
      <c r="AG74">
        <v>120.3</v>
      </c>
      <c r="AH74" s="10">
        <f>(All_India_Index_Upto_April23__2[[#This Row],[General index]]-AG71)/AG71</f>
        <v>0</v>
      </c>
    </row>
    <row r="75" spans="1:34" x14ac:dyDescent="0.35">
      <c r="A75" t="s">
        <v>32</v>
      </c>
      <c r="B75">
        <v>2015</v>
      </c>
      <c r="C75" t="s">
        <v>31</v>
      </c>
      <c r="D75">
        <v>117.3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127.4</v>
      </c>
      <c r="R75">
        <v>121</v>
      </c>
      <c r="S75">
        <v>116.1</v>
      </c>
      <c r="T75">
        <v>120.2</v>
      </c>
      <c r="U75">
        <v>113.4</v>
      </c>
      <c r="V75">
        <v>117.2</v>
      </c>
      <c r="W75">
        <v>113.7</v>
      </c>
      <c r="X75">
        <v>107.9</v>
      </c>
      <c r="Y75">
        <v>111.4</v>
      </c>
      <c r="Z75">
        <v>120.8</v>
      </c>
      <c r="AA75">
        <v>114.6</v>
      </c>
      <c r="AB75">
        <v>123.5</v>
      </c>
      <c r="AC75">
        <f>AVERAGE(All_India_Index_Upto_April23__2[[#This Row],[Pan, tobacco and intoxicants]],All_India_Index_Upto_April23__2[[#This Row],[Recreation and amusement]])</f>
        <v>121</v>
      </c>
      <c r="AD75">
        <f>AVERAGE(All_India_Index_Upto_April23__2[[#This Row],[Housing]],All_India_Index_Upto_April23__2[[#This Row],[Household goods and services]])</f>
        <v>117.25</v>
      </c>
      <c r="AE75">
        <f>AVERAGE(All_India_Index_Upto_April23__2[[#This Row],[Health]],All_India_Index_Upto_April23__2[[#This Row],[Personal care and effects]])</f>
        <v>112.55000000000001</v>
      </c>
      <c r="AF75">
        <v>113.4</v>
      </c>
      <c r="AG75">
        <v>118.5</v>
      </c>
      <c r="AH75" s="10">
        <f>(All_India_Index_Upto_April23__2[[#This Row],[General index]]-AG72)/AG72</f>
        <v>8.445945945945465E-4</v>
      </c>
    </row>
    <row r="76" spans="1:34" x14ac:dyDescent="0.35">
      <c r="A76" t="s">
        <v>33</v>
      </c>
      <c r="B76">
        <v>2015</v>
      </c>
      <c r="C76" t="s">
        <v>31</v>
      </c>
      <c r="D76">
        <v>117.3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124</v>
      </c>
      <c r="R76">
        <v>123.1</v>
      </c>
      <c r="S76">
        <v>119.3</v>
      </c>
      <c r="T76">
        <v>122.5</v>
      </c>
      <c r="U76">
        <v>116.5</v>
      </c>
      <c r="V76">
        <v>118.1</v>
      </c>
      <c r="W76">
        <v>115.5</v>
      </c>
      <c r="X76">
        <v>109.4</v>
      </c>
      <c r="Y76">
        <v>110.7</v>
      </c>
      <c r="Z76">
        <v>119.7</v>
      </c>
      <c r="AA76">
        <v>114.3</v>
      </c>
      <c r="AB76">
        <v>123.1</v>
      </c>
      <c r="AC76">
        <f>AVERAGE(All_India_Index_Upto_April23__2[[#This Row],[Pan, tobacco and intoxicants]],All_India_Index_Upto_April23__2[[#This Row],[Recreation and amusement]])</f>
        <v>119.15</v>
      </c>
      <c r="AD76">
        <f>AVERAGE(All_India_Index_Upto_April23__2[[#This Row],[Housing]],All_India_Index_Upto_April23__2[[#This Row],[Household goods and services]])</f>
        <v>117.69999999999999</v>
      </c>
      <c r="AE76">
        <f>AVERAGE(All_India_Index_Upto_April23__2[[#This Row],[Health]],All_India_Index_Upto_April23__2[[#This Row],[Personal care and effects]])</f>
        <v>113.1</v>
      </c>
      <c r="AF76">
        <v>114</v>
      </c>
      <c r="AG76">
        <v>119.5</v>
      </c>
      <c r="AH76" s="10">
        <f>(All_India_Index_Upto_April23__2[[#This Row],[General index]]-AG73)/AG73</f>
        <v>8.3752093802340289E-4</v>
      </c>
    </row>
    <row r="77" spans="1:34" x14ac:dyDescent="0.35">
      <c r="A77" t="s">
        <v>30</v>
      </c>
      <c r="B77">
        <v>2015</v>
      </c>
      <c r="C77" t="s">
        <v>34</v>
      </c>
      <c r="D77">
        <v>0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124.2</v>
      </c>
      <c r="R77">
        <v>125.4</v>
      </c>
      <c r="S77">
        <v>122.7</v>
      </c>
      <c r="T77">
        <v>125</v>
      </c>
      <c r="U77">
        <v>120</v>
      </c>
      <c r="V77">
        <v>119.6</v>
      </c>
      <c r="W77">
        <v>117.7</v>
      </c>
      <c r="X77">
        <v>110.9</v>
      </c>
      <c r="Y77">
        <v>110.8</v>
      </c>
      <c r="Z77">
        <v>118.7</v>
      </c>
      <c r="AA77">
        <v>114.8</v>
      </c>
      <c r="AB77">
        <v>122.8</v>
      </c>
      <c r="AC77">
        <f>AVERAGE(All_India_Index_Upto_April23__2[[#This Row],[Pan, tobacco and intoxicants]],All_India_Index_Upto_April23__2[[#This Row],[Recreation and amusement]])</f>
        <v>119.5</v>
      </c>
      <c r="AD77">
        <f>AVERAGE(All_India_Index_Upto_April23__2[[#This Row],[Housing]],All_India_Index_Upto_April23__2[[#This Row],[Household goods and services]])</f>
        <v>59.8</v>
      </c>
      <c r="AE77">
        <f>AVERAGE(All_India_Index_Upto_April23__2[[#This Row],[Health]],All_India_Index_Upto_April23__2[[#This Row],[Personal care and effects]])</f>
        <v>114.25</v>
      </c>
      <c r="AF77">
        <v>115</v>
      </c>
      <c r="AG77">
        <v>120.6</v>
      </c>
      <c r="AH77" s="10">
        <f>(All_India_Index_Upto_April23__2[[#This Row],[General index]]-AG74)/AG74</f>
        <v>2.4937655860348892E-3</v>
      </c>
    </row>
    <row r="78" spans="1:34" x14ac:dyDescent="0.35">
      <c r="A78" t="s">
        <v>32</v>
      </c>
      <c r="B78">
        <v>2015</v>
      </c>
      <c r="C78" t="s">
        <v>34</v>
      </c>
      <c r="D78">
        <v>118.1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128.1</v>
      </c>
      <c r="R78">
        <v>121.3</v>
      </c>
      <c r="S78">
        <v>116.5</v>
      </c>
      <c r="T78">
        <v>120.6</v>
      </c>
      <c r="U78">
        <v>114</v>
      </c>
      <c r="V78">
        <v>117.7</v>
      </c>
      <c r="W78">
        <v>114.1</v>
      </c>
      <c r="X78">
        <v>106.8</v>
      </c>
      <c r="Y78">
        <v>111.7</v>
      </c>
      <c r="Z78">
        <v>120.4</v>
      </c>
      <c r="AA78">
        <v>114.9</v>
      </c>
      <c r="AB78">
        <v>123.7</v>
      </c>
      <c r="AC78">
        <f>AVERAGE(All_India_Index_Upto_April23__2[[#This Row],[Pan, tobacco and intoxicants]],All_India_Index_Upto_April23__2[[#This Row],[Recreation and amusement]])</f>
        <v>121.5</v>
      </c>
      <c r="AD78">
        <f>AVERAGE(All_India_Index_Upto_April23__2[[#This Row],[Housing]],All_India_Index_Upto_April23__2[[#This Row],[Household goods and services]])</f>
        <v>117.9</v>
      </c>
      <c r="AE78">
        <f>AVERAGE(All_India_Index_Upto_April23__2[[#This Row],[Health]],All_India_Index_Upto_April23__2[[#This Row],[Personal care and effects]])</f>
        <v>112.9</v>
      </c>
      <c r="AF78">
        <v>113.2</v>
      </c>
      <c r="AG78">
        <v>118.7</v>
      </c>
      <c r="AH78" s="10">
        <f>(All_India_Index_Upto_April23__2[[#This Row],[General index]]-AG75)/AG75</f>
        <v>1.6877637130801927E-3</v>
      </c>
    </row>
    <row r="79" spans="1:34" x14ac:dyDescent="0.35">
      <c r="A79" t="s">
        <v>33</v>
      </c>
      <c r="B79">
        <v>2015</v>
      </c>
      <c r="C79" t="s">
        <v>34</v>
      </c>
      <c r="D79">
        <v>118.1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125.2</v>
      </c>
      <c r="R79">
        <v>123.8</v>
      </c>
      <c r="S79">
        <v>120.1</v>
      </c>
      <c r="T79">
        <v>123.3</v>
      </c>
      <c r="U79">
        <v>117.7</v>
      </c>
      <c r="V79">
        <v>118.7</v>
      </c>
      <c r="W79">
        <v>116.3</v>
      </c>
      <c r="X79">
        <v>108.7</v>
      </c>
      <c r="Y79">
        <v>111.2</v>
      </c>
      <c r="Z79">
        <v>119.7</v>
      </c>
      <c r="AA79">
        <v>114.9</v>
      </c>
      <c r="AB79">
        <v>123.1</v>
      </c>
      <c r="AC79">
        <f>AVERAGE(All_India_Index_Upto_April23__2[[#This Row],[Pan, tobacco and intoxicants]],All_India_Index_Upto_April23__2[[#This Row],[Recreation and amusement]])</f>
        <v>120.05000000000001</v>
      </c>
      <c r="AD79">
        <f>AVERAGE(All_India_Index_Upto_April23__2[[#This Row],[Housing]],All_India_Index_Upto_April23__2[[#This Row],[Household goods and services]])</f>
        <v>118.4</v>
      </c>
      <c r="AE79">
        <f>AVERAGE(All_India_Index_Upto_April23__2[[#This Row],[Health]],All_India_Index_Upto_April23__2[[#This Row],[Personal care and effects]])</f>
        <v>113.75</v>
      </c>
      <c r="AF79">
        <v>114.1</v>
      </c>
      <c r="AG79">
        <v>119.7</v>
      </c>
      <c r="AH79" s="10">
        <f>(All_India_Index_Upto_April23__2[[#This Row],[General index]]-AG76)/AG76</f>
        <v>1.6736401673640405E-3</v>
      </c>
    </row>
    <row r="80" spans="1:34" x14ac:dyDescent="0.35">
      <c r="A80" t="s">
        <v>30</v>
      </c>
      <c r="B80">
        <v>2015</v>
      </c>
      <c r="C80" t="s">
        <v>35</v>
      </c>
      <c r="D80">
        <v>0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124.7</v>
      </c>
      <c r="R80">
        <v>126</v>
      </c>
      <c r="S80">
        <v>122.9</v>
      </c>
      <c r="T80">
        <v>125.5</v>
      </c>
      <c r="U80">
        <v>120.6</v>
      </c>
      <c r="V80">
        <v>120.2</v>
      </c>
      <c r="W80">
        <v>118.2</v>
      </c>
      <c r="X80">
        <v>111.6</v>
      </c>
      <c r="Y80">
        <v>110.8</v>
      </c>
      <c r="Z80">
        <v>119.4</v>
      </c>
      <c r="AA80">
        <v>115.5</v>
      </c>
      <c r="AB80">
        <v>123.1</v>
      </c>
      <c r="AC80">
        <f>AVERAGE(All_India_Index_Upto_April23__2[[#This Row],[Pan, tobacco and intoxicants]],All_India_Index_Upto_April23__2[[#This Row],[Recreation and amusement]])</f>
        <v>120.1</v>
      </c>
      <c r="AD80">
        <f>AVERAGE(All_India_Index_Upto_April23__2[[#This Row],[Housing]],All_India_Index_Upto_April23__2[[#This Row],[Household goods and services]])</f>
        <v>60.1</v>
      </c>
      <c r="AE80">
        <f>AVERAGE(All_India_Index_Upto_April23__2[[#This Row],[Health]],All_India_Index_Upto_April23__2[[#This Row],[Personal care and effects]])</f>
        <v>114.5</v>
      </c>
      <c r="AF80">
        <v>115.5</v>
      </c>
      <c r="AG80">
        <v>121.1</v>
      </c>
      <c r="AH80" s="10">
        <f>(All_India_Index_Upto_April23__2[[#This Row],[General index]]-AG77)/AG77</f>
        <v>4.1459369817578775E-3</v>
      </c>
    </row>
    <row r="81" spans="1:34" x14ac:dyDescent="0.35">
      <c r="A81" t="s">
        <v>32</v>
      </c>
      <c r="B81">
        <v>2015</v>
      </c>
      <c r="C81" t="s">
        <v>35</v>
      </c>
      <c r="D81">
        <v>118.6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128.80000000000001</v>
      </c>
      <c r="R81">
        <v>121.7</v>
      </c>
      <c r="S81">
        <v>116.9</v>
      </c>
      <c r="T81">
        <v>120.9</v>
      </c>
      <c r="U81">
        <v>114.4</v>
      </c>
      <c r="V81">
        <v>118</v>
      </c>
      <c r="W81">
        <v>114.3</v>
      </c>
      <c r="X81">
        <v>108.4</v>
      </c>
      <c r="Y81">
        <v>111.3</v>
      </c>
      <c r="Z81">
        <v>120.6</v>
      </c>
      <c r="AA81">
        <v>115.4</v>
      </c>
      <c r="AB81">
        <v>123.9</v>
      </c>
      <c r="AC81">
        <f>AVERAGE(All_India_Index_Upto_April23__2[[#This Row],[Pan, tobacco and intoxicants]],All_India_Index_Upto_April23__2[[#This Row],[Recreation and amusement]])</f>
        <v>122.10000000000001</v>
      </c>
      <c r="AD81">
        <f>AVERAGE(All_India_Index_Upto_April23__2[[#This Row],[Housing]],All_India_Index_Upto_April23__2[[#This Row],[Household goods and services]])</f>
        <v>118.3</v>
      </c>
      <c r="AE81">
        <f>AVERAGE(All_India_Index_Upto_April23__2[[#This Row],[Health]],All_India_Index_Upto_April23__2[[#This Row],[Personal care and effects]])</f>
        <v>112.8</v>
      </c>
      <c r="AF81">
        <v>113.8</v>
      </c>
      <c r="AG81">
        <v>119.1</v>
      </c>
      <c r="AH81" s="10">
        <f>(All_India_Index_Upto_April23__2[[#This Row],[General index]]-AG78)/AG78</f>
        <v>3.3698399326031296E-3</v>
      </c>
    </row>
    <row r="82" spans="1:34" x14ac:dyDescent="0.35">
      <c r="A82" t="s">
        <v>33</v>
      </c>
      <c r="B82">
        <v>2015</v>
      </c>
      <c r="C82" t="s">
        <v>35</v>
      </c>
      <c r="D82">
        <v>118.6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125.8</v>
      </c>
      <c r="R82">
        <v>124.3</v>
      </c>
      <c r="S82">
        <v>120.4</v>
      </c>
      <c r="T82">
        <v>123.7</v>
      </c>
      <c r="U82">
        <v>118.3</v>
      </c>
      <c r="V82">
        <v>119.2</v>
      </c>
      <c r="W82">
        <v>116.7</v>
      </c>
      <c r="X82">
        <v>109.9</v>
      </c>
      <c r="Y82">
        <v>111</v>
      </c>
      <c r="Z82">
        <v>120.1</v>
      </c>
      <c r="AA82">
        <v>115.4</v>
      </c>
      <c r="AB82">
        <v>123.4</v>
      </c>
      <c r="AC82">
        <f>AVERAGE(All_India_Index_Upto_April23__2[[#This Row],[Pan, tobacco and intoxicants]],All_India_Index_Upto_April23__2[[#This Row],[Recreation and amusement]])</f>
        <v>120.6</v>
      </c>
      <c r="AD82">
        <f>AVERAGE(All_India_Index_Upto_April23__2[[#This Row],[Housing]],All_India_Index_Upto_April23__2[[#This Row],[Household goods and services]])</f>
        <v>118.9</v>
      </c>
      <c r="AE82">
        <f>AVERAGE(All_India_Index_Upto_April23__2[[#This Row],[Health]],All_India_Index_Upto_April23__2[[#This Row],[Personal care and effects]])</f>
        <v>113.85</v>
      </c>
      <c r="AF82">
        <v>114.7</v>
      </c>
      <c r="AG82">
        <v>120.2</v>
      </c>
      <c r="AH82" s="10">
        <f>(All_India_Index_Upto_April23__2[[#This Row],[General index]]-AG79)/AG79</f>
        <v>4.1771094402673348E-3</v>
      </c>
    </row>
    <row r="83" spans="1:34" x14ac:dyDescent="0.35">
      <c r="A83" t="s">
        <v>30</v>
      </c>
      <c r="B83">
        <v>2015</v>
      </c>
      <c r="C83" t="s">
        <v>36</v>
      </c>
      <c r="D83">
        <v>0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125.7</v>
      </c>
      <c r="R83">
        <v>126.4</v>
      </c>
      <c r="S83">
        <v>123.3</v>
      </c>
      <c r="T83">
        <v>126</v>
      </c>
      <c r="U83">
        <v>121.2</v>
      </c>
      <c r="V83">
        <v>120.9</v>
      </c>
      <c r="W83">
        <v>118.6</v>
      </c>
      <c r="X83">
        <v>111.9</v>
      </c>
      <c r="Y83">
        <v>111.6</v>
      </c>
      <c r="Z83">
        <v>119.9</v>
      </c>
      <c r="AA83">
        <v>116.2</v>
      </c>
      <c r="AB83">
        <v>123.6</v>
      </c>
      <c r="AC83">
        <f>AVERAGE(All_India_Index_Upto_April23__2[[#This Row],[Pan, tobacco and intoxicants]],All_India_Index_Upto_April23__2[[#This Row],[Recreation and amusement]])</f>
        <v>120.95</v>
      </c>
      <c r="AD83">
        <f>AVERAGE(All_India_Index_Upto_April23__2[[#This Row],[Housing]],All_India_Index_Upto_April23__2[[#This Row],[Household goods and services]])</f>
        <v>60.45</v>
      </c>
      <c r="AE83">
        <f>AVERAGE(All_India_Index_Upto_April23__2[[#This Row],[Health]],All_India_Index_Upto_April23__2[[#This Row],[Personal care and effects]])</f>
        <v>115.1</v>
      </c>
      <c r="AF83">
        <v>116</v>
      </c>
      <c r="AG83">
        <v>121.5</v>
      </c>
      <c r="AH83" s="10">
        <f>(All_India_Index_Upto_April23__2[[#This Row],[General index]]-AG80)/AG80</f>
        <v>3.3030553261767606E-3</v>
      </c>
    </row>
    <row r="84" spans="1:34" x14ac:dyDescent="0.35">
      <c r="A84" t="s">
        <v>32</v>
      </c>
      <c r="B84">
        <v>2015</v>
      </c>
      <c r="C84" t="s">
        <v>36</v>
      </c>
      <c r="D84">
        <v>119.2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130.1</v>
      </c>
      <c r="R84">
        <v>122.1</v>
      </c>
      <c r="S84">
        <v>117.2</v>
      </c>
      <c r="T84">
        <v>121.3</v>
      </c>
      <c r="U84">
        <v>114.7</v>
      </c>
      <c r="V84">
        <v>118.4</v>
      </c>
      <c r="W84">
        <v>114.6</v>
      </c>
      <c r="X84">
        <v>108.4</v>
      </c>
      <c r="Y84">
        <v>111.8</v>
      </c>
      <c r="Z84">
        <v>121.7</v>
      </c>
      <c r="AA84">
        <v>115.6</v>
      </c>
      <c r="AB84">
        <v>124.6</v>
      </c>
      <c r="AC84">
        <f>AVERAGE(All_India_Index_Upto_April23__2[[#This Row],[Pan, tobacco and intoxicants]],All_India_Index_Upto_April23__2[[#This Row],[Recreation and amusement]])</f>
        <v>122.85</v>
      </c>
      <c r="AD84">
        <f>AVERAGE(All_India_Index_Upto_April23__2[[#This Row],[Housing]],All_India_Index_Upto_April23__2[[#This Row],[Household goods and services]])</f>
        <v>118.80000000000001</v>
      </c>
      <c r="AE84">
        <f>AVERAGE(All_India_Index_Upto_April23__2[[#This Row],[Health]],All_India_Index_Upto_April23__2[[#This Row],[Personal care and effects]])</f>
        <v>113.19999999999999</v>
      </c>
      <c r="AF84">
        <v>114.2</v>
      </c>
      <c r="AG84">
        <v>119.7</v>
      </c>
      <c r="AH84" s="10">
        <f>(All_India_Index_Upto_April23__2[[#This Row],[General index]]-AG81)/AG81</f>
        <v>5.0377833753149333E-3</v>
      </c>
    </row>
    <row r="85" spans="1:34" x14ac:dyDescent="0.35">
      <c r="A85" t="s">
        <v>33</v>
      </c>
      <c r="B85">
        <v>2015</v>
      </c>
      <c r="C85" t="s">
        <v>36</v>
      </c>
      <c r="D85">
        <v>119.2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126.9</v>
      </c>
      <c r="R85">
        <v>124.7</v>
      </c>
      <c r="S85">
        <v>120.8</v>
      </c>
      <c r="T85">
        <v>124.1</v>
      </c>
      <c r="U85">
        <v>118.7</v>
      </c>
      <c r="V85">
        <v>119.7</v>
      </c>
      <c r="W85">
        <v>117.1</v>
      </c>
      <c r="X85">
        <v>110.1</v>
      </c>
      <c r="Y85">
        <v>111.7</v>
      </c>
      <c r="Z85">
        <v>121</v>
      </c>
      <c r="AA85">
        <v>115.9</v>
      </c>
      <c r="AB85">
        <v>124</v>
      </c>
      <c r="AC85">
        <f>AVERAGE(All_India_Index_Upto_April23__2[[#This Row],[Pan, tobacco and intoxicants]],All_India_Index_Upto_April23__2[[#This Row],[Recreation and amusement]])</f>
        <v>121.4</v>
      </c>
      <c r="AD85">
        <f>AVERAGE(All_India_Index_Upto_April23__2[[#This Row],[Housing]],All_India_Index_Upto_April23__2[[#This Row],[Household goods and services]])</f>
        <v>119.45</v>
      </c>
      <c r="AE85">
        <f>AVERAGE(All_India_Index_Upto_April23__2[[#This Row],[Health]],All_India_Index_Upto_April23__2[[#This Row],[Personal care and effects]])</f>
        <v>114.4</v>
      </c>
      <c r="AF85">
        <v>115.1</v>
      </c>
      <c r="AG85">
        <v>120.7</v>
      </c>
      <c r="AH85" s="10">
        <f>(All_India_Index_Upto_April23__2[[#This Row],[General index]]-AG82)/AG82</f>
        <v>4.1597337770382693E-3</v>
      </c>
    </row>
    <row r="86" spans="1:34" x14ac:dyDescent="0.35">
      <c r="A86" t="s">
        <v>30</v>
      </c>
      <c r="B86">
        <v>2015</v>
      </c>
      <c r="C86" t="s">
        <v>37</v>
      </c>
      <c r="D86">
        <v>0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126.7</v>
      </c>
      <c r="R86">
        <v>127.3</v>
      </c>
      <c r="S86">
        <v>124.1</v>
      </c>
      <c r="T86">
        <v>126.8</v>
      </c>
      <c r="U86">
        <v>121.9</v>
      </c>
      <c r="V86">
        <v>121.5</v>
      </c>
      <c r="W86">
        <v>119.4</v>
      </c>
      <c r="X86">
        <v>113.3</v>
      </c>
      <c r="Y86">
        <v>112.3</v>
      </c>
      <c r="Z86">
        <v>120.5</v>
      </c>
      <c r="AA86">
        <v>116.7</v>
      </c>
      <c r="AB86">
        <v>124.4</v>
      </c>
      <c r="AC86">
        <f>AVERAGE(All_India_Index_Upto_April23__2[[#This Row],[Pan, tobacco and intoxicants]],All_India_Index_Upto_April23__2[[#This Row],[Recreation and amusement]])</f>
        <v>121.7</v>
      </c>
      <c r="AD86">
        <f>AVERAGE(All_India_Index_Upto_April23__2[[#This Row],[Housing]],All_India_Index_Upto_April23__2[[#This Row],[Household goods and services]])</f>
        <v>60.75</v>
      </c>
      <c r="AE86">
        <f>AVERAGE(All_India_Index_Upto_April23__2[[#This Row],[Health]],All_India_Index_Upto_April23__2[[#This Row],[Personal care and effects]])</f>
        <v>115.85</v>
      </c>
      <c r="AF86">
        <v>116.9</v>
      </c>
      <c r="AG86">
        <v>122.4</v>
      </c>
      <c r="AH86" s="10">
        <f>(All_India_Index_Upto_April23__2[[#This Row],[General index]]-AG83)/AG83</f>
        <v>7.4074074074074545E-3</v>
      </c>
    </row>
    <row r="87" spans="1:34" x14ac:dyDescent="0.35">
      <c r="A87" t="s">
        <v>32</v>
      </c>
      <c r="B87">
        <v>2015</v>
      </c>
      <c r="C87" t="s">
        <v>37</v>
      </c>
      <c r="D87">
        <v>119.6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131.30000000000001</v>
      </c>
      <c r="R87">
        <v>122.4</v>
      </c>
      <c r="S87">
        <v>117.4</v>
      </c>
      <c r="T87">
        <v>121.6</v>
      </c>
      <c r="U87">
        <v>114.9</v>
      </c>
      <c r="V87">
        <v>118.7</v>
      </c>
      <c r="W87">
        <v>114.9</v>
      </c>
      <c r="X87">
        <v>110.8</v>
      </c>
      <c r="Y87">
        <v>112.4</v>
      </c>
      <c r="Z87">
        <v>122</v>
      </c>
      <c r="AA87">
        <v>116</v>
      </c>
      <c r="AB87">
        <v>126.1</v>
      </c>
      <c r="AC87">
        <f>AVERAGE(All_India_Index_Upto_April23__2[[#This Row],[Pan, tobacco and intoxicants]],All_India_Index_Upto_April23__2[[#This Row],[Recreation and amusement]])</f>
        <v>123.65</v>
      </c>
      <c r="AD87">
        <f>AVERAGE(All_India_Index_Upto_April23__2[[#This Row],[Housing]],All_India_Index_Upto_April23__2[[#This Row],[Household goods and services]])</f>
        <v>119.15</v>
      </c>
      <c r="AE87">
        <f>AVERAGE(All_India_Index_Upto_April23__2[[#This Row],[Health]],All_India_Index_Upto_April23__2[[#This Row],[Personal care and effects]])</f>
        <v>113.65</v>
      </c>
      <c r="AF87">
        <v>115.2</v>
      </c>
      <c r="AG87">
        <v>120.7</v>
      </c>
      <c r="AH87" s="10">
        <f>(All_India_Index_Upto_April23__2[[#This Row],[General index]]-AG84)/AG84</f>
        <v>8.3542188805346695E-3</v>
      </c>
    </row>
    <row r="88" spans="1:34" x14ac:dyDescent="0.35">
      <c r="A88" t="s">
        <v>33</v>
      </c>
      <c r="B88">
        <v>2015</v>
      </c>
      <c r="C88" t="s">
        <v>37</v>
      </c>
      <c r="D88">
        <v>119.6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127.9</v>
      </c>
      <c r="R88">
        <v>125.4</v>
      </c>
      <c r="S88">
        <v>121.3</v>
      </c>
      <c r="T88">
        <v>124.7</v>
      </c>
      <c r="U88">
        <v>119.2</v>
      </c>
      <c r="V88">
        <v>120.2</v>
      </c>
      <c r="W88">
        <v>117.7</v>
      </c>
      <c r="X88">
        <v>112</v>
      </c>
      <c r="Y88">
        <v>112.3</v>
      </c>
      <c r="Z88">
        <v>121.4</v>
      </c>
      <c r="AA88">
        <v>116.3</v>
      </c>
      <c r="AB88">
        <v>125</v>
      </c>
      <c r="AC88">
        <f>AVERAGE(All_India_Index_Upto_April23__2[[#This Row],[Pan, tobacco and intoxicants]],All_India_Index_Upto_April23__2[[#This Row],[Recreation and amusement]])</f>
        <v>122.1</v>
      </c>
      <c r="AD88">
        <f>AVERAGE(All_India_Index_Upto_April23__2[[#This Row],[Housing]],All_India_Index_Upto_April23__2[[#This Row],[Household goods and services]])</f>
        <v>119.9</v>
      </c>
      <c r="AE88">
        <f>AVERAGE(All_India_Index_Upto_April23__2[[#This Row],[Health]],All_India_Index_Upto_April23__2[[#This Row],[Personal care and effects]])</f>
        <v>115</v>
      </c>
      <c r="AF88">
        <v>116.1</v>
      </c>
      <c r="AG88">
        <v>121.6</v>
      </c>
      <c r="AH88" s="10">
        <f>(All_India_Index_Upto_April23__2[[#This Row],[General index]]-AG85)/AG85</f>
        <v>7.4565037282517937E-3</v>
      </c>
    </row>
    <row r="89" spans="1:34" x14ac:dyDescent="0.35">
      <c r="A89" t="s">
        <v>30</v>
      </c>
      <c r="B89">
        <v>2015</v>
      </c>
      <c r="C89" t="s">
        <v>38</v>
      </c>
      <c r="D89">
        <v>0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128.19999999999999</v>
      </c>
      <c r="R89">
        <v>128.4</v>
      </c>
      <c r="S89">
        <v>125.1</v>
      </c>
      <c r="T89">
        <v>128</v>
      </c>
      <c r="U89">
        <v>122.6</v>
      </c>
      <c r="V89">
        <v>122.8</v>
      </c>
      <c r="W89">
        <v>120.4</v>
      </c>
      <c r="X89">
        <v>114.2</v>
      </c>
      <c r="Y89">
        <v>113</v>
      </c>
      <c r="Z89">
        <v>122</v>
      </c>
      <c r="AA89">
        <v>117.9</v>
      </c>
      <c r="AB89">
        <v>126.6</v>
      </c>
      <c r="AC89">
        <f>AVERAGE(All_India_Index_Upto_April23__2[[#This Row],[Pan, tobacco and intoxicants]],All_India_Index_Upto_April23__2[[#This Row],[Recreation and amusement]])</f>
        <v>123.05</v>
      </c>
      <c r="AD89">
        <f>AVERAGE(All_India_Index_Upto_April23__2[[#This Row],[Housing]],All_India_Index_Upto_April23__2[[#This Row],[Household goods and services]])</f>
        <v>61.4</v>
      </c>
      <c r="AE89">
        <f>AVERAGE(All_India_Index_Upto_April23__2[[#This Row],[Health]],All_India_Index_Upto_April23__2[[#This Row],[Personal care and effects]])</f>
        <v>116.7</v>
      </c>
      <c r="AF89">
        <v>117.9</v>
      </c>
      <c r="AG89">
        <v>124.1</v>
      </c>
      <c r="AH89" s="10">
        <f>(All_India_Index_Upto_April23__2[[#This Row],[General index]]-AG86)/AG86</f>
        <v>1.3888888888888796E-2</v>
      </c>
    </row>
    <row r="90" spans="1:34" x14ac:dyDescent="0.35">
      <c r="A90" t="s">
        <v>32</v>
      </c>
      <c r="B90">
        <v>2015</v>
      </c>
      <c r="C90" t="s">
        <v>38</v>
      </c>
      <c r="D90">
        <v>119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132.1</v>
      </c>
      <c r="R90">
        <v>123.2</v>
      </c>
      <c r="S90">
        <v>117.6</v>
      </c>
      <c r="T90">
        <v>122.3</v>
      </c>
      <c r="U90">
        <v>115.1</v>
      </c>
      <c r="V90">
        <v>119.2</v>
      </c>
      <c r="W90">
        <v>115.4</v>
      </c>
      <c r="X90">
        <v>111.7</v>
      </c>
      <c r="Y90">
        <v>112.5</v>
      </c>
      <c r="Z90">
        <v>123.8</v>
      </c>
      <c r="AA90">
        <v>116.2</v>
      </c>
      <c r="AB90">
        <v>128.5</v>
      </c>
      <c r="AC90">
        <f>AVERAGE(All_India_Index_Upto_April23__2[[#This Row],[Pan, tobacco and intoxicants]],All_India_Index_Upto_April23__2[[#This Row],[Recreation and amusement]])</f>
        <v>124.15</v>
      </c>
      <c r="AD90">
        <f>AVERAGE(All_India_Index_Upto_April23__2[[#This Row],[Housing]],All_India_Index_Upto_April23__2[[#This Row],[Household goods and services]])</f>
        <v>119.1</v>
      </c>
      <c r="AE90">
        <f>AVERAGE(All_India_Index_Upto_April23__2[[#This Row],[Health]],All_India_Index_Upto_April23__2[[#This Row],[Personal care and effects]])</f>
        <v>113.95</v>
      </c>
      <c r="AF90">
        <v>116</v>
      </c>
      <c r="AG90">
        <v>121.7</v>
      </c>
      <c r="AH90" s="10">
        <f>(All_India_Index_Upto_April23__2[[#This Row],[General index]]-AG87)/AG87</f>
        <v>8.2850041425020712E-3</v>
      </c>
    </row>
    <row r="91" spans="1:34" x14ac:dyDescent="0.35">
      <c r="A91" t="s">
        <v>33</v>
      </c>
      <c r="B91">
        <v>2015</v>
      </c>
      <c r="C91" t="s">
        <v>38</v>
      </c>
      <c r="D91">
        <v>119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129.19999999999999</v>
      </c>
      <c r="R91">
        <v>126.4</v>
      </c>
      <c r="S91">
        <v>122</v>
      </c>
      <c r="T91">
        <v>125.7</v>
      </c>
      <c r="U91">
        <v>119.8</v>
      </c>
      <c r="V91">
        <v>121.1</v>
      </c>
      <c r="W91">
        <v>118.5</v>
      </c>
      <c r="X91">
        <v>112.9</v>
      </c>
      <c r="Y91">
        <v>112.8</v>
      </c>
      <c r="Z91">
        <v>123.1</v>
      </c>
      <c r="AA91">
        <v>116.9</v>
      </c>
      <c r="AB91">
        <v>127.3</v>
      </c>
      <c r="AC91">
        <f>AVERAGE(All_India_Index_Upto_April23__2[[#This Row],[Pan, tobacco and intoxicants]],All_India_Index_Upto_April23__2[[#This Row],[Recreation and amusement]])</f>
        <v>123.05</v>
      </c>
      <c r="AD91">
        <f>AVERAGE(All_India_Index_Upto_April23__2[[#This Row],[Housing]],All_India_Index_Upto_April23__2[[#This Row],[Household goods and services]])</f>
        <v>120.05</v>
      </c>
      <c r="AE91">
        <f>AVERAGE(All_India_Index_Upto_April23__2[[#This Row],[Health]],All_India_Index_Upto_April23__2[[#This Row],[Personal care and effects]])</f>
        <v>115.65</v>
      </c>
      <c r="AF91">
        <v>117</v>
      </c>
      <c r="AG91">
        <v>123</v>
      </c>
      <c r="AH91" s="10">
        <f>(All_India_Index_Upto_April23__2[[#This Row],[General index]]-AG88)/AG88</f>
        <v>1.151315789473689E-2</v>
      </c>
    </row>
    <row r="92" spans="1:34" x14ac:dyDescent="0.35">
      <c r="A92" t="s">
        <v>30</v>
      </c>
      <c r="B92">
        <v>2015</v>
      </c>
      <c r="C92" t="s">
        <v>39</v>
      </c>
      <c r="D92">
        <v>0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129.4</v>
      </c>
      <c r="R92">
        <v>128.80000000000001</v>
      </c>
      <c r="S92">
        <v>125.5</v>
      </c>
      <c r="T92">
        <v>128.30000000000001</v>
      </c>
      <c r="U92">
        <v>123</v>
      </c>
      <c r="V92">
        <v>123</v>
      </c>
      <c r="W92">
        <v>120.8</v>
      </c>
      <c r="X92">
        <v>114.1</v>
      </c>
      <c r="Y92">
        <v>112.7</v>
      </c>
      <c r="Z92">
        <v>122.9</v>
      </c>
      <c r="AA92">
        <v>118</v>
      </c>
      <c r="AB92">
        <v>127.5</v>
      </c>
      <c r="AC92">
        <f>AVERAGE(All_India_Index_Upto_April23__2[[#This Row],[Pan, tobacco and intoxicants]],All_India_Index_Upto_April23__2[[#This Row],[Recreation and amusement]])</f>
        <v>123.7</v>
      </c>
      <c r="AD92">
        <f>AVERAGE(All_India_Index_Upto_April23__2[[#This Row],[Housing]],All_India_Index_Upto_April23__2[[#This Row],[Household goods and services]])</f>
        <v>61.5</v>
      </c>
      <c r="AE92">
        <f>AVERAGE(All_India_Index_Upto_April23__2[[#This Row],[Health]],All_India_Index_Upto_April23__2[[#This Row],[Personal care and effects]])</f>
        <v>116.75</v>
      </c>
      <c r="AF92">
        <v>118.1</v>
      </c>
      <c r="AG92">
        <v>124.7</v>
      </c>
      <c r="AH92" s="10">
        <f>(All_India_Index_Upto_April23__2[[#This Row],[General index]]-AG89)/AG89</f>
        <v>4.8348106365834692E-3</v>
      </c>
    </row>
    <row r="93" spans="1:34" x14ac:dyDescent="0.35">
      <c r="A93" t="s">
        <v>32</v>
      </c>
      <c r="B93">
        <v>2015</v>
      </c>
      <c r="C93" t="s">
        <v>39</v>
      </c>
      <c r="D93">
        <v>119.9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133.1</v>
      </c>
      <c r="R93">
        <v>123.5</v>
      </c>
      <c r="S93">
        <v>117.9</v>
      </c>
      <c r="T93">
        <v>122.7</v>
      </c>
      <c r="U93">
        <v>115.3</v>
      </c>
      <c r="V93">
        <v>119.5</v>
      </c>
      <c r="W93">
        <v>116</v>
      </c>
      <c r="X93">
        <v>111.5</v>
      </c>
      <c r="Y93">
        <v>111.7</v>
      </c>
      <c r="Z93">
        <v>125.4</v>
      </c>
      <c r="AA93">
        <v>116.6</v>
      </c>
      <c r="AB93">
        <v>129.5</v>
      </c>
      <c r="AC93">
        <f>AVERAGE(All_India_Index_Upto_April23__2[[#This Row],[Pan, tobacco and intoxicants]],All_India_Index_Upto_April23__2[[#This Row],[Recreation and amusement]])</f>
        <v>124.85</v>
      </c>
      <c r="AD93">
        <f>AVERAGE(All_India_Index_Upto_April23__2[[#This Row],[Housing]],All_India_Index_Upto_April23__2[[#This Row],[Household goods and services]])</f>
        <v>119.7</v>
      </c>
      <c r="AE93">
        <f>AVERAGE(All_India_Index_Upto_April23__2[[#This Row],[Health]],All_India_Index_Upto_April23__2[[#This Row],[Personal care and effects]])</f>
        <v>113.85</v>
      </c>
      <c r="AF93">
        <v>116.3</v>
      </c>
      <c r="AG93">
        <v>122.4</v>
      </c>
      <c r="AH93" s="10">
        <f>(All_India_Index_Upto_April23__2[[#This Row],[General index]]-AG90)/AG90</f>
        <v>5.7518488085456275E-3</v>
      </c>
    </row>
    <row r="94" spans="1:34" x14ac:dyDescent="0.35">
      <c r="A94" t="s">
        <v>33</v>
      </c>
      <c r="B94">
        <v>2015</v>
      </c>
      <c r="C94" t="s">
        <v>39</v>
      </c>
      <c r="D94">
        <v>119.9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130.4</v>
      </c>
      <c r="R94">
        <v>126.7</v>
      </c>
      <c r="S94">
        <v>122.3</v>
      </c>
      <c r="T94">
        <v>126.1</v>
      </c>
      <c r="U94">
        <v>120.1</v>
      </c>
      <c r="V94">
        <v>121.3</v>
      </c>
      <c r="W94">
        <v>119</v>
      </c>
      <c r="X94">
        <v>112.7</v>
      </c>
      <c r="Y94">
        <v>112.3</v>
      </c>
      <c r="Z94">
        <v>124.4</v>
      </c>
      <c r="AA94">
        <v>117.2</v>
      </c>
      <c r="AB94">
        <v>128.19999999999999</v>
      </c>
      <c r="AC94">
        <f>AVERAGE(All_India_Index_Upto_April23__2[[#This Row],[Pan, tobacco and intoxicants]],All_India_Index_Upto_April23__2[[#This Row],[Recreation and amusement]])</f>
        <v>123.80000000000001</v>
      </c>
      <c r="AD94">
        <f>AVERAGE(All_India_Index_Upto_April23__2[[#This Row],[Housing]],All_India_Index_Upto_April23__2[[#This Row],[Household goods and services]])</f>
        <v>120.6</v>
      </c>
      <c r="AE94">
        <f>AVERAGE(All_India_Index_Upto_April23__2[[#This Row],[Health]],All_India_Index_Upto_April23__2[[#This Row],[Personal care and effects]])</f>
        <v>115.65</v>
      </c>
      <c r="AF94">
        <v>117.2</v>
      </c>
      <c r="AG94">
        <v>123.6</v>
      </c>
      <c r="AH94" s="10">
        <f>(All_India_Index_Upto_April23__2[[#This Row],[General index]]-AG91)/AG91</f>
        <v>4.8780487804877589E-3</v>
      </c>
    </row>
    <row r="95" spans="1:34" x14ac:dyDescent="0.35">
      <c r="A95" t="s">
        <v>30</v>
      </c>
      <c r="B95">
        <v>2015</v>
      </c>
      <c r="C95" t="s">
        <v>40</v>
      </c>
      <c r="D95">
        <v>0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130.1</v>
      </c>
      <c r="R95">
        <v>129.5</v>
      </c>
      <c r="S95">
        <v>126.3</v>
      </c>
      <c r="T95">
        <v>129</v>
      </c>
      <c r="U95">
        <v>123.8</v>
      </c>
      <c r="V95">
        <v>123.7</v>
      </c>
      <c r="W95">
        <v>121.1</v>
      </c>
      <c r="X95">
        <v>113.6</v>
      </c>
      <c r="Y95">
        <v>112.5</v>
      </c>
      <c r="Z95">
        <v>123.6</v>
      </c>
      <c r="AA95">
        <v>118.5</v>
      </c>
      <c r="AB95">
        <v>129.80000000000001</v>
      </c>
      <c r="AC95">
        <f>AVERAGE(All_India_Index_Upto_April23__2[[#This Row],[Pan, tobacco and intoxicants]],All_India_Index_Upto_April23__2[[#This Row],[Recreation and amusement]])</f>
        <v>124.3</v>
      </c>
      <c r="AD95">
        <f>AVERAGE(All_India_Index_Upto_April23__2[[#This Row],[Housing]],All_India_Index_Upto_April23__2[[#This Row],[Household goods and services]])</f>
        <v>61.85</v>
      </c>
      <c r="AE95">
        <f>AVERAGE(All_India_Index_Upto_April23__2[[#This Row],[Health]],All_India_Index_Upto_April23__2[[#This Row],[Personal care and effects]])</f>
        <v>116.8</v>
      </c>
      <c r="AF95">
        <v>118.2</v>
      </c>
      <c r="AG95">
        <v>126.1</v>
      </c>
      <c r="AH95" s="10">
        <f>(All_India_Index_Upto_April23__2[[#This Row],[General index]]-AG92)/AG92</f>
        <v>1.1226944667201215E-2</v>
      </c>
    </row>
    <row r="96" spans="1:34" x14ac:dyDescent="0.35">
      <c r="A96" t="s">
        <v>32</v>
      </c>
      <c r="B96">
        <v>2015</v>
      </c>
      <c r="C96" t="s">
        <v>40</v>
      </c>
      <c r="D96">
        <v>120.9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134.19999999999999</v>
      </c>
      <c r="R96">
        <v>123.7</v>
      </c>
      <c r="S96">
        <v>118.2</v>
      </c>
      <c r="T96">
        <v>122.9</v>
      </c>
      <c r="U96">
        <v>115.3</v>
      </c>
      <c r="V96">
        <v>120</v>
      </c>
      <c r="W96">
        <v>116.6</v>
      </c>
      <c r="X96">
        <v>109.9</v>
      </c>
      <c r="Y96">
        <v>112</v>
      </c>
      <c r="Z96">
        <v>126.2</v>
      </c>
      <c r="AA96">
        <v>117.2</v>
      </c>
      <c r="AB96">
        <v>131.1</v>
      </c>
      <c r="AC96">
        <f>AVERAGE(All_India_Index_Upto_April23__2[[#This Row],[Pan, tobacco and intoxicants]],All_India_Index_Upto_April23__2[[#This Row],[Recreation and amusement]])</f>
        <v>125.69999999999999</v>
      </c>
      <c r="AD96">
        <f>AVERAGE(All_India_Index_Upto_April23__2[[#This Row],[Housing]],All_India_Index_Upto_April23__2[[#This Row],[Household goods and services]])</f>
        <v>120.45</v>
      </c>
      <c r="AE96">
        <f>AVERAGE(All_India_Index_Upto_April23__2[[#This Row],[Health]],All_India_Index_Upto_April23__2[[#This Row],[Personal care and effects]])</f>
        <v>114.3</v>
      </c>
      <c r="AF96">
        <v>116.2</v>
      </c>
      <c r="AG96">
        <v>123.2</v>
      </c>
      <c r="AH96" s="10">
        <f>(All_India_Index_Upto_April23__2[[#This Row],[General index]]-AG93)/AG93</f>
        <v>6.5359477124182774E-3</v>
      </c>
    </row>
    <row r="97" spans="1:34" x14ac:dyDescent="0.35">
      <c r="A97" t="s">
        <v>33</v>
      </c>
      <c r="B97">
        <v>2015</v>
      </c>
      <c r="C97" t="s">
        <v>40</v>
      </c>
      <c r="D97">
        <v>120.9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131.19999999999999</v>
      </c>
      <c r="R97">
        <v>127.2</v>
      </c>
      <c r="S97">
        <v>122.9</v>
      </c>
      <c r="T97">
        <v>126.6</v>
      </c>
      <c r="U97">
        <v>120.6</v>
      </c>
      <c r="V97">
        <v>122</v>
      </c>
      <c r="W97">
        <v>119.4</v>
      </c>
      <c r="X97">
        <v>111.7</v>
      </c>
      <c r="Y97">
        <v>112.3</v>
      </c>
      <c r="Z97">
        <v>125.1</v>
      </c>
      <c r="AA97">
        <v>117.8</v>
      </c>
      <c r="AB97">
        <v>130.30000000000001</v>
      </c>
      <c r="AC97">
        <f>AVERAGE(All_India_Index_Upto_April23__2[[#This Row],[Pan, tobacco and intoxicants]],All_India_Index_Upto_April23__2[[#This Row],[Recreation and amusement]])</f>
        <v>124.5</v>
      </c>
      <c r="AD97">
        <f>AVERAGE(All_India_Index_Upto_April23__2[[#This Row],[Housing]],All_India_Index_Upto_April23__2[[#This Row],[Household goods and services]])</f>
        <v>121.45</v>
      </c>
      <c r="AE97">
        <f>AVERAGE(All_India_Index_Upto_April23__2[[#This Row],[Health]],All_India_Index_Upto_April23__2[[#This Row],[Personal care and effects]])</f>
        <v>115.85</v>
      </c>
      <c r="AF97">
        <v>117.2</v>
      </c>
      <c r="AG97">
        <v>124.8</v>
      </c>
      <c r="AH97" s="10">
        <f>(All_India_Index_Upto_April23__2[[#This Row],[General index]]-AG94)/AG94</f>
        <v>9.7087378640776933E-3</v>
      </c>
    </row>
    <row r="98" spans="1:34" x14ac:dyDescent="0.35">
      <c r="A98" t="s">
        <v>30</v>
      </c>
      <c r="B98">
        <v>2015</v>
      </c>
      <c r="C98" t="s">
        <v>41</v>
      </c>
      <c r="D98">
        <v>0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>
        <v>130.4</v>
      </c>
      <c r="S98">
        <v>126.8</v>
      </c>
      <c r="T98">
        <v>129.9</v>
      </c>
      <c r="U98">
        <v>123.7</v>
      </c>
      <c r="V98">
        <v>124.5</v>
      </c>
      <c r="W98">
        <v>121.4</v>
      </c>
      <c r="X98">
        <v>113.8</v>
      </c>
      <c r="Y98">
        <v>113.7</v>
      </c>
      <c r="Z98">
        <v>124.5</v>
      </c>
      <c r="AA98">
        <v>119.6</v>
      </c>
      <c r="AB98">
        <v>131</v>
      </c>
      <c r="AC98">
        <f>AVERAGE(All_India_Index_Upto_April23__2[[#This Row],[Pan, tobacco and intoxicants]],All_India_Index_Upto_April23__2[[#This Row],[Recreation and amusement]])</f>
        <v>125.3</v>
      </c>
      <c r="AD98">
        <f>AVERAGE(All_India_Index_Upto_April23__2[[#This Row],[Housing]],All_India_Index_Upto_April23__2[[#This Row],[Household goods and services]])</f>
        <v>62.25</v>
      </c>
      <c r="AE98">
        <f>AVERAGE(All_India_Index_Upto_April23__2[[#This Row],[Health]],All_India_Index_Upto_April23__2[[#This Row],[Personal care and effects]])</f>
        <v>117.55000000000001</v>
      </c>
      <c r="AF98">
        <v>118.8</v>
      </c>
      <c r="AG98">
        <v>127</v>
      </c>
      <c r="AH98" s="10">
        <f>(All_India_Index_Upto_April23__2[[#This Row],[General index]]-AG95)/AG95</f>
        <v>7.1371927042030592E-3</v>
      </c>
    </row>
    <row r="99" spans="1:34" x14ac:dyDescent="0.35">
      <c r="A99" t="s">
        <v>32</v>
      </c>
      <c r="B99">
        <v>2015</v>
      </c>
      <c r="C99" t="s">
        <v>41</v>
      </c>
      <c r="D99">
        <v>121.6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134.69999999999999</v>
      </c>
      <c r="R99">
        <v>124</v>
      </c>
      <c r="S99">
        <v>118.6</v>
      </c>
      <c r="T99">
        <v>123.2</v>
      </c>
      <c r="U99">
        <v>115.1</v>
      </c>
      <c r="V99">
        <v>120.4</v>
      </c>
      <c r="W99">
        <v>117.1</v>
      </c>
      <c r="X99">
        <v>109.1</v>
      </c>
      <c r="Y99">
        <v>112.9</v>
      </c>
      <c r="Z99">
        <v>126.5</v>
      </c>
      <c r="AA99">
        <v>117.3</v>
      </c>
      <c r="AB99">
        <v>131.5</v>
      </c>
      <c r="AC99">
        <f>AVERAGE(All_India_Index_Upto_April23__2[[#This Row],[Pan, tobacco and intoxicants]],All_India_Index_Upto_April23__2[[#This Row],[Recreation and amusement]])</f>
        <v>126</v>
      </c>
      <c r="AD99">
        <f>AVERAGE(All_India_Index_Upto_April23__2[[#This Row],[Housing]],All_India_Index_Upto_April23__2[[#This Row],[Household goods and services]])</f>
        <v>121</v>
      </c>
      <c r="AE99">
        <f>AVERAGE(All_India_Index_Upto_April23__2[[#This Row],[Health]],All_India_Index_Upto_April23__2[[#This Row],[Personal care and effects]])</f>
        <v>115</v>
      </c>
      <c r="AF99">
        <v>116.2</v>
      </c>
      <c r="AG99">
        <v>123.5</v>
      </c>
      <c r="AH99" s="10">
        <f>(All_India_Index_Upto_April23__2[[#This Row],[General index]]-AG96)/AG96</f>
        <v>2.435064935064912E-3</v>
      </c>
    </row>
    <row r="100" spans="1:34" x14ac:dyDescent="0.35">
      <c r="A100" t="s">
        <v>33</v>
      </c>
      <c r="B100">
        <v>2015</v>
      </c>
      <c r="C100" t="s">
        <v>41</v>
      </c>
      <c r="D100">
        <v>121.6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132</v>
      </c>
      <c r="R100">
        <v>127.9</v>
      </c>
      <c r="S100">
        <v>123.4</v>
      </c>
      <c r="T100">
        <v>127.2</v>
      </c>
      <c r="U100">
        <v>120.4</v>
      </c>
      <c r="V100">
        <v>122.6</v>
      </c>
      <c r="W100">
        <v>119.8</v>
      </c>
      <c r="X100">
        <v>111.3</v>
      </c>
      <c r="Y100">
        <v>113.4</v>
      </c>
      <c r="Z100">
        <v>125.7</v>
      </c>
      <c r="AA100">
        <v>118.3</v>
      </c>
      <c r="AB100">
        <v>131.19999999999999</v>
      </c>
      <c r="AC100">
        <f>AVERAGE(All_India_Index_Upto_April23__2[[#This Row],[Pan, tobacco and intoxicants]],All_India_Index_Upto_April23__2[[#This Row],[Recreation and amusement]])</f>
        <v>125.15</v>
      </c>
      <c r="AD100">
        <f>AVERAGE(All_India_Index_Upto_April23__2[[#This Row],[Housing]],All_India_Index_Upto_April23__2[[#This Row],[Household goods and services]])</f>
        <v>122.1</v>
      </c>
      <c r="AE100">
        <f>AVERAGE(All_India_Index_Upto_April23__2[[#This Row],[Health]],All_India_Index_Upto_April23__2[[#This Row],[Personal care and effects]])</f>
        <v>116.6</v>
      </c>
      <c r="AF100">
        <v>117.5</v>
      </c>
      <c r="AG100">
        <v>125.4</v>
      </c>
      <c r="AH100" s="10">
        <f>(All_India_Index_Upto_April23__2[[#This Row],[General index]]-AG97)/AG97</f>
        <v>4.8076923076923765E-3</v>
      </c>
    </row>
    <row r="101" spans="1:34" x14ac:dyDescent="0.35">
      <c r="A101" t="s">
        <v>30</v>
      </c>
      <c r="B101">
        <v>2015</v>
      </c>
      <c r="C101" t="s">
        <v>42</v>
      </c>
      <c r="D101">
        <v>0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131.5</v>
      </c>
      <c r="R101">
        <v>131.1</v>
      </c>
      <c r="S101">
        <v>127.3</v>
      </c>
      <c r="T101">
        <v>130.6</v>
      </c>
      <c r="U101">
        <v>124.4</v>
      </c>
      <c r="V101">
        <v>125.1</v>
      </c>
      <c r="W101">
        <v>122</v>
      </c>
      <c r="X101">
        <v>113.8</v>
      </c>
      <c r="Y101">
        <v>114.2</v>
      </c>
      <c r="Z101">
        <v>125.1</v>
      </c>
      <c r="AA101">
        <v>120.1</v>
      </c>
      <c r="AB101">
        <v>131.80000000000001</v>
      </c>
      <c r="AC101">
        <f>AVERAGE(All_India_Index_Upto_April23__2[[#This Row],[Pan, tobacco and intoxicants]],All_India_Index_Upto_April23__2[[#This Row],[Recreation and amusement]])</f>
        <v>125.8</v>
      </c>
      <c r="AD101">
        <f>AVERAGE(All_India_Index_Upto_April23__2[[#This Row],[Housing]],All_India_Index_Upto_April23__2[[#This Row],[Household goods and services]])</f>
        <v>62.55</v>
      </c>
      <c r="AE101">
        <f>AVERAGE(All_India_Index_Upto_April23__2[[#This Row],[Health]],All_India_Index_Upto_April23__2[[#This Row],[Personal care and effects]])</f>
        <v>118.1</v>
      </c>
      <c r="AF101">
        <v>119.2</v>
      </c>
      <c r="AG101">
        <v>127.7</v>
      </c>
      <c r="AH101" s="10">
        <f>(All_India_Index_Upto_April23__2[[#This Row],[General index]]-AG98)/AG98</f>
        <v>5.5118110236220697E-3</v>
      </c>
    </row>
    <row r="102" spans="1:34" x14ac:dyDescent="0.35">
      <c r="A102" t="s">
        <v>32</v>
      </c>
      <c r="B102">
        <v>2015</v>
      </c>
      <c r="C102" t="s">
        <v>42</v>
      </c>
      <c r="D102">
        <v>122.4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135.30000000000001</v>
      </c>
      <c r="R102">
        <v>124.4</v>
      </c>
      <c r="S102">
        <v>118.8</v>
      </c>
      <c r="T102">
        <v>123.6</v>
      </c>
      <c r="U102">
        <v>114.9</v>
      </c>
      <c r="V102">
        <v>120.7</v>
      </c>
      <c r="W102">
        <v>117.7</v>
      </c>
      <c r="X102">
        <v>109.3</v>
      </c>
      <c r="Y102">
        <v>113.5</v>
      </c>
      <c r="Z102">
        <v>126.5</v>
      </c>
      <c r="AA102">
        <v>117.7</v>
      </c>
      <c r="AB102">
        <v>132.6</v>
      </c>
      <c r="AC102">
        <f>AVERAGE(All_India_Index_Upto_April23__2[[#This Row],[Pan, tobacco and intoxicants]],All_India_Index_Upto_April23__2[[#This Row],[Recreation and amusement]])</f>
        <v>126.5</v>
      </c>
      <c r="AD102">
        <f>AVERAGE(All_India_Index_Upto_April23__2[[#This Row],[Housing]],All_India_Index_Upto_April23__2[[#This Row],[Household goods and services]])</f>
        <v>121.55000000000001</v>
      </c>
      <c r="AE102">
        <f>AVERAGE(All_India_Index_Upto_April23__2[[#This Row],[Health]],All_India_Index_Upto_April23__2[[#This Row],[Personal care and effects]])</f>
        <v>115.6</v>
      </c>
      <c r="AF102">
        <v>116.5</v>
      </c>
      <c r="AG102">
        <v>124.2</v>
      </c>
      <c r="AH102" s="10">
        <f>(All_India_Index_Upto_April23__2[[#This Row],[General index]]-AG99)/AG99</f>
        <v>5.6680161943320068E-3</v>
      </c>
    </row>
    <row r="103" spans="1:34" x14ac:dyDescent="0.35">
      <c r="A103" t="s">
        <v>33</v>
      </c>
      <c r="B103">
        <v>2015</v>
      </c>
      <c r="C103" t="s">
        <v>42</v>
      </c>
      <c r="D103">
        <v>122.4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132.5</v>
      </c>
      <c r="R103">
        <v>128.5</v>
      </c>
      <c r="S103">
        <v>123.8</v>
      </c>
      <c r="T103">
        <v>127.8</v>
      </c>
      <c r="U103">
        <v>120.8</v>
      </c>
      <c r="V103">
        <v>123</v>
      </c>
      <c r="W103">
        <v>120.4</v>
      </c>
      <c r="X103">
        <v>111.4</v>
      </c>
      <c r="Y103">
        <v>113.9</v>
      </c>
      <c r="Z103">
        <v>125.9</v>
      </c>
      <c r="AA103">
        <v>118.7</v>
      </c>
      <c r="AB103">
        <v>132.1</v>
      </c>
      <c r="AC103">
        <f>AVERAGE(All_India_Index_Upto_April23__2[[#This Row],[Pan, tobacco and intoxicants]],All_India_Index_Upto_April23__2[[#This Row],[Recreation and amusement]])</f>
        <v>125.6</v>
      </c>
      <c r="AD103">
        <f>AVERAGE(All_India_Index_Upto_April23__2[[#This Row],[Housing]],All_India_Index_Upto_April23__2[[#This Row],[Household goods and services]])</f>
        <v>122.7</v>
      </c>
      <c r="AE103">
        <f>AVERAGE(All_India_Index_Upto_April23__2[[#This Row],[Health]],All_India_Index_Upto_April23__2[[#This Row],[Personal care and effects]])</f>
        <v>117.15</v>
      </c>
      <c r="AF103">
        <v>117.9</v>
      </c>
      <c r="AG103">
        <v>126.1</v>
      </c>
      <c r="AH103" s="10">
        <f>(All_India_Index_Upto_April23__2[[#This Row],[General index]]-AG100)/AG100</f>
        <v>5.5821371610844384E-3</v>
      </c>
    </row>
    <row r="104" spans="1:34" x14ac:dyDescent="0.35">
      <c r="A104" t="s">
        <v>30</v>
      </c>
      <c r="B104">
        <v>2015</v>
      </c>
      <c r="C104" t="s">
        <v>44</v>
      </c>
      <c r="D104">
        <v>0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132.19999999999999</v>
      </c>
      <c r="R104">
        <v>132.1</v>
      </c>
      <c r="S104">
        <v>128.19999999999999</v>
      </c>
      <c r="T104">
        <v>131.5</v>
      </c>
      <c r="U104">
        <v>125.6</v>
      </c>
      <c r="V104">
        <v>125.6</v>
      </c>
      <c r="W104">
        <v>122.6</v>
      </c>
      <c r="X104">
        <v>114</v>
      </c>
      <c r="Y104">
        <v>114.2</v>
      </c>
      <c r="Z104">
        <v>125.8</v>
      </c>
      <c r="AA104">
        <v>120.9</v>
      </c>
      <c r="AB104">
        <v>132.4</v>
      </c>
      <c r="AC104">
        <f>AVERAGE(All_India_Index_Upto_April23__2[[#This Row],[Pan, tobacco and intoxicants]],All_India_Index_Upto_April23__2[[#This Row],[Recreation and amusement]])</f>
        <v>126.55</v>
      </c>
      <c r="AD104">
        <f>AVERAGE(All_India_Index_Upto_April23__2[[#This Row],[Housing]],All_India_Index_Upto_April23__2[[#This Row],[Household goods and services]])</f>
        <v>62.8</v>
      </c>
      <c r="AE104">
        <f>AVERAGE(All_India_Index_Upto_April23__2[[#This Row],[Health]],All_India_Index_Upto_April23__2[[#This Row],[Personal care and effects]])</f>
        <v>118.4</v>
      </c>
      <c r="AF104">
        <v>119.6</v>
      </c>
      <c r="AG104">
        <v>128.30000000000001</v>
      </c>
      <c r="AH104" s="10">
        <f>(All_India_Index_Upto_April23__2[[#This Row],[General index]]-AG101)/AG101</f>
        <v>4.6985121378230891E-3</v>
      </c>
    </row>
    <row r="105" spans="1:34" x14ac:dyDescent="0.35">
      <c r="A105" t="s">
        <v>32</v>
      </c>
      <c r="B105">
        <v>2015</v>
      </c>
      <c r="C105" t="s">
        <v>44</v>
      </c>
      <c r="D105">
        <v>122.9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137.6</v>
      </c>
      <c r="R105">
        <v>125</v>
      </c>
      <c r="S105">
        <v>119.3</v>
      </c>
      <c r="T105">
        <v>124.2</v>
      </c>
      <c r="U105">
        <v>115.1</v>
      </c>
      <c r="V105">
        <v>121</v>
      </c>
      <c r="W105">
        <v>118.1</v>
      </c>
      <c r="X105">
        <v>109.3</v>
      </c>
      <c r="Y105">
        <v>113.3</v>
      </c>
      <c r="Z105">
        <v>126.6</v>
      </c>
      <c r="AA105">
        <v>117.9</v>
      </c>
      <c r="AB105">
        <v>133.30000000000001</v>
      </c>
      <c r="AC105">
        <f>AVERAGE(All_India_Index_Upto_April23__2[[#This Row],[Pan, tobacco and intoxicants]],All_India_Index_Upto_April23__2[[#This Row],[Recreation and amusement]])</f>
        <v>127.75</v>
      </c>
      <c r="AD105">
        <f>AVERAGE(All_India_Index_Upto_April23__2[[#This Row],[Housing]],All_India_Index_Upto_April23__2[[#This Row],[Household goods and services]])</f>
        <v>121.95</v>
      </c>
      <c r="AE105">
        <f>AVERAGE(All_India_Index_Upto_April23__2[[#This Row],[Health]],All_India_Index_Upto_April23__2[[#This Row],[Personal care and effects]])</f>
        <v>115.69999999999999</v>
      </c>
      <c r="AF105">
        <v>116.6</v>
      </c>
      <c r="AG105">
        <v>124.6</v>
      </c>
      <c r="AH105" s="10">
        <f>(All_India_Index_Upto_April23__2[[#This Row],[General index]]-AG102)/AG102</f>
        <v>3.2206119162640216E-3</v>
      </c>
    </row>
    <row r="106" spans="1:34" x14ac:dyDescent="0.35">
      <c r="A106" t="s">
        <v>33</v>
      </c>
      <c r="B106">
        <v>2015</v>
      </c>
      <c r="C106" t="s">
        <v>44</v>
      </c>
      <c r="D106">
        <v>122.9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133.6</v>
      </c>
      <c r="R106">
        <v>129.30000000000001</v>
      </c>
      <c r="S106">
        <v>124.5</v>
      </c>
      <c r="T106">
        <v>128.6</v>
      </c>
      <c r="U106">
        <v>121.6</v>
      </c>
      <c r="V106">
        <v>123.4</v>
      </c>
      <c r="W106">
        <v>120.9</v>
      </c>
      <c r="X106">
        <v>111.5</v>
      </c>
      <c r="Y106">
        <v>113.8</v>
      </c>
      <c r="Z106">
        <v>126.3</v>
      </c>
      <c r="AA106">
        <v>119.2</v>
      </c>
      <c r="AB106">
        <v>132.69999999999999</v>
      </c>
      <c r="AC106">
        <f>AVERAGE(All_India_Index_Upto_April23__2[[#This Row],[Pan, tobacco and intoxicants]],All_India_Index_Upto_April23__2[[#This Row],[Recreation and amusement]])</f>
        <v>126.4</v>
      </c>
      <c r="AD106">
        <f>AVERAGE(All_India_Index_Upto_April23__2[[#This Row],[Housing]],All_India_Index_Upto_April23__2[[#This Row],[Household goods and services]])</f>
        <v>123.15</v>
      </c>
      <c r="AE106">
        <f>AVERAGE(All_India_Index_Upto_April23__2[[#This Row],[Health]],All_India_Index_Upto_April23__2[[#This Row],[Personal care and effects]])</f>
        <v>117.35</v>
      </c>
      <c r="AF106">
        <v>118.1</v>
      </c>
      <c r="AG106">
        <v>126.6</v>
      </c>
      <c r="AH106" s="10">
        <f>(All_India_Index_Upto_April23__2[[#This Row],[General index]]-AG103)/AG103</f>
        <v>3.9651070578905628E-3</v>
      </c>
    </row>
    <row r="107" spans="1:34" x14ac:dyDescent="0.35">
      <c r="A107" t="s">
        <v>30</v>
      </c>
      <c r="B107">
        <v>2015</v>
      </c>
      <c r="C107" t="s">
        <v>45</v>
      </c>
      <c r="D107">
        <v>0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133.1</v>
      </c>
      <c r="R107">
        <v>132.5</v>
      </c>
      <c r="S107">
        <v>128.5</v>
      </c>
      <c r="T107">
        <v>131.9</v>
      </c>
      <c r="U107">
        <v>125.7</v>
      </c>
      <c r="V107">
        <v>126</v>
      </c>
      <c r="W107">
        <v>123.1</v>
      </c>
      <c r="X107">
        <v>114</v>
      </c>
      <c r="Y107">
        <v>114.1</v>
      </c>
      <c r="Z107">
        <v>125.6</v>
      </c>
      <c r="AA107">
        <v>121.6</v>
      </c>
      <c r="AB107">
        <v>131.4</v>
      </c>
      <c r="AC107">
        <f>AVERAGE(All_India_Index_Upto_April23__2[[#This Row],[Pan, tobacco and intoxicants]],All_India_Index_Upto_April23__2[[#This Row],[Recreation and amusement]])</f>
        <v>127.35</v>
      </c>
      <c r="AD107">
        <f>AVERAGE(All_India_Index_Upto_April23__2[[#This Row],[Housing]],All_India_Index_Upto_April23__2[[#This Row],[Household goods and services]])</f>
        <v>63</v>
      </c>
      <c r="AE107">
        <f>AVERAGE(All_India_Index_Upto_April23__2[[#This Row],[Health]],All_India_Index_Upto_April23__2[[#This Row],[Personal care and effects]])</f>
        <v>118.6</v>
      </c>
      <c r="AF107">
        <v>119.8</v>
      </c>
      <c r="AG107">
        <v>127.9</v>
      </c>
      <c r="AH107" s="10">
        <f>(All_India_Index_Upto_April23__2[[#This Row],[General index]]-AG104)/AG104</f>
        <v>-3.1176929072486799E-3</v>
      </c>
    </row>
    <row r="108" spans="1:34" x14ac:dyDescent="0.35">
      <c r="A108" t="s">
        <v>32</v>
      </c>
      <c r="B108">
        <v>2015</v>
      </c>
      <c r="C108" t="s">
        <v>45</v>
      </c>
      <c r="D108">
        <v>122.4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138.19999999999999</v>
      </c>
      <c r="R108">
        <v>125.4</v>
      </c>
      <c r="S108">
        <v>119.5</v>
      </c>
      <c r="T108">
        <v>124.5</v>
      </c>
      <c r="U108">
        <v>116</v>
      </c>
      <c r="V108">
        <v>121</v>
      </c>
      <c r="W108">
        <v>118.6</v>
      </c>
      <c r="X108">
        <v>109.3</v>
      </c>
      <c r="Y108">
        <v>113.2</v>
      </c>
      <c r="Z108">
        <v>126.6</v>
      </c>
      <c r="AA108">
        <v>118.1</v>
      </c>
      <c r="AB108">
        <v>131.5</v>
      </c>
      <c r="AC108">
        <f>AVERAGE(All_India_Index_Upto_April23__2[[#This Row],[Pan, tobacco and intoxicants]],All_India_Index_Upto_April23__2[[#This Row],[Recreation and amusement]])</f>
        <v>128.14999999999998</v>
      </c>
      <c r="AD108">
        <f>AVERAGE(All_India_Index_Upto_April23__2[[#This Row],[Housing]],All_India_Index_Upto_April23__2[[#This Row],[Household goods and services]])</f>
        <v>121.7</v>
      </c>
      <c r="AE108">
        <f>AVERAGE(All_India_Index_Upto_April23__2[[#This Row],[Health]],All_India_Index_Upto_April23__2[[#This Row],[Personal care and effects]])</f>
        <v>115.9</v>
      </c>
      <c r="AF108">
        <v>116.7</v>
      </c>
      <c r="AG108">
        <v>124</v>
      </c>
      <c r="AH108" s="10">
        <f>(All_India_Index_Upto_April23__2[[#This Row],[General index]]-AG105)/AG105</f>
        <v>-4.8154093097912869E-3</v>
      </c>
    </row>
    <row r="109" spans="1:34" x14ac:dyDescent="0.35">
      <c r="A109" t="s">
        <v>33</v>
      </c>
      <c r="B109">
        <v>2015</v>
      </c>
      <c r="C109" t="s">
        <v>45</v>
      </c>
      <c r="D109">
        <v>122.4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134.5</v>
      </c>
      <c r="R109">
        <v>129.69999999999999</v>
      </c>
      <c r="S109">
        <v>124.8</v>
      </c>
      <c r="T109">
        <v>129</v>
      </c>
      <c r="U109">
        <v>122</v>
      </c>
      <c r="V109">
        <v>123.6</v>
      </c>
      <c r="W109">
        <v>121.4</v>
      </c>
      <c r="X109">
        <v>111.5</v>
      </c>
      <c r="Y109">
        <v>113.7</v>
      </c>
      <c r="Z109">
        <v>126.2</v>
      </c>
      <c r="AA109">
        <v>119.6</v>
      </c>
      <c r="AB109">
        <v>131.4</v>
      </c>
      <c r="AC109">
        <f>AVERAGE(All_India_Index_Upto_April23__2[[#This Row],[Pan, tobacco and intoxicants]],All_India_Index_Upto_April23__2[[#This Row],[Recreation and amusement]])</f>
        <v>127.05</v>
      </c>
      <c r="AD109">
        <f>AVERAGE(All_India_Index_Upto_April23__2[[#This Row],[Housing]],All_India_Index_Upto_April23__2[[#This Row],[Household goods and services]])</f>
        <v>123</v>
      </c>
      <c r="AE109">
        <f>AVERAGE(All_India_Index_Upto_April23__2[[#This Row],[Health]],All_India_Index_Upto_April23__2[[#This Row],[Personal care and effects]])</f>
        <v>117.55000000000001</v>
      </c>
      <c r="AF109">
        <v>118.3</v>
      </c>
      <c r="AG109">
        <v>126.1</v>
      </c>
      <c r="AH109" s="10">
        <f>(All_India_Index_Upto_April23__2[[#This Row],[General index]]-AG106)/AG106</f>
        <v>-3.9494470774091633E-3</v>
      </c>
    </row>
    <row r="110" spans="1:34" x14ac:dyDescent="0.35">
      <c r="A110" t="s">
        <v>30</v>
      </c>
      <c r="B110">
        <v>2016</v>
      </c>
      <c r="C110" t="s">
        <v>31</v>
      </c>
      <c r="D110">
        <v>0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133.6</v>
      </c>
      <c r="R110">
        <v>133.19999999999999</v>
      </c>
      <c r="S110">
        <v>128.9</v>
      </c>
      <c r="T110">
        <v>132.6</v>
      </c>
      <c r="U110">
        <v>126.2</v>
      </c>
      <c r="V110">
        <v>126.6</v>
      </c>
      <c r="W110">
        <v>123.7</v>
      </c>
      <c r="X110">
        <v>113.6</v>
      </c>
      <c r="Y110">
        <v>114.9</v>
      </c>
      <c r="Z110">
        <v>126.2</v>
      </c>
      <c r="AA110">
        <v>121.4</v>
      </c>
      <c r="AB110">
        <v>131.4</v>
      </c>
      <c r="AC110">
        <f>AVERAGE(All_India_Index_Upto_April23__2[[#This Row],[Pan, tobacco and intoxicants]],All_India_Index_Upto_April23__2[[#This Row],[Recreation and amusement]])</f>
        <v>127.5</v>
      </c>
      <c r="AD110">
        <f>AVERAGE(All_India_Index_Upto_April23__2[[#This Row],[Housing]],All_India_Index_Upto_April23__2[[#This Row],[Household goods and services]])</f>
        <v>63.3</v>
      </c>
      <c r="AE110">
        <f>AVERAGE(All_India_Index_Upto_April23__2[[#This Row],[Health]],All_India_Index_Upto_April23__2[[#This Row],[Personal care and effects]])</f>
        <v>119.30000000000001</v>
      </c>
      <c r="AF110">
        <v>120.1</v>
      </c>
      <c r="AG110">
        <v>128.1</v>
      </c>
      <c r="AH110" s="10">
        <f>(All_India_Index_Upto_April23__2[[#This Row],[General index]]-AG107)/AG107</f>
        <v>1.5637216575448681E-3</v>
      </c>
    </row>
    <row r="111" spans="1:34" x14ac:dyDescent="0.35">
      <c r="A111" t="s">
        <v>32</v>
      </c>
      <c r="B111">
        <v>2016</v>
      </c>
      <c r="C111" t="s">
        <v>31</v>
      </c>
      <c r="D111">
        <v>123.4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139.5</v>
      </c>
      <c r="R111">
        <v>125.8</v>
      </c>
      <c r="S111">
        <v>119.8</v>
      </c>
      <c r="T111">
        <v>124.9</v>
      </c>
      <c r="U111">
        <v>116.9</v>
      </c>
      <c r="V111">
        <v>121.6</v>
      </c>
      <c r="W111">
        <v>119.1</v>
      </c>
      <c r="X111">
        <v>108.9</v>
      </c>
      <c r="Y111">
        <v>114</v>
      </c>
      <c r="Z111">
        <v>126.4</v>
      </c>
      <c r="AA111">
        <v>118.5</v>
      </c>
      <c r="AB111">
        <v>131.19999999999999</v>
      </c>
      <c r="AC111">
        <f>AVERAGE(All_India_Index_Upto_April23__2[[#This Row],[Pan, tobacco and intoxicants]],All_India_Index_Upto_April23__2[[#This Row],[Recreation and amusement]])</f>
        <v>129</v>
      </c>
      <c r="AD111">
        <f>AVERAGE(All_India_Index_Upto_April23__2[[#This Row],[Housing]],All_India_Index_Upto_April23__2[[#This Row],[Household goods and services]])</f>
        <v>122.5</v>
      </c>
      <c r="AE111">
        <f>AVERAGE(All_India_Index_Upto_April23__2[[#This Row],[Health]],All_India_Index_Upto_April23__2[[#This Row],[Personal care and effects]])</f>
        <v>116.55</v>
      </c>
      <c r="AF111">
        <v>116.8</v>
      </c>
      <c r="AG111">
        <v>124.2</v>
      </c>
      <c r="AH111" s="10">
        <f>(All_India_Index_Upto_April23__2[[#This Row],[General index]]-AG108)/AG108</f>
        <v>1.6129032258064746E-3</v>
      </c>
    </row>
    <row r="112" spans="1:34" x14ac:dyDescent="0.35">
      <c r="A112" t="s">
        <v>33</v>
      </c>
      <c r="B112">
        <v>2016</v>
      </c>
      <c r="C112" t="s">
        <v>31</v>
      </c>
      <c r="D112">
        <v>123.4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122.7</v>
      </c>
      <c r="V112">
        <v>124.2</v>
      </c>
      <c r="W112">
        <v>122</v>
      </c>
      <c r="X112">
        <v>111.1</v>
      </c>
      <c r="Y112">
        <v>114.5</v>
      </c>
      <c r="Z112">
        <v>126.3</v>
      </c>
      <c r="AA112">
        <v>119.8</v>
      </c>
      <c r="AB112">
        <v>131.30000000000001</v>
      </c>
      <c r="AC112">
        <f>AVERAGE(All_India_Index_Upto_April23__2[[#This Row],[Pan, tobacco and intoxicants]],All_India_Index_Upto_April23__2[[#This Row],[Recreation and amusement]])</f>
        <v>127.5</v>
      </c>
      <c r="AD112">
        <f>AVERAGE(All_India_Index_Upto_April23__2[[#This Row],[Housing]],All_India_Index_Upto_April23__2[[#This Row],[Household goods and services]])</f>
        <v>123.80000000000001</v>
      </c>
      <c r="AE112">
        <f>AVERAGE(All_India_Index_Upto_April23__2[[#This Row],[Health]],All_India_Index_Upto_April23__2[[#This Row],[Personal care and effects]])</f>
        <v>118.25</v>
      </c>
      <c r="AF112">
        <v>118.5</v>
      </c>
      <c r="AG112">
        <v>126.3</v>
      </c>
      <c r="AH112" s="10">
        <f>(All_India_Index_Upto_April23__2[[#This Row],[General index]]-AG109)/AG109</f>
        <v>1.5860428231562478E-3</v>
      </c>
    </row>
    <row r="113" spans="1:34" x14ac:dyDescent="0.35">
      <c r="A113" t="s">
        <v>30</v>
      </c>
      <c r="B113">
        <v>2016</v>
      </c>
      <c r="C113" t="s">
        <v>34</v>
      </c>
      <c r="D113">
        <v>0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134.4</v>
      </c>
      <c r="R113">
        <v>133.9</v>
      </c>
      <c r="S113">
        <v>129.80000000000001</v>
      </c>
      <c r="T113">
        <v>133.4</v>
      </c>
      <c r="U113">
        <v>127.5</v>
      </c>
      <c r="V113">
        <v>127.1</v>
      </c>
      <c r="W113">
        <v>124.3</v>
      </c>
      <c r="X113">
        <v>113.9</v>
      </c>
      <c r="Y113">
        <v>116.8</v>
      </c>
      <c r="Z113">
        <v>127.1</v>
      </c>
      <c r="AA113">
        <v>122.3</v>
      </c>
      <c r="AB113">
        <v>130.30000000000001</v>
      </c>
      <c r="AC113">
        <f>AVERAGE(All_India_Index_Upto_April23__2[[#This Row],[Pan, tobacco and intoxicants]],All_India_Index_Upto_April23__2[[#This Row],[Recreation and amusement]])</f>
        <v>128.35</v>
      </c>
      <c r="AD113">
        <f>AVERAGE(All_India_Index_Upto_April23__2[[#This Row],[Housing]],All_India_Index_Upto_April23__2[[#This Row],[Household goods and services]])</f>
        <v>63.55</v>
      </c>
      <c r="AE113">
        <f>AVERAGE(All_India_Index_Upto_April23__2[[#This Row],[Health]],All_India_Index_Upto_April23__2[[#This Row],[Personal care and effects]])</f>
        <v>120.55</v>
      </c>
      <c r="AF113">
        <v>120.9</v>
      </c>
      <c r="AG113">
        <v>127.9</v>
      </c>
      <c r="AH113" s="10">
        <f>(All_India_Index_Upto_April23__2[[#This Row],[General index]]-AG110)/AG110</f>
        <v>-1.5612802498047513E-3</v>
      </c>
    </row>
    <row r="114" spans="1:34" x14ac:dyDescent="0.35">
      <c r="A114" t="s">
        <v>32</v>
      </c>
      <c r="B114">
        <v>2016</v>
      </c>
      <c r="C114" t="s">
        <v>34</v>
      </c>
      <c r="D114">
        <v>124.4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140</v>
      </c>
      <c r="R114">
        <v>126.2</v>
      </c>
      <c r="S114">
        <v>120.1</v>
      </c>
      <c r="T114">
        <v>125.3</v>
      </c>
      <c r="U114">
        <v>116</v>
      </c>
      <c r="V114">
        <v>121.8</v>
      </c>
      <c r="W114">
        <v>119.5</v>
      </c>
      <c r="X114">
        <v>109.1</v>
      </c>
      <c r="Y114">
        <v>116.2</v>
      </c>
      <c r="Z114">
        <v>126.3</v>
      </c>
      <c r="AA114">
        <v>118.8</v>
      </c>
      <c r="AB114">
        <v>129.1</v>
      </c>
      <c r="AC114">
        <f>AVERAGE(All_India_Index_Upto_April23__2[[#This Row],[Pan, tobacco and intoxicants]],All_India_Index_Upto_April23__2[[#This Row],[Recreation and amusement]])</f>
        <v>129.4</v>
      </c>
      <c r="AD114">
        <f>AVERAGE(All_India_Index_Upto_April23__2[[#This Row],[Housing]],All_India_Index_Upto_April23__2[[#This Row],[Household goods and services]])</f>
        <v>123.1</v>
      </c>
      <c r="AE114">
        <f>AVERAGE(All_India_Index_Upto_April23__2[[#This Row],[Health]],All_India_Index_Upto_April23__2[[#This Row],[Personal care and effects]])</f>
        <v>117.85</v>
      </c>
      <c r="AF114">
        <v>117.2</v>
      </c>
      <c r="AG114">
        <v>123.8</v>
      </c>
      <c r="AH114" s="10">
        <f>(All_India_Index_Upto_April23__2[[#This Row],[General index]]-AG111)/AG111</f>
        <v>-3.2206119162641357E-3</v>
      </c>
    </row>
    <row r="115" spans="1:34" x14ac:dyDescent="0.35">
      <c r="A115" t="s">
        <v>33</v>
      </c>
      <c r="B115">
        <v>2016</v>
      </c>
      <c r="C115" t="s">
        <v>34</v>
      </c>
      <c r="D115">
        <v>124.4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135.9</v>
      </c>
      <c r="R115">
        <v>130.9</v>
      </c>
      <c r="S115">
        <v>125.8</v>
      </c>
      <c r="T115">
        <v>130.19999999999999</v>
      </c>
      <c r="U115">
        <v>123.1</v>
      </c>
      <c r="V115">
        <v>124.6</v>
      </c>
      <c r="W115">
        <v>122.5</v>
      </c>
      <c r="X115">
        <v>111.4</v>
      </c>
      <c r="Y115">
        <v>116.6</v>
      </c>
      <c r="Z115">
        <v>126.6</v>
      </c>
      <c r="AA115">
        <v>120.3</v>
      </c>
      <c r="AB115">
        <v>129.9</v>
      </c>
      <c r="AC115">
        <f>AVERAGE(All_India_Index_Upto_April23__2[[#This Row],[Pan, tobacco and intoxicants]],All_India_Index_Upto_April23__2[[#This Row],[Recreation and amusement]])</f>
        <v>128.1</v>
      </c>
      <c r="AD115">
        <f>AVERAGE(All_India_Index_Upto_April23__2[[#This Row],[Housing]],All_India_Index_Upto_April23__2[[#This Row],[Household goods and services]])</f>
        <v>124.5</v>
      </c>
      <c r="AE115">
        <f>AVERAGE(All_India_Index_Upto_April23__2[[#This Row],[Health]],All_India_Index_Upto_April23__2[[#This Row],[Personal care and effects]])</f>
        <v>119.55</v>
      </c>
      <c r="AF115">
        <v>119.1</v>
      </c>
      <c r="AG115">
        <v>126</v>
      </c>
      <c r="AH115" s="10">
        <f>(All_India_Index_Upto_April23__2[[#This Row],[General index]]-AG112)/AG112</f>
        <v>-2.3752969121139918E-3</v>
      </c>
    </row>
    <row r="116" spans="1:34" x14ac:dyDescent="0.35">
      <c r="A116" t="s">
        <v>30</v>
      </c>
      <c r="B116">
        <v>2016</v>
      </c>
      <c r="C116" t="s">
        <v>35</v>
      </c>
      <c r="D116">
        <v>0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135</v>
      </c>
      <c r="R116">
        <v>134.4</v>
      </c>
      <c r="S116">
        <v>130.19999999999999</v>
      </c>
      <c r="T116">
        <v>133.80000000000001</v>
      </c>
      <c r="U116">
        <v>127</v>
      </c>
      <c r="V116">
        <v>127.7</v>
      </c>
      <c r="W116">
        <v>124.8</v>
      </c>
      <c r="X116">
        <v>113.6</v>
      </c>
      <c r="Y116">
        <v>117.4</v>
      </c>
      <c r="Z116">
        <v>127.5</v>
      </c>
      <c r="AA116">
        <v>122.5</v>
      </c>
      <c r="AB116">
        <v>130.4</v>
      </c>
      <c r="AC116">
        <f>AVERAGE(All_India_Index_Upto_April23__2[[#This Row],[Pan, tobacco and intoxicants]],All_India_Index_Upto_April23__2[[#This Row],[Recreation and amusement]])</f>
        <v>128.75</v>
      </c>
      <c r="AD116">
        <f>AVERAGE(All_India_Index_Upto_April23__2[[#This Row],[Housing]],All_India_Index_Upto_April23__2[[#This Row],[Household goods and services]])</f>
        <v>63.85</v>
      </c>
      <c r="AE116">
        <f>AVERAGE(All_India_Index_Upto_April23__2[[#This Row],[Health]],All_India_Index_Upto_April23__2[[#This Row],[Personal care and effects]])</f>
        <v>121.1</v>
      </c>
      <c r="AF116">
        <v>121.1</v>
      </c>
      <c r="AG116">
        <v>128</v>
      </c>
      <c r="AH116" s="10">
        <f>(All_India_Index_Upto_April23__2[[#This Row],[General index]]-AG113)/AG113</f>
        <v>7.8186082877243403E-4</v>
      </c>
    </row>
    <row r="117" spans="1:34" x14ac:dyDescent="0.35">
      <c r="A117" t="s">
        <v>32</v>
      </c>
      <c r="B117">
        <v>2016</v>
      </c>
      <c r="C117" t="s">
        <v>35</v>
      </c>
      <c r="D117">
        <v>124.9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140.6</v>
      </c>
      <c r="R117">
        <v>126.4</v>
      </c>
      <c r="S117">
        <v>120.3</v>
      </c>
      <c r="T117">
        <v>125.5</v>
      </c>
      <c r="U117">
        <v>114.8</v>
      </c>
      <c r="V117">
        <v>122.3</v>
      </c>
      <c r="W117">
        <v>119.7</v>
      </c>
      <c r="X117">
        <v>108.5</v>
      </c>
      <c r="Y117">
        <v>117.1</v>
      </c>
      <c r="Z117">
        <v>126.4</v>
      </c>
      <c r="AA117">
        <v>119.1</v>
      </c>
      <c r="AB117">
        <v>128.9</v>
      </c>
      <c r="AC117">
        <f>AVERAGE(All_India_Index_Upto_April23__2[[#This Row],[Pan, tobacco and intoxicants]],All_India_Index_Upto_April23__2[[#This Row],[Recreation and amusement]])</f>
        <v>129.85</v>
      </c>
      <c r="AD117">
        <f>AVERAGE(All_India_Index_Upto_April23__2[[#This Row],[Housing]],All_India_Index_Upto_April23__2[[#This Row],[Household goods and services]])</f>
        <v>123.6</v>
      </c>
      <c r="AE117">
        <f>AVERAGE(All_India_Index_Upto_April23__2[[#This Row],[Health]],All_India_Index_Upto_April23__2[[#This Row],[Personal care and effects]])</f>
        <v>118.4</v>
      </c>
      <c r="AF117">
        <v>117.3</v>
      </c>
      <c r="AG117">
        <v>123.8</v>
      </c>
      <c r="AH117" s="10">
        <f>(All_India_Index_Upto_April23__2[[#This Row],[General index]]-AG114)/AG114</f>
        <v>0</v>
      </c>
    </row>
    <row r="118" spans="1:34" x14ac:dyDescent="0.35">
      <c r="A118" t="s">
        <v>33</v>
      </c>
      <c r="B118">
        <v>2016</v>
      </c>
      <c r="C118" t="s">
        <v>35</v>
      </c>
      <c r="D118">
        <v>124.9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136.5</v>
      </c>
      <c r="R118">
        <v>131.30000000000001</v>
      </c>
      <c r="S118">
        <v>126.1</v>
      </c>
      <c r="T118">
        <v>130.5</v>
      </c>
      <c r="U118">
        <v>122.4</v>
      </c>
      <c r="V118">
        <v>125.1</v>
      </c>
      <c r="W118">
        <v>122.9</v>
      </c>
      <c r="X118">
        <v>110.9</v>
      </c>
      <c r="Y118">
        <v>117.3</v>
      </c>
      <c r="Z118">
        <v>126.9</v>
      </c>
      <c r="AA118">
        <v>120.6</v>
      </c>
      <c r="AB118">
        <v>129.80000000000001</v>
      </c>
      <c r="AC118">
        <f>AVERAGE(All_India_Index_Upto_April23__2[[#This Row],[Pan, tobacco and intoxicants]],All_India_Index_Upto_April23__2[[#This Row],[Recreation and amusement]])</f>
        <v>128.55000000000001</v>
      </c>
      <c r="AD118">
        <f>AVERAGE(All_India_Index_Upto_April23__2[[#This Row],[Housing]],All_India_Index_Upto_April23__2[[#This Row],[Household goods and services]])</f>
        <v>125</v>
      </c>
      <c r="AE118">
        <f>AVERAGE(All_India_Index_Upto_April23__2[[#This Row],[Health]],All_India_Index_Upto_April23__2[[#This Row],[Personal care and effects]])</f>
        <v>120.1</v>
      </c>
      <c r="AF118">
        <v>119.3</v>
      </c>
      <c r="AG118">
        <v>126</v>
      </c>
      <c r="AH118" s="10">
        <f>(All_India_Index_Upto_April23__2[[#This Row],[General index]]-AG115)/AG115</f>
        <v>0</v>
      </c>
    </row>
    <row r="119" spans="1:34" x14ac:dyDescent="0.35">
      <c r="A119" t="s">
        <v>30</v>
      </c>
      <c r="B119">
        <v>2016</v>
      </c>
      <c r="C119" t="s">
        <v>36</v>
      </c>
      <c r="D119">
        <v>0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135.5</v>
      </c>
      <c r="R119">
        <v>135</v>
      </c>
      <c r="S119">
        <v>130.6</v>
      </c>
      <c r="T119">
        <v>134.4</v>
      </c>
      <c r="U119">
        <v>127</v>
      </c>
      <c r="V119">
        <v>128</v>
      </c>
      <c r="W119">
        <v>125.2</v>
      </c>
      <c r="X119">
        <v>114.4</v>
      </c>
      <c r="Y119">
        <v>118.4</v>
      </c>
      <c r="Z119">
        <v>127.9</v>
      </c>
      <c r="AA119">
        <v>123.2</v>
      </c>
      <c r="AB119">
        <v>131.80000000000001</v>
      </c>
      <c r="AC119">
        <f>AVERAGE(All_India_Index_Upto_April23__2[[#This Row],[Pan, tobacco and intoxicants]],All_India_Index_Upto_April23__2[[#This Row],[Recreation and amusement]])</f>
        <v>129.35</v>
      </c>
      <c r="AD119">
        <f>AVERAGE(All_India_Index_Upto_April23__2[[#This Row],[Housing]],All_India_Index_Upto_April23__2[[#This Row],[Household goods and services]])</f>
        <v>64</v>
      </c>
      <c r="AE119">
        <f>AVERAGE(All_India_Index_Upto_April23__2[[#This Row],[Health]],All_India_Index_Upto_April23__2[[#This Row],[Personal care and effects]])</f>
        <v>121.80000000000001</v>
      </c>
      <c r="AF119">
        <v>121.7</v>
      </c>
      <c r="AG119">
        <v>129</v>
      </c>
      <c r="AH119" s="10">
        <f>(All_India_Index_Upto_April23__2[[#This Row],[General index]]-AG116)/AG116</f>
        <v>7.8125E-3</v>
      </c>
    </row>
    <row r="120" spans="1:34" x14ac:dyDescent="0.35">
      <c r="A120" t="s">
        <v>32</v>
      </c>
      <c r="B120">
        <v>2016</v>
      </c>
      <c r="C120" t="s">
        <v>36</v>
      </c>
      <c r="D120">
        <v>125.6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141.5</v>
      </c>
      <c r="R120">
        <v>126.8</v>
      </c>
      <c r="S120">
        <v>120.5</v>
      </c>
      <c r="T120">
        <v>125.8</v>
      </c>
      <c r="U120">
        <v>114.6</v>
      </c>
      <c r="V120">
        <v>122.8</v>
      </c>
      <c r="W120">
        <v>120</v>
      </c>
      <c r="X120">
        <v>110</v>
      </c>
      <c r="Y120">
        <v>117.6</v>
      </c>
      <c r="Z120">
        <v>127.6</v>
      </c>
      <c r="AA120">
        <v>119.5</v>
      </c>
      <c r="AB120">
        <v>131.80000000000001</v>
      </c>
      <c r="AC120">
        <f>AVERAGE(All_India_Index_Upto_April23__2[[#This Row],[Pan, tobacco and intoxicants]],All_India_Index_Upto_April23__2[[#This Row],[Recreation and amusement]])</f>
        <v>130.5</v>
      </c>
      <c r="AD120">
        <f>AVERAGE(All_India_Index_Upto_April23__2[[#This Row],[Housing]],All_India_Index_Upto_April23__2[[#This Row],[Household goods and services]])</f>
        <v>124.19999999999999</v>
      </c>
      <c r="AE120">
        <f>AVERAGE(All_India_Index_Upto_April23__2[[#This Row],[Health]],All_India_Index_Upto_April23__2[[#This Row],[Personal care and effects]])</f>
        <v>118.8</v>
      </c>
      <c r="AF120">
        <v>118.2</v>
      </c>
      <c r="AG120">
        <v>125.3</v>
      </c>
      <c r="AH120" s="10">
        <f>(All_India_Index_Upto_April23__2[[#This Row],[General index]]-AG117)/AG117</f>
        <v>1.2116316639741519E-2</v>
      </c>
    </row>
    <row r="121" spans="1:34" x14ac:dyDescent="0.35">
      <c r="A121" t="s">
        <v>33</v>
      </c>
      <c r="B121">
        <v>2016</v>
      </c>
      <c r="C121" t="s">
        <v>36</v>
      </c>
      <c r="D121">
        <v>125.6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137.1</v>
      </c>
      <c r="R121">
        <v>131.80000000000001</v>
      </c>
      <c r="S121">
        <v>126.4</v>
      </c>
      <c r="T121">
        <v>131</v>
      </c>
      <c r="U121">
        <v>122.3</v>
      </c>
      <c r="V121">
        <v>125.5</v>
      </c>
      <c r="W121">
        <v>123.2</v>
      </c>
      <c r="X121">
        <v>112.1</v>
      </c>
      <c r="Y121">
        <v>118.1</v>
      </c>
      <c r="Z121">
        <v>127.7</v>
      </c>
      <c r="AA121">
        <v>121.1</v>
      </c>
      <c r="AB121">
        <v>131.80000000000001</v>
      </c>
      <c r="AC121">
        <f>AVERAGE(All_India_Index_Upto_April23__2[[#This Row],[Pan, tobacco and intoxicants]],All_India_Index_Upto_April23__2[[#This Row],[Recreation and amusement]])</f>
        <v>129.1</v>
      </c>
      <c r="AD121">
        <f>AVERAGE(All_India_Index_Upto_April23__2[[#This Row],[Housing]],All_India_Index_Upto_April23__2[[#This Row],[Household goods and services]])</f>
        <v>125.55</v>
      </c>
      <c r="AE121">
        <f>AVERAGE(All_India_Index_Upto_April23__2[[#This Row],[Health]],All_India_Index_Upto_April23__2[[#This Row],[Personal care and effects]])</f>
        <v>120.65</v>
      </c>
      <c r="AF121">
        <v>120</v>
      </c>
      <c r="AG121">
        <v>127.3</v>
      </c>
      <c r="AH121" s="10">
        <f>(All_India_Index_Upto_April23__2[[#This Row],[General index]]-AG118)/AG118</f>
        <v>1.0317460317460295E-2</v>
      </c>
    </row>
    <row r="122" spans="1:34" x14ac:dyDescent="0.35">
      <c r="A122" t="s">
        <v>30</v>
      </c>
      <c r="B122">
        <v>2016</v>
      </c>
      <c r="C122" t="s">
        <v>37</v>
      </c>
      <c r="D122">
        <v>0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136</v>
      </c>
      <c r="R122">
        <v>135.4</v>
      </c>
      <c r="S122">
        <v>131.1</v>
      </c>
      <c r="T122">
        <v>134.80000000000001</v>
      </c>
      <c r="U122">
        <v>127.4</v>
      </c>
      <c r="V122">
        <v>128.5</v>
      </c>
      <c r="W122">
        <v>125.8</v>
      </c>
      <c r="X122">
        <v>115.1</v>
      </c>
      <c r="Y122">
        <v>119.7</v>
      </c>
      <c r="Z122">
        <v>129.1</v>
      </c>
      <c r="AA122">
        <v>123.6</v>
      </c>
      <c r="AB122">
        <v>133.6</v>
      </c>
      <c r="AC122">
        <f>AVERAGE(All_India_Index_Upto_April23__2[[#This Row],[Pan, tobacco and intoxicants]],All_India_Index_Upto_April23__2[[#This Row],[Recreation and amusement]])</f>
        <v>129.80000000000001</v>
      </c>
      <c r="AD122">
        <f>AVERAGE(All_India_Index_Upto_April23__2[[#This Row],[Housing]],All_India_Index_Upto_April23__2[[#This Row],[Household goods and services]])</f>
        <v>64.25</v>
      </c>
      <c r="AE122">
        <f>AVERAGE(All_India_Index_Upto_April23__2[[#This Row],[Health]],All_India_Index_Upto_April23__2[[#This Row],[Personal care and effects]])</f>
        <v>122.75</v>
      </c>
      <c r="AF122">
        <v>122.5</v>
      </c>
      <c r="AG122">
        <v>130.30000000000001</v>
      </c>
      <c r="AH122" s="10">
        <f>(All_India_Index_Upto_April23__2[[#This Row],[General index]]-AG119)/AG119</f>
        <v>1.007751937984505E-2</v>
      </c>
    </row>
    <row r="123" spans="1:34" x14ac:dyDescent="0.35">
      <c r="A123" t="s">
        <v>32</v>
      </c>
      <c r="B123">
        <v>2016</v>
      </c>
      <c r="C123" t="s">
        <v>37</v>
      </c>
      <c r="D123">
        <v>126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142.19999999999999</v>
      </c>
      <c r="R123">
        <v>127.2</v>
      </c>
      <c r="S123">
        <v>120.7</v>
      </c>
      <c r="T123">
        <v>126.2</v>
      </c>
      <c r="U123">
        <v>115</v>
      </c>
      <c r="V123">
        <v>123.2</v>
      </c>
      <c r="W123">
        <v>120.3</v>
      </c>
      <c r="X123">
        <v>110.7</v>
      </c>
      <c r="Y123">
        <v>118.5</v>
      </c>
      <c r="Z123">
        <v>128</v>
      </c>
      <c r="AA123">
        <v>119.8</v>
      </c>
      <c r="AB123">
        <v>134.6</v>
      </c>
      <c r="AC123">
        <f>AVERAGE(All_India_Index_Upto_April23__2[[#This Row],[Pan, tobacco and intoxicants]],All_India_Index_Upto_April23__2[[#This Row],[Recreation and amusement]])</f>
        <v>131</v>
      </c>
      <c r="AD123">
        <f>AVERAGE(All_India_Index_Upto_April23__2[[#This Row],[Housing]],All_India_Index_Upto_April23__2[[#This Row],[Household goods and services]])</f>
        <v>124.6</v>
      </c>
      <c r="AE123">
        <f>AVERAGE(All_India_Index_Upto_April23__2[[#This Row],[Health]],All_India_Index_Upto_April23__2[[#This Row],[Personal care and effects]])</f>
        <v>119.4</v>
      </c>
      <c r="AF123">
        <v>118.7</v>
      </c>
      <c r="AG123">
        <v>126.6</v>
      </c>
      <c r="AH123" s="10">
        <f>(All_India_Index_Upto_April23__2[[#This Row],[General index]]-AG120)/AG120</f>
        <v>1.0375099760574599E-2</v>
      </c>
    </row>
    <row r="124" spans="1:34" x14ac:dyDescent="0.35">
      <c r="A124" t="s">
        <v>33</v>
      </c>
      <c r="B124">
        <v>2016</v>
      </c>
      <c r="C124" t="s">
        <v>37</v>
      </c>
      <c r="D124">
        <v>126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137.69999999999999</v>
      </c>
      <c r="R124">
        <v>132.19999999999999</v>
      </c>
      <c r="S124">
        <v>126.8</v>
      </c>
      <c r="T124">
        <v>131.4</v>
      </c>
      <c r="U124">
        <v>122.7</v>
      </c>
      <c r="V124">
        <v>126</v>
      </c>
      <c r="W124">
        <v>123.7</v>
      </c>
      <c r="X124">
        <v>112.8</v>
      </c>
      <c r="Y124">
        <v>119.2</v>
      </c>
      <c r="Z124">
        <v>128.5</v>
      </c>
      <c r="AA124">
        <v>121.5</v>
      </c>
      <c r="AB124">
        <v>134</v>
      </c>
      <c r="AC124">
        <f>AVERAGE(All_India_Index_Upto_April23__2[[#This Row],[Pan, tobacco and intoxicants]],All_India_Index_Upto_April23__2[[#This Row],[Recreation and amusement]])</f>
        <v>129.6</v>
      </c>
      <c r="AD124">
        <f>AVERAGE(All_India_Index_Upto_April23__2[[#This Row],[Housing]],All_India_Index_Upto_April23__2[[#This Row],[Household goods and services]])</f>
        <v>126</v>
      </c>
      <c r="AE124">
        <f>AVERAGE(All_India_Index_Upto_April23__2[[#This Row],[Health]],All_India_Index_Upto_April23__2[[#This Row],[Personal care and effects]])</f>
        <v>121.45</v>
      </c>
      <c r="AF124">
        <v>120.7</v>
      </c>
      <c r="AG124">
        <v>128.6</v>
      </c>
      <c r="AH124" s="10">
        <f>(All_India_Index_Upto_April23__2[[#This Row],[General index]]-AG121)/AG121</f>
        <v>1.0212097407698328E-2</v>
      </c>
    </row>
    <row r="125" spans="1:34" x14ac:dyDescent="0.35">
      <c r="A125" t="s">
        <v>30</v>
      </c>
      <c r="B125">
        <v>2016</v>
      </c>
      <c r="C125" t="s">
        <v>38</v>
      </c>
      <c r="D125">
        <v>0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137.19999999999999</v>
      </c>
      <c r="R125">
        <v>136.30000000000001</v>
      </c>
      <c r="S125">
        <v>131.6</v>
      </c>
      <c r="T125">
        <v>135.6</v>
      </c>
      <c r="U125">
        <v>128</v>
      </c>
      <c r="V125">
        <v>129.30000000000001</v>
      </c>
      <c r="W125">
        <v>126.2</v>
      </c>
      <c r="X125">
        <v>116.3</v>
      </c>
      <c r="Y125">
        <v>119.9</v>
      </c>
      <c r="Z125">
        <v>130.19999999999999</v>
      </c>
      <c r="AA125">
        <v>124.1</v>
      </c>
      <c r="AB125">
        <v>136</v>
      </c>
      <c r="AC125">
        <f>AVERAGE(All_India_Index_Upto_April23__2[[#This Row],[Pan, tobacco and intoxicants]],All_India_Index_Upto_April23__2[[#This Row],[Recreation and amusement]])</f>
        <v>130.64999999999998</v>
      </c>
      <c r="AD125">
        <f>AVERAGE(All_India_Index_Upto_April23__2[[#This Row],[Housing]],All_India_Index_Upto_April23__2[[#This Row],[Household goods and services]])</f>
        <v>64.650000000000006</v>
      </c>
      <c r="AE125">
        <f>AVERAGE(All_India_Index_Upto_April23__2[[#This Row],[Health]],All_India_Index_Upto_April23__2[[#This Row],[Personal care and effects]])</f>
        <v>123.05000000000001</v>
      </c>
      <c r="AF125">
        <v>123.3</v>
      </c>
      <c r="AG125">
        <v>131.9</v>
      </c>
      <c r="AH125" s="10">
        <f>(All_India_Index_Upto_April23__2[[#This Row],[General index]]-AG122)/AG122</f>
        <v>1.2279355333844928E-2</v>
      </c>
    </row>
    <row r="126" spans="1:34" x14ac:dyDescent="0.35">
      <c r="A126" t="s">
        <v>32</v>
      </c>
      <c r="B126">
        <v>2016</v>
      </c>
      <c r="C126" t="s">
        <v>38</v>
      </c>
      <c r="D126">
        <v>125.5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142.69999999999999</v>
      </c>
      <c r="R126">
        <v>127.6</v>
      </c>
      <c r="S126">
        <v>121.1</v>
      </c>
      <c r="T126">
        <v>126.6</v>
      </c>
      <c r="U126">
        <v>115.5</v>
      </c>
      <c r="V126">
        <v>123.2</v>
      </c>
      <c r="W126">
        <v>120.6</v>
      </c>
      <c r="X126">
        <v>112.3</v>
      </c>
      <c r="Y126">
        <v>118.8</v>
      </c>
      <c r="Z126">
        <v>129.30000000000001</v>
      </c>
      <c r="AA126">
        <v>119.9</v>
      </c>
      <c r="AB126">
        <v>138.19999999999999</v>
      </c>
      <c r="AC126">
        <f>AVERAGE(All_India_Index_Upto_April23__2[[#This Row],[Pan, tobacco and intoxicants]],All_India_Index_Upto_April23__2[[#This Row],[Recreation and amusement]])</f>
        <v>131.30000000000001</v>
      </c>
      <c r="AD126">
        <f>AVERAGE(All_India_Index_Upto_April23__2[[#This Row],[Housing]],All_India_Index_Upto_April23__2[[#This Row],[Household goods and services]])</f>
        <v>124.35</v>
      </c>
      <c r="AE126">
        <f>AVERAGE(All_India_Index_Upto_April23__2[[#This Row],[Health]],All_India_Index_Upto_April23__2[[#This Row],[Personal care and effects]])</f>
        <v>119.69999999999999</v>
      </c>
      <c r="AF126">
        <v>119.6</v>
      </c>
      <c r="AG126">
        <v>128.1</v>
      </c>
      <c r="AH126" s="10">
        <f>(All_India_Index_Upto_April23__2[[#This Row],[General index]]-AG123)/AG123</f>
        <v>1.1848341232227489E-2</v>
      </c>
    </row>
    <row r="127" spans="1:34" x14ac:dyDescent="0.35">
      <c r="A127" t="s">
        <v>33</v>
      </c>
      <c r="B127">
        <v>2016</v>
      </c>
      <c r="C127" t="s">
        <v>38</v>
      </c>
      <c r="D127">
        <v>125.5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138.69999999999999</v>
      </c>
      <c r="R127">
        <v>132.9</v>
      </c>
      <c r="S127">
        <v>127.2</v>
      </c>
      <c r="T127">
        <v>132</v>
      </c>
      <c r="U127">
        <v>123.3</v>
      </c>
      <c r="V127">
        <v>126.4</v>
      </c>
      <c r="W127">
        <v>124.1</v>
      </c>
      <c r="X127">
        <v>114.2</v>
      </c>
      <c r="Y127">
        <v>119.4</v>
      </c>
      <c r="Z127">
        <v>129.69999999999999</v>
      </c>
      <c r="AA127">
        <v>121.7</v>
      </c>
      <c r="AB127">
        <v>136.80000000000001</v>
      </c>
      <c r="AC127">
        <f>AVERAGE(All_India_Index_Upto_April23__2[[#This Row],[Pan, tobacco and intoxicants]],All_India_Index_Upto_April23__2[[#This Row],[Recreation and amusement]])</f>
        <v>130.19999999999999</v>
      </c>
      <c r="AD127">
        <f>AVERAGE(All_India_Index_Upto_April23__2[[#This Row],[Housing]],All_India_Index_Upto_April23__2[[#This Row],[Household goods and services]])</f>
        <v>125.95</v>
      </c>
      <c r="AE127">
        <f>AVERAGE(All_India_Index_Upto_April23__2[[#This Row],[Health]],All_India_Index_Upto_April23__2[[#This Row],[Personal care and effects]])</f>
        <v>121.75</v>
      </c>
      <c r="AF127">
        <v>121.5</v>
      </c>
      <c r="AG127">
        <v>130.1</v>
      </c>
      <c r="AH127" s="10">
        <f>(All_India_Index_Upto_April23__2[[#This Row],[General index]]-AG124)/AG124</f>
        <v>1.1664074650077761E-2</v>
      </c>
    </row>
    <row r="128" spans="1:34" x14ac:dyDescent="0.35">
      <c r="A128" t="s">
        <v>30</v>
      </c>
      <c r="B128">
        <v>2016</v>
      </c>
      <c r="C128" t="s">
        <v>39</v>
      </c>
      <c r="D128">
        <v>0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138</v>
      </c>
      <c r="R128">
        <v>137.19999999999999</v>
      </c>
      <c r="S128">
        <v>132.19999999999999</v>
      </c>
      <c r="T128">
        <v>136.5</v>
      </c>
      <c r="U128">
        <v>128.19999999999999</v>
      </c>
      <c r="V128">
        <v>130</v>
      </c>
      <c r="W128">
        <v>126.7</v>
      </c>
      <c r="X128">
        <v>116.4</v>
      </c>
      <c r="Y128">
        <v>120.9</v>
      </c>
      <c r="Z128">
        <v>130.80000000000001</v>
      </c>
      <c r="AA128">
        <v>125.2</v>
      </c>
      <c r="AB128">
        <v>137.6</v>
      </c>
      <c r="AC128">
        <f>AVERAGE(All_India_Index_Upto_April23__2[[#This Row],[Pan, tobacco and intoxicants]],All_India_Index_Upto_April23__2[[#This Row],[Recreation and amusement]])</f>
        <v>131.6</v>
      </c>
      <c r="AD128">
        <f>AVERAGE(All_India_Index_Upto_April23__2[[#This Row],[Housing]],All_India_Index_Upto_April23__2[[#This Row],[Household goods and services]])</f>
        <v>65</v>
      </c>
      <c r="AE128">
        <f>AVERAGE(All_India_Index_Upto_April23__2[[#This Row],[Health]],All_India_Index_Upto_April23__2[[#This Row],[Personal care and effects]])</f>
        <v>123.80000000000001</v>
      </c>
      <c r="AF128">
        <v>123.8</v>
      </c>
      <c r="AG128">
        <v>133</v>
      </c>
      <c r="AH128" s="10">
        <f>(All_India_Index_Upto_April23__2[[#This Row],[General index]]-AG125)/AG125</f>
        <v>8.3396512509476446E-3</v>
      </c>
    </row>
    <row r="129" spans="1:34" x14ac:dyDescent="0.35">
      <c r="A129" t="s">
        <v>32</v>
      </c>
      <c r="B129">
        <v>2016</v>
      </c>
      <c r="C129" t="s">
        <v>39</v>
      </c>
      <c r="D129">
        <v>126.4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142.9</v>
      </c>
      <c r="R129">
        <v>127.9</v>
      </c>
      <c r="S129">
        <v>121.1</v>
      </c>
      <c r="T129">
        <v>126.9</v>
      </c>
      <c r="U129">
        <v>115.5</v>
      </c>
      <c r="V129">
        <v>123.5</v>
      </c>
      <c r="W129">
        <v>120.9</v>
      </c>
      <c r="X129">
        <v>111.7</v>
      </c>
      <c r="Y129">
        <v>120</v>
      </c>
      <c r="Z129">
        <v>130.80000000000001</v>
      </c>
      <c r="AA129">
        <v>120.3</v>
      </c>
      <c r="AB129">
        <v>139.80000000000001</v>
      </c>
      <c r="AC129">
        <f>AVERAGE(All_India_Index_Upto_April23__2[[#This Row],[Pan, tobacco and intoxicants]],All_India_Index_Upto_April23__2[[#This Row],[Recreation and amusement]])</f>
        <v>131.6</v>
      </c>
      <c r="AD129">
        <f>AVERAGE(All_India_Index_Upto_April23__2[[#This Row],[Housing]],All_India_Index_Upto_April23__2[[#This Row],[Household goods and services]])</f>
        <v>124.95</v>
      </c>
      <c r="AE129">
        <f>AVERAGE(All_India_Index_Upto_April23__2[[#This Row],[Health]],All_India_Index_Upto_April23__2[[#This Row],[Personal care and effects]])</f>
        <v>120.45</v>
      </c>
      <c r="AF129">
        <v>119.9</v>
      </c>
      <c r="AG129">
        <v>129</v>
      </c>
      <c r="AH129" s="10">
        <f>(All_India_Index_Upto_April23__2[[#This Row],[General index]]-AG126)/AG126</f>
        <v>7.025761124121825E-3</v>
      </c>
    </row>
    <row r="130" spans="1:34" x14ac:dyDescent="0.35">
      <c r="A130" t="s">
        <v>33</v>
      </c>
      <c r="B130">
        <v>2016</v>
      </c>
      <c r="C130" t="s">
        <v>39</v>
      </c>
      <c r="D130">
        <v>126.4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139.30000000000001</v>
      </c>
      <c r="R130">
        <v>133.5</v>
      </c>
      <c r="S130">
        <v>127.6</v>
      </c>
      <c r="T130">
        <v>132.69999999999999</v>
      </c>
      <c r="U130">
        <v>123.4</v>
      </c>
      <c r="V130">
        <v>126.9</v>
      </c>
      <c r="W130">
        <v>124.5</v>
      </c>
      <c r="X130">
        <v>113.9</v>
      </c>
      <c r="Y130">
        <v>120.5</v>
      </c>
      <c r="Z130">
        <v>130.80000000000001</v>
      </c>
      <c r="AA130">
        <v>122.4</v>
      </c>
      <c r="AB130">
        <v>138.4</v>
      </c>
      <c r="AC130">
        <f>AVERAGE(All_India_Index_Upto_April23__2[[#This Row],[Pan, tobacco and intoxicants]],All_India_Index_Upto_April23__2[[#This Row],[Recreation and amusement]])</f>
        <v>130.85000000000002</v>
      </c>
      <c r="AD130">
        <f>AVERAGE(All_India_Index_Upto_April23__2[[#This Row],[Housing]],All_India_Index_Upto_April23__2[[#This Row],[Household goods and services]])</f>
        <v>126.65</v>
      </c>
      <c r="AE130">
        <f>AVERAGE(All_India_Index_Upto_April23__2[[#This Row],[Health]],All_India_Index_Upto_April23__2[[#This Row],[Personal care and effects]])</f>
        <v>122.5</v>
      </c>
      <c r="AF130">
        <v>121.9</v>
      </c>
      <c r="AG130">
        <v>131.1</v>
      </c>
      <c r="AH130" s="10">
        <f>(All_India_Index_Upto_April23__2[[#This Row],[General index]]-AG127)/AG127</f>
        <v>7.6863950807071488E-3</v>
      </c>
    </row>
    <row r="131" spans="1:34" x14ac:dyDescent="0.35">
      <c r="A131" t="s">
        <v>30</v>
      </c>
      <c r="B131">
        <v>2016</v>
      </c>
      <c r="C131" t="s">
        <v>40</v>
      </c>
      <c r="D131">
        <v>0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138.9</v>
      </c>
      <c r="R131">
        <v>137.80000000000001</v>
      </c>
      <c r="S131">
        <v>133</v>
      </c>
      <c r="T131">
        <v>137.1</v>
      </c>
      <c r="U131">
        <v>129.1</v>
      </c>
      <c r="V131">
        <v>130.6</v>
      </c>
      <c r="W131">
        <v>127</v>
      </c>
      <c r="X131">
        <v>116</v>
      </c>
      <c r="Y131">
        <v>122</v>
      </c>
      <c r="Z131">
        <v>131.9</v>
      </c>
      <c r="AA131">
        <v>125.5</v>
      </c>
      <c r="AB131">
        <v>138</v>
      </c>
      <c r="AC131">
        <f>AVERAGE(All_India_Index_Upto_April23__2[[#This Row],[Pan, tobacco and intoxicants]],All_India_Index_Upto_April23__2[[#This Row],[Recreation and amusement]])</f>
        <v>132.19999999999999</v>
      </c>
      <c r="AD131">
        <f>AVERAGE(All_India_Index_Upto_April23__2[[#This Row],[Housing]],All_India_Index_Upto_April23__2[[#This Row],[Household goods and services]])</f>
        <v>65.3</v>
      </c>
      <c r="AE131">
        <f>AVERAGE(All_India_Index_Upto_April23__2[[#This Row],[Health]],All_India_Index_Upto_April23__2[[#This Row],[Personal care and effects]])</f>
        <v>124.5</v>
      </c>
      <c r="AF131">
        <v>124.2</v>
      </c>
      <c r="AG131">
        <v>133.5</v>
      </c>
      <c r="AH131" s="10">
        <f>(All_India_Index_Upto_April23__2[[#This Row],[General index]]-AG128)/AG128</f>
        <v>3.7593984962406013E-3</v>
      </c>
    </row>
    <row r="132" spans="1:34" x14ac:dyDescent="0.35">
      <c r="A132" t="s">
        <v>32</v>
      </c>
      <c r="B132">
        <v>2016</v>
      </c>
      <c r="C132" t="s">
        <v>40</v>
      </c>
      <c r="D132">
        <v>127.3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143.6</v>
      </c>
      <c r="R132">
        <v>128.30000000000001</v>
      </c>
      <c r="S132">
        <v>121.4</v>
      </c>
      <c r="T132">
        <v>127.3</v>
      </c>
      <c r="U132">
        <v>114.7</v>
      </c>
      <c r="V132">
        <v>123.9</v>
      </c>
      <c r="W132">
        <v>121.2</v>
      </c>
      <c r="X132">
        <v>110.4</v>
      </c>
      <c r="Y132">
        <v>120.9</v>
      </c>
      <c r="Z132">
        <v>131.5</v>
      </c>
      <c r="AA132">
        <v>120.6</v>
      </c>
      <c r="AB132">
        <v>137.6</v>
      </c>
      <c r="AC132">
        <f>AVERAGE(All_India_Index_Upto_April23__2[[#This Row],[Pan, tobacco and intoxicants]],All_India_Index_Upto_April23__2[[#This Row],[Recreation and amusement]])</f>
        <v>132.1</v>
      </c>
      <c r="AD132">
        <f>AVERAGE(All_India_Index_Upto_April23__2[[#This Row],[Housing]],All_India_Index_Upto_April23__2[[#This Row],[Household goods and services]])</f>
        <v>125.6</v>
      </c>
      <c r="AE132">
        <f>AVERAGE(All_India_Index_Upto_April23__2[[#This Row],[Health]],All_India_Index_Upto_April23__2[[#This Row],[Personal care and effects]])</f>
        <v>121.05000000000001</v>
      </c>
      <c r="AF132">
        <v>119.9</v>
      </c>
      <c r="AG132">
        <v>128.4</v>
      </c>
      <c r="AH132" s="10">
        <f>(All_India_Index_Upto_April23__2[[#This Row],[General index]]-AG129)/AG129</f>
        <v>-4.6511627906976301E-3</v>
      </c>
    </row>
    <row r="133" spans="1:34" x14ac:dyDescent="0.35">
      <c r="A133" t="s">
        <v>33</v>
      </c>
      <c r="B133">
        <v>2016</v>
      </c>
      <c r="C133" t="s">
        <v>40</v>
      </c>
      <c r="D133">
        <v>127.3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123.6</v>
      </c>
      <c r="V133">
        <v>127.4</v>
      </c>
      <c r="W133">
        <v>124.8</v>
      </c>
      <c r="X133">
        <v>113.1</v>
      </c>
      <c r="Y133">
        <v>121.5</v>
      </c>
      <c r="Z133">
        <v>131.69999999999999</v>
      </c>
      <c r="AA133">
        <v>122.7</v>
      </c>
      <c r="AB133">
        <v>137.9</v>
      </c>
      <c r="AC133">
        <f>AVERAGE(All_India_Index_Upto_April23__2[[#This Row],[Pan, tobacco and intoxicants]],All_India_Index_Upto_April23__2[[#This Row],[Recreation and amusement]])</f>
        <v>131.44999999999999</v>
      </c>
      <c r="AD133">
        <f>AVERAGE(All_India_Index_Upto_April23__2[[#This Row],[Housing]],All_India_Index_Upto_April23__2[[#This Row],[Household goods and services]])</f>
        <v>127.35</v>
      </c>
      <c r="AE133">
        <f>AVERAGE(All_India_Index_Upto_April23__2[[#This Row],[Health]],All_India_Index_Upto_April23__2[[#This Row],[Personal care and effects]])</f>
        <v>123.15</v>
      </c>
      <c r="AF133">
        <v>122.1</v>
      </c>
      <c r="AG133">
        <v>131.1</v>
      </c>
      <c r="AH133" s="10">
        <f>(All_India_Index_Upto_April23__2[[#This Row],[General index]]-AG130)/AG130</f>
        <v>0</v>
      </c>
    </row>
    <row r="134" spans="1:34" x14ac:dyDescent="0.35">
      <c r="A134" t="s">
        <v>30</v>
      </c>
      <c r="B134">
        <v>2016</v>
      </c>
      <c r="C134" t="s">
        <v>41</v>
      </c>
      <c r="D134">
        <v>0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139.9</v>
      </c>
      <c r="R134">
        <v>138.5</v>
      </c>
      <c r="S134">
        <v>133.5</v>
      </c>
      <c r="T134">
        <v>137.80000000000001</v>
      </c>
      <c r="U134">
        <v>129.69999999999999</v>
      </c>
      <c r="V134">
        <v>131.1</v>
      </c>
      <c r="W134">
        <v>127.8</v>
      </c>
      <c r="X134">
        <v>117</v>
      </c>
      <c r="Y134">
        <v>122.8</v>
      </c>
      <c r="Z134">
        <v>132.19999999999999</v>
      </c>
      <c r="AA134">
        <v>125.7</v>
      </c>
      <c r="AB134">
        <v>137.19999999999999</v>
      </c>
      <c r="AC134">
        <f>AVERAGE(All_India_Index_Upto_April23__2[[#This Row],[Pan, tobacco and intoxicants]],All_India_Index_Upto_April23__2[[#This Row],[Recreation and amusement]])</f>
        <v>132.80000000000001</v>
      </c>
      <c r="AD134">
        <f>AVERAGE(All_India_Index_Upto_April23__2[[#This Row],[Housing]],All_India_Index_Upto_April23__2[[#This Row],[Household goods and services]])</f>
        <v>65.55</v>
      </c>
      <c r="AE134">
        <f>AVERAGE(All_India_Index_Upto_April23__2[[#This Row],[Health]],All_India_Index_Upto_April23__2[[#This Row],[Personal care and effects]])</f>
        <v>125.3</v>
      </c>
      <c r="AF134">
        <v>124.9</v>
      </c>
      <c r="AG134">
        <v>133.4</v>
      </c>
      <c r="AH134" s="10">
        <f>(All_India_Index_Upto_April23__2[[#This Row],[General index]]-AG131)/AG131</f>
        <v>-7.4906367041194244E-4</v>
      </c>
    </row>
    <row r="135" spans="1:34" x14ac:dyDescent="0.35">
      <c r="A135" t="s">
        <v>32</v>
      </c>
      <c r="B135">
        <v>2016</v>
      </c>
      <c r="C135" t="s">
        <v>41</v>
      </c>
      <c r="D135">
        <v>127.9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143.9</v>
      </c>
      <c r="R135">
        <v>128.69999999999999</v>
      </c>
      <c r="S135">
        <v>121.6</v>
      </c>
      <c r="T135">
        <v>127.7</v>
      </c>
      <c r="U135">
        <v>114.8</v>
      </c>
      <c r="V135">
        <v>124.3</v>
      </c>
      <c r="W135">
        <v>121.4</v>
      </c>
      <c r="X135">
        <v>111.8</v>
      </c>
      <c r="Y135">
        <v>121.2</v>
      </c>
      <c r="Z135">
        <v>131.6</v>
      </c>
      <c r="AA135">
        <v>120.8</v>
      </c>
      <c r="AB135">
        <v>135.69999999999999</v>
      </c>
      <c r="AC135">
        <f>AVERAGE(All_India_Index_Upto_April23__2[[#This Row],[Pan, tobacco and intoxicants]],All_India_Index_Upto_April23__2[[#This Row],[Recreation and amusement]])</f>
        <v>132.35</v>
      </c>
      <c r="AD135">
        <f>AVERAGE(All_India_Index_Upto_April23__2[[#This Row],[Housing]],All_India_Index_Upto_April23__2[[#This Row],[Household goods and services]])</f>
        <v>126.1</v>
      </c>
      <c r="AE135">
        <f>AVERAGE(All_India_Index_Upto_April23__2[[#This Row],[Health]],All_India_Index_Upto_April23__2[[#This Row],[Personal care and effects]])</f>
        <v>121.30000000000001</v>
      </c>
      <c r="AF135">
        <v>120.5</v>
      </c>
      <c r="AG135">
        <v>128</v>
      </c>
      <c r="AH135" s="10">
        <f>(All_India_Index_Upto_April23__2[[#This Row],[General index]]-AG132)/AG132</f>
        <v>-3.1152647975078323E-3</v>
      </c>
    </row>
    <row r="136" spans="1:34" x14ac:dyDescent="0.35">
      <c r="A136" t="s">
        <v>33</v>
      </c>
      <c r="B136">
        <v>2016</v>
      </c>
      <c r="C136" t="s">
        <v>41</v>
      </c>
      <c r="D136">
        <v>127.9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141</v>
      </c>
      <c r="R136">
        <v>134.6</v>
      </c>
      <c r="S136">
        <v>128.6</v>
      </c>
      <c r="T136">
        <v>133.80000000000001</v>
      </c>
      <c r="U136">
        <v>124.1</v>
      </c>
      <c r="V136">
        <v>127.9</v>
      </c>
      <c r="W136">
        <v>125.4</v>
      </c>
      <c r="X136">
        <v>114.3</v>
      </c>
      <c r="Y136">
        <v>122.1</v>
      </c>
      <c r="Z136">
        <v>131.80000000000001</v>
      </c>
      <c r="AA136">
        <v>122.9</v>
      </c>
      <c r="AB136">
        <v>136.6</v>
      </c>
      <c r="AC136">
        <f>AVERAGE(All_India_Index_Upto_April23__2[[#This Row],[Pan, tobacco and intoxicants]],All_India_Index_Upto_April23__2[[#This Row],[Recreation and amusement]])</f>
        <v>131.94999999999999</v>
      </c>
      <c r="AD136">
        <f>AVERAGE(All_India_Index_Upto_April23__2[[#This Row],[Housing]],All_India_Index_Upto_April23__2[[#This Row],[Household goods and services]])</f>
        <v>127.9</v>
      </c>
      <c r="AE136">
        <f>AVERAGE(All_India_Index_Upto_April23__2[[#This Row],[Health]],All_India_Index_Upto_April23__2[[#This Row],[Personal care and effects]])</f>
        <v>123.75</v>
      </c>
      <c r="AF136">
        <v>122.8</v>
      </c>
      <c r="AG136">
        <v>130.9</v>
      </c>
      <c r="AH136" s="10">
        <f>(All_India_Index_Upto_April23__2[[#This Row],[General index]]-AG133)/AG133</f>
        <v>-1.5255530129671139E-3</v>
      </c>
    </row>
    <row r="137" spans="1:34" x14ac:dyDescent="0.35">
      <c r="A137" t="s">
        <v>30</v>
      </c>
      <c r="B137">
        <v>2016</v>
      </c>
      <c r="C137" t="s">
        <v>42</v>
      </c>
      <c r="D137">
        <v>0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129.80000000000001</v>
      </c>
      <c r="V137">
        <v>131.80000000000001</v>
      </c>
      <c r="W137">
        <v>128.69999999999999</v>
      </c>
      <c r="X137">
        <v>117.8</v>
      </c>
      <c r="Y137">
        <v>123</v>
      </c>
      <c r="Z137">
        <v>133</v>
      </c>
      <c r="AA137">
        <v>126.5</v>
      </c>
      <c r="AB137">
        <v>137.4</v>
      </c>
      <c r="AC137">
        <f>AVERAGE(All_India_Index_Upto_April23__2[[#This Row],[Pan, tobacco and intoxicants]],All_India_Index_Upto_April23__2[[#This Row],[Recreation and amusement]])</f>
        <v>133.69999999999999</v>
      </c>
      <c r="AD137">
        <f>AVERAGE(All_India_Index_Upto_April23__2[[#This Row],[Housing]],All_India_Index_Upto_April23__2[[#This Row],[Household goods and services]])</f>
        <v>65.900000000000006</v>
      </c>
      <c r="AE137">
        <f>AVERAGE(All_India_Index_Upto_April23__2[[#This Row],[Health]],All_India_Index_Upto_April23__2[[#This Row],[Personal care and effects]])</f>
        <v>125.85</v>
      </c>
      <c r="AF137">
        <v>125.7</v>
      </c>
      <c r="AG137">
        <v>133.80000000000001</v>
      </c>
      <c r="AH137" s="10">
        <f>(All_India_Index_Upto_April23__2[[#This Row],[General index]]-AG134)/AG134</f>
        <v>2.9985007496252298E-3</v>
      </c>
    </row>
    <row r="138" spans="1:34" x14ac:dyDescent="0.35">
      <c r="A138" t="s">
        <v>32</v>
      </c>
      <c r="B138">
        <v>2016</v>
      </c>
      <c r="C138" t="s">
        <v>42</v>
      </c>
      <c r="D138">
        <v>128.69999999999999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144.30000000000001</v>
      </c>
      <c r="R138">
        <v>129.1</v>
      </c>
      <c r="S138">
        <v>121.9</v>
      </c>
      <c r="T138">
        <v>128</v>
      </c>
      <c r="U138">
        <v>115.2</v>
      </c>
      <c r="V138">
        <v>124.5</v>
      </c>
      <c r="W138">
        <v>121.8</v>
      </c>
      <c r="X138">
        <v>112.8</v>
      </c>
      <c r="Y138">
        <v>120.8</v>
      </c>
      <c r="Z138">
        <v>131.9</v>
      </c>
      <c r="AA138">
        <v>121.2</v>
      </c>
      <c r="AB138">
        <v>136.30000000000001</v>
      </c>
      <c r="AC138">
        <f>AVERAGE(All_India_Index_Upto_April23__2[[#This Row],[Pan, tobacco and intoxicants]],All_India_Index_Upto_April23__2[[#This Row],[Recreation and amusement]])</f>
        <v>132.75</v>
      </c>
      <c r="AD138">
        <f>AVERAGE(All_India_Index_Upto_April23__2[[#This Row],[Housing]],All_India_Index_Upto_April23__2[[#This Row],[Household goods and services]])</f>
        <v>126.6</v>
      </c>
      <c r="AE138">
        <f>AVERAGE(All_India_Index_Upto_April23__2[[#This Row],[Health]],All_India_Index_Upto_April23__2[[#This Row],[Personal care and effects]])</f>
        <v>121.3</v>
      </c>
      <c r="AF138">
        <v>120.9</v>
      </c>
      <c r="AG138">
        <v>128.6</v>
      </c>
      <c r="AH138" s="10">
        <f>(All_India_Index_Upto_April23__2[[#This Row],[General index]]-AG135)/AG135</f>
        <v>4.6874999999999556E-3</v>
      </c>
    </row>
    <row r="139" spans="1:34" x14ac:dyDescent="0.35">
      <c r="A139" t="s">
        <v>33</v>
      </c>
      <c r="B139">
        <v>2016</v>
      </c>
      <c r="C139" t="s">
        <v>42</v>
      </c>
      <c r="D139">
        <v>128.69999999999999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141.80000000000001</v>
      </c>
      <c r="R139">
        <v>135.5</v>
      </c>
      <c r="S139">
        <v>129.1</v>
      </c>
      <c r="T139">
        <v>134.5</v>
      </c>
      <c r="U139">
        <v>124.3</v>
      </c>
      <c r="V139">
        <v>128.4</v>
      </c>
      <c r="W139">
        <v>126.1</v>
      </c>
      <c r="X139">
        <v>115.2</v>
      </c>
      <c r="Y139">
        <v>122.1</v>
      </c>
      <c r="Z139">
        <v>132.4</v>
      </c>
      <c r="AA139">
        <v>123.5</v>
      </c>
      <c r="AB139">
        <v>137</v>
      </c>
      <c r="AC139">
        <f>AVERAGE(All_India_Index_Upto_April23__2[[#This Row],[Pan, tobacco and intoxicants]],All_India_Index_Upto_April23__2[[#This Row],[Recreation and amusement]])</f>
        <v>132.65</v>
      </c>
      <c r="AD139">
        <f>AVERAGE(All_India_Index_Upto_April23__2[[#This Row],[Housing]],All_India_Index_Upto_April23__2[[#This Row],[Household goods and services]])</f>
        <v>128.55000000000001</v>
      </c>
      <c r="AE139">
        <f>AVERAGE(All_India_Index_Upto_April23__2[[#This Row],[Health]],All_India_Index_Upto_April23__2[[#This Row],[Personal care and effects]])</f>
        <v>124.1</v>
      </c>
      <c r="AF139">
        <v>123.4</v>
      </c>
      <c r="AG139">
        <v>131.4</v>
      </c>
      <c r="AH139" s="10">
        <f>(All_India_Index_Upto_April23__2[[#This Row],[General index]]-AG136)/AG136</f>
        <v>3.819709702062643E-3</v>
      </c>
    </row>
    <row r="140" spans="1:34" x14ac:dyDescent="0.35">
      <c r="A140" t="s">
        <v>30</v>
      </c>
      <c r="B140">
        <v>2016</v>
      </c>
      <c r="C140" t="s">
        <v>44</v>
      </c>
      <c r="D140">
        <v>0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141.19999999999999</v>
      </c>
      <c r="R140">
        <v>139.9</v>
      </c>
      <c r="S140">
        <v>134.5</v>
      </c>
      <c r="T140">
        <v>139.19999999999999</v>
      </c>
      <c r="U140">
        <v>130.30000000000001</v>
      </c>
      <c r="V140">
        <v>132.1</v>
      </c>
      <c r="W140">
        <v>129.1</v>
      </c>
      <c r="X140">
        <v>118.2</v>
      </c>
      <c r="Y140">
        <v>123.5</v>
      </c>
      <c r="Z140">
        <v>133.69999999999999</v>
      </c>
      <c r="AA140">
        <v>126.9</v>
      </c>
      <c r="AB140">
        <v>136.6</v>
      </c>
      <c r="AC140">
        <f>AVERAGE(All_India_Index_Upto_April23__2[[#This Row],[Pan, tobacco and intoxicants]],All_India_Index_Upto_April23__2[[#This Row],[Recreation and amusement]])</f>
        <v>134.05000000000001</v>
      </c>
      <c r="AD140">
        <f>AVERAGE(All_India_Index_Upto_April23__2[[#This Row],[Housing]],All_India_Index_Upto_April23__2[[#This Row],[Household goods and services]])</f>
        <v>66.05</v>
      </c>
      <c r="AE140">
        <f>AVERAGE(All_India_Index_Upto_April23__2[[#This Row],[Health]],All_India_Index_Upto_April23__2[[#This Row],[Personal care and effects]])</f>
        <v>126.3</v>
      </c>
      <c r="AF140">
        <v>126.1</v>
      </c>
      <c r="AG140">
        <v>133.6</v>
      </c>
      <c r="AH140" s="10">
        <f>(All_India_Index_Upto_April23__2[[#This Row],[General index]]-AG137)/AG137</f>
        <v>-1.494768310911936E-3</v>
      </c>
    </row>
    <row r="141" spans="1:34" x14ac:dyDescent="0.35">
      <c r="A141" t="s">
        <v>32</v>
      </c>
      <c r="B141">
        <v>2016</v>
      </c>
      <c r="C141" t="s">
        <v>44</v>
      </c>
      <c r="D141">
        <v>129.1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144.30000000000001</v>
      </c>
      <c r="R141">
        <v>129.6</v>
      </c>
      <c r="S141">
        <v>122.1</v>
      </c>
      <c r="T141">
        <v>128.5</v>
      </c>
      <c r="U141">
        <v>116.2</v>
      </c>
      <c r="V141">
        <v>124.7</v>
      </c>
      <c r="W141">
        <v>122.1</v>
      </c>
      <c r="X141">
        <v>113.4</v>
      </c>
      <c r="Y141">
        <v>121.3</v>
      </c>
      <c r="Z141">
        <v>132.1</v>
      </c>
      <c r="AA141">
        <v>121.7</v>
      </c>
      <c r="AB141">
        <v>135.19999999999999</v>
      </c>
      <c r="AC141">
        <f>AVERAGE(All_India_Index_Upto_April23__2[[#This Row],[Pan, tobacco and intoxicants]],All_India_Index_Upto_April23__2[[#This Row],[Recreation and amusement]])</f>
        <v>133</v>
      </c>
      <c r="AD141">
        <f>AVERAGE(All_India_Index_Upto_April23__2[[#This Row],[Housing]],All_India_Index_Upto_April23__2[[#This Row],[Household goods and services]])</f>
        <v>126.9</v>
      </c>
      <c r="AE141">
        <f>AVERAGE(All_India_Index_Upto_April23__2[[#This Row],[Health]],All_India_Index_Upto_April23__2[[#This Row],[Personal care and effects]])</f>
        <v>121.69999999999999</v>
      </c>
      <c r="AF141">
        <v>121.3</v>
      </c>
      <c r="AG141">
        <v>128.5</v>
      </c>
      <c r="AH141" s="10">
        <f>(All_India_Index_Upto_April23__2[[#This Row],[General index]]-AG138)/AG138</f>
        <v>-7.7760497667180657E-4</v>
      </c>
    </row>
    <row r="142" spans="1:34" x14ac:dyDescent="0.35">
      <c r="A142" t="s">
        <v>33</v>
      </c>
      <c r="B142">
        <v>2016</v>
      </c>
      <c r="C142" t="s">
        <v>44</v>
      </c>
      <c r="D142">
        <v>129.1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142</v>
      </c>
      <c r="R142">
        <v>135.80000000000001</v>
      </c>
      <c r="S142">
        <v>129.30000000000001</v>
      </c>
      <c r="T142">
        <v>135</v>
      </c>
      <c r="U142">
        <v>125</v>
      </c>
      <c r="V142">
        <v>128.6</v>
      </c>
      <c r="W142">
        <v>126.4</v>
      </c>
      <c r="X142">
        <v>115.7</v>
      </c>
      <c r="Y142">
        <v>122.6</v>
      </c>
      <c r="Z142">
        <v>132.80000000000001</v>
      </c>
      <c r="AA142">
        <v>124</v>
      </c>
      <c r="AB142">
        <v>136.1</v>
      </c>
      <c r="AC142">
        <f>AVERAGE(All_India_Index_Upto_April23__2[[#This Row],[Pan, tobacco and intoxicants]],All_India_Index_Upto_April23__2[[#This Row],[Recreation and amusement]])</f>
        <v>133</v>
      </c>
      <c r="AD142">
        <f>AVERAGE(All_India_Index_Upto_April23__2[[#This Row],[Housing]],All_India_Index_Upto_April23__2[[#This Row],[Household goods and services]])</f>
        <v>128.85</v>
      </c>
      <c r="AE142">
        <f>AVERAGE(All_India_Index_Upto_April23__2[[#This Row],[Health]],All_India_Index_Upto_April23__2[[#This Row],[Personal care and effects]])</f>
        <v>124.5</v>
      </c>
      <c r="AF142">
        <v>123.8</v>
      </c>
      <c r="AG142">
        <v>131.19999999999999</v>
      </c>
      <c r="AH142" s="10">
        <f>(All_India_Index_Upto_April23__2[[#This Row],[General index]]-AG139)/AG139</f>
        <v>-1.52207001522083E-3</v>
      </c>
    </row>
    <row r="143" spans="1:34" x14ac:dyDescent="0.35">
      <c r="A143" t="s">
        <v>30</v>
      </c>
      <c r="B143">
        <v>2016</v>
      </c>
      <c r="C143" t="s">
        <v>45</v>
      </c>
      <c r="D143">
        <v>0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142.4</v>
      </c>
      <c r="R143">
        <v>140.4</v>
      </c>
      <c r="S143">
        <v>135.19999999999999</v>
      </c>
      <c r="T143">
        <v>139.69999999999999</v>
      </c>
      <c r="U143">
        <v>132</v>
      </c>
      <c r="V143">
        <v>132.9</v>
      </c>
      <c r="W143">
        <v>129.69999999999999</v>
      </c>
      <c r="X143">
        <v>118.6</v>
      </c>
      <c r="Y143">
        <v>121.9</v>
      </c>
      <c r="Z143">
        <v>134.19999999999999</v>
      </c>
      <c r="AA143">
        <v>127.3</v>
      </c>
      <c r="AB143">
        <v>134.69999999999999</v>
      </c>
      <c r="AC143">
        <f>AVERAGE(All_India_Index_Upto_April23__2[[#This Row],[Pan, tobacco and intoxicants]],All_India_Index_Upto_April23__2[[#This Row],[Recreation and amusement]])</f>
        <v>134.85</v>
      </c>
      <c r="AD143">
        <f>AVERAGE(All_India_Index_Upto_April23__2[[#This Row],[Housing]],All_India_Index_Upto_April23__2[[#This Row],[Household goods and services]])</f>
        <v>66.45</v>
      </c>
      <c r="AE143">
        <f>AVERAGE(All_India_Index_Upto_April23__2[[#This Row],[Health]],All_India_Index_Upto_April23__2[[#This Row],[Personal care and effects]])</f>
        <v>125.8</v>
      </c>
      <c r="AF143">
        <v>126.3</v>
      </c>
      <c r="AG143">
        <v>132.80000000000001</v>
      </c>
      <c r="AH143" s="10">
        <f>(All_India_Index_Upto_April23__2[[#This Row],[General index]]-AG140)/AG140</f>
        <v>-5.9880239520956812E-3</v>
      </c>
    </row>
    <row r="144" spans="1:34" x14ac:dyDescent="0.35">
      <c r="A144" t="s">
        <v>32</v>
      </c>
      <c r="B144">
        <v>2016</v>
      </c>
      <c r="C144" t="s">
        <v>45</v>
      </c>
      <c r="D144">
        <v>128.5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145</v>
      </c>
      <c r="R144">
        <v>130</v>
      </c>
      <c r="S144">
        <v>122.2</v>
      </c>
      <c r="T144">
        <v>128.80000000000001</v>
      </c>
      <c r="U144">
        <v>117.8</v>
      </c>
      <c r="V144">
        <v>125</v>
      </c>
      <c r="W144">
        <v>122.3</v>
      </c>
      <c r="X144">
        <v>113.7</v>
      </c>
      <c r="Y144">
        <v>119.9</v>
      </c>
      <c r="Z144">
        <v>132.30000000000001</v>
      </c>
      <c r="AA144">
        <v>121.8</v>
      </c>
      <c r="AB144">
        <v>132.80000000000001</v>
      </c>
      <c r="AC144">
        <f>AVERAGE(All_India_Index_Upto_April23__2[[#This Row],[Pan, tobacco and intoxicants]],All_India_Index_Upto_April23__2[[#This Row],[Recreation and amusement]])</f>
        <v>133.4</v>
      </c>
      <c r="AD144">
        <f>AVERAGE(All_India_Index_Upto_April23__2[[#This Row],[Housing]],All_India_Index_Upto_April23__2[[#This Row],[Household goods and services]])</f>
        <v>126.75</v>
      </c>
      <c r="AE144">
        <f>AVERAGE(All_India_Index_Upto_April23__2[[#This Row],[Health]],All_India_Index_Upto_April23__2[[#This Row],[Personal care and effects]])</f>
        <v>121.1</v>
      </c>
      <c r="AF144">
        <v>121.4</v>
      </c>
      <c r="AG144">
        <v>127.6</v>
      </c>
      <c r="AH144" s="10">
        <f>(All_India_Index_Upto_April23__2[[#This Row],[General index]]-AG141)/AG141</f>
        <v>-7.0038910505837021E-3</v>
      </c>
    </row>
    <row r="145" spans="1:34" x14ac:dyDescent="0.35">
      <c r="A145" t="s">
        <v>33</v>
      </c>
      <c r="B145">
        <v>2016</v>
      </c>
      <c r="C145" t="s">
        <v>45</v>
      </c>
      <c r="D145">
        <v>128.5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143.1</v>
      </c>
      <c r="R145">
        <v>136.30000000000001</v>
      </c>
      <c r="S145">
        <v>129.80000000000001</v>
      </c>
      <c r="T145">
        <v>135.4</v>
      </c>
      <c r="U145">
        <v>126.6</v>
      </c>
      <c r="V145">
        <v>129.19999999999999</v>
      </c>
      <c r="W145">
        <v>126.9</v>
      </c>
      <c r="X145">
        <v>116</v>
      </c>
      <c r="Y145">
        <v>121.1</v>
      </c>
      <c r="Z145">
        <v>133.1</v>
      </c>
      <c r="AA145">
        <v>124.2</v>
      </c>
      <c r="AB145">
        <v>134</v>
      </c>
      <c r="AC145">
        <f>AVERAGE(All_India_Index_Upto_April23__2[[#This Row],[Pan, tobacco and intoxicants]],All_India_Index_Upto_April23__2[[#This Row],[Recreation and amusement]])</f>
        <v>133.65</v>
      </c>
      <c r="AD145">
        <f>AVERAGE(All_India_Index_Upto_April23__2[[#This Row],[Housing]],All_India_Index_Upto_April23__2[[#This Row],[Household goods and services]])</f>
        <v>128.85</v>
      </c>
      <c r="AE145">
        <f>AVERAGE(All_India_Index_Upto_April23__2[[#This Row],[Health]],All_India_Index_Upto_April23__2[[#This Row],[Personal care and effects]])</f>
        <v>124</v>
      </c>
      <c r="AF145">
        <v>123.9</v>
      </c>
      <c r="AG145">
        <v>130.4</v>
      </c>
      <c r="AH145" s="10">
        <f>(All_India_Index_Upto_April23__2[[#This Row],[General index]]-AG142)/AG142</f>
        <v>-6.0975609756096271E-3</v>
      </c>
    </row>
    <row r="146" spans="1:34" x14ac:dyDescent="0.35">
      <c r="A146" t="s">
        <v>30</v>
      </c>
      <c r="B146">
        <v>2017</v>
      </c>
      <c r="C146" t="s">
        <v>31</v>
      </c>
      <c r="D146">
        <v>0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143.1</v>
      </c>
      <c r="R146">
        <v>140.69999999999999</v>
      </c>
      <c r="S146">
        <v>135.80000000000001</v>
      </c>
      <c r="T146">
        <v>140</v>
      </c>
      <c r="U146">
        <v>132.1</v>
      </c>
      <c r="V146">
        <v>133.19999999999999</v>
      </c>
      <c r="W146">
        <v>129.9</v>
      </c>
      <c r="X146">
        <v>119.1</v>
      </c>
      <c r="Y146">
        <v>122.3</v>
      </c>
      <c r="Z146">
        <v>134.6</v>
      </c>
      <c r="AA146">
        <v>127</v>
      </c>
      <c r="AB146">
        <v>133.69999999999999</v>
      </c>
      <c r="AC146">
        <f>AVERAGE(All_India_Index_Upto_April23__2[[#This Row],[Pan, tobacco and intoxicants]],All_India_Index_Upto_April23__2[[#This Row],[Recreation and amusement]])</f>
        <v>135.05000000000001</v>
      </c>
      <c r="AD146">
        <f>AVERAGE(All_India_Index_Upto_April23__2[[#This Row],[Housing]],All_India_Index_Upto_April23__2[[#This Row],[Household goods and services]])</f>
        <v>66.599999999999994</v>
      </c>
      <c r="AE146">
        <f>AVERAGE(All_India_Index_Upto_April23__2[[#This Row],[Health]],All_India_Index_Upto_April23__2[[#This Row],[Personal care and effects]])</f>
        <v>126.1</v>
      </c>
      <c r="AF146">
        <v>126.6</v>
      </c>
      <c r="AG146">
        <v>132.4</v>
      </c>
      <c r="AH146" s="10">
        <f>(All_India_Index_Upto_April23__2[[#This Row],[General index]]-AG143)/AG143</f>
        <v>-3.012048192771127E-3</v>
      </c>
    </row>
    <row r="147" spans="1:34" x14ac:dyDescent="0.35">
      <c r="A147" t="s">
        <v>32</v>
      </c>
      <c r="B147">
        <v>2017</v>
      </c>
      <c r="C147" t="s">
        <v>31</v>
      </c>
      <c r="D147">
        <v>129.6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145.6</v>
      </c>
      <c r="R147">
        <v>130.19999999999999</v>
      </c>
      <c r="S147">
        <v>122.3</v>
      </c>
      <c r="T147">
        <v>129</v>
      </c>
      <c r="U147">
        <v>118</v>
      </c>
      <c r="V147">
        <v>125.1</v>
      </c>
      <c r="W147">
        <v>122.6</v>
      </c>
      <c r="X147">
        <v>115.2</v>
      </c>
      <c r="Y147">
        <v>120.9</v>
      </c>
      <c r="Z147">
        <v>132.4</v>
      </c>
      <c r="AA147">
        <v>122</v>
      </c>
      <c r="AB147">
        <v>132</v>
      </c>
      <c r="AC147">
        <f>AVERAGE(All_India_Index_Upto_April23__2[[#This Row],[Pan, tobacco and intoxicants]],All_India_Index_Upto_April23__2[[#This Row],[Recreation and amusement]])</f>
        <v>133.80000000000001</v>
      </c>
      <c r="AD147">
        <f>AVERAGE(All_India_Index_Upto_April23__2[[#This Row],[Housing]],All_India_Index_Upto_April23__2[[#This Row],[Household goods and services]])</f>
        <v>127.35</v>
      </c>
      <c r="AE147">
        <f>AVERAGE(All_India_Index_Upto_April23__2[[#This Row],[Health]],All_India_Index_Upto_April23__2[[#This Row],[Personal care and effects]])</f>
        <v>121.75</v>
      </c>
      <c r="AF147">
        <v>122.1</v>
      </c>
      <c r="AG147">
        <v>127.8</v>
      </c>
      <c r="AH147" s="10">
        <f>(All_India_Index_Upto_April23__2[[#This Row],[General index]]-AG144)/AG144</f>
        <v>1.5673981191222793E-3</v>
      </c>
    </row>
    <row r="148" spans="1:34" x14ac:dyDescent="0.35">
      <c r="A148" t="s">
        <v>33</v>
      </c>
      <c r="B148">
        <v>2017</v>
      </c>
      <c r="C148" t="s">
        <v>31</v>
      </c>
      <c r="D148">
        <v>129.6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143.80000000000001</v>
      </c>
      <c r="R148">
        <v>136.6</v>
      </c>
      <c r="S148">
        <v>130.19999999999999</v>
      </c>
      <c r="T148">
        <v>135.6</v>
      </c>
      <c r="U148">
        <v>126.8</v>
      </c>
      <c r="V148">
        <v>129.4</v>
      </c>
      <c r="W148">
        <v>127.1</v>
      </c>
      <c r="X148">
        <v>117</v>
      </c>
      <c r="Y148">
        <v>121.7</v>
      </c>
      <c r="Z148">
        <v>133.30000000000001</v>
      </c>
      <c r="AA148">
        <v>124.2</v>
      </c>
      <c r="AB148">
        <v>133.1</v>
      </c>
      <c r="AC148">
        <f>AVERAGE(All_India_Index_Upto_April23__2[[#This Row],[Pan, tobacco and intoxicants]],All_India_Index_Upto_April23__2[[#This Row],[Recreation and amusement]])</f>
        <v>134</v>
      </c>
      <c r="AD148">
        <f>AVERAGE(All_India_Index_Upto_April23__2[[#This Row],[Housing]],All_India_Index_Upto_April23__2[[#This Row],[Household goods and services]])</f>
        <v>129.5</v>
      </c>
      <c r="AE148">
        <f>AVERAGE(All_India_Index_Upto_April23__2[[#This Row],[Health]],All_India_Index_Upto_April23__2[[#This Row],[Personal care and effects]])</f>
        <v>124.4</v>
      </c>
      <c r="AF148">
        <v>124.4</v>
      </c>
      <c r="AG148">
        <v>130.30000000000001</v>
      </c>
      <c r="AH148" s="10">
        <f>(All_India_Index_Upto_April23__2[[#This Row],[General index]]-AG145)/AG145</f>
        <v>-7.668711656441281E-4</v>
      </c>
    </row>
    <row r="149" spans="1:34" x14ac:dyDescent="0.35">
      <c r="A149" t="s">
        <v>30</v>
      </c>
      <c r="B149">
        <v>2017</v>
      </c>
      <c r="C149" t="s">
        <v>34</v>
      </c>
      <c r="D149">
        <v>0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133.19999999999999</v>
      </c>
      <c r="V149">
        <v>133.6</v>
      </c>
      <c r="W149">
        <v>130.1</v>
      </c>
      <c r="X149">
        <v>119.5</v>
      </c>
      <c r="Y149">
        <v>123.2</v>
      </c>
      <c r="Z149">
        <v>134.9</v>
      </c>
      <c r="AA149">
        <v>127.7</v>
      </c>
      <c r="AB149">
        <v>133.6</v>
      </c>
      <c r="AC149">
        <f>AVERAGE(All_India_Index_Upto_April23__2[[#This Row],[Pan, tobacco and intoxicants]],All_India_Index_Upto_April23__2[[#This Row],[Recreation and amusement]])</f>
        <v>135.69999999999999</v>
      </c>
      <c r="AD149">
        <f>AVERAGE(All_India_Index_Upto_April23__2[[#This Row],[Housing]],All_India_Index_Upto_April23__2[[#This Row],[Household goods and services]])</f>
        <v>66.8</v>
      </c>
      <c r="AE149">
        <f>AVERAGE(All_India_Index_Upto_April23__2[[#This Row],[Health]],All_India_Index_Upto_April23__2[[#This Row],[Personal care and effects]])</f>
        <v>126.65</v>
      </c>
      <c r="AF149">
        <v>127</v>
      </c>
      <c r="AG149">
        <v>132.6</v>
      </c>
      <c r="AH149" s="10">
        <f>(All_India_Index_Upto_April23__2[[#This Row],[General index]]-AG146)/AG146</f>
        <v>1.5105740181268023E-3</v>
      </c>
    </row>
    <row r="150" spans="1:34" x14ac:dyDescent="0.35">
      <c r="A150" t="s">
        <v>32</v>
      </c>
      <c r="B150">
        <v>2017</v>
      </c>
      <c r="C150" t="s">
        <v>34</v>
      </c>
      <c r="D150">
        <v>130.5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146.30000000000001</v>
      </c>
      <c r="R150">
        <v>130.5</v>
      </c>
      <c r="S150">
        <v>122.5</v>
      </c>
      <c r="T150">
        <v>129.30000000000001</v>
      </c>
      <c r="U150">
        <v>119.2</v>
      </c>
      <c r="V150">
        <v>125.3</v>
      </c>
      <c r="W150">
        <v>122.9</v>
      </c>
      <c r="X150">
        <v>115.5</v>
      </c>
      <c r="Y150">
        <v>121.7</v>
      </c>
      <c r="Z150">
        <v>132.4</v>
      </c>
      <c r="AA150">
        <v>122.2</v>
      </c>
      <c r="AB150">
        <v>132.1</v>
      </c>
      <c r="AC150">
        <f>AVERAGE(All_India_Index_Upto_April23__2[[#This Row],[Pan, tobacco and intoxicants]],All_India_Index_Upto_April23__2[[#This Row],[Recreation and amusement]])</f>
        <v>134.25</v>
      </c>
      <c r="AD150">
        <f>AVERAGE(All_India_Index_Upto_April23__2[[#This Row],[Housing]],All_India_Index_Upto_April23__2[[#This Row],[Household goods and services]])</f>
        <v>127.9</v>
      </c>
      <c r="AE150">
        <f>AVERAGE(All_India_Index_Upto_April23__2[[#This Row],[Health]],All_India_Index_Upto_April23__2[[#This Row],[Personal care and effects]])</f>
        <v>122.30000000000001</v>
      </c>
      <c r="AF150">
        <v>122.4</v>
      </c>
      <c r="AG150">
        <v>128.19999999999999</v>
      </c>
      <c r="AH150" s="10">
        <f>(All_India_Index_Upto_April23__2[[#This Row],[General index]]-AG147)/AG147</f>
        <v>3.1298904538340491E-3</v>
      </c>
    </row>
    <row r="151" spans="1:34" x14ac:dyDescent="0.35">
      <c r="A151" t="s">
        <v>33</v>
      </c>
      <c r="B151">
        <v>2017</v>
      </c>
      <c r="C151" t="s">
        <v>34</v>
      </c>
      <c r="D151">
        <v>130.5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144.4</v>
      </c>
      <c r="R151">
        <v>136.80000000000001</v>
      </c>
      <c r="S151">
        <v>130.30000000000001</v>
      </c>
      <c r="T151">
        <v>135.9</v>
      </c>
      <c r="U151">
        <v>127.9</v>
      </c>
      <c r="V151">
        <v>129.69999999999999</v>
      </c>
      <c r="W151">
        <v>127.4</v>
      </c>
      <c r="X151">
        <v>117.4</v>
      </c>
      <c r="Y151">
        <v>122.6</v>
      </c>
      <c r="Z151">
        <v>133.4</v>
      </c>
      <c r="AA151">
        <v>124.6</v>
      </c>
      <c r="AB151">
        <v>133</v>
      </c>
      <c r="AC151">
        <f>AVERAGE(All_India_Index_Upto_April23__2[[#This Row],[Pan, tobacco and intoxicants]],All_India_Index_Upto_April23__2[[#This Row],[Recreation and amusement]])</f>
        <v>134.5</v>
      </c>
      <c r="AD151">
        <f>AVERAGE(All_India_Index_Upto_April23__2[[#This Row],[Housing]],All_India_Index_Upto_April23__2[[#This Row],[Household goods and services]])</f>
        <v>130.1</v>
      </c>
      <c r="AE151">
        <f>AVERAGE(All_India_Index_Upto_April23__2[[#This Row],[Health]],All_India_Index_Upto_April23__2[[#This Row],[Personal care and effects]])</f>
        <v>125</v>
      </c>
      <c r="AF151">
        <v>124.8</v>
      </c>
      <c r="AG151">
        <v>130.6</v>
      </c>
      <c r="AH151" s="10">
        <f>(All_India_Index_Upto_April23__2[[#This Row],[General index]]-AG148)/AG148</f>
        <v>2.3023791250958016E-3</v>
      </c>
    </row>
    <row r="152" spans="1:34" x14ac:dyDescent="0.35">
      <c r="A152" t="s">
        <v>30</v>
      </c>
      <c r="B152">
        <v>2017</v>
      </c>
      <c r="C152" t="s">
        <v>35</v>
      </c>
      <c r="D152">
        <v>0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134.19999999999999</v>
      </c>
      <c r="V152">
        <v>134.1</v>
      </c>
      <c r="W152">
        <v>130.6</v>
      </c>
      <c r="X152">
        <v>119.8</v>
      </c>
      <c r="Y152">
        <v>123.3</v>
      </c>
      <c r="Z152">
        <v>135.19999999999999</v>
      </c>
      <c r="AA152">
        <v>128.30000000000001</v>
      </c>
      <c r="AB152">
        <v>133.4</v>
      </c>
      <c r="AC152">
        <f>AVERAGE(All_India_Index_Upto_April23__2[[#This Row],[Pan, tobacco and intoxicants]],All_India_Index_Upto_April23__2[[#This Row],[Recreation and amusement]])</f>
        <v>136.25</v>
      </c>
      <c r="AD152">
        <f>AVERAGE(All_India_Index_Upto_April23__2[[#This Row],[Housing]],All_India_Index_Upto_April23__2[[#This Row],[Household goods and services]])</f>
        <v>67.05</v>
      </c>
      <c r="AE152">
        <f>AVERAGE(All_India_Index_Upto_April23__2[[#This Row],[Health]],All_India_Index_Upto_April23__2[[#This Row],[Personal care and effects]])</f>
        <v>126.94999999999999</v>
      </c>
      <c r="AF152">
        <v>127.4</v>
      </c>
      <c r="AG152">
        <v>132.80000000000001</v>
      </c>
      <c r="AH152" s="10">
        <f>(All_India_Index_Upto_April23__2[[#This Row],[General index]]-AG149)/AG149</f>
        <v>1.5082956259428134E-3</v>
      </c>
    </row>
    <row r="153" spans="1:34" x14ac:dyDescent="0.35">
      <c r="A153" t="s">
        <v>32</v>
      </c>
      <c r="B153">
        <v>2017</v>
      </c>
      <c r="C153" t="s">
        <v>35</v>
      </c>
      <c r="D153">
        <v>131.1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147.5</v>
      </c>
      <c r="R153">
        <v>130.80000000000001</v>
      </c>
      <c r="S153">
        <v>122.8</v>
      </c>
      <c r="T153">
        <v>129.6</v>
      </c>
      <c r="U153">
        <v>120.8</v>
      </c>
      <c r="V153">
        <v>125.6</v>
      </c>
      <c r="W153">
        <v>123.1</v>
      </c>
      <c r="X153">
        <v>115.6</v>
      </c>
      <c r="Y153">
        <v>121.7</v>
      </c>
      <c r="Z153">
        <v>132.80000000000001</v>
      </c>
      <c r="AA153">
        <v>122.4</v>
      </c>
      <c r="AB153">
        <v>132.6</v>
      </c>
      <c r="AC153">
        <f>AVERAGE(All_India_Index_Upto_April23__2[[#This Row],[Pan, tobacco and intoxicants]],All_India_Index_Upto_April23__2[[#This Row],[Recreation and amusement]])</f>
        <v>134.94999999999999</v>
      </c>
      <c r="AD153">
        <f>AVERAGE(All_India_Index_Upto_April23__2[[#This Row],[Housing]],All_India_Index_Upto_April23__2[[#This Row],[Household goods and services]])</f>
        <v>128.35</v>
      </c>
      <c r="AE153">
        <f>AVERAGE(All_India_Index_Upto_April23__2[[#This Row],[Health]],All_India_Index_Upto_April23__2[[#This Row],[Personal care and effects]])</f>
        <v>122.4</v>
      </c>
      <c r="AF153">
        <v>122.6</v>
      </c>
      <c r="AG153">
        <v>128.69999999999999</v>
      </c>
      <c r="AH153" s="10">
        <f>(All_India_Index_Upto_April23__2[[#This Row],[General index]]-AG150)/AG150</f>
        <v>3.9001560062402497E-3</v>
      </c>
    </row>
    <row r="154" spans="1:34" x14ac:dyDescent="0.35">
      <c r="A154" t="s">
        <v>33</v>
      </c>
      <c r="B154">
        <v>2017</v>
      </c>
      <c r="C154" t="s">
        <v>35</v>
      </c>
      <c r="D154">
        <v>131.1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145.1</v>
      </c>
      <c r="R154">
        <v>137.30000000000001</v>
      </c>
      <c r="S154">
        <v>130.6</v>
      </c>
      <c r="T154">
        <v>136.4</v>
      </c>
      <c r="U154">
        <v>129.1</v>
      </c>
      <c r="V154">
        <v>130.1</v>
      </c>
      <c r="W154">
        <v>127.8</v>
      </c>
      <c r="X154">
        <v>117.6</v>
      </c>
      <c r="Y154">
        <v>122.6</v>
      </c>
      <c r="Z154">
        <v>133.80000000000001</v>
      </c>
      <c r="AA154">
        <v>125</v>
      </c>
      <c r="AB154">
        <v>133.1</v>
      </c>
      <c r="AC154">
        <f>AVERAGE(All_India_Index_Upto_April23__2[[#This Row],[Pan, tobacco and intoxicants]],All_India_Index_Upto_April23__2[[#This Row],[Recreation and amusement]])</f>
        <v>135.05000000000001</v>
      </c>
      <c r="AD154">
        <f>AVERAGE(All_India_Index_Upto_April23__2[[#This Row],[Housing]],All_India_Index_Upto_April23__2[[#This Row],[Household goods and services]])</f>
        <v>130.6</v>
      </c>
      <c r="AE154">
        <f>AVERAGE(All_India_Index_Upto_April23__2[[#This Row],[Health]],All_India_Index_Upto_April23__2[[#This Row],[Personal care and effects]])</f>
        <v>125.19999999999999</v>
      </c>
      <c r="AF154">
        <v>125.1</v>
      </c>
      <c r="AG154">
        <v>130.9</v>
      </c>
      <c r="AH154" s="10">
        <f>(All_India_Index_Upto_April23__2[[#This Row],[General index]]-AG151)/AG151</f>
        <v>2.2970903522206076E-3</v>
      </c>
    </row>
    <row r="155" spans="1:34" x14ac:dyDescent="0.35">
      <c r="A155" t="s">
        <v>30</v>
      </c>
      <c r="B155">
        <v>2017</v>
      </c>
      <c r="C155" t="s">
        <v>36</v>
      </c>
      <c r="D155">
        <v>0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144.4</v>
      </c>
      <c r="R155">
        <v>142.4</v>
      </c>
      <c r="S155">
        <v>136.80000000000001</v>
      </c>
      <c r="T155">
        <v>141.6</v>
      </c>
      <c r="U155">
        <v>135</v>
      </c>
      <c r="V155">
        <v>134.30000000000001</v>
      </c>
      <c r="W155">
        <v>131</v>
      </c>
      <c r="X155">
        <v>119.2</v>
      </c>
      <c r="Y155">
        <v>123.7</v>
      </c>
      <c r="Z155">
        <v>135.69999999999999</v>
      </c>
      <c r="AA155">
        <v>128.30000000000001</v>
      </c>
      <c r="AB155">
        <v>133.5</v>
      </c>
      <c r="AC155">
        <f>AVERAGE(All_India_Index_Upto_April23__2[[#This Row],[Pan, tobacco and intoxicants]],All_India_Index_Upto_April23__2[[#This Row],[Recreation and amusement]])</f>
        <v>136.35000000000002</v>
      </c>
      <c r="AD155">
        <f>AVERAGE(All_India_Index_Upto_April23__2[[#This Row],[Housing]],All_India_Index_Upto_April23__2[[#This Row],[Household goods and services]])</f>
        <v>67.150000000000006</v>
      </c>
      <c r="AE155">
        <f>AVERAGE(All_India_Index_Upto_April23__2[[#This Row],[Health]],All_India_Index_Upto_April23__2[[#This Row],[Personal care and effects]])</f>
        <v>127.35</v>
      </c>
      <c r="AF155">
        <v>127.5</v>
      </c>
      <c r="AG155">
        <v>132.9</v>
      </c>
      <c r="AH155" s="10">
        <f>(All_India_Index_Upto_April23__2[[#This Row],[General index]]-AG152)/AG152</f>
        <v>7.5301204819272819E-4</v>
      </c>
    </row>
    <row r="156" spans="1:34" x14ac:dyDescent="0.35">
      <c r="A156" t="s">
        <v>32</v>
      </c>
      <c r="B156">
        <v>2017</v>
      </c>
      <c r="C156" t="s">
        <v>36</v>
      </c>
      <c r="D156">
        <v>131.69999999999999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148</v>
      </c>
      <c r="R156">
        <v>131.19999999999999</v>
      </c>
      <c r="S156">
        <v>123</v>
      </c>
      <c r="T156">
        <v>130</v>
      </c>
      <c r="U156">
        <v>121.4</v>
      </c>
      <c r="V156">
        <v>126</v>
      </c>
      <c r="W156">
        <v>123.4</v>
      </c>
      <c r="X156">
        <v>114.3</v>
      </c>
      <c r="Y156">
        <v>122.2</v>
      </c>
      <c r="Z156">
        <v>133.6</v>
      </c>
      <c r="AA156">
        <v>122.6</v>
      </c>
      <c r="AB156">
        <v>133.4</v>
      </c>
      <c r="AC156">
        <f>AVERAGE(All_India_Index_Upto_April23__2[[#This Row],[Pan, tobacco and intoxicants]],All_India_Index_Upto_April23__2[[#This Row],[Recreation and amusement]])</f>
        <v>135.30000000000001</v>
      </c>
      <c r="AD156">
        <f>AVERAGE(All_India_Index_Upto_April23__2[[#This Row],[Housing]],All_India_Index_Upto_April23__2[[#This Row],[Household goods and services]])</f>
        <v>128.85</v>
      </c>
      <c r="AE156">
        <f>AVERAGE(All_India_Index_Upto_April23__2[[#This Row],[Health]],All_India_Index_Upto_April23__2[[#This Row],[Personal care and effects]])</f>
        <v>122.80000000000001</v>
      </c>
      <c r="AF156">
        <v>122.5</v>
      </c>
      <c r="AG156">
        <v>129.1</v>
      </c>
      <c r="AH156" s="10">
        <f>(All_India_Index_Upto_April23__2[[#This Row],[General index]]-AG153)/AG153</f>
        <v>3.1080031080031522E-3</v>
      </c>
    </row>
    <row r="157" spans="1:34" x14ac:dyDescent="0.35">
      <c r="A157" t="s">
        <v>33</v>
      </c>
      <c r="B157">
        <v>2017</v>
      </c>
      <c r="C157" t="s">
        <v>36</v>
      </c>
      <c r="D157">
        <v>131.69999999999999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145.4</v>
      </c>
      <c r="R157">
        <v>138</v>
      </c>
      <c r="S157">
        <v>131.1</v>
      </c>
      <c r="T157">
        <v>137</v>
      </c>
      <c r="U157">
        <v>129.80000000000001</v>
      </c>
      <c r="V157">
        <v>130.4</v>
      </c>
      <c r="W157">
        <v>128.1</v>
      </c>
      <c r="X157">
        <v>116.6</v>
      </c>
      <c r="Y157">
        <v>123.1</v>
      </c>
      <c r="Z157">
        <v>134.5</v>
      </c>
      <c r="AA157">
        <v>125.1</v>
      </c>
      <c r="AB157">
        <v>133.5</v>
      </c>
      <c r="AC157">
        <f>AVERAGE(All_India_Index_Upto_April23__2[[#This Row],[Pan, tobacco and intoxicants]],All_India_Index_Upto_April23__2[[#This Row],[Recreation and amusement]])</f>
        <v>135.25</v>
      </c>
      <c r="AD157">
        <f>AVERAGE(All_India_Index_Upto_April23__2[[#This Row],[Housing]],All_India_Index_Upto_April23__2[[#This Row],[Household goods and services]])</f>
        <v>131.05000000000001</v>
      </c>
      <c r="AE157">
        <f>AVERAGE(All_India_Index_Upto_April23__2[[#This Row],[Health]],All_India_Index_Upto_April23__2[[#This Row],[Personal care and effects]])</f>
        <v>125.6</v>
      </c>
      <c r="AF157">
        <v>125.1</v>
      </c>
      <c r="AG157">
        <v>131.1</v>
      </c>
      <c r="AH157" s="10">
        <f>(All_India_Index_Upto_April23__2[[#This Row],[General index]]-AG154)/AG154</f>
        <v>1.5278838808249703E-3</v>
      </c>
    </row>
    <row r="158" spans="1:34" x14ac:dyDescent="0.35">
      <c r="A158" t="s">
        <v>30</v>
      </c>
      <c r="B158">
        <v>2017</v>
      </c>
      <c r="C158" t="s">
        <v>37</v>
      </c>
      <c r="D158">
        <v>0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135</v>
      </c>
      <c r="V158">
        <v>134.9</v>
      </c>
      <c r="W158">
        <v>131.4</v>
      </c>
      <c r="X158">
        <v>119.4</v>
      </c>
      <c r="Y158">
        <v>123.7</v>
      </c>
      <c r="Z158">
        <v>136.30000000000001</v>
      </c>
      <c r="AA158">
        <v>129.4</v>
      </c>
      <c r="AB158">
        <v>133.80000000000001</v>
      </c>
      <c r="AC158">
        <f>AVERAGE(All_India_Index_Upto_April23__2[[#This Row],[Pan, tobacco and intoxicants]],All_India_Index_Upto_April23__2[[#This Row],[Recreation and amusement]])</f>
        <v>137.44999999999999</v>
      </c>
      <c r="AD158">
        <f>AVERAGE(All_India_Index_Upto_April23__2[[#This Row],[Housing]],All_India_Index_Upto_April23__2[[#This Row],[Household goods and services]])</f>
        <v>67.45</v>
      </c>
      <c r="AE158">
        <f>AVERAGE(All_India_Index_Upto_April23__2[[#This Row],[Health]],All_India_Index_Upto_April23__2[[#This Row],[Personal care and effects]])</f>
        <v>127.55000000000001</v>
      </c>
      <c r="AF158">
        <v>127.9</v>
      </c>
      <c r="AG158">
        <v>133.30000000000001</v>
      </c>
      <c r="AH158" s="10">
        <f>(All_India_Index_Upto_April23__2[[#This Row],[General index]]-AG155)/AG155</f>
        <v>3.0097817908202084E-3</v>
      </c>
    </row>
    <row r="159" spans="1:34" x14ac:dyDescent="0.35">
      <c r="A159" t="s">
        <v>32</v>
      </c>
      <c r="B159">
        <v>2017</v>
      </c>
      <c r="C159" t="s">
        <v>37</v>
      </c>
      <c r="D159">
        <v>132.1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148.30000000000001</v>
      </c>
      <c r="R159">
        <v>131.5</v>
      </c>
      <c r="S159">
        <v>123.2</v>
      </c>
      <c r="T159">
        <v>130.19999999999999</v>
      </c>
      <c r="U159">
        <v>120.1</v>
      </c>
      <c r="V159">
        <v>126.5</v>
      </c>
      <c r="W159">
        <v>123.6</v>
      </c>
      <c r="X159">
        <v>114.3</v>
      </c>
      <c r="Y159">
        <v>122</v>
      </c>
      <c r="Z159">
        <v>133.80000000000001</v>
      </c>
      <c r="AA159">
        <v>122.8</v>
      </c>
      <c r="AB159">
        <v>133.6</v>
      </c>
      <c r="AC159">
        <f>AVERAGE(All_India_Index_Upto_April23__2[[#This Row],[Pan, tobacco and intoxicants]],All_India_Index_Upto_April23__2[[#This Row],[Recreation and amusement]])</f>
        <v>135.55000000000001</v>
      </c>
      <c r="AD159">
        <f>AVERAGE(All_India_Index_Upto_April23__2[[#This Row],[Housing]],All_India_Index_Upto_April23__2[[#This Row],[Household goods and services]])</f>
        <v>129.30000000000001</v>
      </c>
      <c r="AE159">
        <f>AVERAGE(All_India_Index_Upto_April23__2[[#This Row],[Health]],All_India_Index_Upto_April23__2[[#This Row],[Personal care and effects]])</f>
        <v>122.8</v>
      </c>
      <c r="AF159">
        <v>122.6</v>
      </c>
      <c r="AG159">
        <v>129.30000000000001</v>
      </c>
      <c r="AH159" s="10">
        <f>(All_India_Index_Upto_April23__2[[#This Row],[General index]]-AG156)/AG156</f>
        <v>1.54918667699471E-3</v>
      </c>
    </row>
    <row r="160" spans="1:34" x14ac:dyDescent="0.35">
      <c r="A160" t="s">
        <v>33</v>
      </c>
      <c r="B160">
        <v>2017</v>
      </c>
      <c r="C160" t="s">
        <v>37</v>
      </c>
      <c r="D160">
        <v>132.1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129.4</v>
      </c>
      <c r="V160">
        <v>130.9</v>
      </c>
      <c r="W160">
        <v>128.4</v>
      </c>
      <c r="X160">
        <v>116.7</v>
      </c>
      <c r="Y160">
        <v>123</v>
      </c>
      <c r="Z160">
        <v>134.80000000000001</v>
      </c>
      <c r="AA160">
        <v>125.7</v>
      </c>
      <c r="AB160">
        <v>133.69999999999999</v>
      </c>
      <c r="AC160">
        <f>AVERAGE(All_India_Index_Upto_April23__2[[#This Row],[Pan, tobacco and intoxicants]],All_India_Index_Upto_April23__2[[#This Row],[Recreation and amusement]])</f>
        <v>135.94999999999999</v>
      </c>
      <c r="AD160">
        <f>AVERAGE(All_India_Index_Upto_April23__2[[#This Row],[Housing]],All_India_Index_Upto_April23__2[[#This Row],[Household goods and services]])</f>
        <v>131.5</v>
      </c>
      <c r="AE160">
        <f>AVERAGE(All_India_Index_Upto_April23__2[[#This Row],[Health]],All_India_Index_Upto_April23__2[[#This Row],[Personal care and effects]])</f>
        <v>125.7</v>
      </c>
      <c r="AF160">
        <v>125.3</v>
      </c>
      <c r="AG160">
        <v>131.4</v>
      </c>
      <c r="AH160" s="10">
        <f>(All_India_Index_Upto_April23__2[[#This Row],[General index]]-AG157)/AG157</f>
        <v>2.2883295194508877E-3</v>
      </c>
    </row>
    <row r="161" spans="1:34" x14ac:dyDescent="0.35">
      <c r="A161" t="s">
        <v>30</v>
      </c>
      <c r="B161">
        <v>2017</v>
      </c>
      <c r="C161" t="s">
        <v>38</v>
      </c>
      <c r="D161">
        <v>0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134.80000000000001</v>
      </c>
      <c r="V161">
        <v>135.19999999999999</v>
      </c>
      <c r="W161">
        <v>131.30000000000001</v>
      </c>
      <c r="X161">
        <v>119.4</v>
      </c>
      <c r="Y161">
        <v>124.1</v>
      </c>
      <c r="Z161">
        <v>136.9</v>
      </c>
      <c r="AA161">
        <v>129.80000000000001</v>
      </c>
      <c r="AB161">
        <v>134.9</v>
      </c>
      <c r="AC161">
        <f>AVERAGE(All_India_Index_Upto_April23__2[[#This Row],[Pan, tobacco and intoxicants]],All_India_Index_Upto_April23__2[[#This Row],[Recreation and amusement]])</f>
        <v>137.80000000000001</v>
      </c>
      <c r="AD161">
        <f>AVERAGE(All_India_Index_Upto_April23__2[[#This Row],[Housing]],All_India_Index_Upto_April23__2[[#This Row],[Household goods and services]])</f>
        <v>67.599999999999994</v>
      </c>
      <c r="AE161">
        <f>AVERAGE(All_India_Index_Upto_April23__2[[#This Row],[Health]],All_India_Index_Upto_April23__2[[#This Row],[Personal care and effects]])</f>
        <v>127.7</v>
      </c>
      <c r="AF161">
        <v>128.1</v>
      </c>
      <c r="AG161">
        <v>133.9</v>
      </c>
      <c r="AH161" s="10">
        <f>(All_India_Index_Upto_April23__2[[#This Row],[General index]]-AG158)/AG158</f>
        <v>4.5011252813202873E-3</v>
      </c>
    </row>
    <row r="162" spans="1:34" x14ac:dyDescent="0.35">
      <c r="A162" t="s">
        <v>32</v>
      </c>
      <c r="B162">
        <v>2017</v>
      </c>
      <c r="C162" t="s">
        <v>38</v>
      </c>
      <c r="D162">
        <v>131.4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148.6</v>
      </c>
      <c r="R162">
        <v>131.5</v>
      </c>
      <c r="S162">
        <v>123.2</v>
      </c>
      <c r="T162">
        <v>130.19999999999999</v>
      </c>
      <c r="U162">
        <v>119</v>
      </c>
      <c r="V162">
        <v>126.8</v>
      </c>
      <c r="W162">
        <v>123.8</v>
      </c>
      <c r="X162">
        <v>113.9</v>
      </c>
      <c r="Y162">
        <v>122.5</v>
      </c>
      <c r="Z162">
        <v>134.30000000000001</v>
      </c>
      <c r="AA162">
        <v>122.9</v>
      </c>
      <c r="AB162">
        <v>135.69999999999999</v>
      </c>
      <c r="AC162">
        <f>AVERAGE(All_India_Index_Upto_April23__2[[#This Row],[Pan, tobacco and intoxicants]],All_India_Index_Upto_April23__2[[#This Row],[Recreation and amusement]])</f>
        <v>135.75</v>
      </c>
      <c r="AD162">
        <f>AVERAGE(All_India_Index_Upto_April23__2[[#This Row],[Housing]],All_India_Index_Upto_April23__2[[#This Row],[Household goods and services]])</f>
        <v>129.1</v>
      </c>
      <c r="AE162">
        <f>AVERAGE(All_India_Index_Upto_April23__2[[#This Row],[Health]],All_India_Index_Upto_April23__2[[#This Row],[Personal care and effects]])</f>
        <v>123.15</v>
      </c>
      <c r="AF162">
        <v>122.7</v>
      </c>
      <c r="AG162">
        <v>129.9</v>
      </c>
      <c r="AH162" s="10">
        <f>(All_India_Index_Upto_April23__2[[#This Row],[General index]]-AG159)/AG159</f>
        <v>4.6403712296983314E-3</v>
      </c>
    </row>
    <row r="163" spans="1:34" x14ac:dyDescent="0.35">
      <c r="A163" t="s">
        <v>33</v>
      </c>
      <c r="B163">
        <v>2017</v>
      </c>
      <c r="C163" t="s">
        <v>38</v>
      </c>
      <c r="D163">
        <v>131.4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146.5</v>
      </c>
      <c r="R163">
        <v>138.5</v>
      </c>
      <c r="S163">
        <v>131.69999999999999</v>
      </c>
      <c r="T163">
        <v>137.5</v>
      </c>
      <c r="U163">
        <v>128.80000000000001</v>
      </c>
      <c r="V163">
        <v>131.19999999999999</v>
      </c>
      <c r="W163">
        <v>128.5</v>
      </c>
      <c r="X163">
        <v>116.5</v>
      </c>
      <c r="Y163">
        <v>123.4</v>
      </c>
      <c r="Z163">
        <v>135.4</v>
      </c>
      <c r="AA163">
        <v>125.9</v>
      </c>
      <c r="AB163">
        <v>135.19999999999999</v>
      </c>
      <c r="AC163">
        <f>AVERAGE(All_India_Index_Upto_April23__2[[#This Row],[Pan, tobacco and intoxicants]],All_India_Index_Upto_April23__2[[#This Row],[Recreation and amusement]])</f>
        <v>136.19999999999999</v>
      </c>
      <c r="AD163">
        <f>AVERAGE(All_India_Index_Upto_April23__2[[#This Row],[Housing]],All_India_Index_Upto_April23__2[[#This Row],[Household goods and services]])</f>
        <v>131.30000000000001</v>
      </c>
      <c r="AE163">
        <f>AVERAGE(All_India_Index_Upto_April23__2[[#This Row],[Health]],All_India_Index_Upto_April23__2[[#This Row],[Personal care and effects]])</f>
        <v>125.95</v>
      </c>
      <c r="AF163">
        <v>125.5</v>
      </c>
      <c r="AG163">
        <v>132</v>
      </c>
      <c r="AH163" s="10">
        <f>(All_India_Index_Upto_April23__2[[#This Row],[General index]]-AG160)/AG160</f>
        <v>4.5662100456620568E-3</v>
      </c>
    </row>
    <row r="164" spans="1:34" x14ac:dyDescent="0.35">
      <c r="A164" t="s">
        <v>30</v>
      </c>
      <c r="B164">
        <v>2017</v>
      </c>
      <c r="C164" t="s">
        <v>39</v>
      </c>
      <c r="D164">
        <v>0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147.4</v>
      </c>
      <c r="R164">
        <v>144.30000000000001</v>
      </c>
      <c r="S164">
        <v>138.1</v>
      </c>
      <c r="T164">
        <v>143.5</v>
      </c>
      <c r="U164">
        <v>135.30000000000001</v>
      </c>
      <c r="V164">
        <v>136.1</v>
      </c>
      <c r="W164">
        <v>132.1</v>
      </c>
      <c r="X164">
        <v>119.1</v>
      </c>
      <c r="Y164">
        <v>124.4</v>
      </c>
      <c r="Z164">
        <v>138.6</v>
      </c>
      <c r="AA164">
        <v>130.6</v>
      </c>
      <c r="AB164">
        <v>138.5</v>
      </c>
      <c r="AC164">
        <f>AVERAGE(All_India_Index_Upto_April23__2[[#This Row],[Pan, tobacco and intoxicants]],All_India_Index_Upto_April23__2[[#This Row],[Recreation and amusement]])</f>
        <v>139</v>
      </c>
      <c r="AD164">
        <f>AVERAGE(All_India_Index_Upto_April23__2[[#This Row],[Housing]],All_India_Index_Upto_April23__2[[#This Row],[Household goods and services]])</f>
        <v>68.05</v>
      </c>
      <c r="AE164">
        <f>AVERAGE(All_India_Index_Upto_April23__2[[#This Row],[Health]],All_India_Index_Upto_April23__2[[#This Row],[Personal care and effects]])</f>
        <v>128.25</v>
      </c>
      <c r="AF164">
        <v>128.6</v>
      </c>
      <c r="AG164">
        <v>136.19999999999999</v>
      </c>
      <c r="AH164" s="10">
        <f>(All_India_Index_Upto_April23__2[[#This Row],[General index]]-AG161)/AG161</f>
        <v>1.7176997759521903E-2</v>
      </c>
    </row>
    <row r="165" spans="1:34" x14ac:dyDescent="0.35">
      <c r="A165" t="s">
        <v>32</v>
      </c>
      <c r="B165">
        <v>2017</v>
      </c>
      <c r="C165" t="s">
        <v>39</v>
      </c>
      <c r="D165">
        <v>132.6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150.5</v>
      </c>
      <c r="R165">
        <v>131.6</v>
      </c>
      <c r="S165">
        <v>123.7</v>
      </c>
      <c r="T165">
        <v>130.4</v>
      </c>
      <c r="U165">
        <v>119.7</v>
      </c>
      <c r="V165">
        <v>127.2</v>
      </c>
      <c r="W165">
        <v>125</v>
      </c>
      <c r="X165">
        <v>113.2</v>
      </c>
      <c r="Y165">
        <v>122.4</v>
      </c>
      <c r="Z165">
        <v>135.5</v>
      </c>
      <c r="AA165">
        <v>123.5</v>
      </c>
      <c r="AB165">
        <v>139.80000000000001</v>
      </c>
      <c r="AC165">
        <f>AVERAGE(All_India_Index_Upto_April23__2[[#This Row],[Pan, tobacco and intoxicants]],All_India_Index_Upto_April23__2[[#This Row],[Recreation and amusement]])</f>
        <v>137</v>
      </c>
      <c r="AD165">
        <f>AVERAGE(All_India_Index_Upto_April23__2[[#This Row],[Housing]],All_India_Index_Upto_April23__2[[#This Row],[Household goods and services]])</f>
        <v>129.9</v>
      </c>
      <c r="AE165">
        <f>AVERAGE(All_India_Index_Upto_April23__2[[#This Row],[Health]],All_India_Index_Upto_April23__2[[#This Row],[Personal care and effects]])</f>
        <v>123.7</v>
      </c>
      <c r="AF165">
        <v>123</v>
      </c>
      <c r="AG165">
        <v>131.80000000000001</v>
      </c>
      <c r="AH165" s="10">
        <f>(All_India_Index_Upto_April23__2[[#This Row],[General index]]-AG162)/AG162</f>
        <v>1.4626635873749081E-2</v>
      </c>
    </row>
    <row r="166" spans="1:34" x14ac:dyDescent="0.35">
      <c r="A166" t="s">
        <v>33</v>
      </c>
      <c r="B166">
        <v>2017</v>
      </c>
      <c r="C166" t="s">
        <v>39</v>
      </c>
      <c r="D166">
        <v>132.6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129.4</v>
      </c>
      <c r="V166">
        <v>131.9</v>
      </c>
      <c r="W166">
        <v>129.4</v>
      </c>
      <c r="X166">
        <v>116</v>
      </c>
      <c r="Y166">
        <v>123.6</v>
      </c>
      <c r="Z166">
        <v>136.80000000000001</v>
      </c>
      <c r="AA166">
        <v>126.6</v>
      </c>
      <c r="AB166">
        <v>139</v>
      </c>
      <c r="AC166">
        <f>AVERAGE(All_India_Index_Upto_April23__2[[#This Row],[Pan, tobacco and intoxicants]],All_India_Index_Upto_April23__2[[#This Row],[Recreation and amusement]])</f>
        <v>137.39999999999998</v>
      </c>
      <c r="AD166">
        <f>AVERAGE(All_India_Index_Upto_April23__2[[#This Row],[Housing]],All_India_Index_Upto_April23__2[[#This Row],[Household goods and services]])</f>
        <v>132.25</v>
      </c>
      <c r="AE166">
        <f>AVERAGE(All_India_Index_Upto_April23__2[[#This Row],[Health]],All_India_Index_Upto_April23__2[[#This Row],[Personal care and effects]])</f>
        <v>126.5</v>
      </c>
      <c r="AF166">
        <v>125.9</v>
      </c>
      <c r="AG166">
        <v>134.19999999999999</v>
      </c>
      <c r="AH166" s="10">
        <f>(All_India_Index_Upto_April23__2[[#This Row],[General index]]-AG163)/AG163</f>
        <v>1.666666666666658E-2</v>
      </c>
    </row>
    <row r="167" spans="1:34" x14ac:dyDescent="0.35">
      <c r="A167" t="s">
        <v>30</v>
      </c>
      <c r="B167">
        <v>2017</v>
      </c>
      <c r="C167" t="s">
        <v>40</v>
      </c>
      <c r="D167">
        <v>0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149</v>
      </c>
      <c r="R167">
        <v>145.30000000000001</v>
      </c>
      <c r="S167">
        <v>139.19999999999999</v>
      </c>
      <c r="T167">
        <v>144.5</v>
      </c>
      <c r="U167">
        <v>136.4</v>
      </c>
      <c r="V167">
        <v>137.30000000000001</v>
      </c>
      <c r="W167">
        <v>133</v>
      </c>
      <c r="X167">
        <v>120.3</v>
      </c>
      <c r="Y167">
        <v>125.4</v>
      </c>
      <c r="Z167">
        <v>140.19999999999999</v>
      </c>
      <c r="AA167">
        <v>131.5</v>
      </c>
      <c r="AB167">
        <v>140.6</v>
      </c>
      <c r="AC167">
        <f>AVERAGE(All_India_Index_Upto_April23__2[[#This Row],[Pan, tobacco and intoxicants]],All_India_Index_Upto_April23__2[[#This Row],[Recreation and amusement]])</f>
        <v>140.25</v>
      </c>
      <c r="AD167">
        <f>AVERAGE(All_India_Index_Upto_April23__2[[#This Row],[Housing]],All_India_Index_Upto_April23__2[[#This Row],[Household goods and services]])</f>
        <v>68.650000000000006</v>
      </c>
      <c r="AE167">
        <f>AVERAGE(All_India_Index_Upto_April23__2[[#This Row],[Health]],All_India_Index_Upto_April23__2[[#This Row],[Personal care and effects]])</f>
        <v>129.19999999999999</v>
      </c>
      <c r="AF167">
        <v>129.69999999999999</v>
      </c>
      <c r="AG167">
        <v>137.80000000000001</v>
      </c>
      <c r="AH167" s="10">
        <f>(All_India_Index_Upto_April23__2[[#This Row],[General index]]-AG164)/AG164</f>
        <v>1.174743024963306E-2</v>
      </c>
    </row>
    <row r="168" spans="1:34" x14ac:dyDescent="0.35">
      <c r="A168" t="s">
        <v>32</v>
      </c>
      <c r="B168">
        <v>2017</v>
      </c>
      <c r="C168" t="s">
        <v>40</v>
      </c>
      <c r="D168">
        <v>134.4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152.1</v>
      </c>
      <c r="R168">
        <v>132.69999999999999</v>
      </c>
      <c r="S168">
        <v>124.3</v>
      </c>
      <c r="T168">
        <v>131.4</v>
      </c>
      <c r="U168">
        <v>118.9</v>
      </c>
      <c r="V168">
        <v>127.7</v>
      </c>
      <c r="W168">
        <v>125.7</v>
      </c>
      <c r="X168">
        <v>114.6</v>
      </c>
      <c r="Y168">
        <v>123.3</v>
      </c>
      <c r="Z168">
        <v>135.69999999999999</v>
      </c>
      <c r="AA168">
        <v>124.1</v>
      </c>
      <c r="AB168">
        <v>140.5</v>
      </c>
      <c r="AC168">
        <f>AVERAGE(All_India_Index_Upto_April23__2[[#This Row],[Pan, tobacco and intoxicants]],All_India_Index_Upto_April23__2[[#This Row],[Recreation and amusement]])</f>
        <v>138.1</v>
      </c>
      <c r="AD168">
        <f>AVERAGE(All_India_Index_Upto_April23__2[[#This Row],[Housing]],All_India_Index_Upto_April23__2[[#This Row],[Household goods and services]])</f>
        <v>131.05000000000001</v>
      </c>
      <c r="AE168">
        <f>AVERAGE(All_India_Index_Upto_April23__2[[#This Row],[Health]],All_India_Index_Upto_April23__2[[#This Row],[Personal care and effects]])</f>
        <v>124.5</v>
      </c>
      <c r="AF168">
        <v>123.8</v>
      </c>
      <c r="AG168">
        <v>132.69999999999999</v>
      </c>
      <c r="AH168" s="10">
        <f>(All_India_Index_Upto_April23__2[[#This Row],[General index]]-AG165)/AG165</f>
        <v>6.8285280728374595E-3</v>
      </c>
    </row>
    <row r="169" spans="1:34" x14ac:dyDescent="0.35">
      <c r="A169" t="s">
        <v>33</v>
      </c>
      <c r="B169">
        <v>2017</v>
      </c>
      <c r="C169" t="s">
        <v>40</v>
      </c>
      <c r="D169">
        <v>134.4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129.80000000000001</v>
      </c>
      <c r="V169">
        <v>132.80000000000001</v>
      </c>
      <c r="W169">
        <v>130.19999999999999</v>
      </c>
      <c r="X169">
        <v>117.3</v>
      </c>
      <c r="Y169">
        <v>124.5</v>
      </c>
      <c r="Z169">
        <v>137.6</v>
      </c>
      <c r="AA169">
        <v>127.3</v>
      </c>
      <c r="AB169">
        <v>140.6</v>
      </c>
      <c r="AC169">
        <f>AVERAGE(All_India_Index_Upto_April23__2[[#This Row],[Pan, tobacco and intoxicants]],All_India_Index_Upto_April23__2[[#This Row],[Recreation and amusement]])</f>
        <v>138.55000000000001</v>
      </c>
      <c r="AD169">
        <f>AVERAGE(All_India_Index_Upto_April23__2[[#This Row],[Housing]],All_India_Index_Upto_April23__2[[#This Row],[Household goods and services]])</f>
        <v>133.60000000000002</v>
      </c>
      <c r="AE169">
        <f>AVERAGE(All_India_Index_Upto_April23__2[[#This Row],[Health]],All_India_Index_Upto_April23__2[[#This Row],[Personal care and effects]])</f>
        <v>127.35</v>
      </c>
      <c r="AF169">
        <v>126.8</v>
      </c>
      <c r="AG169">
        <v>135.4</v>
      </c>
      <c r="AH169" s="10">
        <f>(All_India_Index_Upto_April23__2[[#This Row],[General index]]-AG166)/AG166</f>
        <v>8.9418777943369391E-3</v>
      </c>
    </row>
    <row r="170" spans="1:34" x14ac:dyDescent="0.35">
      <c r="A170" t="s">
        <v>30</v>
      </c>
      <c r="B170">
        <v>2017</v>
      </c>
      <c r="C170" t="s">
        <v>41</v>
      </c>
      <c r="D170">
        <v>0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137.4</v>
      </c>
      <c r="V170">
        <v>137.9</v>
      </c>
      <c r="W170">
        <v>133.4</v>
      </c>
      <c r="X170">
        <v>121.2</v>
      </c>
      <c r="Y170">
        <v>126.7</v>
      </c>
      <c r="Z170">
        <v>139.6</v>
      </c>
      <c r="AA170">
        <v>132.30000000000001</v>
      </c>
      <c r="AB170">
        <v>139.6</v>
      </c>
      <c r="AC170">
        <f>AVERAGE(All_India_Index_Upto_April23__2[[#This Row],[Pan, tobacco and intoxicants]],All_India_Index_Upto_April23__2[[#This Row],[Recreation and amusement]])</f>
        <v>141.05000000000001</v>
      </c>
      <c r="AD170">
        <f>AVERAGE(All_India_Index_Upto_April23__2[[#This Row],[Housing]],All_India_Index_Upto_April23__2[[#This Row],[Household goods and services]])</f>
        <v>68.95</v>
      </c>
      <c r="AE170">
        <f>AVERAGE(All_India_Index_Upto_April23__2[[#This Row],[Health]],All_India_Index_Upto_April23__2[[#This Row],[Personal care and effects]])</f>
        <v>130.05000000000001</v>
      </c>
      <c r="AF170">
        <v>130.30000000000001</v>
      </c>
      <c r="AG170">
        <v>137.6</v>
      </c>
      <c r="AH170" s="10">
        <f>(All_India_Index_Upto_April23__2[[#This Row],[General index]]-AG167)/AG167</f>
        <v>-1.4513788098694995E-3</v>
      </c>
    </row>
    <row r="171" spans="1:34" x14ac:dyDescent="0.35">
      <c r="A171" t="s">
        <v>32</v>
      </c>
      <c r="B171">
        <v>2017</v>
      </c>
      <c r="C171" t="s">
        <v>41</v>
      </c>
      <c r="D171">
        <v>135.69999999999999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153.6</v>
      </c>
      <c r="R171">
        <v>133.30000000000001</v>
      </c>
      <c r="S171">
        <v>124.6</v>
      </c>
      <c r="T171">
        <v>132</v>
      </c>
      <c r="U171">
        <v>120.6</v>
      </c>
      <c r="V171">
        <v>128.1</v>
      </c>
      <c r="W171">
        <v>126.1</v>
      </c>
      <c r="X171">
        <v>115.7</v>
      </c>
      <c r="Y171">
        <v>124.4</v>
      </c>
      <c r="Z171">
        <v>135.9</v>
      </c>
      <c r="AA171">
        <v>124.5</v>
      </c>
      <c r="AB171">
        <v>138</v>
      </c>
      <c r="AC171">
        <f>AVERAGE(All_India_Index_Upto_April23__2[[#This Row],[Pan, tobacco and intoxicants]],All_India_Index_Upto_April23__2[[#This Row],[Recreation and amusement]])</f>
        <v>139.05000000000001</v>
      </c>
      <c r="AD171">
        <f>AVERAGE(All_India_Index_Upto_April23__2[[#This Row],[Housing]],All_India_Index_Upto_April23__2[[#This Row],[Household goods and services]])</f>
        <v>131.89999999999998</v>
      </c>
      <c r="AE171">
        <f>AVERAGE(All_India_Index_Upto_April23__2[[#This Row],[Health]],All_India_Index_Upto_April23__2[[#This Row],[Personal care and effects]])</f>
        <v>125.25</v>
      </c>
      <c r="AF171">
        <v>124.5</v>
      </c>
      <c r="AG171">
        <v>132.4</v>
      </c>
      <c r="AH171" s="10">
        <f>(All_India_Index_Upto_April23__2[[#This Row],[General index]]-AG168)/AG168</f>
        <v>-2.2607385079124564E-3</v>
      </c>
    </row>
    <row r="172" spans="1:34" x14ac:dyDescent="0.35">
      <c r="A172" t="s">
        <v>33</v>
      </c>
      <c r="B172">
        <v>2017</v>
      </c>
      <c r="C172" t="s">
        <v>41</v>
      </c>
      <c r="D172">
        <v>135.69999999999999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150.80000000000001</v>
      </c>
      <c r="R172">
        <v>141.1</v>
      </c>
      <c r="S172">
        <v>133.4</v>
      </c>
      <c r="T172">
        <v>140</v>
      </c>
      <c r="U172">
        <v>131</v>
      </c>
      <c r="V172">
        <v>133.30000000000001</v>
      </c>
      <c r="W172">
        <v>130.6</v>
      </c>
      <c r="X172">
        <v>118.3</v>
      </c>
      <c r="Y172">
        <v>125.7</v>
      </c>
      <c r="Z172">
        <v>137.4</v>
      </c>
      <c r="AA172">
        <v>127.9</v>
      </c>
      <c r="AB172">
        <v>139</v>
      </c>
      <c r="AC172">
        <f>AVERAGE(All_India_Index_Upto_April23__2[[#This Row],[Pan, tobacco and intoxicants]],All_India_Index_Upto_April23__2[[#This Row],[Recreation and amusement]])</f>
        <v>139.35000000000002</v>
      </c>
      <c r="AD172">
        <f>AVERAGE(All_India_Index_Upto_April23__2[[#This Row],[Housing]],All_India_Index_Upto_April23__2[[#This Row],[Household goods and services]])</f>
        <v>134.5</v>
      </c>
      <c r="AE172">
        <f>AVERAGE(All_India_Index_Upto_April23__2[[#This Row],[Health]],All_India_Index_Upto_April23__2[[#This Row],[Personal care and effects]])</f>
        <v>128.15</v>
      </c>
      <c r="AF172">
        <v>127.5</v>
      </c>
      <c r="AG172">
        <v>135.19999999999999</v>
      </c>
      <c r="AH172" s="10">
        <f>(All_India_Index_Upto_April23__2[[#This Row],[General index]]-AG169)/AG169</f>
        <v>-1.4771048744462115E-3</v>
      </c>
    </row>
    <row r="173" spans="1:34" x14ac:dyDescent="0.35">
      <c r="A173" t="s">
        <v>30</v>
      </c>
      <c r="B173">
        <v>2017</v>
      </c>
      <c r="C173" t="s">
        <v>42</v>
      </c>
      <c r="D173">
        <v>0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150.5</v>
      </c>
      <c r="R173">
        <v>147.19999999999999</v>
      </c>
      <c r="S173">
        <v>140.6</v>
      </c>
      <c r="T173">
        <v>146.19999999999999</v>
      </c>
      <c r="U173">
        <v>138.1</v>
      </c>
      <c r="V173">
        <v>138.4</v>
      </c>
      <c r="W173">
        <v>134.19999999999999</v>
      </c>
      <c r="X173">
        <v>121</v>
      </c>
      <c r="Y173">
        <v>127.4</v>
      </c>
      <c r="Z173">
        <v>140.1</v>
      </c>
      <c r="AA173">
        <v>133</v>
      </c>
      <c r="AB173">
        <v>140.4</v>
      </c>
      <c r="AC173">
        <f>AVERAGE(All_India_Index_Upto_April23__2[[#This Row],[Pan, tobacco and intoxicants]],All_India_Index_Upto_April23__2[[#This Row],[Recreation and amusement]])</f>
        <v>141.75</v>
      </c>
      <c r="AD173">
        <f>AVERAGE(All_India_Index_Upto_April23__2[[#This Row],[Housing]],All_India_Index_Upto_April23__2[[#This Row],[Household goods and services]])</f>
        <v>69.2</v>
      </c>
      <c r="AE173">
        <f>AVERAGE(All_India_Index_Upto_April23__2[[#This Row],[Health]],All_India_Index_Upto_April23__2[[#This Row],[Personal care and effects]])</f>
        <v>130.80000000000001</v>
      </c>
      <c r="AF173">
        <v>130.69999999999999</v>
      </c>
      <c r="AG173">
        <v>138.30000000000001</v>
      </c>
      <c r="AH173" s="10">
        <f>(All_India_Index_Upto_April23__2[[#This Row],[General index]]-AG170)/AG170</f>
        <v>5.0872093023257058E-3</v>
      </c>
    </row>
    <row r="174" spans="1:34" x14ac:dyDescent="0.35">
      <c r="A174" t="s">
        <v>32</v>
      </c>
      <c r="B174">
        <v>2017</v>
      </c>
      <c r="C174" t="s">
        <v>42</v>
      </c>
      <c r="D174">
        <v>137.30000000000001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154.6</v>
      </c>
      <c r="R174">
        <v>134</v>
      </c>
      <c r="S174">
        <v>124.9</v>
      </c>
      <c r="T174">
        <v>132.6</v>
      </c>
      <c r="U174">
        <v>122.6</v>
      </c>
      <c r="V174">
        <v>128.30000000000001</v>
      </c>
      <c r="W174">
        <v>126.6</v>
      </c>
      <c r="X174">
        <v>115</v>
      </c>
      <c r="Y174">
        <v>124.6</v>
      </c>
      <c r="Z174">
        <v>136.30000000000001</v>
      </c>
      <c r="AA174">
        <v>124.8</v>
      </c>
      <c r="AB174">
        <v>139.69999999999999</v>
      </c>
      <c r="AC174">
        <f>AVERAGE(All_India_Index_Upto_April23__2[[#This Row],[Pan, tobacco and intoxicants]],All_India_Index_Upto_April23__2[[#This Row],[Recreation and amusement]])</f>
        <v>139.69999999999999</v>
      </c>
      <c r="AD174">
        <f>AVERAGE(All_India_Index_Upto_April23__2[[#This Row],[Housing]],All_India_Index_Upto_April23__2[[#This Row],[Household goods and services]])</f>
        <v>132.80000000000001</v>
      </c>
      <c r="AE174">
        <f>AVERAGE(All_India_Index_Upto_April23__2[[#This Row],[Health]],All_India_Index_Upto_April23__2[[#This Row],[Personal care and effects]])</f>
        <v>125.6</v>
      </c>
      <c r="AF174">
        <v>124.5</v>
      </c>
      <c r="AG174">
        <v>133.5</v>
      </c>
      <c r="AH174" s="10">
        <f>(All_India_Index_Upto_April23__2[[#This Row],[General index]]-AG171)/AG171</f>
        <v>8.308157099697842E-3</v>
      </c>
    </row>
    <row r="175" spans="1:34" x14ac:dyDescent="0.35">
      <c r="A175" t="s">
        <v>33</v>
      </c>
      <c r="B175">
        <v>2017</v>
      </c>
      <c r="C175" t="s">
        <v>42</v>
      </c>
      <c r="D175">
        <v>137.30000000000001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151.6</v>
      </c>
      <c r="R175">
        <v>142</v>
      </c>
      <c r="S175">
        <v>134.1</v>
      </c>
      <c r="T175">
        <v>140.80000000000001</v>
      </c>
      <c r="U175">
        <v>132.19999999999999</v>
      </c>
      <c r="V175">
        <v>133.6</v>
      </c>
      <c r="W175">
        <v>131.30000000000001</v>
      </c>
      <c r="X175">
        <v>117.8</v>
      </c>
      <c r="Y175">
        <v>126.2</v>
      </c>
      <c r="Z175">
        <v>137.9</v>
      </c>
      <c r="AA175">
        <v>128.4</v>
      </c>
      <c r="AB175">
        <v>140.1</v>
      </c>
      <c r="AC175">
        <f>AVERAGE(All_India_Index_Upto_April23__2[[#This Row],[Pan, tobacco and intoxicants]],All_India_Index_Upto_April23__2[[#This Row],[Recreation and amusement]])</f>
        <v>140</v>
      </c>
      <c r="AD175">
        <f>AVERAGE(All_India_Index_Upto_April23__2[[#This Row],[Housing]],All_India_Index_Upto_April23__2[[#This Row],[Household goods and services]])</f>
        <v>135.44999999999999</v>
      </c>
      <c r="AE175">
        <f>AVERAGE(All_India_Index_Upto_April23__2[[#This Row],[Health]],All_India_Index_Upto_April23__2[[#This Row],[Personal care and effects]])</f>
        <v>128.75</v>
      </c>
      <c r="AF175">
        <v>127.7</v>
      </c>
      <c r="AG175">
        <v>136.1</v>
      </c>
      <c r="AH175" s="10">
        <f>(All_India_Index_Upto_April23__2[[#This Row],[General index]]-AG172)/AG172</f>
        <v>6.6568047337278533E-3</v>
      </c>
    </row>
    <row r="176" spans="1:34" x14ac:dyDescent="0.35">
      <c r="A176" t="s">
        <v>30</v>
      </c>
      <c r="B176">
        <v>2017</v>
      </c>
      <c r="C176" t="s">
        <v>44</v>
      </c>
      <c r="D176">
        <v>0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152.1</v>
      </c>
      <c r="R176">
        <v>148.19999999999999</v>
      </c>
      <c r="S176">
        <v>141.5</v>
      </c>
      <c r="T176">
        <v>147.30000000000001</v>
      </c>
      <c r="U176">
        <v>141.1</v>
      </c>
      <c r="V176">
        <v>139.4</v>
      </c>
      <c r="W176">
        <v>135.80000000000001</v>
      </c>
      <c r="X176">
        <v>121.6</v>
      </c>
      <c r="Y176">
        <v>128.1</v>
      </c>
      <c r="Z176">
        <v>141.5</v>
      </c>
      <c r="AA176">
        <v>133.69999999999999</v>
      </c>
      <c r="AB176">
        <v>142.4</v>
      </c>
      <c r="AC176">
        <f>AVERAGE(All_India_Index_Upto_April23__2[[#This Row],[Pan, tobacco and intoxicants]],All_India_Index_Upto_April23__2[[#This Row],[Recreation and amusement]])</f>
        <v>142.89999999999998</v>
      </c>
      <c r="AD176">
        <f>AVERAGE(All_India_Index_Upto_April23__2[[#This Row],[Housing]],All_India_Index_Upto_April23__2[[#This Row],[Household goods and services]])</f>
        <v>69.7</v>
      </c>
      <c r="AE176">
        <f>AVERAGE(All_India_Index_Upto_April23__2[[#This Row],[Health]],All_India_Index_Upto_April23__2[[#This Row],[Personal care and effects]])</f>
        <v>131.94999999999999</v>
      </c>
      <c r="AF176">
        <v>131.69999999999999</v>
      </c>
      <c r="AG176">
        <v>140</v>
      </c>
      <c r="AH176" s="10">
        <f>(All_India_Index_Upto_April23__2[[#This Row],[General index]]-AG173)/AG173</f>
        <v>1.229211858279095E-2</v>
      </c>
    </row>
    <row r="177" spans="1:34" x14ac:dyDescent="0.35">
      <c r="A177" t="s">
        <v>32</v>
      </c>
      <c r="B177">
        <v>2017</v>
      </c>
      <c r="C177" t="s">
        <v>44</v>
      </c>
      <c r="D177">
        <v>138.6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156.19999999999999</v>
      </c>
      <c r="R177">
        <v>135</v>
      </c>
      <c r="S177">
        <v>125.4</v>
      </c>
      <c r="T177">
        <v>133.5</v>
      </c>
      <c r="U177">
        <v>125.7</v>
      </c>
      <c r="V177">
        <v>128.80000000000001</v>
      </c>
      <c r="W177">
        <v>127.4</v>
      </c>
      <c r="X177">
        <v>115.3</v>
      </c>
      <c r="Y177">
        <v>124.9</v>
      </c>
      <c r="Z177">
        <v>136.6</v>
      </c>
      <c r="AA177">
        <v>125.1</v>
      </c>
      <c r="AB177">
        <v>141.5</v>
      </c>
      <c r="AC177">
        <f>AVERAGE(All_India_Index_Upto_April23__2[[#This Row],[Pan, tobacco and intoxicants]],All_India_Index_Upto_April23__2[[#This Row],[Recreation and amusement]])</f>
        <v>140.64999999999998</v>
      </c>
      <c r="AD177">
        <f>AVERAGE(All_India_Index_Upto_April23__2[[#This Row],[Housing]],All_India_Index_Upto_April23__2[[#This Row],[Household goods and services]])</f>
        <v>133.69999999999999</v>
      </c>
      <c r="AE177">
        <f>AVERAGE(All_India_Index_Upto_April23__2[[#This Row],[Health]],All_India_Index_Upto_April23__2[[#This Row],[Personal care and effects]])</f>
        <v>126.15</v>
      </c>
      <c r="AF177">
        <v>124.9</v>
      </c>
      <c r="AG177">
        <v>134.80000000000001</v>
      </c>
      <c r="AH177" s="10">
        <f>(All_India_Index_Upto_April23__2[[#This Row],[General index]]-AG174)/AG174</f>
        <v>9.7378277153558901E-3</v>
      </c>
    </row>
    <row r="178" spans="1:34" x14ac:dyDescent="0.35">
      <c r="A178" t="s">
        <v>33</v>
      </c>
      <c r="B178">
        <v>2017</v>
      </c>
      <c r="C178" t="s">
        <v>44</v>
      </c>
      <c r="D178">
        <v>138.6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135.30000000000001</v>
      </c>
      <c r="V178">
        <v>134.4</v>
      </c>
      <c r="W178">
        <v>132.6</v>
      </c>
      <c r="X178">
        <v>118.3</v>
      </c>
      <c r="Y178">
        <v>126.8</v>
      </c>
      <c r="Z178">
        <v>138.6</v>
      </c>
      <c r="AA178">
        <v>128.9</v>
      </c>
      <c r="AB178">
        <v>142.1</v>
      </c>
      <c r="AC178">
        <f>AVERAGE(All_India_Index_Upto_April23__2[[#This Row],[Pan, tobacco and intoxicants]],All_India_Index_Upto_April23__2[[#This Row],[Recreation and amusement]])</f>
        <v>141.05000000000001</v>
      </c>
      <c r="AD178">
        <f>AVERAGE(All_India_Index_Upto_April23__2[[#This Row],[Housing]],All_India_Index_Upto_April23__2[[#This Row],[Household goods and services]])</f>
        <v>136.5</v>
      </c>
      <c r="AE178">
        <f>AVERAGE(All_India_Index_Upto_April23__2[[#This Row],[Health]],All_India_Index_Upto_April23__2[[#This Row],[Personal care and effects]])</f>
        <v>129.69999999999999</v>
      </c>
      <c r="AF178">
        <v>128.4</v>
      </c>
      <c r="AG178">
        <v>137.6</v>
      </c>
      <c r="AH178" s="10">
        <f>(All_India_Index_Upto_April23__2[[#This Row],[General index]]-AG175)/AG175</f>
        <v>1.1021307861866276E-2</v>
      </c>
    </row>
    <row r="179" spans="1:34" x14ac:dyDescent="0.35">
      <c r="A179" t="s">
        <v>30</v>
      </c>
      <c r="B179">
        <v>2017</v>
      </c>
      <c r="C179" t="s">
        <v>45</v>
      </c>
      <c r="D179">
        <v>0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153.19999999999999</v>
      </c>
      <c r="R179">
        <v>148</v>
      </c>
      <c r="S179">
        <v>141.9</v>
      </c>
      <c r="T179">
        <v>147.19999999999999</v>
      </c>
      <c r="U179">
        <v>142.6</v>
      </c>
      <c r="V179">
        <v>139.5</v>
      </c>
      <c r="W179">
        <v>136.1</v>
      </c>
      <c r="X179">
        <v>122</v>
      </c>
      <c r="Y179">
        <v>127.8</v>
      </c>
      <c r="Z179">
        <v>141.1</v>
      </c>
      <c r="AA179">
        <v>133.4</v>
      </c>
      <c r="AB179">
        <v>141.5</v>
      </c>
      <c r="AC179">
        <f>AVERAGE(All_India_Index_Upto_April23__2[[#This Row],[Pan, tobacco and intoxicants]],All_India_Index_Upto_April23__2[[#This Row],[Recreation and amusement]])</f>
        <v>143.30000000000001</v>
      </c>
      <c r="AD179">
        <f>AVERAGE(All_India_Index_Upto_April23__2[[#This Row],[Housing]],All_India_Index_Upto_April23__2[[#This Row],[Household goods and services]])</f>
        <v>69.75</v>
      </c>
      <c r="AE179">
        <f>AVERAGE(All_India_Index_Upto_April23__2[[#This Row],[Health]],All_India_Index_Upto_April23__2[[#This Row],[Personal care and effects]])</f>
        <v>131.94999999999999</v>
      </c>
      <c r="AF179">
        <v>131.9</v>
      </c>
      <c r="AG179">
        <v>139.80000000000001</v>
      </c>
      <c r="AH179" s="10">
        <f>(All_India_Index_Upto_April23__2[[#This Row],[General index]]-AG176)/AG176</f>
        <v>-1.4285714285713475E-3</v>
      </c>
    </row>
    <row r="180" spans="1:34" x14ac:dyDescent="0.35">
      <c r="A180" t="s">
        <v>32</v>
      </c>
      <c r="B180">
        <v>2017</v>
      </c>
      <c r="C180" t="s">
        <v>45</v>
      </c>
      <c r="D180">
        <v>139.1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157</v>
      </c>
      <c r="R180">
        <v>135.6</v>
      </c>
      <c r="S180">
        <v>125.6</v>
      </c>
      <c r="T180">
        <v>134</v>
      </c>
      <c r="U180">
        <v>126.8</v>
      </c>
      <c r="V180">
        <v>129.30000000000001</v>
      </c>
      <c r="W180">
        <v>128.19999999999999</v>
      </c>
      <c r="X180">
        <v>115.3</v>
      </c>
      <c r="Y180">
        <v>124.6</v>
      </c>
      <c r="Z180">
        <v>136.69999999999999</v>
      </c>
      <c r="AA180">
        <v>125.6</v>
      </c>
      <c r="AB180">
        <v>138.80000000000001</v>
      </c>
      <c r="AC180">
        <f>AVERAGE(All_India_Index_Upto_April23__2[[#This Row],[Pan, tobacco and intoxicants]],All_India_Index_Upto_April23__2[[#This Row],[Recreation and amusement]])</f>
        <v>141.30000000000001</v>
      </c>
      <c r="AD180">
        <f>AVERAGE(All_India_Index_Upto_April23__2[[#This Row],[Housing]],All_India_Index_Upto_April23__2[[#This Row],[Household goods and services]])</f>
        <v>134.19999999999999</v>
      </c>
      <c r="AE180">
        <f>AVERAGE(All_India_Index_Upto_April23__2[[#This Row],[Health]],All_India_Index_Upto_April23__2[[#This Row],[Personal care and effects]])</f>
        <v>126.39999999999999</v>
      </c>
      <c r="AF180">
        <v>125.1</v>
      </c>
      <c r="AG180">
        <v>134.1</v>
      </c>
      <c r="AH180" s="10">
        <f>(All_India_Index_Upto_April23__2[[#This Row],[General index]]-AG177)/AG177</f>
        <v>-5.1928783382790581E-3</v>
      </c>
    </row>
    <row r="181" spans="1:34" x14ac:dyDescent="0.35">
      <c r="A181" t="s">
        <v>33</v>
      </c>
      <c r="B181">
        <v>2017</v>
      </c>
      <c r="C181" t="s">
        <v>45</v>
      </c>
      <c r="D181">
        <v>139.1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154.19999999999999</v>
      </c>
      <c r="R181">
        <v>143.1</v>
      </c>
      <c r="S181">
        <v>135.1</v>
      </c>
      <c r="T181">
        <v>142</v>
      </c>
      <c r="U181">
        <v>136.6</v>
      </c>
      <c r="V181">
        <v>134.69999999999999</v>
      </c>
      <c r="W181">
        <v>133.1</v>
      </c>
      <c r="X181">
        <v>118.5</v>
      </c>
      <c r="Y181">
        <v>126.5</v>
      </c>
      <c r="Z181">
        <v>138.5</v>
      </c>
      <c r="AA181">
        <v>129</v>
      </c>
      <c r="AB181">
        <v>140.5</v>
      </c>
      <c r="AC181">
        <f>AVERAGE(All_India_Index_Upto_April23__2[[#This Row],[Pan, tobacco and intoxicants]],All_India_Index_Upto_April23__2[[#This Row],[Recreation and amusement]])</f>
        <v>141.6</v>
      </c>
      <c r="AD181">
        <f>AVERAGE(All_India_Index_Upto_April23__2[[#This Row],[Housing]],All_India_Index_Upto_April23__2[[#This Row],[Household goods and services]])</f>
        <v>136.89999999999998</v>
      </c>
      <c r="AE181">
        <f>AVERAGE(All_India_Index_Upto_April23__2[[#This Row],[Health]],All_India_Index_Upto_April23__2[[#This Row],[Personal care and effects]])</f>
        <v>129.80000000000001</v>
      </c>
      <c r="AF181">
        <v>128.6</v>
      </c>
      <c r="AG181">
        <v>137.19999999999999</v>
      </c>
      <c r="AH181" s="10">
        <f>(All_India_Index_Upto_April23__2[[#This Row],[General index]]-AG178)/AG178</f>
        <v>-2.9069767441860881E-3</v>
      </c>
    </row>
    <row r="182" spans="1:34" x14ac:dyDescent="0.35">
      <c r="A182" t="s">
        <v>30</v>
      </c>
      <c r="B182">
        <v>2018</v>
      </c>
      <c r="C182" t="s">
        <v>31</v>
      </c>
      <c r="D182">
        <v>0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153.6</v>
      </c>
      <c r="R182">
        <v>148.30000000000001</v>
      </c>
      <c r="S182">
        <v>142.30000000000001</v>
      </c>
      <c r="T182">
        <v>147.5</v>
      </c>
      <c r="U182">
        <v>142.30000000000001</v>
      </c>
      <c r="V182">
        <v>139.80000000000001</v>
      </c>
      <c r="W182">
        <v>136</v>
      </c>
      <c r="X182">
        <v>122.7</v>
      </c>
      <c r="Y182">
        <v>128.6</v>
      </c>
      <c r="Z182">
        <v>141.6</v>
      </c>
      <c r="AA182">
        <v>134.30000000000001</v>
      </c>
      <c r="AB182">
        <v>140.4</v>
      </c>
      <c r="AC182">
        <f>AVERAGE(All_India_Index_Upto_April23__2[[#This Row],[Pan, tobacco and intoxicants]],All_India_Index_Upto_April23__2[[#This Row],[Recreation and amusement]])</f>
        <v>143.94999999999999</v>
      </c>
      <c r="AD182">
        <f>AVERAGE(All_India_Index_Upto_April23__2[[#This Row],[Housing]],All_India_Index_Upto_April23__2[[#This Row],[Household goods and services]])</f>
        <v>69.900000000000006</v>
      </c>
      <c r="AE182">
        <f>AVERAGE(All_India_Index_Upto_April23__2[[#This Row],[Health]],All_India_Index_Upto_April23__2[[#This Row],[Personal care and effects]])</f>
        <v>132.30000000000001</v>
      </c>
      <c r="AF182">
        <v>132.30000000000001</v>
      </c>
      <c r="AG182">
        <v>139.30000000000001</v>
      </c>
      <c r="AH182" s="10">
        <f>(All_India_Index_Upto_April23__2[[#This Row],[General index]]-AG179)/AG179</f>
        <v>-3.5765379113018594E-3</v>
      </c>
    </row>
    <row r="183" spans="1:34" x14ac:dyDescent="0.35">
      <c r="A183" t="s">
        <v>32</v>
      </c>
      <c r="B183">
        <v>2018</v>
      </c>
      <c r="C183" t="s">
        <v>31</v>
      </c>
      <c r="D183">
        <v>140.4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157.69999999999999</v>
      </c>
      <c r="R183">
        <v>136</v>
      </c>
      <c r="S183">
        <v>125.9</v>
      </c>
      <c r="T183">
        <v>134.4</v>
      </c>
      <c r="U183">
        <v>127.3</v>
      </c>
      <c r="V183">
        <v>129.5</v>
      </c>
      <c r="W183">
        <v>129</v>
      </c>
      <c r="X183">
        <v>116.3</v>
      </c>
      <c r="Y183">
        <v>125.5</v>
      </c>
      <c r="Z183">
        <v>137.1</v>
      </c>
      <c r="AA183">
        <v>126.2</v>
      </c>
      <c r="AB183">
        <v>137.19999999999999</v>
      </c>
      <c r="AC183">
        <f>AVERAGE(All_India_Index_Upto_April23__2[[#This Row],[Pan, tobacco and intoxicants]],All_India_Index_Upto_April23__2[[#This Row],[Recreation and amusement]])</f>
        <v>141.94999999999999</v>
      </c>
      <c r="AD183">
        <f>AVERAGE(All_India_Index_Upto_April23__2[[#This Row],[Housing]],All_India_Index_Upto_April23__2[[#This Row],[Household goods and services]])</f>
        <v>134.94999999999999</v>
      </c>
      <c r="AE183">
        <f>AVERAGE(All_India_Index_Upto_April23__2[[#This Row],[Health]],All_India_Index_Upto_April23__2[[#This Row],[Personal care and effects]])</f>
        <v>127.25</v>
      </c>
      <c r="AF183">
        <v>125.8</v>
      </c>
      <c r="AG183">
        <v>134.1</v>
      </c>
      <c r="AH183" s="10">
        <f>(All_India_Index_Upto_April23__2[[#This Row],[General index]]-AG180)/AG180</f>
        <v>0</v>
      </c>
    </row>
    <row r="184" spans="1:34" x14ac:dyDescent="0.35">
      <c r="A184" t="s">
        <v>33</v>
      </c>
      <c r="B184">
        <v>2018</v>
      </c>
      <c r="C184" t="s">
        <v>31</v>
      </c>
      <c r="D184">
        <v>140.4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154.69999999999999</v>
      </c>
      <c r="R184">
        <v>143.5</v>
      </c>
      <c r="S184">
        <v>135.5</v>
      </c>
      <c r="T184">
        <v>142.30000000000001</v>
      </c>
      <c r="U184">
        <v>136.6</v>
      </c>
      <c r="V184">
        <v>134.9</v>
      </c>
      <c r="W184">
        <v>133.30000000000001</v>
      </c>
      <c r="X184">
        <v>119.3</v>
      </c>
      <c r="Y184">
        <v>127.3</v>
      </c>
      <c r="Z184">
        <v>139</v>
      </c>
      <c r="AA184">
        <v>129.69999999999999</v>
      </c>
      <c r="AB184">
        <v>139.19999999999999</v>
      </c>
      <c r="AC184">
        <f>AVERAGE(All_India_Index_Upto_April23__2[[#This Row],[Pan, tobacco and intoxicants]],All_India_Index_Upto_April23__2[[#This Row],[Recreation and amusement]])</f>
        <v>142.19999999999999</v>
      </c>
      <c r="AD184">
        <f>AVERAGE(All_India_Index_Upto_April23__2[[#This Row],[Housing]],All_India_Index_Upto_April23__2[[#This Row],[Household goods and services]])</f>
        <v>137.65</v>
      </c>
      <c r="AE184">
        <f>AVERAGE(All_India_Index_Upto_April23__2[[#This Row],[Health]],All_India_Index_Upto_April23__2[[#This Row],[Personal care and effects]])</f>
        <v>130.30000000000001</v>
      </c>
      <c r="AF184">
        <v>129.1</v>
      </c>
      <c r="AG184">
        <v>136.9</v>
      </c>
      <c r="AH184" s="10">
        <f>(All_India_Index_Upto_April23__2[[#This Row],[General index]]-AG181)/AG181</f>
        <v>-2.1865889212826749E-3</v>
      </c>
    </row>
    <row r="185" spans="1:34" x14ac:dyDescent="0.35">
      <c r="A185" t="s">
        <v>30</v>
      </c>
      <c r="B185">
        <v>2018</v>
      </c>
      <c r="C185" t="s">
        <v>34</v>
      </c>
      <c r="D185">
        <v>0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142.4</v>
      </c>
      <c r="V185">
        <v>139.9</v>
      </c>
      <c r="W185">
        <v>136.19999999999999</v>
      </c>
      <c r="X185">
        <v>123.3</v>
      </c>
      <c r="Y185">
        <v>128.80000000000001</v>
      </c>
      <c r="Z185">
        <v>141.5</v>
      </c>
      <c r="AA185">
        <v>134.30000000000001</v>
      </c>
      <c r="AB185">
        <v>138.69999999999999</v>
      </c>
      <c r="AC185">
        <f>AVERAGE(All_India_Index_Upto_April23__2[[#This Row],[Pan, tobacco and intoxicants]],All_India_Index_Upto_April23__2[[#This Row],[Recreation and amusement]])</f>
        <v>143.80000000000001</v>
      </c>
      <c r="AD185">
        <f>AVERAGE(All_India_Index_Upto_April23__2[[#This Row],[Housing]],All_India_Index_Upto_April23__2[[#This Row],[Household goods and services]])</f>
        <v>69.95</v>
      </c>
      <c r="AE185">
        <f>AVERAGE(All_India_Index_Upto_April23__2[[#This Row],[Health]],All_India_Index_Upto_April23__2[[#This Row],[Personal care and effects]])</f>
        <v>132.5</v>
      </c>
      <c r="AF185">
        <v>132.5</v>
      </c>
      <c r="AG185">
        <v>138.5</v>
      </c>
      <c r="AH185" s="10">
        <f>(All_India_Index_Upto_April23__2[[#This Row],[General index]]-AG182)/AG182</f>
        <v>-5.7430007178751706E-3</v>
      </c>
    </row>
    <row r="186" spans="1:34" x14ac:dyDescent="0.35">
      <c r="A186" t="s">
        <v>32</v>
      </c>
      <c r="B186">
        <v>2018</v>
      </c>
      <c r="C186" t="s">
        <v>34</v>
      </c>
      <c r="D186">
        <v>141.30000000000001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127.3</v>
      </c>
      <c r="V186">
        <v>129.9</v>
      </c>
      <c r="W186">
        <v>129.80000000000001</v>
      </c>
      <c r="X186">
        <v>117.4</v>
      </c>
      <c r="Y186">
        <v>126.2</v>
      </c>
      <c r="Z186">
        <v>137.19999999999999</v>
      </c>
      <c r="AA186">
        <v>126.5</v>
      </c>
      <c r="AB186">
        <v>135.6</v>
      </c>
      <c r="AC186">
        <f>AVERAGE(All_India_Index_Upto_April23__2[[#This Row],[Pan, tobacco and intoxicants]],All_India_Index_Upto_April23__2[[#This Row],[Recreation and amusement]])</f>
        <v>142.9</v>
      </c>
      <c r="AD186">
        <f>AVERAGE(All_India_Index_Upto_April23__2[[#This Row],[Housing]],All_India_Index_Upto_April23__2[[#This Row],[Household goods and services]])</f>
        <v>135.60000000000002</v>
      </c>
      <c r="AE186">
        <f>AVERAGE(All_India_Index_Upto_April23__2[[#This Row],[Health]],All_India_Index_Upto_April23__2[[#This Row],[Personal care and effects]])</f>
        <v>128</v>
      </c>
      <c r="AF186">
        <v>126.5</v>
      </c>
      <c r="AG186">
        <v>134</v>
      </c>
      <c r="AH186" s="10">
        <f>(All_India_Index_Upto_April23__2[[#This Row],[General index]]-AG183)/AG183</f>
        <v>-7.4571215510808593E-4</v>
      </c>
    </row>
    <row r="187" spans="1:34" x14ac:dyDescent="0.35">
      <c r="A187" t="s">
        <v>33</v>
      </c>
      <c r="B187">
        <v>2018</v>
      </c>
      <c r="C187" t="s">
        <v>34</v>
      </c>
      <c r="D187">
        <v>141.30000000000001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154.9</v>
      </c>
      <c r="R187">
        <v>143.80000000000001</v>
      </c>
      <c r="S187">
        <v>135.6</v>
      </c>
      <c r="T187">
        <v>142.6</v>
      </c>
      <c r="U187">
        <v>136.69999999999999</v>
      </c>
      <c r="V187">
        <v>135.19999999999999</v>
      </c>
      <c r="W187">
        <v>133.80000000000001</v>
      </c>
      <c r="X187">
        <v>120.2</v>
      </c>
      <c r="Y187">
        <v>127.7</v>
      </c>
      <c r="Z187">
        <v>139</v>
      </c>
      <c r="AA187">
        <v>129.9</v>
      </c>
      <c r="AB187">
        <v>137.6</v>
      </c>
      <c r="AC187">
        <f>AVERAGE(All_India_Index_Upto_April23__2[[#This Row],[Pan, tobacco and intoxicants]],All_India_Index_Upto_April23__2[[#This Row],[Recreation and amusement]])</f>
        <v>142.4</v>
      </c>
      <c r="AD187">
        <f>AVERAGE(All_India_Index_Upto_April23__2[[#This Row],[Housing]],All_India_Index_Upto_April23__2[[#This Row],[Household goods and services]])</f>
        <v>138.25</v>
      </c>
      <c r="AE187">
        <f>AVERAGE(All_India_Index_Upto_April23__2[[#This Row],[Health]],All_India_Index_Upto_April23__2[[#This Row],[Personal care and effects]])</f>
        <v>130.75</v>
      </c>
      <c r="AF187">
        <v>129.6</v>
      </c>
      <c r="AG187">
        <v>136.4</v>
      </c>
      <c r="AH187" s="10">
        <f>(All_India_Index_Upto_April23__2[[#This Row],[General index]]-AG184)/AG184</f>
        <v>-3.6523009495982466E-3</v>
      </c>
    </row>
    <row r="188" spans="1:34" x14ac:dyDescent="0.35">
      <c r="A188" t="s">
        <v>30</v>
      </c>
      <c r="B188">
        <v>2018</v>
      </c>
      <c r="C188" t="s">
        <v>35</v>
      </c>
      <c r="D188">
        <v>0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155.1</v>
      </c>
      <c r="R188">
        <v>149.19999999999999</v>
      </c>
      <c r="S188">
        <v>143</v>
      </c>
      <c r="T188">
        <v>148.30000000000001</v>
      </c>
      <c r="U188">
        <v>142.6</v>
      </c>
      <c r="V188">
        <v>139.9</v>
      </c>
      <c r="W188">
        <v>136.69999999999999</v>
      </c>
      <c r="X188">
        <v>124.6</v>
      </c>
      <c r="Y188">
        <v>129.30000000000001</v>
      </c>
      <c r="Z188">
        <v>142.69999999999999</v>
      </c>
      <c r="AA188">
        <v>135.1</v>
      </c>
      <c r="AB188">
        <v>138.6</v>
      </c>
      <c r="AC188">
        <f>AVERAGE(All_India_Index_Upto_April23__2[[#This Row],[Pan, tobacco and intoxicants]],All_India_Index_Upto_April23__2[[#This Row],[Recreation and amusement]])</f>
        <v>145.1</v>
      </c>
      <c r="AD188">
        <f>AVERAGE(All_India_Index_Upto_April23__2[[#This Row],[Housing]],All_India_Index_Upto_April23__2[[#This Row],[Household goods and services]])</f>
        <v>69.95</v>
      </c>
      <c r="AE188">
        <f>AVERAGE(All_India_Index_Upto_April23__2[[#This Row],[Health]],All_India_Index_Upto_April23__2[[#This Row],[Personal care and effects]])</f>
        <v>133</v>
      </c>
      <c r="AF188">
        <v>133.30000000000001</v>
      </c>
      <c r="AG188">
        <v>138.69999999999999</v>
      </c>
      <c r="AH188" s="10">
        <f>(All_India_Index_Upto_April23__2[[#This Row],[General index]]-AG185)/AG185</f>
        <v>1.4440433212995569E-3</v>
      </c>
    </row>
    <row r="189" spans="1:34" x14ac:dyDescent="0.35">
      <c r="A189" t="s">
        <v>32</v>
      </c>
      <c r="B189">
        <v>2018</v>
      </c>
      <c r="C189" t="s">
        <v>35</v>
      </c>
      <c r="D189">
        <v>142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126.4</v>
      </c>
      <c r="V189">
        <v>130.80000000000001</v>
      </c>
      <c r="W189">
        <v>130.5</v>
      </c>
      <c r="X189">
        <v>117.8</v>
      </c>
      <c r="Y189">
        <v>126.7</v>
      </c>
      <c r="Z189">
        <v>137.80000000000001</v>
      </c>
      <c r="AA189">
        <v>126.8</v>
      </c>
      <c r="AB189">
        <v>134.80000000000001</v>
      </c>
      <c r="AC189">
        <f>AVERAGE(All_India_Index_Upto_April23__2[[#This Row],[Pan, tobacco and intoxicants]],All_India_Index_Upto_April23__2[[#This Row],[Recreation and amusement]])</f>
        <v>143.25</v>
      </c>
      <c r="AD189">
        <f>AVERAGE(All_India_Index_Upto_April23__2[[#This Row],[Housing]],All_India_Index_Upto_April23__2[[#This Row],[Household goods and services]])</f>
        <v>136.4</v>
      </c>
      <c r="AE189">
        <f>AVERAGE(All_India_Index_Upto_April23__2[[#This Row],[Health]],All_India_Index_Upto_April23__2[[#This Row],[Personal care and effects]])</f>
        <v>128.6</v>
      </c>
      <c r="AF189">
        <v>127.1</v>
      </c>
      <c r="AG189">
        <v>134</v>
      </c>
      <c r="AH189" s="10">
        <f>(All_India_Index_Upto_April23__2[[#This Row],[General index]]-AG186)/AG186</f>
        <v>0</v>
      </c>
    </row>
    <row r="190" spans="1:34" x14ac:dyDescent="0.35">
      <c r="A190" t="s">
        <v>33</v>
      </c>
      <c r="B190">
        <v>2018</v>
      </c>
      <c r="C190" t="s">
        <v>35</v>
      </c>
      <c r="D190">
        <v>142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136.5</v>
      </c>
      <c r="V190">
        <v>135.6</v>
      </c>
      <c r="W190">
        <v>134.30000000000001</v>
      </c>
      <c r="X190">
        <v>121</v>
      </c>
      <c r="Y190">
        <v>128.19999999999999</v>
      </c>
      <c r="Z190">
        <v>139.80000000000001</v>
      </c>
      <c r="AA190">
        <v>130.4</v>
      </c>
      <c r="AB190">
        <v>137.19999999999999</v>
      </c>
      <c r="AC190">
        <f>AVERAGE(All_India_Index_Upto_April23__2[[#This Row],[Pan, tobacco and intoxicants]],All_India_Index_Upto_April23__2[[#This Row],[Recreation and amusement]])</f>
        <v>143.35000000000002</v>
      </c>
      <c r="AD190">
        <f>AVERAGE(All_India_Index_Upto_April23__2[[#This Row],[Housing]],All_India_Index_Upto_April23__2[[#This Row],[Household goods and services]])</f>
        <v>138.80000000000001</v>
      </c>
      <c r="AE190">
        <f>AVERAGE(All_India_Index_Upto_April23__2[[#This Row],[Health]],All_India_Index_Upto_April23__2[[#This Row],[Personal care and effects]])</f>
        <v>131.25</v>
      </c>
      <c r="AF190">
        <v>130.30000000000001</v>
      </c>
      <c r="AG190">
        <v>136.5</v>
      </c>
      <c r="AH190" s="10">
        <f>(All_India_Index_Upto_April23__2[[#This Row],[General index]]-AG187)/AG187</f>
        <v>7.3313782991198172E-4</v>
      </c>
    </row>
    <row r="191" spans="1:34" x14ac:dyDescent="0.35">
      <c r="A191" t="s">
        <v>30</v>
      </c>
      <c r="B191">
        <v>2018</v>
      </c>
      <c r="C191" t="s">
        <v>36</v>
      </c>
      <c r="D191">
        <v>0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156.1</v>
      </c>
      <c r="R191">
        <v>150.1</v>
      </c>
      <c r="S191">
        <v>143.30000000000001</v>
      </c>
      <c r="T191">
        <v>149.1</v>
      </c>
      <c r="U191">
        <v>143.80000000000001</v>
      </c>
      <c r="V191">
        <v>140.9</v>
      </c>
      <c r="W191">
        <v>137.6</v>
      </c>
      <c r="X191">
        <v>125.3</v>
      </c>
      <c r="Y191">
        <v>130.4</v>
      </c>
      <c r="Z191">
        <v>143.69999999999999</v>
      </c>
      <c r="AA191">
        <v>136</v>
      </c>
      <c r="AB191">
        <v>138.6</v>
      </c>
      <c r="AC191">
        <f>AVERAGE(All_India_Index_Upto_April23__2[[#This Row],[Pan, tobacco and intoxicants]],All_India_Index_Upto_April23__2[[#This Row],[Recreation and amusement]])</f>
        <v>146.05000000000001</v>
      </c>
      <c r="AD191">
        <f>AVERAGE(All_India_Index_Upto_April23__2[[#This Row],[Housing]],All_India_Index_Upto_April23__2[[#This Row],[Household goods and services]])</f>
        <v>70.45</v>
      </c>
      <c r="AE191">
        <f>AVERAGE(All_India_Index_Upto_April23__2[[#This Row],[Health]],All_India_Index_Upto_April23__2[[#This Row],[Personal care and effects]])</f>
        <v>134</v>
      </c>
      <c r="AF191">
        <v>134.19999999999999</v>
      </c>
      <c r="AG191">
        <v>139.1</v>
      </c>
      <c r="AH191" s="10">
        <f>(All_India_Index_Upto_April23__2[[#This Row],[General index]]-AG188)/AG188</f>
        <v>2.8839221341024203E-3</v>
      </c>
    </row>
    <row r="192" spans="1:34" x14ac:dyDescent="0.35">
      <c r="A192" t="s">
        <v>32</v>
      </c>
      <c r="B192">
        <v>2018</v>
      </c>
      <c r="C192" t="s">
        <v>36</v>
      </c>
      <c r="D192">
        <v>142.9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124.6</v>
      </c>
      <c r="V192">
        <v>131.80000000000001</v>
      </c>
      <c r="W192">
        <v>131.30000000000001</v>
      </c>
      <c r="X192">
        <v>118.9</v>
      </c>
      <c r="Y192">
        <v>127.6</v>
      </c>
      <c r="Z192">
        <v>139.69999999999999</v>
      </c>
      <c r="AA192">
        <v>127.6</v>
      </c>
      <c r="AB192">
        <v>135.69999999999999</v>
      </c>
      <c r="AC192">
        <f>AVERAGE(All_India_Index_Upto_April23__2[[#This Row],[Pan, tobacco and intoxicants]],All_India_Index_Upto_April23__2[[#This Row],[Recreation and amusement]])</f>
        <v>143.39999999999998</v>
      </c>
      <c r="AD192">
        <f>AVERAGE(All_India_Index_Upto_April23__2[[#This Row],[Housing]],All_India_Index_Upto_April23__2[[#This Row],[Household goods and services]])</f>
        <v>137.35000000000002</v>
      </c>
      <c r="AE192">
        <f>AVERAGE(All_India_Index_Upto_April23__2[[#This Row],[Health]],All_India_Index_Upto_April23__2[[#This Row],[Personal care and effects]])</f>
        <v>129.44999999999999</v>
      </c>
      <c r="AF192">
        <v>128.19999999999999</v>
      </c>
      <c r="AG192">
        <v>134.80000000000001</v>
      </c>
      <c r="AH192" s="10">
        <f>(All_India_Index_Upto_April23__2[[#This Row],[General index]]-AG189)/AG189</f>
        <v>5.9701492537314283E-3</v>
      </c>
    </row>
    <row r="193" spans="1:34" x14ac:dyDescent="0.35">
      <c r="A193" t="s">
        <v>33</v>
      </c>
      <c r="B193">
        <v>2018</v>
      </c>
      <c r="C193" t="s">
        <v>36</v>
      </c>
      <c r="D193">
        <v>142.9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156.9</v>
      </c>
      <c r="R193">
        <v>145.30000000000001</v>
      </c>
      <c r="S193">
        <v>136.69999999999999</v>
      </c>
      <c r="T193">
        <v>144</v>
      </c>
      <c r="U193">
        <v>136.5</v>
      </c>
      <c r="V193">
        <v>136.6</v>
      </c>
      <c r="W193">
        <v>135.19999999999999</v>
      </c>
      <c r="X193">
        <v>121.9</v>
      </c>
      <c r="Y193">
        <v>129.19999999999999</v>
      </c>
      <c r="Z193">
        <v>141.4</v>
      </c>
      <c r="AA193">
        <v>131.30000000000001</v>
      </c>
      <c r="AB193">
        <v>137.5</v>
      </c>
      <c r="AC193">
        <f>AVERAGE(All_India_Index_Upto_April23__2[[#This Row],[Pan, tobacco and intoxicants]],All_India_Index_Upto_April23__2[[#This Row],[Recreation and amusement]])</f>
        <v>144.10000000000002</v>
      </c>
      <c r="AD193">
        <f>AVERAGE(All_India_Index_Upto_April23__2[[#This Row],[Housing]],All_India_Index_Upto_April23__2[[#This Row],[Household goods and services]])</f>
        <v>139.75</v>
      </c>
      <c r="AE193">
        <f>AVERAGE(All_India_Index_Upto_April23__2[[#This Row],[Health]],All_India_Index_Upto_April23__2[[#This Row],[Personal care and effects]])</f>
        <v>132.19999999999999</v>
      </c>
      <c r="AF193">
        <v>131.30000000000001</v>
      </c>
      <c r="AG193">
        <v>137.1</v>
      </c>
      <c r="AH193" s="10">
        <f>(All_India_Index_Upto_April23__2[[#This Row],[General index]]-AG190)/AG190</f>
        <v>4.395604395604354E-3</v>
      </c>
    </row>
    <row r="194" spans="1:34" x14ac:dyDescent="0.35">
      <c r="A194" t="s">
        <v>30</v>
      </c>
      <c r="B194">
        <v>2018</v>
      </c>
      <c r="C194" t="s">
        <v>37</v>
      </c>
      <c r="D194">
        <v>0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157</v>
      </c>
      <c r="R194">
        <v>150.80000000000001</v>
      </c>
      <c r="S194">
        <v>144.1</v>
      </c>
      <c r="T194">
        <v>149.80000000000001</v>
      </c>
      <c r="U194">
        <v>144.30000000000001</v>
      </c>
      <c r="V194">
        <v>141.80000000000001</v>
      </c>
      <c r="W194">
        <v>138.4</v>
      </c>
      <c r="X194">
        <v>126.4</v>
      </c>
      <c r="Y194">
        <v>131.19999999999999</v>
      </c>
      <c r="Z194">
        <v>144.4</v>
      </c>
      <c r="AA194">
        <v>136.80000000000001</v>
      </c>
      <c r="AB194">
        <v>139.1</v>
      </c>
      <c r="AC194">
        <f>AVERAGE(All_India_Index_Upto_April23__2[[#This Row],[Pan, tobacco and intoxicants]],All_India_Index_Upto_April23__2[[#This Row],[Recreation and amusement]])</f>
        <v>146.9</v>
      </c>
      <c r="AD194">
        <f>AVERAGE(All_India_Index_Upto_April23__2[[#This Row],[Housing]],All_India_Index_Upto_April23__2[[#This Row],[Household goods and services]])</f>
        <v>70.900000000000006</v>
      </c>
      <c r="AE194">
        <f>AVERAGE(All_India_Index_Upto_April23__2[[#This Row],[Health]],All_India_Index_Upto_April23__2[[#This Row],[Personal care and effects]])</f>
        <v>134.80000000000001</v>
      </c>
      <c r="AF194">
        <v>135.1</v>
      </c>
      <c r="AG194">
        <v>139.80000000000001</v>
      </c>
      <c r="AH194" s="10">
        <f>(All_India_Index_Upto_April23__2[[#This Row],[General index]]-AG191)/AG191</f>
        <v>5.0323508267434728E-3</v>
      </c>
    </row>
    <row r="195" spans="1:34" x14ac:dyDescent="0.35">
      <c r="A195" t="s">
        <v>32</v>
      </c>
      <c r="B195">
        <v>2018</v>
      </c>
      <c r="C195" t="s">
        <v>37</v>
      </c>
      <c r="D195">
        <v>143.19999999999999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160.30000000000001</v>
      </c>
      <c r="R195">
        <v>138.6</v>
      </c>
      <c r="S195">
        <v>127.9</v>
      </c>
      <c r="T195">
        <v>137</v>
      </c>
      <c r="U195">
        <v>124.7</v>
      </c>
      <c r="V195">
        <v>132.5</v>
      </c>
      <c r="W195">
        <v>132</v>
      </c>
      <c r="X195">
        <v>119.8</v>
      </c>
      <c r="Y195">
        <v>128.1</v>
      </c>
      <c r="Z195">
        <v>140.4</v>
      </c>
      <c r="AA195">
        <v>128</v>
      </c>
      <c r="AB195">
        <v>136.4</v>
      </c>
      <c r="AC195">
        <f>AVERAGE(All_India_Index_Upto_April23__2[[#This Row],[Pan, tobacco and intoxicants]],All_India_Index_Upto_April23__2[[#This Row],[Recreation and amusement]])</f>
        <v>144.15</v>
      </c>
      <c r="AD195">
        <f>AVERAGE(All_India_Index_Upto_April23__2[[#This Row],[Housing]],All_India_Index_Upto_April23__2[[#This Row],[Household goods and services]])</f>
        <v>137.85</v>
      </c>
      <c r="AE195">
        <f>AVERAGE(All_India_Index_Upto_April23__2[[#This Row],[Health]],All_India_Index_Upto_April23__2[[#This Row],[Personal care and effects]])</f>
        <v>130.05000000000001</v>
      </c>
      <c r="AF195">
        <v>128.9</v>
      </c>
      <c r="AG195">
        <v>135.4</v>
      </c>
      <c r="AH195" s="10">
        <f>(All_India_Index_Upto_April23__2[[#This Row],[General index]]-AG192)/AG192</f>
        <v>4.4510385756676134E-3</v>
      </c>
    </row>
    <row r="196" spans="1:34" x14ac:dyDescent="0.35">
      <c r="A196" t="s">
        <v>33</v>
      </c>
      <c r="B196">
        <v>2018</v>
      </c>
      <c r="C196" t="s">
        <v>37</v>
      </c>
      <c r="D196">
        <v>143.19999999999999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157.9</v>
      </c>
      <c r="R196">
        <v>146</v>
      </c>
      <c r="S196">
        <v>137.4</v>
      </c>
      <c r="T196">
        <v>144.69999999999999</v>
      </c>
      <c r="U196">
        <v>136.9</v>
      </c>
      <c r="V196">
        <v>137.4</v>
      </c>
      <c r="W196">
        <v>136</v>
      </c>
      <c r="X196">
        <v>122.9</v>
      </c>
      <c r="Y196">
        <v>129.9</v>
      </c>
      <c r="Z196">
        <v>142.1</v>
      </c>
      <c r="AA196">
        <v>131.80000000000001</v>
      </c>
      <c r="AB196">
        <v>138.1</v>
      </c>
      <c r="AC196">
        <f>AVERAGE(All_India_Index_Upto_April23__2[[#This Row],[Pan, tobacco and intoxicants]],All_India_Index_Upto_April23__2[[#This Row],[Recreation and amusement]])</f>
        <v>144.85000000000002</v>
      </c>
      <c r="AD196">
        <f>AVERAGE(All_India_Index_Upto_April23__2[[#This Row],[Housing]],All_India_Index_Upto_April23__2[[#This Row],[Household goods and services]])</f>
        <v>140.30000000000001</v>
      </c>
      <c r="AE196">
        <f>AVERAGE(All_India_Index_Upto_April23__2[[#This Row],[Health]],All_India_Index_Upto_April23__2[[#This Row],[Personal care and effects]])</f>
        <v>132.94999999999999</v>
      </c>
      <c r="AF196">
        <v>132.1</v>
      </c>
      <c r="AG196">
        <v>137.80000000000001</v>
      </c>
      <c r="AH196" s="10">
        <f>(All_India_Index_Upto_April23__2[[#This Row],[General index]]-AG193)/AG193</f>
        <v>5.105762217359716E-3</v>
      </c>
    </row>
    <row r="197" spans="1:34" x14ac:dyDescent="0.35">
      <c r="A197" t="s">
        <v>30</v>
      </c>
      <c r="B197">
        <v>2018</v>
      </c>
      <c r="C197" t="s">
        <v>38</v>
      </c>
      <c r="D197">
        <v>0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145.1</v>
      </c>
      <c r="V197">
        <v>142.19999999999999</v>
      </c>
      <c r="W197">
        <v>138.4</v>
      </c>
      <c r="X197">
        <v>127.4</v>
      </c>
      <c r="Y197">
        <v>131.4</v>
      </c>
      <c r="Z197">
        <v>145.1</v>
      </c>
      <c r="AA197">
        <v>137.80000000000001</v>
      </c>
      <c r="AB197">
        <v>140</v>
      </c>
      <c r="AC197">
        <f>AVERAGE(All_India_Index_Upto_April23__2[[#This Row],[Pan, tobacco and intoxicants]],All_India_Index_Upto_April23__2[[#This Row],[Recreation and amusement]])</f>
        <v>147.55000000000001</v>
      </c>
      <c r="AD197">
        <f>AVERAGE(All_India_Index_Upto_April23__2[[#This Row],[Housing]],All_India_Index_Upto_April23__2[[#This Row],[Household goods and services]])</f>
        <v>71.099999999999994</v>
      </c>
      <c r="AE197">
        <f>AVERAGE(All_India_Index_Upto_April23__2[[#This Row],[Health]],All_India_Index_Upto_April23__2[[#This Row],[Personal care and effects]])</f>
        <v>134.9</v>
      </c>
      <c r="AF197">
        <v>135.6</v>
      </c>
      <c r="AG197">
        <v>140.5</v>
      </c>
      <c r="AH197" s="10">
        <f>(All_India_Index_Upto_April23__2[[#This Row],[General index]]-AG194)/AG194</f>
        <v>5.0071530758225222E-3</v>
      </c>
    </row>
    <row r="198" spans="1:34" x14ac:dyDescent="0.35">
      <c r="A198" t="s">
        <v>32</v>
      </c>
      <c r="B198">
        <v>2018</v>
      </c>
      <c r="C198" t="s">
        <v>38</v>
      </c>
      <c r="D198">
        <v>142.5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161</v>
      </c>
      <c r="R198">
        <v>138.9</v>
      </c>
      <c r="S198">
        <v>128.69999999999999</v>
      </c>
      <c r="T198">
        <v>137.4</v>
      </c>
      <c r="U198">
        <v>126.5</v>
      </c>
      <c r="V198">
        <v>133.1</v>
      </c>
      <c r="W198">
        <v>132.6</v>
      </c>
      <c r="X198">
        <v>120.4</v>
      </c>
      <c r="Y198">
        <v>128.19999999999999</v>
      </c>
      <c r="Z198">
        <v>141.19999999999999</v>
      </c>
      <c r="AA198">
        <v>128.5</v>
      </c>
      <c r="AB198">
        <v>138.4</v>
      </c>
      <c r="AC198">
        <f>AVERAGE(All_India_Index_Upto_April23__2[[#This Row],[Pan, tobacco and intoxicants]],All_India_Index_Upto_April23__2[[#This Row],[Recreation and amusement]])</f>
        <v>144.75</v>
      </c>
      <c r="AD198">
        <f>AVERAGE(All_India_Index_Upto_April23__2[[#This Row],[Housing]],All_India_Index_Upto_April23__2[[#This Row],[Household goods and services]])</f>
        <v>137.80000000000001</v>
      </c>
      <c r="AE198">
        <f>AVERAGE(All_India_Index_Upto_April23__2[[#This Row],[Health]],All_India_Index_Upto_April23__2[[#This Row],[Personal care and effects]])</f>
        <v>130.39999999999998</v>
      </c>
      <c r="AF198">
        <v>129.5</v>
      </c>
      <c r="AG198">
        <v>136.19999999999999</v>
      </c>
      <c r="AH198" s="10">
        <f>(All_India_Index_Upto_April23__2[[#This Row],[General index]]-AG195)/AG195</f>
        <v>5.9084194977842164E-3</v>
      </c>
    </row>
    <row r="199" spans="1:34" x14ac:dyDescent="0.35">
      <c r="A199" t="s">
        <v>33</v>
      </c>
      <c r="B199">
        <v>2018</v>
      </c>
      <c r="C199" t="s">
        <v>38</v>
      </c>
      <c r="D199">
        <v>142.5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158.30000000000001</v>
      </c>
      <c r="R199">
        <v>146.4</v>
      </c>
      <c r="S199">
        <v>138.1</v>
      </c>
      <c r="T199">
        <v>145.19999999999999</v>
      </c>
      <c r="U199">
        <v>138.1</v>
      </c>
      <c r="V199">
        <v>137.9</v>
      </c>
      <c r="W199">
        <v>136.19999999999999</v>
      </c>
      <c r="X199">
        <v>123.7</v>
      </c>
      <c r="Y199">
        <v>130.1</v>
      </c>
      <c r="Z199">
        <v>142.80000000000001</v>
      </c>
      <c r="AA199">
        <v>132.6</v>
      </c>
      <c r="AB199">
        <v>139.4</v>
      </c>
      <c r="AC199">
        <f>AVERAGE(All_India_Index_Upto_April23__2[[#This Row],[Pan, tobacco and intoxicants]],All_India_Index_Upto_April23__2[[#This Row],[Recreation and amusement]])</f>
        <v>145.44999999999999</v>
      </c>
      <c r="AD199">
        <f>AVERAGE(All_India_Index_Upto_April23__2[[#This Row],[Housing]],All_India_Index_Upto_April23__2[[#This Row],[Household goods and services]])</f>
        <v>140.19999999999999</v>
      </c>
      <c r="AE199">
        <f>AVERAGE(All_India_Index_Upto_April23__2[[#This Row],[Health]],All_India_Index_Upto_April23__2[[#This Row],[Personal care and effects]])</f>
        <v>133.14999999999998</v>
      </c>
      <c r="AF199">
        <v>132.6</v>
      </c>
      <c r="AG199">
        <v>138.5</v>
      </c>
      <c r="AH199" s="10">
        <f>(All_India_Index_Upto_April23__2[[#This Row],[General index]]-AG196)/AG196</f>
        <v>5.0798258345427331E-3</v>
      </c>
    </row>
    <row r="200" spans="1:34" x14ac:dyDescent="0.35">
      <c r="A200" t="s">
        <v>30</v>
      </c>
      <c r="B200">
        <v>2018</v>
      </c>
      <c r="C200" t="s">
        <v>39</v>
      </c>
      <c r="D200">
        <v>0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156.1</v>
      </c>
      <c r="R200">
        <v>151.5</v>
      </c>
      <c r="S200">
        <v>145.1</v>
      </c>
      <c r="T200">
        <v>150.6</v>
      </c>
      <c r="U200">
        <v>146.80000000000001</v>
      </c>
      <c r="V200">
        <v>143.1</v>
      </c>
      <c r="W200">
        <v>139</v>
      </c>
      <c r="X200">
        <v>127.5</v>
      </c>
      <c r="Y200">
        <v>131.4</v>
      </c>
      <c r="Z200">
        <v>145.80000000000001</v>
      </c>
      <c r="AA200">
        <v>138.4</v>
      </c>
      <c r="AB200">
        <v>142</v>
      </c>
      <c r="AC200">
        <f>AVERAGE(All_India_Index_Upto_April23__2[[#This Row],[Pan, tobacco and intoxicants]],All_India_Index_Upto_April23__2[[#This Row],[Recreation and amusement]])</f>
        <v>147.25</v>
      </c>
      <c r="AD200">
        <f>AVERAGE(All_India_Index_Upto_April23__2[[#This Row],[Housing]],All_India_Index_Upto_April23__2[[#This Row],[Household goods and services]])</f>
        <v>71.55</v>
      </c>
      <c r="AE200">
        <f>AVERAGE(All_India_Index_Upto_April23__2[[#This Row],[Health]],All_India_Index_Upto_April23__2[[#This Row],[Personal care and effects]])</f>
        <v>135.19999999999999</v>
      </c>
      <c r="AF200">
        <v>136</v>
      </c>
      <c r="AG200">
        <v>141.80000000000001</v>
      </c>
      <c r="AH200" s="10">
        <f>(All_India_Index_Upto_April23__2[[#This Row],[General index]]-AG197)/AG197</f>
        <v>9.2526690391459884E-3</v>
      </c>
    </row>
    <row r="201" spans="1:34" x14ac:dyDescent="0.35">
      <c r="A201" t="s">
        <v>32</v>
      </c>
      <c r="B201">
        <v>2018</v>
      </c>
      <c r="C201" t="s">
        <v>39</v>
      </c>
      <c r="D201">
        <v>143.6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161.4</v>
      </c>
      <c r="R201">
        <v>139.6</v>
      </c>
      <c r="S201">
        <v>128.9</v>
      </c>
      <c r="T201">
        <v>137.9</v>
      </c>
      <c r="U201">
        <v>128.1</v>
      </c>
      <c r="V201">
        <v>133.6</v>
      </c>
      <c r="W201">
        <v>133.6</v>
      </c>
      <c r="X201">
        <v>120.1</v>
      </c>
      <c r="Y201">
        <v>128.19999999999999</v>
      </c>
      <c r="Z201">
        <v>144</v>
      </c>
      <c r="AA201">
        <v>129</v>
      </c>
      <c r="AB201">
        <v>140.30000000000001</v>
      </c>
      <c r="AC201">
        <f>AVERAGE(All_India_Index_Upto_April23__2[[#This Row],[Pan, tobacco and intoxicants]],All_India_Index_Upto_April23__2[[#This Row],[Recreation and amusement]])</f>
        <v>145.19999999999999</v>
      </c>
      <c r="AD201">
        <f>AVERAGE(All_India_Index_Upto_April23__2[[#This Row],[Housing]],All_India_Index_Upto_April23__2[[#This Row],[Household goods and services]])</f>
        <v>138.6</v>
      </c>
      <c r="AE201">
        <f>AVERAGE(All_India_Index_Upto_April23__2[[#This Row],[Health]],All_India_Index_Upto_April23__2[[#This Row],[Personal care and effects]])</f>
        <v>130.89999999999998</v>
      </c>
      <c r="AF201">
        <v>130.19999999999999</v>
      </c>
      <c r="AG201">
        <v>137.5</v>
      </c>
      <c r="AH201" s="10">
        <f>(All_India_Index_Upto_April23__2[[#This Row],[General index]]-AG198)/AG198</f>
        <v>9.54478707782681E-3</v>
      </c>
    </row>
    <row r="202" spans="1:34" x14ac:dyDescent="0.35">
      <c r="A202" t="s">
        <v>33</v>
      </c>
      <c r="B202">
        <v>2018</v>
      </c>
      <c r="C202" t="s">
        <v>39</v>
      </c>
      <c r="D202">
        <v>143.6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157.5</v>
      </c>
      <c r="R202">
        <v>146.80000000000001</v>
      </c>
      <c r="S202">
        <v>138.4</v>
      </c>
      <c r="T202">
        <v>145.6</v>
      </c>
      <c r="U202">
        <v>139.69999999999999</v>
      </c>
      <c r="V202">
        <v>138.6</v>
      </c>
      <c r="W202">
        <v>137</v>
      </c>
      <c r="X202">
        <v>123.6</v>
      </c>
      <c r="Y202">
        <v>130.1</v>
      </c>
      <c r="Z202">
        <v>144.69999999999999</v>
      </c>
      <c r="AA202">
        <v>133.1</v>
      </c>
      <c r="AB202">
        <v>141.4</v>
      </c>
      <c r="AC202">
        <f>AVERAGE(All_India_Index_Upto_April23__2[[#This Row],[Pan, tobacco and intoxicants]],All_India_Index_Upto_April23__2[[#This Row],[Recreation and amusement]])</f>
        <v>145.30000000000001</v>
      </c>
      <c r="AD202">
        <f>AVERAGE(All_India_Index_Upto_April23__2[[#This Row],[Housing]],All_India_Index_Upto_April23__2[[#This Row],[Household goods and services]])</f>
        <v>141.1</v>
      </c>
      <c r="AE202">
        <f>AVERAGE(All_India_Index_Upto_April23__2[[#This Row],[Health]],All_India_Index_Upto_April23__2[[#This Row],[Personal care and effects]])</f>
        <v>133.55000000000001</v>
      </c>
      <c r="AF202">
        <v>133.19999999999999</v>
      </c>
      <c r="AG202">
        <v>139.80000000000001</v>
      </c>
      <c r="AH202" s="10">
        <f>(All_India_Index_Upto_April23__2[[#This Row],[General index]]-AG199)/AG199</f>
        <v>9.3862815884477348E-3</v>
      </c>
    </row>
    <row r="203" spans="1:34" x14ac:dyDescent="0.35">
      <c r="A203" t="s">
        <v>30</v>
      </c>
      <c r="B203">
        <v>2018</v>
      </c>
      <c r="C203" t="s">
        <v>40</v>
      </c>
      <c r="D203">
        <v>0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147.69999999999999</v>
      </c>
      <c r="V203">
        <v>143.80000000000001</v>
      </c>
      <c r="W203">
        <v>139.4</v>
      </c>
      <c r="X203">
        <v>128.30000000000001</v>
      </c>
      <c r="Y203">
        <v>131.30000000000001</v>
      </c>
      <c r="Z203">
        <v>146.9</v>
      </c>
      <c r="AA203">
        <v>138.6</v>
      </c>
      <c r="AB203">
        <v>142.69999999999999</v>
      </c>
      <c r="AC203">
        <f>AVERAGE(All_India_Index_Upto_April23__2[[#This Row],[Pan, tobacco and intoxicants]],All_India_Index_Upto_April23__2[[#This Row],[Recreation and amusement]])</f>
        <v>147.5</v>
      </c>
      <c r="AD203">
        <f>AVERAGE(All_India_Index_Upto_April23__2[[#This Row],[Housing]],All_India_Index_Upto_April23__2[[#This Row],[Household goods and services]])</f>
        <v>71.900000000000006</v>
      </c>
      <c r="AE203">
        <f>AVERAGE(All_India_Index_Upto_April23__2[[#This Row],[Health]],All_India_Index_Upto_April23__2[[#This Row],[Personal care and effects]])</f>
        <v>135.35000000000002</v>
      </c>
      <c r="AF203">
        <v>136.6</v>
      </c>
      <c r="AG203">
        <v>142.5</v>
      </c>
      <c r="AH203" s="10">
        <f>(All_India_Index_Upto_April23__2[[#This Row],[General index]]-AG200)/AG200</f>
        <v>4.9365303244004836E-3</v>
      </c>
    </row>
    <row r="204" spans="1:34" x14ac:dyDescent="0.35">
      <c r="A204" t="s">
        <v>32</v>
      </c>
      <c r="B204">
        <v>2018</v>
      </c>
      <c r="C204" t="s">
        <v>40</v>
      </c>
      <c r="D204">
        <v>144.6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162.1</v>
      </c>
      <c r="R204">
        <v>140</v>
      </c>
      <c r="S204">
        <v>129</v>
      </c>
      <c r="T204">
        <v>138.30000000000001</v>
      </c>
      <c r="U204">
        <v>129.80000000000001</v>
      </c>
      <c r="V204">
        <v>134.4</v>
      </c>
      <c r="W204">
        <v>134.9</v>
      </c>
      <c r="X204">
        <v>120.7</v>
      </c>
      <c r="Y204">
        <v>128.30000000000001</v>
      </c>
      <c r="Z204">
        <v>145.30000000000001</v>
      </c>
      <c r="AA204">
        <v>129.80000000000001</v>
      </c>
      <c r="AB204">
        <v>140.1</v>
      </c>
      <c r="AC204">
        <f>AVERAGE(All_India_Index_Upto_April23__2[[#This Row],[Pan, tobacco and intoxicants]],All_India_Index_Upto_April23__2[[#This Row],[Recreation and amusement]])</f>
        <v>145.94999999999999</v>
      </c>
      <c r="AD204">
        <f>AVERAGE(All_India_Index_Upto_April23__2[[#This Row],[Housing]],All_India_Index_Upto_April23__2[[#This Row],[Household goods and services]])</f>
        <v>139.5</v>
      </c>
      <c r="AE204">
        <f>AVERAGE(All_India_Index_Upto_April23__2[[#This Row],[Health]],All_India_Index_Upto_April23__2[[#This Row],[Personal care and effects]])</f>
        <v>131.60000000000002</v>
      </c>
      <c r="AF204">
        <v>131</v>
      </c>
      <c r="AG204">
        <v>138</v>
      </c>
      <c r="AH204" s="10">
        <f>(All_India_Index_Upto_April23__2[[#This Row],[General index]]-AG201)/AG201</f>
        <v>3.6363636363636364E-3</v>
      </c>
    </row>
    <row r="205" spans="1:34" x14ac:dyDescent="0.35">
      <c r="A205" t="s">
        <v>33</v>
      </c>
      <c r="B205">
        <v>2018</v>
      </c>
      <c r="C205" t="s">
        <v>40</v>
      </c>
      <c r="D205">
        <v>144.6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157.9</v>
      </c>
      <c r="R205">
        <v>147.30000000000001</v>
      </c>
      <c r="S205">
        <v>138.80000000000001</v>
      </c>
      <c r="T205">
        <v>146.1</v>
      </c>
      <c r="U205">
        <v>140.9</v>
      </c>
      <c r="V205">
        <v>139.4</v>
      </c>
      <c r="W205">
        <v>137.69999999999999</v>
      </c>
      <c r="X205">
        <v>124.3</v>
      </c>
      <c r="Y205">
        <v>130.1</v>
      </c>
      <c r="Z205">
        <v>146</v>
      </c>
      <c r="AA205">
        <v>133.6</v>
      </c>
      <c r="AB205">
        <v>141.69999999999999</v>
      </c>
      <c r="AC205">
        <f>AVERAGE(All_India_Index_Upto_April23__2[[#This Row],[Pan, tobacco and intoxicants]],All_India_Index_Upto_April23__2[[#This Row],[Recreation and amusement]])</f>
        <v>145.75</v>
      </c>
      <c r="AD205">
        <f>AVERAGE(All_India_Index_Upto_April23__2[[#This Row],[Housing]],All_India_Index_Upto_April23__2[[#This Row],[Household goods and services]])</f>
        <v>142</v>
      </c>
      <c r="AE205">
        <f>AVERAGE(All_India_Index_Upto_April23__2[[#This Row],[Health]],All_India_Index_Upto_April23__2[[#This Row],[Personal care and effects]])</f>
        <v>133.89999999999998</v>
      </c>
      <c r="AF205">
        <v>133.9</v>
      </c>
      <c r="AG205">
        <v>140.4</v>
      </c>
      <c r="AH205" s="10">
        <f>(All_India_Index_Upto_April23__2[[#This Row],[General index]]-AG202)/AG202</f>
        <v>4.291845493562191E-3</v>
      </c>
    </row>
    <row r="206" spans="1:34" x14ac:dyDescent="0.35">
      <c r="A206" t="s">
        <v>30</v>
      </c>
      <c r="B206">
        <v>2018</v>
      </c>
      <c r="C206" t="s">
        <v>41</v>
      </c>
      <c r="D206">
        <v>0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157.69999999999999</v>
      </c>
      <c r="R206">
        <v>152.1</v>
      </c>
      <c r="S206">
        <v>146.1</v>
      </c>
      <c r="T206">
        <v>151.30000000000001</v>
      </c>
      <c r="U206">
        <v>149</v>
      </c>
      <c r="V206">
        <v>144</v>
      </c>
      <c r="W206">
        <v>140</v>
      </c>
      <c r="X206">
        <v>129.9</v>
      </c>
      <c r="Y206">
        <v>132</v>
      </c>
      <c r="Z206">
        <v>147.6</v>
      </c>
      <c r="AA206">
        <v>140</v>
      </c>
      <c r="AB206">
        <v>141.30000000000001</v>
      </c>
      <c r="AC206">
        <f>AVERAGE(All_India_Index_Upto_April23__2[[#This Row],[Pan, tobacco and intoxicants]],All_India_Index_Upto_April23__2[[#This Row],[Recreation and amusement]])</f>
        <v>148.85</v>
      </c>
      <c r="AD206">
        <f>AVERAGE(All_India_Index_Upto_April23__2[[#This Row],[Housing]],All_India_Index_Upto_April23__2[[#This Row],[Household goods and services]])</f>
        <v>72</v>
      </c>
      <c r="AE206">
        <f>AVERAGE(All_India_Index_Upto_April23__2[[#This Row],[Health]],All_India_Index_Upto_April23__2[[#This Row],[Personal care and effects]])</f>
        <v>136</v>
      </c>
      <c r="AF206">
        <v>137.4</v>
      </c>
      <c r="AG206">
        <v>142.1</v>
      </c>
      <c r="AH206" s="10">
        <f>(All_India_Index_Upto_April23__2[[#This Row],[General index]]-AG203)/AG203</f>
        <v>-2.8070175438596888E-3</v>
      </c>
    </row>
    <row r="207" spans="1:34" x14ac:dyDescent="0.35">
      <c r="A207" t="s">
        <v>32</v>
      </c>
      <c r="B207">
        <v>2018</v>
      </c>
      <c r="C207" t="s">
        <v>41</v>
      </c>
      <c r="D207">
        <v>145.30000000000001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131.19999999999999</v>
      </c>
      <c r="V207">
        <v>134.9</v>
      </c>
      <c r="W207">
        <v>135.69999999999999</v>
      </c>
      <c r="X207">
        <v>122.5</v>
      </c>
      <c r="Y207">
        <v>129.30000000000001</v>
      </c>
      <c r="Z207">
        <v>145.19999999999999</v>
      </c>
      <c r="AA207">
        <v>130.19999999999999</v>
      </c>
      <c r="AB207">
        <v>138.9</v>
      </c>
      <c r="AC207">
        <f>AVERAGE(All_India_Index_Upto_April23__2[[#This Row],[Pan, tobacco and intoxicants]],All_India_Index_Upto_April23__2[[#This Row],[Recreation and amusement]])</f>
        <v>146.75</v>
      </c>
      <c r="AD207">
        <f>AVERAGE(All_India_Index_Upto_April23__2[[#This Row],[Housing]],All_India_Index_Upto_April23__2[[#This Row],[Household goods and services]])</f>
        <v>140.10000000000002</v>
      </c>
      <c r="AE207">
        <f>AVERAGE(All_India_Index_Upto_April23__2[[#This Row],[Health]],All_India_Index_Upto_April23__2[[#This Row],[Personal care and effects]])</f>
        <v>132.5</v>
      </c>
      <c r="AF207">
        <v>131.9</v>
      </c>
      <c r="AG207">
        <v>138.1</v>
      </c>
      <c r="AH207" s="10">
        <f>(All_India_Index_Upto_April23__2[[#This Row],[General index]]-AG204)/AG204</f>
        <v>7.246376811593791E-4</v>
      </c>
    </row>
    <row r="208" spans="1:34" x14ac:dyDescent="0.35">
      <c r="A208" t="s">
        <v>33</v>
      </c>
      <c r="B208">
        <v>2018</v>
      </c>
      <c r="C208" t="s">
        <v>41</v>
      </c>
      <c r="D208">
        <v>145.30000000000001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159.19999999999999</v>
      </c>
      <c r="R208">
        <v>147.69999999999999</v>
      </c>
      <c r="S208">
        <v>139.1</v>
      </c>
      <c r="T208">
        <v>146.5</v>
      </c>
      <c r="U208">
        <v>142.30000000000001</v>
      </c>
      <c r="V208">
        <v>139.69999999999999</v>
      </c>
      <c r="W208">
        <v>138.4</v>
      </c>
      <c r="X208">
        <v>126</v>
      </c>
      <c r="Y208">
        <v>130.9</v>
      </c>
      <c r="Z208">
        <v>146.19999999999999</v>
      </c>
      <c r="AA208">
        <v>134.5</v>
      </c>
      <c r="AB208">
        <v>140.4</v>
      </c>
      <c r="AC208">
        <f>AVERAGE(All_India_Index_Upto_April23__2[[#This Row],[Pan, tobacco and intoxicants]],All_India_Index_Upto_April23__2[[#This Row],[Recreation and amusement]])</f>
        <v>146.85</v>
      </c>
      <c r="AD208">
        <f>AVERAGE(All_India_Index_Upto_April23__2[[#This Row],[Housing]],All_India_Index_Upto_April23__2[[#This Row],[Household goods and services]])</f>
        <v>142.5</v>
      </c>
      <c r="AE208">
        <f>AVERAGE(All_India_Index_Upto_April23__2[[#This Row],[Health]],All_India_Index_Upto_April23__2[[#This Row],[Personal care and effects]])</f>
        <v>134.65</v>
      </c>
      <c r="AF208">
        <v>134.69999999999999</v>
      </c>
      <c r="AG208">
        <v>140.19999999999999</v>
      </c>
      <c r="AH208" s="10">
        <f>(All_India_Index_Upto_April23__2[[#This Row],[General index]]-AG205)/AG205</f>
        <v>-1.424501424501546E-3</v>
      </c>
    </row>
    <row r="209" spans="1:34" x14ac:dyDescent="0.35">
      <c r="A209" t="s">
        <v>30</v>
      </c>
      <c r="B209">
        <v>2018</v>
      </c>
      <c r="C209" t="s">
        <v>42</v>
      </c>
      <c r="D209">
        <v>0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149.69999999999999</v>
      </c>
      <c r="V209">
        <v>147.5</v>
      </c>
      <c r="W209">
        <v>144.80000000000001</v>
      </c>
      <c r="X209">
        <v>130.80000000000001</v>
      </c>
      <c r="Y209">
        <v>134.4</v>
      </c>
      <c r="Z209">
        <v>148</v>
      </c>
      <c r="AA209">
        <v>140.1</v>
      </c>
      <c r="AB209">
        <v>140.19999999999999</v>
      </c>
      <c r="AC209">
        <f>AVERAGE(All_India_Index_Upto_April23__2[[#This Row],[Pan, tobacco and intoxicants]],All_India_Index_Upto_April23__2[[#This Row],[Recreation and amusement]])</f>
        <v>149.85</v>
      </c>
      <c r="AD209">
        <f>AVERAGE(All_India_Index_Upto_April23__2[[#This Row],[Housing]],All_India_Index_Upto_April23__2[[#This Row],[Household goods and services]])</f>
        <v>73.75</v>
      </c>
      <c r="AE209">
        <f>AVERAGE(All_India_Index_Upto_April23__2[[#This Row],[Health]],All_India_Index_Upto_April23__2[[#This Row],[Personal care and effects]])</f>
        <v>139.60000000000002</v>
      </c>
      <c r="AF209">
        <v>139.80000000000001</v>
      </c>
      <c r="AG209">
        <v>142.19999999999999</v>
      </c>
      <c r="AH209" s="10">
        <f>(All_India_Index_Upto_April23__2[[#This Row],[General index]]-AG206)/AG206</f>
        <v>7.0372976776913662E-4</v>
      </c>
    </row>
    <row r="210" spans="1:34" x14ac:dyDescent="0.35">
      <c r="A210" t="s">
        <v>32</v>
      </c>
      <c r="B210">
        <v>2018</v>
      </c>
      <c r="C210" t="s">
        <v>42</v>
      </c>
      <c r="D210">
        <v>146.30000000000001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164</v>
      </c>
      <c r="R210">
        <v>141.5</v>
      </c>
      <c r="S210">
        <v>129.80000000000001</v>
      </c>
      <c r="T210">
        <v>139.69999999999999</v>
      </c>
      <c r="U210">
        <v>133.4</v>
      </c>
      <c r="V210">
        <v>135.1</v>
      </c>
      <c r="W210">
        <v>136.19999999999999</v>
      </c>
      <c r="X210">
        <v>123.3</v>
      </c>
      <c r="Y210">
        <v>130.4</v>
      </c>
      <c r="Z210">
        <v>145.5</v>
      </c>
      <c r="AA210">
        <v>130.69999999999999</v>
      </c>
      <c r="AB210">
        <v>139.4</v>
      </c>
      <c r="AC210">
        <f>AVERAGE(All_India_Index_Upto_April23__2[[#This Row],[Pan, tobacco and intoxicants]],All_India_Index_Upto_April23__2[[#This Row],[Recreation and amusement]])</f>
        <v>147.35</v>
      </c>
      <c r="AD210">
        <f>AVERAGE(All_India_Index_Upto_April23__2[[#This Row],[Housing]],All_India_Index_Upto_April23__2[[#This Row],[Household goods and services]])</f>
        <v>140.69999999999999</v>
      </c>
      <c r="AE210">
        <f>AVERAGE(All_India_Index_Upto_April23__2[[#This Row],[Health]],All_India_Index_Upto_April23__2[[#This Row],[Personal care and effects]])</f>
        <v>133.30000000000001</v>
      </c>
      <c r="AF210">
        <v>132.5</v>
      </c>
      <c r="AG210">
        <v>138.9</v>
      </c>
      <c r="AH210" s="10">
        <f>(All_India_Index_Upto_April23__2[[#This Row],[General index]]-AG207)/AG207</f>
        <v>5.7929036929761871E-3</v>
      </c>
    </row>
    <row r="211" spans="1:34" x14ac:dyDescent="0.35">
      <c r="A211" t="s">
        <v>33</v>
      </c>
      <c r="B211">
        <v>2018</v>
      </c>
      <c r="C211" t="s">
        <v>42</v>
      </c>
      <c r="D211">
        <v>146.9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162.6</v>
      </c>
      <c r="R211">
        <v>148</v>
      </c>
      <c r="S211">
        <v>139.19999999999999</v>
      </c>
      <c r="T211">
        <v>146.80000000000001</v>
      </c>
      <c r="U211">
        <v>145.30000000000001</v>
      </c>
      <c r="V211">
        <v>142.19999999999999</v>
      </c>
      <c r="W211">
        <v>142.1</v>
      </c>
      <c r="X211">
        <v>125.5</v>
      </c>
      <c r="Y211">
        <v>132</v>
      </c>
      <c r="Z211">
        <v>147.80000000000001</v>
      </c>
      <c r="AA211">
        <v>136.5</v>
      </c>
      <c r="AB211">
        <v>139.69999999999999</v>
      </c>
      <c r="AC211">
        <f>AVERAGE(All_India_Index_Upto_April23__2[[#This Row],[Pan, tobacco and intoxicants]],All_India_Index_Upto_April23__2[[#This Row],[Recreation and amusement]])</f>
        <v>149.55000000000001</v>
      </c>
      <c r="AD211">
        <f>AVERAGE(All_India_Index_Upto_April23__2[[#This Row],[Housing]],All_India_Index_Upto_April23__2[[#This Row],[Household goods and services]])</f>
        <v>144.55000000000001</v>
      </c>
      <c r="AE211">
        <f>AVERAGE(All_India_Index_Upto_April23__2[[#This Row],[Health]],All_India_Index_Upto_April23__2[[#This Row],[Personal care and effects]])</f>
        <v>137.05000000000001</v>
      </c>
      <c r="AF211">
        <v>136.30000000000001</v>
      </c>
      <c r="AG211">
        <v>140.80000000000001</v>
      </c>
      <c r="AH211" s="10">
        <f>(All_India_Index_Upto_April23__2[[#This Row],[General index]]-AG208)/AG208</f>
        <v>4.2796005706135717E-3</v>
      </c>
    </row>
    <row r="212" spans="1:34" x14ac:dyDescent="0.35">
      <c r="A212" t="s">
        <v>30</v>
      </c>
      <c r="B212">
        <v>2018</v>
      </c>
      <c r="C212" t="s">
        <v>44</v>
      </c>
      <c r="D212">
        <v>0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161.9</v>
      </c>
      <c r="R212">
        <v>151.69999999999999</v>
      </c>
      <c r="S212">
        <v>145.5</v>
      </c>
      <c r="T212">
        <v>150.80000000000001</v>
      </c>
      <c r="U212">
        <v>150.30000000000001</v>
      </c>
      <c r="V212">
        <v>148</v>
      </c>
      <c r="W212">
        <v>145.4</v>
      </c>
      <c r="X212">
        <v>130.30000000000001</v>
      </c>
      <c r="Y212">
        <v>133.1</v>
      </c>
      <c r="Z212">
        <v>150.19999999999999</v>
      </c>
      <c r="AA212">
        <v>143.1</v>
      </c>
      <c r="AB212">
        <v>140</v>
      </c>
      <c r="AC212">
        <f>AVERAGE(All_India_Index_Upto_April23__2[[#This Row],[Pan, tobacco and intoxicants]],All_India_Index_Upto_April23__2[[#This Row],[Recreation and amusement]])</f>
        <v>152.5</v>
      </c>
      <c r="AD212">
        <f>AVERAGE(All_India_Index_Upto_April23__2[[#This Row],[Housing]],All_India_Index_Upto_April23__2[[#This Row],[Household goods and services]])</f>
        <v>74</v>
      </c>
      <c r="AE212">
        <f>AVERAGE(All_India_Index_Upto_April23__2[[#This Row],[Health]],All_India_Index_Upto_April23__2[[#This Row],[Personal care and effects]])</f>
        <v>139.25</v>
      </c>
      <c r="AF212">
        <v>140.1</v>
      </c>
      <c r="AG212">
        <v>142.4</v>
      </c>
      <c r="AH212" s="10">
        <f>(All_India_Index_Upto_April23__2[[#This Row],[General index]]-AG209)/AG209</f>
        <v>1.4064697609002606E-3</v>
      </c>
    </row>
    <row r="213" spans="1:34" x14ac:dyDescent="0.35">
      <c r="A213" t="s">
        <v>32</v>
      </c>
      <c r="B213">
        <v>2018</v>
      </c>
      <c r="C213" t="s">
        <v>44</v>
      </c>
      <c r="D213">
        <v>146.9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164.4</v>
      </c>
      <c r="R213">
        <v>142.4</v>
      </c>
      <c r="S213">
        <v>130.19999999999999</v>
      </c>
      <c r="T213">
        <v>140.5</v>
      </c>
      <c r="U213">
        <v>136.69999999999999</v>
      </c>
      <c r="V213">
        <v>135.80000000000001</v>
      </c>
      <c r="W213">
        <v>136.80000000000001</v>
      </c>
      <c r="X213">
        <v>121.2</v>
      </c>
      <c r="Y213">
        <v>130.5</v>
      </c>
      <c r="Z213">
        <v>146.1</v>
      </c>
      <c r="AA213">
        <v>131.30000000000001</v>
      </c>
      <c r="AB213">
        <v>139.1</v>
      </c>
      <c r="AC213">
        <f>AVERAGE(All_India_Index_Upto_April23__2[[#This Row],[Pan, tobacco and intoxicants]],All_India_Index_Upto_April23__2[[#This Row],[Recreation and amusement]])</f>
        <v>147.85000000000002</v>
      </c>
      <c r="AD213">
        <f>AVERAGE(All_India_Index_Upto_April23__2[[#This Row],[Housing]],All_India_Index_Upto_April23__2[[#This Row],[Household goods and services]])</f>
        <v>141.35000000000002</v>
      </c>
      <c r="AE213">
        <f>AVERAGE(All_India_Index_Upto_April23__2[[#This Row],[Health]],All_India_Index_Upto_April23__2[[#This Row],[Personal care and effects]])</f>
        <v>133.65</v>
      </c>
      <c r="AF213">
        <v>132.19999999999999</v>
      </c>
      <c r="AG213">
        <v>139</v>
      </c>
      <c r="AH213" s="10">
        <f>(All_India_Index_Upto_April23__2[[#This Row],[General index]]-AG210)/AG210</f>
        <v>7.1994240460759049E-4</v>
      </c>
    </row>
    <row r="214" spans="1:34" x14ac:dyDescent="0.35">
      <c r="A214" t="s">
        <v>33</v>
      </c>
      <c r="B214">
        <v>2018</v>
      </c>
      <c r="C214" t="s">
        <v>44</v>
      </c>
      <c r="D214">
        <v>146.9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162.6</v>
      </c>
      <c r="R214">
        <v>148</v>
      </c>
      <c r="S214">
        <v>139.1</v>
      </c>
      <c r="T214">
        <v>146.69999999999999</v>
      </c>
      <c r="U214">
        <v>145.1</v>
      </c>
      <c r="V214">
        <v>142.19999999999999</v>
      </c>
      <c r="W214">
        <v>142.1</v>
      </c>
      <c r="X214">
        <v>125.5</v>
      </c>
      <c r="Y214">
        <v>132</v>
      </c>
      <c r="Z214">
        <v>147.80000000000001</v>
      </c>
      <c r="AA214">
        <v>136.5</v>
      </c>
      <c r="AB214">
        <v>139.69999999999999</v>
      </c>
      <c r="AC214">
        <f>AVERAGE(All_India_Index_Upto_April23__2[[#This Row],[Pan, tobacco and intoxicants]],All_India_Index_Upto_April23__2[[#This Row],[Recreation and amusement]])</f>
        <v>149.55000000000001</v>
      </c>
      <c r="AD214">
        <f>AVERAGE(All_India_Index_Upto_April23__2[[#This Row],[Housing]],All_India_Index_Upto_April23__2[[#This Row],[Household goods and services]])</f>
        <v>144.55000000000001</v>
      </c>
      <c r="AE214">
        <f>AVERAGE(All_India_Index_Upto_April23__2[[#This Row],[Health]],All_India_Index_Upto_April23__2[[#This Row],[Personal care and effects]])</f>
        <v>137.05000000000001</v>
      </c>
      <c r="AF214">
        <v>136.30000000000001</v>
      </c>
      <c r="AG214">
        <v>140.80000000000001</v>
      </c>
      <c r="AH214" s="10">
        <f>(All_India_Index_Upto_April23__2[[#This Row],[General index]]-AG211)/AG211</f>
        <v>0</v>
      </c>
    </row>
    <row r="215" spans="1:34" x14ac:dyDescent="0.35">
      <c r="A215" t="s">
        <v>30</v>
      </c>
      <c r="B215">
        <v>2018</v>
      </c>
      <c r="C215" t="s">
        <v>45</v>
      </c>
      <c r="D215">
        <v>0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162.4</v>
      </c>
      <c r="R215">
        <v>151.6</v>
      </c>
      <c r="S215">
        <v>145.9</v>
      </c>
      <c r="T215">
        <v>150.80000000000001</v>
      </c>
      <c r="U215">
        <v>149</v>
      </c>
      <c r="V215">
        <v>149.5</v>
      </c>
      <c r="W215">
        <v>149.6</v>
      </c>
      <c r="X215">
        <v>128.9</v>
      </c>
      <c r="Y215">
        <v>133.19999999999999</v>
      </c>
      <c r="Z215">
        <v>155.1</v>
      </c>
      <c r="AA215">
        <v>143.30000000000001</v>
      </c>
      <c r="AB215">
        <v>138.5</v>
      </c>
      <c r="AC215">
        <f>AVERAGE(All_India_Index_Upto_April23__2[[#This Row],[Pan, tobacco and intoxicants]],All_India_Index_Upto_April23__2[[#This Row],[Recreation and amusement]])</f>
        <v>152.85000000000002</v>
      </c>
      <c r="AD215">
        <f>AVERAGE(All_India_Index_Upto_April23__2[[#This Row],[Housing]],All_India_Index_Upto_April23__2[[#This Row],[Household goods and services]])</f>
        <v>74.75</v>
      </c>
      <c r="AE215">
        <f>AVERAGE(All_India_Index_Upto_April23__2[[#This Row],[Health]],All_India_Index_Upto_April23__2[[#This Row],[Personal care and effects]])</f>
        <v>141.39999999999998</v>
      </c>
      <c r="AF215">
        <v>141.6</v>
      </c>
      <c r="AG215">
        <v>141.9</v>
      </c>
      <c r="AH215" s="10">
        <f>(All_India_Index_Upto_April23__2[[#This Row],[General index]]-AG212)/AG212</f>
        <v>-3.5112359550561797E-3</v>
      </c>
    </row>
    <row r="216" spans="1:34" x14ac:dyDescent="0.35">
      <c r="A216" t="s">
        <v>32</v>
      </c>
      <c r="B216">
        <v>2018</v>
      </c>
      <c r="C216" t="s">
        <v>45</v>
      </c>
      <c r="D216">
        <v>146.5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132.4</v>
      </c>
      <c r="V216">
        <v>136.19999999999999</v>
      </c>
      <c r="W216">
        <v>137.30000000000001</v>
      </c>
      <c r="X216">
        <v>118.8</v>
      </c>
      <c r="Y216">
        <v>130.80000000000001</v>
      </c>
      <c r="Z216">
        <v>146.5</v>
      </c>
      <c r="AA216">
        <v>131.69999999999999</v>
      </c>
      <c r="AB216">
        <v>137.6</v>
      </c>
      <c r="AC216">
        <f>AVERAGE(All_India_Index_Upto_April23__2[[#This Row],[Pan, tobacco and intoxicants]],All_India_Index_Upto_April23__2[[#This Row],[Recreation and amusement]])</f>
        <v>148.14999999999998</v>
      </c>
      <c r="AD216">
        <f>AVERAGE(All_India_Index_Upto_April23__2[[#This Row],[Housing]],All_India_Index_Upto_April23__2[[#This Row],[Household goods and services]])</f>
        <v>141.35</v>
      </c>
      <c r="AE216">
        <f>AVERAGE(All_India_Index_Upto_April23__2[[#This Row],[Health]],All_India_Index_Upto_April23__2[[#This Row],[Personal care and effects]])</f>
        <v>134.05000000000001</v>
      </c>
      <c r="AF216">
        <v>131.69999999999999</v>
      </c>
      <c r="AG216">
        <v>138</v>
      </c>
      <c r="AH216" s="10">
        <f>(All_India_Index_Upto_April23__2[[#This Row],[General index]]-AG213)/AG213</f>
        <v>-7.1942446043165471E-3</v>
      </c>
    </row>
    <row r="217" spans="1:34" x14ac:dyDescent="0.35">
      <c r="A217" t="s">
        <v>33</v>
      </c>
      <c r="B217">
        <v>2018</v>
      </c>
      <c r="C217" t="s">
        <v>45</v>
      </c>
      <c r="D217">
        <v>146.5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163</v>
      </c>
      <c r="R217">
        <v>148.1</v>
      </c>
      <c r="S217">
        <v>139.4</v>
      </c>
      <c r="T217">
        <v>146.80000000000001</v>
      </c>
      <c r="U217">
        <v>142.69999999999999</v>
      </c>
      <c r="V217">
        <v>143.19999999999999</v>
      </c>
      <c r="W217">
        <v>144.9</v>
      </c>
      <c r="X217">
        <v>123.6</v>
      </c>
      <c r="Y217">
        <v>132.19999999999999</v>
      </c>
      <c r="Z217">
        <v>150.1</v>
      </c>
      <c r="AA217">
        <v>136.80000000000001</v>
      </c>
      <c r="AB217">
        <v>138.19999999999999</v>
      </c>
      <c r="AC217">
        <f>AVERAGE(All_India_Index_Upto_April23__2[[#This Row],[Pan, tobacco and intoxicants]],All_India_Index_Upto_April23__2[[#This Row],[Recreation and amusement]])</f>
        <v>149.9</v>
      </c>
      <c r="AD217">
        <f>AVERAGE(All_India_Index_Upto_April23__2[[#This Row],[Housing]],All_India_Index_Upto_April23__2[[#This Row],[Household goods and services]])</f>
        <v>144.85</v>
      </c>
      <c r="AE217">
        <f>AVERAGE(All_India_Index_Upto_April23__2[[#This Row],[Health]],All_India_Index_Upto_April23__2[[#This Row],[Personal care and effects]])</f>
        <v>138.55000000000001</v>
      </c>
      <c r="AF217">
        <v>136.80000000000001</v>
      </c>
      <c r="AG217">
        <v>140.1</v>
      </c>
      <c r="AH217" s="10">
        <f>(All_India_Index_Upto_April23__2[[#This Row],[General index]]-AG214)/AG214</f>
        <v>-4.9715909090910296E-3</v>
      </c>
    </row>
    <row r="218" spans="1:34" x14ac:dyDescent="0.35">
      <c r="A218" t="s">
        <v>30</v>
      </c>
      <c r="B218">
        <v>2019</v>
      </c>
      <c r="C218" t="s">
        <v>31</v>
      </c>
      <c r="D218">
        <v>0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162.69999999999999</v>
      </c>
      <c r="R218">
        <v>150.6</v>
      </c>
      <c r="S218">
        <v>145.1</v>
      </c>
      <c r="T218">
        <v>149.9</v>
      </c>
      <c r="U218">
        <v>146.19999999999999</v>
      </c>
      <c r="V218">
        <v>150.1</v>
      </c>
      <c r="W218">
        <v>149.6</v>
      </c>
      <c r="X218">
        <v>128.6</v>
      </c>
      <c r="Y218">
        <v>133.5</v>
      </c>
      <c r="Z218">
        <v>155.19999999999999</v>
      </c>
      <c r="AA218">
        <v>142.9</v>
      </c>
      <c r="AB218">
        <v>137.4</v>
      </c>
      <c r="AC218">
        <f>AVERAGE(All_India_Index_Upto_April23__2[[#This Row],[Pan, tobacco and intoxicants]],All_India_Index_Upto_April23__2[[#This Row],[Recreation and amusement]])</f>
        <v>152.80000000000001</v>
      </c>
      <c r="AD218">
        <f>AVERAGE(All_India_Index_Upto_April23__2[[#This Row],[Housing]],All_India_Index_Upto_April23__2[[#This Row],[Household goods and services]])</f>
        <v>75.05</v>
      </c>
      <c r="AE218">
        <f>AVERAGE(All_India_Index_Upto_April23__2[[#This Row],[Health]],All_India_Index_Upto_April23__2[[#This Row],[Personal care and effects]])</f>
        <v>141.55000000000001</v>
      </c>
      <c r="AF218">
        <v>141.69999999999999</v>
      </c>
      <c r="AG218">
        <v>141</v>
      </c>
      <c r="AH218" s="10">
        <f>(All_India_Index_Upto_April23__2[[#This Row],[General index]]-AG215)/AG215</f>
        <v>-6.3424947145877776E-3</v>
      </c>
    </row>
    <row r="219" spans="1:34" x14ac:dyDescent="0.35">
      <c r="A219" t="s">
        <v>32</v>
      </c>
      <c r="B219">
        <v>2019</v>
      </c>
      <c r="C219" t="s">
        <v>31</v>
      </c>
      <c r="D219">
        <v>147.69999999999999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164.7</v>
      </c>
      <c r="R219">
        <v>143</v>
      </c>
      <c r="S219">
        <v>130.4</v>
      </c>
      <c r="T219">
        <v>141.1</v>
      </c>
      <c r="U219">
        <v>128.6</v>
      </c>
      <c r="V219">
        <v>136.30000000000001</v>
      </c>
      <c r="W219">
        <v>137.80000000000001</v>
      </c>
      <c r="X219">
        <v>118.6</v>
      </c>
      <c r="Y219">
        <v>131.69999999999999</v>
      </c>
      <c r="Z219">
        <v>146.6</v>
      </c>
      <c r="AA219">
        <v>131.9</v>
      </c>
      <c r="AB219">
        <v>137.30000000000001</v>
      </c>
      <c r="AC219">
        <f>AVERAGE(All_India_Index_Upto_April23__2[[#This Row],[Pan, tobacco and intoxicants]],All_India_Index_Upto_April23__2[[#This Row],[Recreation and amusement]])</f>
        <v>148.30000000000001</v>
      </c>
      <c r="AD219">
        <f>AVERAGE(All_India_Index_Upto_April23__2[[#This Row],[Housing]],All_India_Index_Upto_April23__2[[#This Row],[Household goods and services]])</f>
        <v>142</v>
      </c>
      <c r="AE219">
        <f>AVERAGE(All_India_Index_Upto_April23__2[[#This Row],[Health]],All_India_Index_Upto_April23__2[[#This Row],[Personal care and effects]])</f>
        <v>134.75</v>
      </c>
      <c r="AF219">
        <v>131.80000000000001</v>
      </c>
      <c r="AG219">
        <v>138</v>
      </c>
      <c r="AH219" s="10">
        <f>(All_India_Index_Upto_April23__2[[#This Row],[General index]]-AG216)/AG216</f>
        <v>0</v>
      </c>
    </row>
    <row r="220" spans="1:34" x14ac:dyDescent="0.35">
      <c r="A220" t="s">
        <v>33</v>
      </c>
      <c r="B220">
        <v>2019</v>
      </c>
      <c r="C220" t="s">
        <v>31</v>
      </c>
      <c r="D220">
        <v>147.69999999999999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163.19999999999999</v>
      </c>
      <c r="R220">
        <v>147.6</v>
      </c>
      <c r="S220">
        <v>139</v>
      </c>
      <c r="T220">
        <v>146.4</v>
      </c>
      <c r="U220">
        <v>139.5</v>
      </c>
      <c r="V220">
        <v>143.6</v>
      </c>
      <c r="W220">
        <v>145.1</v>
      </c>
      <c r="X220">
        <v>123.3</v>
      </c>
      <c r="Y220">
        <v>132.80000000000001</v>
      </c>
      <c r="Z220">
        <v>150.19999999999999</v>
      </c>
      <c r="AA220">
        <v>136.69999999999999</v>
      </c>
      <c r="AB220">
        <v>137.4</v>
      </c>
      <c r="AC220">
        <f>AVERAGE(All_India_Index_Upto_April23__2[[#This Row],[Pan, tobacco and intoxicants]],All_India_Index_Upto_April23__2[[#This Row],[Recreation and amusement]])</f>
        <v>149.94999999999999</v>
      </c>
      <c r="AD220">
        <f>AVERAGE(All_India_Index_Upto_April23__2[[#This Row],[Housing]],All_India_Index_Upto_April23__2[[#This Row],[Household goods and services]])</f>
        <v>145.64999999999998</v>
      </c>
      <c r="AE220">
        <f>AVERAGE(All_India_Index_Upto_April23__2[[#This Row],[Health]],All_India_Index_Upto_April23__2[[#This Row],[Personal care and effects]])</f>
        <v>138.94999999999999</v>
      </c>
      <c r="AF220">
        <v>136.9</v>
      </c>
      <c r="AG220">
        <v>139.6</v>
      </c>
      <c r="AH220" s="10">
        <f>(All_India_Index_Upto_April23__2[[#This Row],[General index]]-AG217)/AG217</f>
        <v>-3.5688793718772309E-3</v>
      </c>
    </row>
    <row r="221" spans="1:34" x14ac:dyDescent="0.35">
      <c r="A221" t="s">
        <v>30</v>
      </c>
      <c r="B221">
        <v>2019</v>
      </c>
      <c r="C221" t="s">
        <v>34</v>
      </c>
      <c r="D221">
        <v>0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145.30000000000001</v>
      </c>
      <c r="V221">
        <v>150.1</v>
      </c>
      <c r="W221">
        <v>149.9</v>
      </c>
      <c r="X221">
        <v>129.19999999999999</v>
      </c>
      <c r="Y221">
        <v>134.9</v>
      </c>
      <c r="Z221">
        <v>155.5</v>
      </c>
      <c r="AA221">
        <v>143.4</v>
      </c>
      <c r="AB221">
        <v>137.19999999999999</v>
      </c>
      <c r="AC221">
        <f>AVERAGE(All_India_Index_Upto_April23__2[[#This Row],[Pan, tobacco and intoxicants]],All_India_Index_Upto_April23__2[[#This Row],[Recreation and amusement]])</f>
        <v>153.10000000000002</v>
      </c>
      <c r="AD221">
        <f>AVERAGE(All_India_Index_Upto_April23__2[[#This Row],[Housing]],All_India_Index_Upto_April23__2[[#This Row],[Household goods and services]])</f>
        <v>75.05</v>
      </c>
      <c r="AE221">
        <f>AVERAGE(All_India_Index_Upto_April23__2[[#This Row],[Health]],All_India_Index_Upto_April23__2[[#This Row],[Personal care and effects]])</f>
        <v>142.4</v>
      </c>
      <c r="AF221">
        <v>142.19999999999999</v>
      </c>
      <c r="AG221">
        <v>141</v>
      </c>
      <c r="AH221" s="10">
        <f>(All_India_Index_Upto_April23__2[[#This Row],[General index]]-AG218)/AG218</f>
        <v>0</v>
      </c>
    </row>
    <row r="222" spans="1:34" x14ac:dyDescent="0.35">
      <c r="A222" t="s">
        <v>32</v>
      </c>
      <c r="B222">
        <v>2019</v>
      </c>
      <c r="C222" t="s">
        <v>34</v>
      </c>
      <c r="D222">
        <v>148.5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164.9</v>
      </c>
      <c r="R222">
        <v>143.30000000000001</v>
      </c>
      <c r="S222">
        <v>130.80000000000001</v>
      </c>
      <c r="T222">
        <v>141.4</v>
      </c>
      <c r="U222">
        <v>127.1</v>
      </c>
      <c r="V222">
        <v>136.6</v>
      </c>
      <c r="W222">
        <v>138.5</v>
      </c>
      <c r="X222">
        <v>119.2</v>
      </c>
      <c r="Y222">
        <v>133</v>
      </c>
      <c r="Z222">
        <v>146.6</v>
      </c>
      <c r="AA222">
        <v>132.19999999999999</v>
      </c>
      <c r="AB222">
        <v>138</v>
      </c>
      <c r="AC222">
        <f>AVERAGE(All_India_Index_Upto_April23__2[[#This Row],[Pan, tobacco and intoxicants]],All_India_Index_Upto_April23__2[[#This Row],[Recreation and amusement]])</f>
        <v>148.55000000000001</v>
      </c>
      <c r="AD222">
        <f>AVERAGE(All_India_Index_Upto_April23__2[[#This Row],[Housing]],All_India_Index_Upto_April23__2[[#This Row],[Household goods and services]])</f>
        <v>142.55000000000001</v>
      </c>
      <c r="AE222">
        <f>AVERAGE(All_India_Index_Upto_April23__2[[#This Row],[Health]],All_India_Index_Upto_April23__2[[#This Row],[Personal care and effects]])</f>
        <v>135.75</v>
      </c>
      <c r="AF222">
        <v>132.4</v>
      </c>
      <c r="AG222">
        <v>138.6</v>
      </c>
      <c r="AH222" s="10">
        <f>(All_India_Index_Upto_April23__2[[#This Row],[General index]]-AG219)/AG219</f>
        <v>4.3478260869564802E-3</v>
      </c>
    </row>
    <row r="223" spans="1:34" x14ac:dyDescent="0.35">
      <c r="A223" t="s">
        <v>33</v>
      </c>
      <c r="B223">
        <v>2019</v>
      </c>
      <c r="C223" t="s">
        <v>34</v>
      </c>
      <c r="D223">
        <v>148.5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163.4</v>
      </c>
      <c r="R223">
        <v>147.69999999999999</v>
      </c>
      <c r="S223">
        <v>139.69999999999999</v>
      </c>
      <c r="T223">
        <v>146.5</v>
      </c>
      <c r="U223">
        <v>138.4</v>
      </c>
      <c r="V223">
        <v>143.69999999999999</v>
      </c>
      <c r="W223">
        <v>145.6</v>
      </c>
      <c r="X223">
        <v>123.9</v>
      </c>
      <c r="Y223">
        <v>134.1</v>
      </c>
      <c r="Z223">
        <v>150.30000000000001</v>
      </c>
      <c r="AA223">
        <v>137.1</v>
      </c>
      <c r="AB223">
        <v>137.5</v>
      </c>
      <c r="AC223">
        <f>AVERAGE(All_India_Index_Upto_April23__2[[#This Row],[Pan, tobacco and intoxicants]],All_India_Index_Upto_April23__2[[#This Row],[Recreation and amusement]])</f>
        <v>150.25</v>
      </c>
      <c r="AD223">
        <f>AVERAGE(All_India_Index_Upto_April23__2[[#This Row],[Housing]],All_India_Index_Upto_April23__2[[#This Row],[Household goods and services]])</f>
        <v>146.1</v>
      </c>
      <c r="AE223">
        <f>AVERAGE(All_India_Index_Upto_April23__2[[#This Row],[Health]],All_India_Index_Upto_April23__2[[#This Row],[Personal care and effects]])</f>
        <v>139.85</v>
      </c>
      <c r="AF223">
        <v>137.4</v>
      </c>
      <c r="AG223">
        <v>139.9</v>
      </c>
      <c r="AH223" s="10">
        <f>(All_India_Index_Upto_April23__2[[#This Row],[General index]]-AG220)/AG220</f>
        <v>2.1489971346705687E-3</v>
      </c>
    </row>
    <row r="224" spans="1:34" x14ac:dyDescent="0.35">
      <c r="A224" t="s">
        <v>30</v>
      </c>
      <c r="B224">
        <v>2019</v>
      </c>
      <c r="C224" t="s">
        <v>35</v>
      </c>
      <c r="D224">
        <v>0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162.9</v>
      </c>
      <c r="R224">
        <v>150.80000000000001</v>
      </c>
      <c r="S224">
        <v>146.1</v>
      </c>
      <c r="T224">
        <v>150.1</v>
      </c>
      <c r="U224">
        <v>146.4</v>
      </c>
      <c r="V224">
        <v>150</v>
      </c>
      <c r="W224">
        <v>150.4</v>
      </c>
      <c r="X224">
        <v>129.9</v>
      </c>
      <c r="Y224">
        <v>134</v>
      </c>
      <c r="Z224">
        <v>155.5</v>
      </c>
      <c r="AA224">
        <v>143.80000000000001</v>
      </c>
      <c r="AB224">
        <v>137.30000000000001</v>
      </c>
      <c r="AC224">
        <f>AVERAGE(All_India_Index_Upto_April23__2[[#This Row],[Pan, tobacco and intoxicants]],All_India_Index_Upto_April23__2[[#This Row],[Recreation and amusement]])</f>
        <v>153.35000000000002</v>
      </c>
      <c r="AD224">
        <f>AVERAGE(All_India_Index_Upto_April23__2[[#This Row],[Housing]],All_India_Index_Upto_April23__2[[#This Row],[Household goods and services]])</f>
        <v>75</v>
      </c>
      <c r="AE224">
        <f>AVERAGE(All_India_Index_Upto_April23__2[[#This Row],[Health]],All_India_Index_Upto_April23__2[[#This Row],[Personal care and effects]])</f>
        <v>142.19999999999999</v>
      </c>
      <c r="AF224">
        <v>142.4</v>
      </c>
      <c r="AG224">
        <v>141.19999999999999</v>
      </c>
      <c r="AH224" s="10">
        <f>(All_India_Index_Upto_April23__2[[#This Row],[General index]]-AG221)/AG221</f>
        <v>1.4184397163119762E-3</v>
      </c>
    </row>
    <row r="225" spans="1:34" x14ac:dyDescent="0.35">
      <c r="A225" t="s">
        <v>32</v>
      </c>
      <c r="B225">
        <v>2019</v>
      </c>
      <c r="C225" t="s">
        <v>35</v>
      </c>
      <c r="D225">
        <v>149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165.3</v>
      </c>
      <c r="R225">
        <v>143.5</v>
      </c>
      <c r="S225">
        <v>131.19999999999999</v>
      </c>
      <c r="T225">
        <v>141.6</v>
      </c>
      <c r="U225">
        <v>128.80000000000001</v>
      </c>
      <c r="V225">
        <v>136.80000000000001</v>
      </c>
      <c r="W225">
        <v>139.19999999999999</v>
      </c>
      <c r="X225">
        <v>119.9</v>
      </c>
      <c r="Y225">
        <v>132.5</v>
      </c>
      <c r="Z225">
        <v>146.69999999999999</v>
      </c>
      <c r="AA225">
        <v>133</v>
      </c>
      <c r="AB225">
        <v>139.6</v>
      </c>
      <c r="AC225">
        <f>AVERAGE(All_India_Index_Upto_April23__2[[#This Row],[Pan, tobacco and intoxicants]],All_India_Index_Upto_April23__2[[#This Row],[Recreation and amusement]])</f>
        <v>149.15</v>
      </c>
      <c r="AD225">
        <f>AVERAGE(All_India_Index_Upto_April23__2[[#This Row],[Housing]],All_India_Index_Upto_April23__2[[#This Row],[Household goods and services]])</f>
        <v>142.9</v>
      </c>
      <c r="AE225">
        <f>AVERAGE(All_India_Index_Upto_April23__2[[#This Row],[Health]],All_India_Index_Upto_April23__2[[#This Row],[Personal care and effects]])</f>
        <v>135.85</v>
      </c>
      <c r="AF225">
        <v>132.80000000000001</v>
      </c>
      <c r="AG225">
        <v>139.5</v>
      </c>
      <c r="AH225" s="10">
        <f>(All_India_Index_Upto_April23__2[[#This Row],[General index]]-AG222)/AG222</f>
        <v>6.4935064935065347E-3</v>
      </c>
    </row>
    <row r="226" spans="1:34" x14ac:dyDescent="0.35">
      <c r="A226" t="s">
        <v>33</v>
      </c>
      <c r="B226">
        <v>2019</v>
      </c>
      <c r="C226" t="s">
        <v>35</v>
      </c>
      <c r="D226">
        <v>149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163.5</v>
      </c>
      <c r="R226">
        <v>147.9</v>
      </c>
      <c r="S226">
        <v>139.9</v>
      </c>
      <c r="T226">
        <v>146.69999999999999</v>
      </c>
      <c r="U226">
        <v>139.69999999999999</v>
      </c>
      <c r="V226">
        <v>143.80000000000001</v>
      </c>
      <c r="W226">
        <v>146.19999999999999</v>
      </c>
      <c r="X226">
        <v>124.6</v>
      </c>
      <c r="Y226">
        <v>133.4</v>
      </c>
      <c r="Z226">
        <v>150.30000000000001</v>
      </c>
      <c r="AA226">
        <v>137.69999999999999</v>
      </c>
      <c r="AB226">
        <v>138.1</v>
      </c>
      <c r="AC226">
        <f>AVERAGE(All_India_Index_Upto_April23__2[[#This Row],[Pan, tobacco and intoxicants]],All_India_Index_Upto_April23__2[[#This Row],[Recreation and amusement]])</f>
        <v>150.6</v>
      </c>
      <c r="AD226">
        <f>AVERAGE(All_India_Index_Upto_April23__2[[#This Row],[Housing]],All_India_Index_Upto_April23__2[[#This Row],[Household goods and services]])</f>
        <v>146.4</v>
      </c>
      <c r="AE226">
        <f>AVERAGE(All_India_Index_Upto_April23__2[[#This Row],[Health]],All_India_Index_Upto_April23__2[[#This Row],[Personal care and effects]])</f>
        <v>139.80000000000001</v>
      </c>
      <c r="AF226">
        <v>137.69999999999999</v>
      </c>
      <c r="AG226">
        <v>140.4</v>
      </c>
      <c r="AH226" s="10">
        <f>(All_India_Index_Upto_April23__2[[#This Row],[General index]]-AG223)/AG223</f>
        <v>3.5739814152966403E-3</v>
      </c>
    </row>
    <row r="227" spans="1:34" x14ac:dyDescent="0.35">
      <c r="A227" t="s">
        <v>30</v>
      </c>
      <c r="B227">
        <v>2019</v>
      </c>
      <c r="C227" t="s">
        <v>37</v>
      </c>
      <c r="D227">
        <v>0</v>
      </c>
      <c r="E227">
        <v>137.4</v>
      </c>
      <c r="F227">
        <v>159.5</v>
      </c>
      <c r="G227">
        <v>134.5</v>
      </c>
      <c r="H227">
        <v>142.6</v>
      </c>
      <c r="I227">
        <v>124</v>
      </c>
      <c r="J227">
        <v>143.69999999999999</v>
      </c>
      <c r="K227">
        <v>133.4</v>
      </c>
      <c r="L227">
        <v>125.1</v>
      </c>
      <c r="M227">
        <v>109.3</v>
      </c>
      <c r="N227">
        <v>139.30000000000001</v>
      </c>
      <c r="O227">
        <v>137.69999999999999</v>
      </c>
      <c r="P227">
        <v>156.4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146.9</v>
      </c>
      <c r="V227">
        <v>149.5</v>
      </c>
      <c r="W227">
        <v>151.30000000000001</v>
      </c>
      <c r="X227">
        <v>130.19999999999999</v>
      </c>
      <c r="Y227">
        <v>133.9</v>
      </c>
      <c r="Z227">
        <v>156.69999999999999</v>
      </c>
      <c r="AA227">
        <v>145.9</v>
      </c>
      <c r="AB227">
        <v>139.19999999999999</v>
      </c>
      <c r="AC227">
        <f>AVERAGE(All_India_Index_Upto_April23__2[[#This Row],[Pan, tobacco and intoxicants]],All_India_Index_Upto_April23__2[[#This Row],[Recreation and amusement]])</f>
        <v>154.60000000000002</v>
      </c>
      <c r="AD227">
        <f>AVERAGE(All_India_Index_Upto_April23__2[[#This Row],[Housing]],All_India_Index_Upto_April23__2[[#This Row],[Household goods and services]])</f>
        <v>74.75</v>
      </c>
      <c r="AE227">
        <f>AVERAGE(All_India_Index_Upto_April23__2[[#This Row],[Health]],All_India_Index_Upto_April23__2[[#This Row],[Personal care and effects]])</f>
        <v>142.60000000000002</v>
      </c>
      <c r="AF227">
        <v>142.9</v>
      </c>
      <c r="AG227">
        <v>142.4</v>
      </c>
      <c r="AH227" s="10">
        <f>(All_India_Index_Upto_April23__2[[#This Row],[General index]]-AG224)/AG224</f>
        <v>8.4985835694052214E-3</v>
      </c>
    </row>
    <row r="228" spans="1:34" x14ac:dyDescent="0.35">
      <c r="A228" t="s">
        <v>32</v>
      </c>
      <c r="B228">
        <v>2019</v>
      </c>
      <c r="C228" t="s">
        <v>37</v>
      </c>
      <c r="D228">
        <v>150.1</v>
      </c>
      <c r="E228">
        <v>140.4</v>
      </c>
      <c r="F228">
        <v>156.69999999999999</v>
      </c>
      <c r="G228">
        <v>138.30000000000001</v>
      </c>
      <c r="H228">
        <v>142.4</v>
      </c>
      <c r="I228">
        <v>118.6</v>
      </c>
      <c r="J228">
        <v>149.69999999999999</v>
      </c>
      <c r="K228">
        <v>161.6</v>
      </c>
      <c r="L228">
        <v>124.4</v>
      </c>
      <c r="M228">
        <v>111.2</v>
      </c>
      <c r="N228">
        <v>141</v>
      </c>
      <c r="O228">
        <v>128.9</v>
      </c>
      <c r="P228">
        <v>154.5</v>
      </c>
      <c r="Q228">
        <v>166.2</v>
      </c>
      <c r="R228">
        <v>144</v>
      </c>
      <c r="S228">
        <v>131.69999999999999</v>
      </c>
      <c r="T228">
        <v>142.19999999999999</v>
      </c>
      <c r="U228">
        <v>129.4</v>
      </c>
      <c r="V228">
        <v>137.19999999999999</v>
      </c>
      <c r="W228">
        <v>139.80000000000001</v>
      </c>
      <c r="X228">
        <v>120.1</v>
      </c>
      <c r="Y228">
        <v>132.6</v>
      </c>
      <c r="Z228">
        <v>148</v>
      </c>
      <c r="AA228">
        <v>134</v>
      </c>
      <c r="AB228">
        <v>143.80000000000001</v>
      </c>
      <c r="AC228">
        <f>AVERAGE(All_India_Index_Upto_April23__2[[#This Row],[Pan, tobacco and intoxicants]],All_India_Index_Upto_April23__2[[#This Row],[Recreation and amusement]])</f>
        <v>150.1</v>
      </c>
      <c r="AD228">
        <f>AVERAGE(All_India_Index_Upto_April23__2[[#This Row],[Housing]],All_India_Index_Upto_April23__2[[#This Row],[Household goods and services]])</f>
        <v>143.64999999999998</v>
      </c>
      <c r="AE228">
        <f>AVERAGE(All_India_Index_Upto_April23__2[[#This Row],[Health]],All_India_Index_Upto_April23__2[[#This Row],[Personal care and effects]])</f>
        <v>136.19999999999999</v>
      </c>
      <c r="AF228">
        <v>133.30000000000001</v>
      </c>
      <c r="AG228">
        <v>141.5</v>
      </c>
      <c r="AH228" s="10">
        <f>(All_India_Index_Upto_April23__2[[#This Row],[General index]]-AG225)/AG225</f>
        <v>1.4336917562724014E-2</v>
      </c>
    </row>
    <row r="229" spans="1:34" x14ac:dyDescent="0.35">
      <c r="A229" t="s">
        <v>33</v>
      </c>
      <c r="B229">
        <v>2019</v>
      </c>
      <c r="C229" t="s">
        <v>37</v>
      </c>
      <c r="D229">
        <v>150.1</v>
      </c>
      <c r="E229">
        <v>138.30000000000001</v>
      </c>
      <c r="F229">
        <v>158.5</v>
      </c>
      <c r="G229">
        <v>136</v>
      </c>
      <c r="H229">
        <v>142.5</v>
      </c>
      <c r="I229">
        <v>122</v>
      </c>
      <c r="J229">
        <v>146.5</v>
      </c>
      <c r="K229">
        <v>143</v>
      </c>
      <c r="L229">
        <v>124.9</v>
      </c>
      <c r="M229">
        <v>109.9</v>
      </c>
      <c r="N229">
        <v>139.9</v>
      </c>
      <c r="O229">
        <v>134</v>
      </c>
      <c r="P229">
        <v>155.5</v>
      </c>
      <c r="Q229">
        <v>164.1</v>
      </c>
      <c r="R229">
        <v>148.4</v>
      </c>
      <c r="S229">
        <v>140.4</v>
      </c>
      <c r="T229">
        <v>147.30000000000001</v>
      </c>
      <c r="U229">
        <v>140.30000000000001</v>
      </c>
      <c r="V229">
        <v>143.69999999999999</v>
      </c>
      <c r="W229">
        <v>146.9</v>
      </c>
      <c r="X229">
        <v>124.9</v>
      </c>
      <c r="Y229">
        <v>133.4</v>
      </c>
      <c r="Z229">
        <v>151.6</v>
      </c>
      <c r="AA229">
        <v>139.19999999999999</v>
      </c>
      <c r="AB229">
        <v>140.9</v>
      </c>
      <c r="AC229">
        <f>AVERAGE(All_India_Index_Upto_April23__2[[#This Row],[Pan, tobacco and intoxicants]],All_India_Index_Upto_April23__2[[#This Row],[Recreation and amusement]])</f>
        <v>151.64999999999998</v>
      </c>
      <c r="AD229">
        <f>AVERAGE(All_India_Index_Upto_April23__2[[#This Row],[Housing]],All_India_Index_Upto_April23__2[[#This Row],[Household goods and services]])</f>
        <v>146.89999999999998</v>
      </c>
      <c r="AE229">
        <f>AVERAGE(All_India_Index_Upto_April23__2[[#This Row],[Health]],All_India_Index_Upto_April23__2[[#This Row],[Personal care and effects]])</f>
        <v>140.15</v>
      </c>
      <c r="AF229">
        <v>138.19999999999999</v>
      </c>
      <c r="AG229">
        <v>142</v>
      </c>
      <c r="AH229" s="10">
        <f>(All_India_Index_Upto_April23__2[[#This Row],[General index]]-AG226)/AG226</f>
        <v>1.1396011396011355E-2</v>
      </c>
    </row>
    <row r="230" spans="1:34" x14ac:dyDescent="0.35">
      <c r="A230" t="s">
        <v>30</v>
      </c>
      <c r="B230">
        <v>2019</v>
      </c>
      <c r="C230" t="s">
        <v>38</v>
      </c>
      <c r="D230">
        <v>0</v>
      </c>
      <c r="E230">
        <v>137.80000000000001</v>
      </c>
      <c r="F230">
        <v>163.5</v>
      </c>
      <c r="G230">
        <v>136.19999999999999</v>
      </c>
      <c r="H230">
        <v>143.19999999999999</v>
      </c>
      <c r="I230">
        <v>124.3</v>
      </c>
      <c r="J230">
        <v>143.30000000000001</v>
      </c>
      <c r="K230">
        <v>140.6</v>
      </c>
      <c r="L230">
        <v>128.69999999999999</v>
      </c>
      <c r="M230">
        <v>110.6</v>
      </c>
      <c r="N230">
        <v>140.4</v>
      </c>
      <c r="O230">
        <v>138</v>
      </c>
      <c r="P230">
        <v>156.6</v>
      </c>
      <c r="Q230">
        <v>164.2</v>
      </c>
      <c r="R230">
        <v>151.4</v>
      </c>
      <c r="S230">
        <v>146.5</v>
      </c>
      <c r="T230">
        <v>150.69999999999999</v>
      </c>
      <c r="U230">
        <v>147.80000000000001</v>
      </c>
      <c r="V230">
        <v>149.6</v>
      </c>
      <c r="W230">
        <v>151.69999999999999</v>
      </c>
      <c r="X230">
        <v>130.19999999999999</v>
      </c>
      <c r="Y230">
        <v>134.80000000000001</v>
      </c>
      <c r="Z230">
        <v>157.69999999999999</v>
      </c>
      <c r="AA230">
        <v>146.4</v>
      </c>
      <c r="AB230">
        <v>141</v>
      </c>
      <c r="AC230">
        <f>AVERAGE(All_India_Index_Upto_April23__2[[#This Row],[Pan, tobacco and intoxicants]],All_India_Index_Upto_April23__2[[#This Row],[Recreation and amusement]])</f>
        <v>155.30000000000001</v>
      </c>
      <c r="AD230">
        <f>AVERAGE(All_India_Index_Upto_April23__2[[#This Row],[Housing]],All_India_Index_Upto_April23__2[[#This Row],[Household goods and services]])</f>
        <v>74.8</v>
      </c>
      <c r="AE230">
        <f>AVERAGE(All_India_Index_Upto_April23__2[[#This Row],[Health]],All_India_Index_Upto_April23__2[[#This Row],[Personal care and effects]])</f>
        <v>143.25</v>
      </c>
      <c r="AF230">
        <v>143.30000000000001</v>
      </c>
      <c r="AG230">
        <v>143.6</v>
      </c>
      <c r="AH230" s="10">
        <f>(All_India_Index_Upto_April23__2[[#This Row],[General index]]-AG227)/AG227</f>
        <v>8.4269662921347514E-3</v>
      </c>
    </row>
    <row r="231" spans="1:34" x14ac:dyDescent="0.35">
      <c r="A231" t="s">
        <v>32</v>
      </c>
      <c r="B231">
        <v>2019</v>
      </c>
      <c r="C231" t="s">
        <v>38</v>
      </c>
      <c r="D231">
        <v>149.4</v>
      </c>
      <c r="E231">
        <v>140.69999999999999</v>
      </c>
      <c r="F231">
        <v>159.6</v>
      </c>
      <c r="G231">
        <v>140.4</v>
      </c>
      <c r="H231">
        <v>143.4</v>
      </c>
      <c r="I231">
        <v>118.6</v>
      </c>
      <c r="J231">
        <v>150.9</v>
      </c>
      <c r="K231">
        <v>169.8</v>
      </c>
      <c r="L231">
        <v>127.4</v>
      </c>
      <c r="M231">
        <v>111.8</v>
      </c>
      <c r="N231">
        <v>141</v>
      </c>
      <c r="O231">
        <v>129</v>
      </c>
      <c r="P231">
        <v>155.1</v>
      </c>
      <c r="Q231">
        <v>166.7</v>
      </c>
      <c r="R231">
        <v>144.30000000000001</v>
      </c>
      <c r="S231">
        <v>131.69999999999999</v>
      </c>
      <c r="T231">
        <v>142.4</v>
      </c>
      <c r="U231">
        <v>130.5</v>
      </c>
      <c r="V231">
        <v>137.4</v>
      </c>
      <c r="W231">
        <v>140.30000000000001</v>
      </c>
      <c r="X231">
        <v>119.6</v>
      </c>
      <c r="Y231">
        <v>133.69999999999999</v>
      </c>
      <c r="Z231">
        <v>148.9</v>
      </c>
      <c r="AA231">
        <v>134.30000000000001</v>
      </c>
      <c r="AB231">
        <v>145.6</v>
      </c>
      <c r="AC231">
        <f>AVERAGE(All_India_Index_Upto_April23__2[[#This Row],[Pan, tobacco and intoxicants]],All_India_Index_Upto_April23__2[[#This Row],[Recreation and amusement]])</f>
        <v>150.5</v>
      </c>
      <c r="AD231">
        <f>AVERAGE(All_India_Index_Upto_April23__2[[#This Row],[Housing]],All_India_Index_Upto_April23__2[[#This Row],[Household goods and services]])</f>
        <v>143.4</v>
      </c>
      <c r="AE231">
        <f>AVERAGE(All_India_Index_Upto_April23__2[[#This Row],[Health]],All_India_Index_Upto_April23__2[[#This Row],[Personal care and effects]])</f>
        <v>137</v>
      </c>
      <c r="AF231">
        <v>133.6</v>
      </c>
      <c r="AG231">
        <v>142.1</v>
      </c>
      <c r="AH231" s="10">
        <f>(All_India_Index_Upto_April23__2[[#This Row],[General index]]-AG228)/AG228</f>
        <v>4.2402826855123272E-3</v>
      </c>
    </row>
    <row r="232" spans="1:34" x14ac:dyDescent="0.35">
      <c r="A232" t="s">
        <v>33</v>
      </c>
      <c r="B232">
        <v>2019</v>
      </c>
      <c r="C232" t="s">
        <v>38</v>
      </c>
      <c r="D232">
        <v>149.4</v>
      </c>
      <c r="E232">
        <v>138.69999999999999</v>
      </c>
      <c r="F232">
        <v>162.1</v>
      </c>
      <c r="G232">
        <v>137.80000000000001</v>
      </c>
      <c r="H232">
        <v>143.30000000000001</v>
      </c>
      <c r="I232">
        <v>122.2</v>
      </c>
      <c r="J232">
        <v>146.80000000000001</v>
      </c>
      <c r="K232">
        <v>150.5</v>
      </c>
      <c r="L232">
        <v>128.30000000000001</v>
      </c>
      <c r="M232">
        <v>111</v>
      </c>
      <c r="N232">
        <v>140.6</v>
      </c>
      <c r="O232">
        <v>134.19999999999999</v>
      </c>
      <c r="P232">
        <v>155.9</v>
      </c>
      <c r="Q232">
        <v>164.9</v>
      </c>
      <c r="R232">
        <v>148.6</v>
      </c>
      <c r="S232">
        <v>140.4</v>
      </c>
      <c r="T232">
        <v>147.4</v>
      </c>
      <c r="U232">
        <v>141.19999999999999</v>
      </c>
      <c r="V232">
        <v>143.80000000000001</v>
      </c>
      <c r="W232">
        <v>147.4</v>
      </c>
      <c r="X232">
        <v>124.6</v>
      </c>
      <c r="Y232">
        <v>134.30000000000001</v>
      </c>
      <c r="Z232">
        <v>152.5</v>
      </c>
      <c r="AA232">
        <v>139.6</v>
      </c>
      <c r="AB232">
        <v>142.69999999999999</v>
      </c>
      <c r="AC232">
        <f>AVERAGE(All_India_Index_Upto_April23__2[[#This Row],[Pan, tobacco and intoxicants]],All_India_Index_Upto_April23__2[[#This Row],[Recreation and amusement]])</f>
        <v>152.25</v>
      </c>
      <c r="AD232">
        <f>AVERAGE(All_India_Index_Upto_April23__2[[#This Row],[Housing]],All_India_Index_Upto_April23__2[[#This Row],[Household goods and services]])</f>
        <v>146.60000000000002</v>
      </c>
      <c r="AE232">
        <f>AVERAGE(All_India_Index_Upto_April23__2[[#This Row],[Health]],All_India_Index_Upto_April23__2[[#This Row],[Personal care and effects]])</f>
        <v>140.85000000000002</v>
      </c>
      <c r="AF232">
        <v>138.6</v>
      </c>
      <c r="AG232">
        <v>142.9</v>
      </c>
      <c r="AH232" s="10">
        <f>(All_India_Index_Upto_April23__2[[#This Row],[General index]]-AG229)/AG229</f>
        <v>6.3380281690141246E-3</v>
      </c>
    </row>
    <row r="233" spans="1:34" x14ac:dyDescent="0.35">
      <c r="A233" t="s">
        <v>30</v>
      </c>
      <c r="B233">
        <v>2019</v>
      </c>
      <c r="C233" t="s">
        <v>39</v>
      </c>
      <c r="D233">
        <v>0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164.5</v>
      </c>
      <c r="R233">
        <v>151.6</v>
      </c>
      <c r="S233">
        <v>146.6</v>
      </c>
      <c r="T233">
        <v>150.9</v>
      </c>
      <c r="U233">
        <v>146.80000000000001</v>
      </c>
      <c r="V233">
        <v>150</v>
      </c>
      <c r="W233">
        <v>152.19999999999999</v>
      </c>
      <c r="X233">
        <v>131.19999999999999</v>
      </c>
      <c r="Y233">
        <v>136.1</v>
      </c>
      <c r="Z233">
        <v>159.1</v>
      </c>
      <c r="AA233">
        <v>147.5</v>
      </c>
      <c r="AB233">
        <v>143</v>
      </c>
      <c r="AC233">
        <f>AVERAGE(All_India_Index_Upto_April23__2[[#This Row],[Pan, tobacco and intoxicants]],All_India_Index_Upto_April23__2[[#This Row],[Recreation and amusement]])</f>
        <v>156</v>
      </c>
      <c r="AD233">
        <f>AVERAGE(All_India_Index_Upto_April23__2[[#This Row],[Housing]],All_India_Index_Upto_April23__2[[#This Row],[Household goods and services]])</f>
        <v>75</v>
      </c>
      <c r="AE233">
        <f>AVERAGE(All_India_Index_Upto_April23__2[[#This Row],[Health]],All_India_Index_Upto_April23__2[[#This Row],[Personal care and effects]])</f>
        <v>144.14999999999998</v>
      </c>
      <c r="AF233">
        <v>144.19999999999999</v>
      </c>
      <c r="AG233">
        <v>144.9</v>
      </c>
      <c r="AH233" s="10">
        <f>(All_India_Index_Upto_April23__2[[#This Row],[General index]]-AG230)/AG230</f>
        <v>9.0529247910864311E-3</v>
      </c>
    </row>
    <row r="234" spans="1:34" x14ac:dyDescent="0.35">
      <c r="A234" t="s">
        <v>32</v>
      </c>
      <c r="B234">
        <v>2019</v>
      </c>
      <c r="C234" t="s">
        <v>39</v>
      </c>
      <c r="D234">
        <v>150.6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167.2</v>
      </c>
      <c r="R234">
        <v>144.69999999999999</v>
      </c>
      <c r="S234">
        <v>131.9</v>
      </c>
      <c r="T234">
        <v>142.69999999999999</v>
      </c>
      <c r="U234">
        <v>127</v>
      </c>
      <c r="V234">
        <v>137.69999999999999</v>
      </c>
      <c r="W234">
        <v>140.80000000000001</v>
      </c>
      <c r="X234">
        <v>120.6</v>
      </c>
      <c r="Y234">
        <v>135.1</v>
      </c>
      <c r="Z234">
        <v>150.4</v>
      </c>
      <c r="AA234">
        <v>135</v>
      </c>
      <c r="AB234">
        <v>147.69999999999999</v>
      </c>
      <c r="AC234">
        <f>AVERAGE(All_India_Index_Upto_April23__2[[#This Row],[Pan, tobacco and intoxicants]],All_India_Index_Upto_April23__2[[#This Row],[Recreation and amusement]])</f>
        <v>151.1</v>
      </c>
      <c r="AD234">
        <f>AVERAGE(All_India_Index_Upto_April23__2[[#This Row],[Housing]],All_India_Index_Upto_April23__2[[#This Row],[Household goods and services]])</f>
        <v>144.14999999999998</v>
      </c>
      <c r="AE234">
        <f>AVERAGE(All_India_Index_Upto_April23__2[[#This Row],[Health]],All_India_Index_Upto_April23__2[[#This Row],[Personal care and effects]])</f>
        <v>137.94999999999999</v>
      </c>
      <c r="AF234">
        <v>134.5</v>
      </c>
      <c r="AG234">
        <v>143.30000000000001</v>
      </c>
      <c r="AH234" s="10">
        <f>(All_India_Index_Upto_April23__2[[#This Row],[General index]]-AG231)/AG231</f>
        <v>8.4447572132302397E-3</v>
      </c>
    </row>
    <row r="235" spans="1:34" x14ac:dyDescent="0.35">
      <c r="A235" t="s">
        <v>33</v>
      </c>
      <c r="B235">
        <v>2019</v>
      </c>
      <c r="C235" t="s">
        <v>39</v>
      </c>
      <c r="D235">
        <v>150.6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165.2</v>
      </c>
      <c r="R235">
        <v>148.9</v>
      </c>
      <c r="S235">
        <v>140.5</v>
      </c>
      <c r="T235">
        <v>147.6</v>
      </c>
      <c r="U235">
        <v>139.30000000000001</v>
      </c>
      <c r="V235">
        <v>144.19999999999999</v>
      </c>
      <c r="W235">
        <v>147.9</v>
      </c>
      <c r="X235">
        <v>125.6</v>
      </c>
      <c r="Y235">
        <v>135.69999999999999</v>
      </c>
      <c r="Z235">
        <v>154</v>
      </c>
      <c r="AA235">
        <v>140.5</v>
      </c>
      <c r="AB235">
        <v>144.69999999999999</v>
      </c>
      <c r="AC235">
        <f>AVERAGE(All_India_Index_Upto_April23__2[[#This Row],[Pan, tobacco and intoxicants]],All_India_Index_Upto_April23__2[[#This Row],[Recreation and amusement]])</f>
        <v>152.85</v>
      </c>
      <c r="AD235">
        <f>AVERAGE(All_India_Index_Upto_April23__2[[#This Row],[Housing]],All_India_Index_Upto_April23__2[[#This Row],[Household goods and services]])</f>
        <v>147.39999999999998</v>
      </c>
      <c r="AE235">
        <f>AVERAGE(All_India_Index_Upto_April23__2[[#This Row],[Health]],All_India_Index_Upto_April23__2[[#This Row],[Personal care and effects]])</f>
        <v>141.80000000000001</v>
      </c>
      <c r="AF235">
        <v>139.5</v>
      </c>
      <c r="AG235">
        <v>144.19999999999999</v>
      </c>
      <c r="AH235" s="10">
        <f>(All_India_Index_Upto_April23__2[[#This Row],[General index]]-AG232)/AG232</f>
        <v>9.0972708187542547E-3</v>
      </c>
    </row>
    <row r="236" spans="1:34" x14ac:dyDescent="0.35">
      <c r="A236" t="s">
        <v>30</v>
      </c>
      <c r="B236">
        <v>2019</v>
      </c>
      <c r="C236" t="s">
        <v>40</v>
      </c>
      <c r="D236">
        <v>0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165.1</v>
      </c>
      <c r="R236">
        <v>151.80000000000001</v>
      </c>
      <c r="S236">
        <v>146.6</v>
      </c>
      <c r="T236">
        <v>151.1</v>
      </c>
      <c r="U236">
        <v>146.4</v>
      </c>
      <c r="V236">
        <v>150.19999999999999</v>
      </c>
      <c r="W236">
        <v>152.69999999999999</v>
      </c>
      <c r="X236">
        <v>131.4</v>
      </c>
      <c r="Y236">
        <v>138.80000000000001</v>
      </c>
      <c r="Z236">
        <v>159.69999999999999</v>
      </c>
      <c r="AA236">
        <v>148</v>
      </c>
      <c r="AB236">
        <v>144</v>
      </c>
      <c r="AC236">
        <f>AVERAGE(All_India_Index_Upto_April23__2[[#This Row],[Pan, tobacco and intoxicants]],All_India_Index_Upto_April23__2[[#This Row],[Recreation and amusement]])</f>
        <v>156.55000000000001</v>
      </c>
      <c r="AD236">
        <f>AVERAGE(All_India_Index_Upto_April23__2[[#This Row],[Housing]],All_India_Index_Upto_April23__2[[#This Row],[Household goods and services]])</f>
        <v>75.099999999999994</v>
      </c>
      <c r="AE236">
        <f>AVERAGE(All_India_Index_Upto_April23__2[[#This Row],[Health]],All_India_Index_Upto_April23__2[[#This Row],[Personal care and effects]])</f>
        <v>145.75</v>
      </c>
      <c r="AF236">
        <v>144.9</v>
      </c>
      <c r="AG236">
        <v>145.69999999999999</v>
      </c>
      <c r="AH236" s="10">
        <f>(All_India_Index_Upto_April23__2[[#This Row],[General index]]-AG233)/AG233</f>
        <v>5.521048999309751E-3</v>
      </c>
    </row>
    <row r="237" spans="1:34" x14ac:dyDescent="0.35">
      <c r="A237" t="s">
        <v>32</v>
      </c>
      <c r="B237">
        <v>2019</v>
      </c>
      <c r="C237" t="s">
        <v>40</v>
      </c>
      <c r="D237">
        <v>151.6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167.9</v>
      </c>
      <c r="R237">
        <v>145</v>
      </c>
      <c r="S237">
        <v>132.19999999999999</v>
      </c>
      <c r="T237">
        <v>143</v>
      </c>
      <c r="U237">
        <v>125.5</v>
      </c>
      <c r="V237">
        <v>138.1</v>
      </c>
      <c r="W237">
        <v>141.5</v>
      </c>
      <c r="X237">
        <v>120.8</v>
      </c>
      <c r="Y237">
        <v>137.80000000000001</v>
      </c>
      <c r="Z237">
        <v>151.5</v>
      </c>
      <c r="AA237">
        <v>135.4</v>
      </c>
      <c r="AB237">
        <v>149.1</v>
      </c>
      <c r="AC237">
        <f>AVERAGE(All_India_Index_Upto_April23__2[[#This Row],[Pan, tobacco and intoxicants]],All_India_Index_Upto_April23__2[[#This Row],[Recreation and amusement]])</f>
        <v>151.65</v>
      </c>
      <c r="AD237">
        <f>AVERAGE(All_India_Index_Upto_April23__2[[#This Row],[Housing]],All_India_Index_Upto_April23__2[[#This Row],[Household goods and services]])</f>
        <v>144.85</v>
      </c>
      <c r="AE237">
        <f>AVERAGE(All_India_Index_Upto_April23__2[[#This Row],[Health]],All_India_Index_Upto_April23__2[[#This Row],[Personal care and effects]])</f>
        <v>139.65</v>
      </c>
      <c r="AF237">
        <v>135.30000000000001</v>
      </c>
      <c r="AG237">
        <v>144.19999999999999</v>
      </c>
      <c r="AH237" s="10">
        <f>(All_India_Index_Upto_April23__2[[#This Row],[General index]]-AG234)/AG234</f>
        <v>6.2805303558965608E-3</v>
      </c>
    </row>
    <row r="238" spans="1:34" x14ac:dyDescent="0.35">
      <c r="A238" t="s">
        <v>33</v>
      </c>
      <c r="B238">
        <v>2019</v>
      </c>
      <c r="C238" t="s">
        <v>40</v>
      </c>
      <c r="D238">
        <v>151.6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165.8</v>
      </c>
      <c r="R238">
        <v>149.1</v>
      </c>
      <c r="S238">
        <v>140.6</v>
      </c>
      <c r="T238">
        <v>147.9</v>
      </c>
      <c r="U238">
        <v>138.5</v>
      </c>
      <c r="V238">
        <v>144.5</v>
      </c>
      <c r="W238">
        <v>148.5</v>
      </c>
      <c r="X238">
        <v>125.8</v>
      </c>
      <c r="Y238">
        <v>138.4</v>
      </c>
      <c r="Z238">
        <v>154.9</v>
      </c>
      <c r="AA238">
        <v>140.9</v>
      </c>
      <c r="AB238">
        <v>145.9</v>
      </c>
      <c r="AC238">
        <f>AVERAGE(All_India_Index_Upto_April23__2[[#This Row],[Pan, tobacco and intoxicants]],All_India_Index_Upto_April23__2[[#This Row],[Recreation and amusement]])</f>
        <v>153.35000000000002</v>
      </c>
      <c r="AD238">
        <f>AVERAGE(All_India_Index_Upto_April23__2[[#This Row],[Housing]],All_India_Index_Upto_April23__2[[#This Row],[Household goods and services]])</f>
        <v>148.05000000000001</v>
      </c>
      <c r="AE238">
        <f>AVERAGE(All_India_Index_Upto_April23__2[[#This Row],[Health]],All_India_Index_Upto_April23__2[[#This Row],[Personal care and effects]])</f>
        <v>143.44999999999999</v>
      </c>
      <c r="AF238">
        <v>140.19999999999999</v>
      </c>
      <c r="AG238">
        <v>145</v>
      </c>
      <c r="AH238" s="10">
        <f>(All_India_Index_Upto_April23__2[[#This Row],[General index]]-AG235)/AG235</f>
        <v>5.5478502080444619E-3</v>
      </c>
    </row>
    <row r="239" spans="1:34" x14ac:dyDescent="0.35">
      <c r="A239" t="s">
        <v>30</v>
      </c>
      <c r="B239">
        <v>2019</v>
      </c>
      <c r="C239" t="s">
        <v>41</v>
      </c>
      <c r="D239">
        <v>0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165.7</v>
      </c>
      <c r="R239">
        <v>151.69999999999999</v>
      </c>
      <c r="S239">
        <v>146.6</v>
      </c>
      <c r="T239">
        <v>151</v>
      </c>
      <c r="U239">
        <v>146.9</v>
      </c>
      <c r="V239">
        <v>150.30000000000001</v>
      </c>
      <c r="W239">
        <v>153.4</v>
      </c>
      <c r="X239">
        <v>131.6</v>
      </c>
      <c r="Y239">
        <v>140.19999999999999</v>
      </c>
      <c r="Z239">
        <v>160.19999999999999</v>
      </c>
      <c r="AA239">
        <v>148.30000000000001</v>
      </c>
      <c r="AB239">
        <v>145.5</v>
      </c>
      <c r="AC239">
        <f>AVERAGE(All_India_Index_Upto_April23__2[[#This Row],[Pan, tobacco and intoxicants]],All_India_Index_Upto_April23__2[[#This Row],[Recreation and amusement]])</f>
        <v>157</v>
      </c>
      <c r="AD239">
        <f>AVERAGE(All_India_Index_Upto_April23__2[[#This Row],[Housing]],All_India_Index_Upto_April23__2[[#This Row],[Household goods and services]])</f>
        <v>75.150000000000006</v>
      </c>
      <c r="AE239">
        <f>AVERAGE(All_India_Index_Upto_April23__2[[#This Row],[Health]],All_India_Index_Upto_April23__2[[#This Row],[Personal care and effects]])</f>
        <v>146.80000000000001</v>
      </c>
      <c r="AF239">
        <v>145.4</v>
      </c>
      <c r="AG239">
        <v>146.69999999999999</v>
      </c>
      <c r="AH239" s="10">
        <f>(All_India_Index_Upto_April23__2[[#This Row],[General index]]-AG236)/AG236</f>
        <v>6.8634179821551134E-3</v>
      </c>
    </row>
    <row r="240" spans="1:34" x14ac:dyDescent="0.35">
      <c r="A240" t="s">
        <v>32</v>
      </c>
      <c r="B240">
        <v>2019</v>
      </c>
      <c r="C240" t="s">
        <v>41</v>
      </c>
      <c r="D240">
        <v>152.19999999999999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126.6</v>
      </c>
      <c r="V240">
        <v>138.30000000000001</v>
      </c>
      <c r="W240">
        <v>141.9</v>
      </c>
      <c r="X240">
        <v>121.2</v>
      </c>
      <c r="Y240">
        <v>139</v>
      </c>
      <c r="Z240">
        <v>151.6</v>
      </c>
      <c r="AA240">
        <v>135.9</v>
      </c>
      <c r="AB240">
        <v>149.5</v>
      </c>
      <c r="AC240">
        <f>AVERAGE(All_India_Index_Upto_April23__2[[#This Row],[Pan, tobacco and intoxicants]],All_India_Index_Upto_April23__2[[#This Row],[Recreation and amusement]])</f>
        <v>152.25</v>
      </c>
      <c r="AD240">
        <f>AVERAGE(All_India_Index_Upto_April23__2[[#This Row],[Housing]],All_India_Index_Upto_April23__2[[#This Row],[Household goods and services]])</f>
        <v>145.25</v>
      </c>
      <c r="AE240">
        <f>AVERAGE(All_India_Index_Upto_April23__2[[#This Row],[Health]],All_India_Index_Upto_April23__2[[#This Row],[Personal care and effects]])</f>
        <v>140.44999999999999</v>
      </c>
      <c r="AF240">
        <v>135.69999999999999</v>
      </c>
      <c r="AG240">
        <v>144.69999999999999</v>
      </c>
      <c r="AH240" s="10">
        <f>(All_India_Index_Upto_April23__2[[#This Row],[General index]]-AG237)/AG237</f>
        <v>3.4674063800277394E-3</v>
      </c>
    </row>
    <row r="241" spans="1:34" x14ac:dyDescent="0.35">
      <c r="A241" t="s">
        <v>33</v>
      </c>
      <c r="B241">
        <v>2019</v>
      </c>
      <c r="C241" t="s">
        <v>41</v>
      </c>
      <c r="D241">
        <v>152.19999999999999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166.5</v>
      </c>
      <c r="R241">
        <v>149.19999999999999</v>
      </c>
      <c r="S241">
        <v>140.6</v>
      </c>
      <c r="T241">
        <v>147.9</v>
      </c>
      <c r="U241">
        <v>139.19999999999999</v>
      </c>
      <c r="V241">
        <v>144.6</v>
      </c>
      <c r="W241">
        <v>149</v>
      </c>
      <c r="X241">
        <v>126.1</v>
      </c>
      <c r="Y241">
        <v>139.69999999999999</v>
      </c>
      <c r="Z241">
        <v>155.19999999999999</v>
      </c>
      <c r="AA241">
        <v>141.30000000000001</v>
      </c>
      <c r="AB241">
        <v>147</v>
      </c>
      <c r="AC241">
        <f>AVERAGE(All_India_Index_Upto_April23__2[[#This Row],[Pan, tobacco and intoxicants]],All_India_Index_Upto_April23__2[[#This Row],[Recreation and amusement]])</f>
        <v>153.9</v>
      </c>
      <c r="AD241">
        <f>AVERAGE(All_India_Index_Upto_April23__2[[#This Row],[Housing]],All_India_Index_Upto_April23__2[[#This Row],[Household goods and services]])</f>
        <v>148.39999999999998</v>
      </c>
      <c r="AE241">
        <f>AVERAGE(All_India_Index_Upto_April23__2[[#This Row],[Health]],All_India_Index_Upto_April23__2[[#This Row],[Personal care and effects]])</f>
        <v>144.35</v>
      </c>
      <c r="AF241">
        <v>140.69999999999999</v>
      </c>
      <c r="AG241">
        <v>145.80000000000001</v>
      </c>
      <c r="AH241" s="10">
        <f>(All_India_Index_Upto_April23__2[[#This Row],[General index]]-AG238)/AG238</f>
        <v>5.5172413793104233E-3</v>
      </c>
    </row>
    <row r="242" spans="1:34" x14ac:dyDescent="0.35">
      <c r="A242" t="s">
        <v>30</v>
      </c>
      <c r="B242">
        <v>2019</v>
      </c>
      <c r="C242" t="s">
        <v>42</v>
      </c>
      <c r="D242">
        <v>0</v>
      </c>
      <c r="E242">
        <v>141</v>
      </c>
      <c r="F242">
        <v>161.6</v>
      </c>
      <c r="G242">
        <v>141.19999999999999</v>
      </c>
      <c r="H242">
        <v>146.5</v>
      </c>
      <c r="I242">
        <v>125.6</v>
      </c>
      <c r="J242">
        <v>145.69999999999999</v>
      </c>
      <c r="K242">
        <v>178.8</v>
      </c>
      <c r="L242">
        <v>133.1</v>
      </c>
      <c r="M242">
        <v>113.6</v>
      </c>
      <c r="N242">
        <v>145.5</v>
      </c>
      <c r="O242">
        <v>138.6</v>
      </c>
      <c r="P242">
        <v>157.4</v>
      </c>
      <c r="Q242">
        <v>166.3</v>
      </c>
      <c r="R242">
        <v>151.69999999999999</v>
      </c>
      <c r="S242">
        <v>146.69999999999999</v>
      </c>
      <c r="T242">
        <v>151</v>
      </c>
      <c r="U242">
        <v>147.69999999999999</v>
      </c>
      <c r="V242">
        <v>150.6</v>
      </c>
      <c r="W242">
        <v>153.69999999999999</v>
      </c>
      <c r="X242">
        <v>131.69999999999999</v>
      </c>
      <c r="Y242">
        <v>140.30000000000001</v>
      </c>
      <c r="Z242">
        <v>160.69999999999999</v>
      </c>
      <c r="AA242">
        <v>148.69999999999999</v>
      </c>
      <c r="AB242">
        <v>148.30000000000001</v>
      </c>
      <c r="AC242">
        <f>AVERAGE(All_India_Index_Upto_April23__2[[#This Row],[Pan, tobacco and intoxicants]],All_India_Index_Upto_April23__2[[#This Row],[Recreation and amusement]])</f>
        <v>157.5</v>
      </c>
      <c r="AD242">
        <f>AVERAGE(All_India_Index_Upto_April23__2[[#This Row],[Housing]],All_India_Index_Upto_April23__2[[#This Row],[Household goods and services]])</f>
        <v>75.3</v>
      </c>
      <c r="AE242">
        <f>AVERAGE(All_India_Index_Upto_April23__2[[#This Row],[Health]],All_India_Index_Upto_April23__2[[#This Row],[Personal care and effects]])</f>
        <v>147</v>
      </c>
      <c r="AF242">
        <v>145.69999999999999</v>
      </c>
      <c r="AG242">
        <v>148.30000000000001</v>
      </c>
      <c r="AH242" s="10">
        <f>(All_India_Index_Upto_April23__2[[#This Row],[General index]]-AG239)/AG239</f>
        <v>1.0906612133606155E-2</v>
      </c>
    </row>
    <row r="243" spans="1:34" x14ac:dyDescent="0.35">
      <c r="A243" t="s">
        <v>32</v>
      </c>
      <c r="B243">
        <v>2019</v>
      </c>
      <c r="C243" t="s">
        <v>42</v>
      </c>
      <c r="D243">
        <v>153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169.3</v>
      </c>
      <c r="R243">
        <v>145.9</v>
      </c>
      <c r="S243">
        <v>132.4</v>
      </c>
      <c r="T243">
        <v>143.9</v>
      </c>
      <c r="U243">
        <v>128.9</v>
      </c>
      <c r="V243">
        <v>138.69999999999999</v>
      </c>
      <c r="W243">
        <v>142.4</v>
      </c>
      <c r="X243">
        <v>121.5</v>
      </c>
      <c r="Y243">
        <v>139.5</v>
      </c>
      <c r="Z243">
        <v>151.69999999999999</v>
      </c>
      <c r="AA243">
        <v>136.19999999999999</v>
      </c>
      <c r="AB243">
        <v>151.9</v>
      </c>
      <c r="AC243">
        <f>AVERAGE(All_India_Index_Upto_April23__2[[#This Row],[Pan, tobacco and intoxicants]],All_India_Index_Upto_April23__2[[#This Row],[Recreation and amusement]])</f>
        <v>152.75</v>
      </c>
      <c r="AD243">
        <f>AVERAGE(All_India_Index_Upto_April23__2[[#This Row],[Housing]],All_India_Index_Upto_April23__2[[#This Row],[Household goods and services]])</f>
        <v>145.85</v>
      </c>
      <c r="AE243">
        <f>AVERAGE(All_India_Index_Upto_April23__2[[#This Row],[Health]],All_India_Index_Upto_April23__2[[#This Row],[Personal care and effects]])</f>
        <v>140.94999999999999</v>
      </c>
      <c r="AF243">
        <v>136</v>
      </c>
      <c r="AG243">
        <v>146</v>
      </c>
      <c r="AH243" s="10">
        <f>(All_India_Index_Upto_April23__2[[#This Row],[General index]]-AG240)/AG240</f>
        <v>8.9841050449206046E-3</v>
      </c>
    </row>
    <row r="244" spans="1:34" x14ac:dyDescent="0.35">
      <c r="A244" t="s">
        <v>33</v>
      </c>
      <c r="B244">
        <v>2019</v>
      </c>
      <c r="C244" t="s">
        <v>42</v>
      </c>
      <c r="D244">
        <v>153</v>
      </c>
      <c r="E244">
        <v>141.80000000000001</v>
      </c>
      <c r="F244">
        <v>161</v>
      </c>
      <c r="G244">
        <v>142.6</v>
      </c>
      <c r="H244">
        <v>146.19999999999999</v>
      </c>
      <c r="I244">
        <v>123.9</v>
      </c>
      <c r="J244">
        <v>148</v>
      </c>
      <c r="K244">
        <v>188.4</v>
      </c>
      <c r="L244">
        <v>132.5</v>
      </c>
      <c r="M244">
        <v>114</v>
      </c>
      <c r="N244">
        <v>145.4</v>
      </c>
      <c r="O244">
        <v>135.1</v>
      </c>
      <c r="P244">
        <v>157.1</v>
      </c>
      <c r="Q244">
        <v>167.1</v>
      </c>
      <c r="R244">
        <v>149.4</v>
      </c>
      <c r="S244">
        <v>140.80000000000001</v>
      </c>
      <c r="T244">
        <v>148.19999999999999</v>
      </c>
      <c r="U244">
        <v>140.6</v>
      </c>
      <c r="V244">
        <v>145</v>
      </c>
      <c r="W244">
        <v>149.4</v>
      </c>
      <c r="X244">
        <v>126.3</v>
      </c>
      <c r="Y244">
        <v>140</v>
      </c>
      <c r="Z244">
        <v>155.4</v>
      </c>
      <c r="AA244">
        <v>141.69999999999999</v>
      </c>
      <c r="AB244">
        <v>149.6</v>
      </c>
      <c r="AC244">
        <f>AVERAGE(All_India_Index_Upto_April23__2[[#This Row],[Pan, tobacco and intoxicants]],All_India_Index_Upto_April23__2[[#This Row],[Recreation and amusement]])</f>
        <v>154.39999999999998</v>
      </c>
      <c r="AD244">
        <f>AVERAGE(All_India_Index_Upto_April23__2[[#This Row],[Housing]],All_India_Index_Upto_April23__2[[#This Row],[Household goods and services]])</f>
        <v>149</v>
      </c>
      <c r="AE244">
        <f>AVERAGE(All_India_Index_Upto_April23__2[[#This Row],[Health]],All_India_Index_Upto_April23__2[[#This Row],[Personal care and effects]])</f>
        <v>144.69999999999999</v>
      </c>
      <c r="AF244">
        <v>141</v>
      </c>
      <c r="AG244">
        <v>147.19999999999999</v>
      </c>
      <c r="AH244" s="10">
        <f>(All_India_Index_Upto_April23__2[[#This Row],[General index]]-AG241)/AG241</f>
        <v>9.6021947873798155E-3</v>
      </c>
    </row>
    <row r="245" spans="1:34" x14ac:dyDescent="0.35">
      <c r="A245" t="s">
        <v>30</v>
      </c>
      <c r="B245">
        <v>2019</v>
      </c>
      <c r="C245" t="s">
        <v>44</v>
      </c>
      <c r="D245">
        <v>0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167.2</v>
      </c>
      <c r="R245">
        <v>152.30000000000001</v>
      </c>
      <c r="S245">
        <v>147</v>
      </c>
      <c r="T245">
        <v>151.5</v>
      </c>
      <c r="U245">
        <v>148.4</v>
      </c>
      <c r="V245">
        <v>150.9</v>
      </c>
      <c r="W245">
        <v>154.30000000000001</v>
      </c>
      <c r="X245">
        <v>132.1</v>
      </c>
      <c r="Y245">
        <v>140.6</v>
      </c>
      <c r="Z245">
        <v>160.80000000000001</v>
      </c>
      <c r="AA245">
        <v>149.1</v>
      </c>
      <c r="AB245">
        <v>150.9</v>
      </c>
      <c r="AC245">
        <f>AVERAGE(All_India_Index_Upto_April23__2[[#This Row],[Pan, tobacco and intoxicants]],All_India_Index_Upto_April23__2[[#This Row],[Recreation and amusement]])</f>
        <v>158.14999999999998</v>
      </c>
      <c r="AD245">
        <f>AVERAGE(All_India_Index_Upto_April23__2[[#This Row],[Housing]],All_India_Index_Upto_April23__2[[#This Row],[Household goods and services]])</f>
        <v>75.45</v>
      </c>
      <c r="AE245">
        <f>AVERAGE(All_India_Index_Upto_April23__2[[#This Row],[Health]],All_India_Index_Upto_April23__2[[#This Row],[Personal care and effects]])</f>
        <v>147.44999999999999</v>
      </c>
      <c r="AF245">
        <v>146.1</v>
      </c>
      <c r="AG245">
        <v>149.9</v>
      </c>
      <c r="AH245" s="10">
        <f>(All_India_Index_Upto_April23__2[[#This Row],[General index]]-AG242)/AG242</f>
        <v>1.0788941335131452E-2</v>
      </c>
    </row>
    <row r="246" spans="1:34" x14ac:dyDescent="0.35">
      <c r="A246" t="s">
        <v>32</v>
      </c>
      <c r="B246">
        <v>2019</v>
      </c>
      <c r="C246" t="s">
        <v>44</v>
      </c>
      <c r="D246">
        <v>153.5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169.9</v>
      </c>
      <c r="R246">
        <v>146.30000000000001</v>
      </c>
      <c r="S246">
        <v>132.6</v>
      </c>
      <c r="T246">
        <v>144.19999999999999</v>
      </c>
      <c r="U246">
        <v>132.19999999999999</v>
      </c>
      <c r="V246">
        <v>139.1</v>
      </c>
      <c r="W246">
        <v>142.80000000000001</v>
      </c>
      <c r="X246">
        <v>121.7</v>
      </c>
      <c r="Y246">
        <v>139.80000000000001</v>
      </c>
      <c r="Z246">
        <v>151.80000000000001</v>
      </c>
      <c r="AA246">
        <v>136.69999999999999</v>
      </c>
      <c r="AB246">
        <v>153.6</v>
      </c>
      <c r="AC246">
        <f>AVERAGE(All_India_Index_Upto_April23__2[[#This Row],[Pan, tobacco and intoxicants]],All_India_Index_Upto_April23__2[[#This Row],[Recreation and amusement]])</f>
        <v>153.30000000000001</v>
      </c>
      <c r="AD246">
        <f>AVERAGE(All_India_Index_Upto_April23__2[[#This Row],[Housing]],All_India_Index_Upto_April23__2[[#This Row],[Household goods and services]])</f>
        <v>146.30000000000001</v>
      </c>
      <c r="AE246">
        <f>AVERAGE(All_India_Index_Upto_April23__2[[#This Row],[Health]],All_India_Index_Upto_April23__2[[#This Row],[Personal care and effects]])</f>
        <v>141.30000000000001</v>
      </c>
      <c r="AF246">
        <v>136.30000000000001</v>
      </c>
      <c r="AG246">
        <v>147</v>
      </c>
      <c r="AH246" s="10">
        <f>(All_India_Index_Upto_April23__2[[#This Row],[General index]]-AG243)/AG243</f>
        <v>6.8493150684931503E-3</v>
      </c>
    </row>
    <row r="247" spans="1:34" x14ac:dyDescent="0.35">
      <c r="A247" t="s">
        <v>33</v>
      </c>
      <c r="B247">
        <v>2019</v>
      </c>
      <c r="C247" t="s">
        <v>44</v>
      </c>
      <c r="D247">
        <v>153.5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167.9</v>
      </c>
      <c r="R247">
        <v>149.9</v>
      </c>
      <c r="S247">
        <v>141</v>
      </c>
      <c r="T247">
        <v>148.6</v>
      </c>
      <c r="U247">
        <v>142.30000000000001</v>
      </c>
      <c r="V247">
        <v>145.30000000000001</v>
      </c>
      <c r="W247">
        <v>149.9</v>
      </c>
      <c r="X247">
        <v>126.6</v>
      </c>
      <c r="Y247">
        <v>140.30000000000001</v>
      </c>
      <c r="Z247">
        <v>155.5</v>
      </c>
      <c r="AA247">
        <v>142.1</v>
      </c>
      <c r="AB247">
        <v>151.9</v>
      </c>
      <c r="AC247">
        <f>AVERAGE(All_India_Index_Upto_April23__2[[#This Row],[Pan, tobacco and intoxicants]],All_India_Index_Upto_April23__2[[#This Row],[Recreation and amusement]])</f>
        <v>155</v>
      </c>
      <c r="AD247">
        <f>AVERAGE(All_India_Index_Upto_April23__2[[#This Row],[Housing]],All_India_Index_Upto_April23__2[[#This Row],[Household goods and services]])</f>
        <v>149.4</v>
      </c>
      <c r="AE247">
        <f>AVERAGE(All_India_Index_Upto_April23__2[[#This Row],[Health]],All_India_Index_Upto_April23__2[[#This Row],[Personal care and effects]])</f>
        <v>145.10000000000002</v>
      </c>
      <c r="AF247">
        <v>141.30000000000001</v>
      </c>
      <c r="AG247">
        <v>148.6</v>
      </c>
      <c r="AH247" s="10">
        <f>(All_India_Index_Upto_April23__2[[#This Row],[General index]]-AG244)/AG244</f>
        <v>9.5108695652174301E-3</v>
      </c>
    </row>
    <row r="248" spans="1:34" x14ac:dyDescent="0.35">
      <c r="A248" t="s">
        <v>30</v>
      </c>
      <c r="B248">
        <v>2019</v>
      </c>
      <c r="C248" t="s">
        <v>45</v>
      </c>
      <c r="D248">
        <v>0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167.8</v>
      </c>
      <c r="R248">
        <v>152.6</v>
      </c>
      <c r="S248">
        <v>147.30000000000001</v>
      </c>
      <c r="T248">
        <v>151.9</v>
      </c>
      <c r="U248">
        <v>149.9</v>
      </c>
      <c r="V248">
        <v>151.19999999999999</v>
      </c>
      <c r="W248">
        <v>154.80000000000001</v>
      </c>
      <c r="X248">
        <v>135</v>
      </c>
      <c r="Y248">
        <v>140.6</v>
      </c>
      <c r="Z248">
        <v>161.1</v>
      </c>
      <c r="AA248">
        <v>149.5</v>
      </c>
      <c r="AB248">
        <v>154.30000000000001</v>
      </c>
      <c r="AC248">
        <f>AVERAGE(All_India_Index_Upto_April23__2[[#This Row],[Pan, tobacco and intoxicants]],All_India_Index_Upto_April23__2[[#This Row],[Recreation and amusement]])</f>
        <v>158.65</v>
      </c>
      <c r="AD248">
        <f>AVERAGE(All_India_Index_Upto_April23__2[[#This Row],[Housing]],All_India_Index_Upto_April23__2[[#This Row],[Household goods and services]])</f>
        <v>75.599999999999994</v>
      </c>
      <c r="AE248">
        <f>AVERAGE(All_India_Index_Upto_April23__2[[#This Row],[Health]],All_India_Index_Upto_April23__2[[#This Row],[Personal care and effects]])</f>
        <v>147.69999999999999</v>
      </c>
      <c r="AF248">
        <v>147.1</v>
      </c>
      <c r="AG248">
        <v>152.30000000000001</v>
      </c>
      <c r="AH248" s="10">
        <f>(All_India_Index_Upto_April23__2[[#This Row],[General index]]-AG245)/AG245</f>
        <v>1.6010673782521717E-2</v>
      </c>
    </row>
    <row r="249" spans="1:34" x14ac:dyDescent="0.35">
      <c r="A249" t="s">
        <v>32</v>
      </c>
      <c r="B249">
        <v>2019</v>
      </c>
      <c r="C249" t="s">
        <v>45</v>
      </c>
      <c r="D249">
        <v>152.80000000000001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170.4</v>
      </c>
      <c r="R249">
        <v>146.80000000000001</v>
      </c>
      <c r="S249">
        <v>132.80000000000001</v>
      </c>
      <c r="T249">
        <v>144.6</v>
      </c>
      <c r="U249">
        <v>133.6</v>
      </c>
      <c r="V249">
        <v>139.80000000000001</v>
      </c>
      <c r="W249">
        <v>143.19999999999999</v>
      </c>
      <c r="X249">
        <v>125.2</v>
      </c>
      <c r="Y249">
        <v>140.19999999999999</v>
      </c>
      <c r="Z249">
        <v>151.9</v>
      </c>
      <c r="AA249">
        <v>136.80000000000001</v>
      </c>
      <c r="AB249">
        <v>156.30000000000001</v>
      </c>
      <c r="AC249">
        <f>AVERAGE(All_India_Index_Upto_April23__2[[#This Row],[Pan, tobacco and intoxicants]],All_India_Index_Upto_April23__2[[#This Row],[Recreation and amusement]])</f>
        <v>153.60000000000002</v>
      </c>
      <c r="AD249">
        <f>AVERAGE(All_India_Index_Upto_April23__2[[#This Row],[Housing]],All_India_Index_Upto_April23__2[[#This Row],[Household goods and services]])</f>
        <v>146.30000000000001</v>
      </c>
      <c r="AE249">
        <f>AVERAGE(All_India_Index_Upto_April23__2[[#This Row],[Health]],All_India_Index_Upto_April23__2[[#This Row],[Personal care and effects]])</f>
        <v>141.69999999999999</v>
      </c>
      <c r="AF249">
        <v>137.69999999999999</v>
      </c>
      <c r="AG249">
        <v>148.30000000000001</v>
      </c>
      <c r="AH249" s="10">
        <f>(All_India_Index_Upto_April23__2[[#This Row],[General index]]-AG246)/AG246</f>
        <v>8.8435374149660635E-3</v>
      </c>
    </row>
    <row r="250" spans="1:34" x14ac:dyDescent="0.35">
      <c r="A250" t="s">
        <v>33</v>
      </c>
      <c r="B250">
        <v>2019</v>
      </c>
      <c r="C250" t="s">
        <v>45</v>
      </c>
      <c r="D250">
        <v>152.80000000000001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168.5</v>
      </c>
      <c r="R250">
        <v>150.30000000000001</v>
      </c>
      <c r="S250">
        <v>141.30000000000001</v>
      </c>
      <c r="T250">
        <v>149</v>
      </c>
      <c r="U250">
        <v>143.69999999999999</v>
      </c>
      <c r="V250">
        <v>145.80000000000001</v>
      </c>
      <c r="W250">
        <v>150.4</v>
      </c>
      <c r="X250">
        <v>129.80000000000001</v>
      </c>
      <c r="Y250">
        <v>140.4</v>
      </c>
      <c r="Z250">
        <v>155.69999999999999</v>
      </c>
      <c r="AA250">
        <v>142.30000000000001</v>
      </c>
      <c r="AB250">
        <v>155</v>
      </c>
      <c r="AC250">
        <f>AVERAGE(All_India_Index_Upto_April23__2[[#This Row],[Pan, tobacco and intoxicants]],All_India_Index_Upto_April23__2[[#This Row],[Recreation and amusement]])</f>
        <v>155.4</v>
      </c>
      <c r="AD250">
        <f>AVERAGE(All_India_Index_Upto_April23__2[[#This Row],[Housing]],All_India_Index_Upto_April23__2[[#This Row],[Household goods and services]])</f>
        <v>149.30000000000001</v>
      </c>
      <c r="AE250">
        <f>AVERAGE(All_India_Index_Upto_April23__2[[#This Row],[Health]],All_India_Index_Upto_April23__2[[#This Row],[Personal care and effects]])</f>
        <v>145.4</v>
      </c>
      <c r="AF250">
        <v>142.5</v>
      </c>
      <c r="AG250">
        <v>150.4</v>
      </c>
      <c r="AH250" s="10">
        <f>(All_India_Index_Upto_April23__2[[#This Row],[General index]]-AG247)/AG247</f>
        <v>1.2113055181695904E-2</v>
      </c>
    </row>
    <row r="251" spans="1:34" x14ac:dyDescent="0.35">
      <c r="A251" t="s">
        <v>30</v>
      </c>
      <c r="B251">
        <v>2020</v>
      </c>
      <c r="C251" t="s">
        <v>31</v>
      </c>
      <c r="D251">
        <v>0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168.6</v>
      </c>
      <c r="R251">
        <v>152.80000000000001</v>
      </c>
      <c r="S251">
        <v>147.4</v>
      </c>
      <c r="T251">
        <v>152.1</v>
      </c>
      <c r="U251">
        <v>150.4</v>
      </c>
      <c r="V251">
        <v>151.69999999999999</v>
      </c>
      <c r="W251">
        <v>155.69999999999999</v>
      </c>
      <c r="X251">
        <v>136.30000000000001</v>
      </c>
      <c r="Y251">
        <v>142.5</v>
      </c>
      <c r="Z251">
        <v>161.69999999999999</v>
      </c>
      <c r="AA251">
        <v>150.1</v>
      </c>
      <c r="AB251">
        <v>153</v>
      </c>
      <c r="AC251">
        <f>AVERAGE(All_India_Index_Upto_April23__2[[#This Row],[Pan, tobacco and intoxicants]],All_India_Index_Upto_April23__2[[#This Row],[Recreation and amusement]])</f>
        <v>159.35</v>
      </c>
      <c r="AD251">
        <f>AVERAGE(All_India_Index_Upto_April23__2[[#This Row],[Housing]],All_India_Index_Upto_April23__2[[#This Row],[Household goods and services]])</f>
        <v>75.849999999999994</v>
      </c>
      <c r="AE251">
        <f>AVERAGE(All_India_Index_Upto_April23__2[[#This Row],[Health]],All_India_Index_Upto_April23__2[[#This Row],[Personal care and effects]])</f>
        <v>149.1</v>
      </c>
      <c r="AF251">
        <v>148.1</v>
      </c>
      <c r="AG251">
        <v>151.9</v>
      </c>
      <c r="AH251" s="10">
        <f>(All_India_Index_Upto_April23__2[[#This Row],[General index]]-AG248)/AG248</f>
        <v>-2.6263952724885466E-3</v>
      </c>
    </row>
    <row r="252" spans="1:34" x14ac:dyDescent="0.35">
      <c r="A252" t="s">
        <v>32</v>
      </c>
      <c r="B252">
        <v>2020</v>
      </c>
      <c r="C252" t="s">
        <v>31</v>
      </c>
      <c r="D252">
        <v>153.9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170.8</v>
      </c>
      <c r="R252">
        <v>147</v>
      </c>
      <c r="S252">
        <v>133.19999999999999</v>
      </c>
      <c r="T252">
        <v>144.9</v>
      </c>
      <c r="U252">
        <v>135.1</v>
      </c>
      <c r="V252">
        <v>140.1</v>
      </c>
      <c r="W252">
        <v>143.80000000000001</v>
      </c>
      <c r="X252">
        <v>126.1</v>
      </c>
      <c r="Y252">
        <v>142.1</v>
      </c>
      <c r="Z252">
        <v>152.1</v>
      </c>
      <c r="AA252">
        <v>137.19999999999999</v>
      </c>
      <c r="AB252">
        <v>154.4</v>
      </c>
      <c r="AC252">
        <f>AVERAGE(All_India_Index_Upto_April23__2[[#This Row],[Pan, tobacco and intoxicants]],All_India_Index_Upto_April23__2[[#This Row],[Recreation and amusement]])</f>
        <v>154</v>
      </c>
      <c r="AD252">
        <f>AVERAGE(All_India_Index_Upto_April23__2[[#This Row],[Housing]],All_India_Index_Upto_April23__2[[#This Row],[Household goods and services]])</f>
        <v>147</v>
      </c>
      <c r="AE252">
        <f>AVERAGE(All_India_Index_Upto_April23__2[[#This Row],[Health]],All_India_Index_Upto_April23__2[[#This Row],[Personal care and effects]])</f>
        <v>142.94999999999999</v>
      </c>
      <c r="AF252">
        <v>138.4</v>
      </c>
      <c r="AG252">
        <v>148.19999999999999</v>
      </c>
      <c r="AH252" s="10">
        <f>(All_India_Index_Upto_April23__2[[#This Row],[General index]]-AG249)/AG249</f>
        <v>-6.7430883344587144E-4</v>
      </c>
    </row>
    <row r="253" spans="1:34" x14ac:dyDescent="0.35">
      <c r="A253" t="s">
        <v>33</v>
      </c>
      <c r="B253">
        <v>2020</v>
      </c>
      <c r="C253" t="s">
        <v>31</v>
      </c>
      <c r="D253">
        <v>153.9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169.2</v>
      </c>
      <c r="R253">
        <v>150.5</v>
      </c>
      <c r="S253">
        <v>141.5</v>
      </c>
      <c r="T253">
        <v>149.19999999999999</v>
      </c>
      <c r="U253">
        <v>144.6</v>
      </c>
      <c r="V253">
        <v>146.19999999999999</v>
      </c>
      <c r="W253">
        <v>151.19999999999999</v>
      </c>
      <c r="X253">
        <v>130.9</v>
      </c>
      <c r="Y253">
        <v>142.30000000000001</v>
      </c>
      <c r="Z253">
        <v>156.1</v>
      </c>
      <c r="AA253">
        <v>142.80000000000001</v>
      </c>
      <c r="AB253">
        <v>153.5</v>
      </c>
      <c r="AC253">
        <f>AVERAGE(All_India_Index_Upto_April23__2[[#This Row],[Pan, tobacco and intoxicants]],All_India_Index_Upto_April23__2[[#This Row],[Recreation and amusement]])</f>
        <v>156</v>
      </c>
      <c r="AD253">
        <f>AVERAGE(All_India_Index_Upto_April23__2[[#This Row],[Housing]],All_India_Index_Upto_April23__2[[#This Row],[Household goods and services]])</f>
        <v>150.05000000000001</v>
      </c>
      <c r="AE253">
        <f>AVERAGE(All_India_Index_Upto_April23__2[[#This Row],[Health]],All_India_Index_Upto_April23__2[[#This Row],[Personal care and effects]])</f>
        <v>146.75</v>
      </c>
      <c r="AF253">
        <v>143.4</v>
      </c>
      <c r="AG253">
        <v>150.19999999999999</v>
      </c>
      <c r="AH253" s="10">
        <f>(All_India_Index_Upto_April23__2[[#This Row],[General index]]-AG250)/AG250</f>
        <v>-1.3297872340426666E-3</v>
      </c>
    </row>
    <row r="254" spans="1:34" x14ac:dyDescent="0.35">
      <c r="A254" t="s">
        <v>30</v>
      </c>
      <c r="B254">
        <v>2020</v>
      </c>
      <c r="C254" t="s">
        <v>34</v>
      </c>
      <c r="D254">
        <v>0</v>
      </c>
      <c r="E254">
        <v>144.19999999999999</v>
      </c>
      <c r="F254">
        <v>167.5</v>
      </c>
      <c r="G254">
        <v>150.9</v>
      </c>
      <c r="H254">
        <v>150.9</v>
      </c>
      <c r="I254">
        <v>133.69999999999999</v>
      </c>
      <c r="J254">
        <v>140.69999999999999</v>
      </c>
      <c r="K254">
        <v>165.1</v>
      </c>
      <c r="L254">
        <v>141.80000000000001</v>
      </c>
      <c r="M254">
        <v>113.1</v>
      </c>
      <c r="N254">
        <v>152.80000000000001</v>
      </c>
      <c r="O254">
        <v>140.1</v>
      </c>
      <c r="P254">
        <v>159.19999999999999</v>
      </c>
      <c r="Q254">
        <v>169.4</v>
      </c>
      <c r="R254">
        <v>153</v>
      </c>
      <c r="S254">
        <v>147.5</v>
      </c>
      <c r="T254">
        <v>152.30000000000001</v>
      </c>
      <c r="U254">
        <v>152.30000000000001</v>
      </c>
      <c r="V254">
        <v>151.80000000000001</v>
      </c>
      <c r="W254">
        <v>156.19999999999999</v>
      </c>
      <c r="X254">
        <v>136</v>
      </c>
      <c r="Y254">
        <v>143.4</v>
      </c>
      <c r="Z254">
        <v>161.9</v>
      </c>
      <c r="AA254">
        <v>150.4</v>
      </c>
      <c r="AB254">
        <v>149.80000000000001</v>
      </c>
      <c r="AC254">
        <f>AVERAGE(All_India_Index_Upto_April23__2[[#This Row],[Pan, tobacco and intoxicants]],All_India_Index_Upto_April23__2[[#This Row],[Recreation and amusement]])</f>
        <v>159.9</v>
      </c>
      <c r="AD254">
        <f>AVERAGE(All_India_Index_Upto_April23__2[[#This Row],[Housing]],All_India_Index_Upto_April23__2[[#This Row],[Household goods and services]])</f>
        <v>75.900000000000006</v>
      </c>
      <c r="AE254">
        <f>AVERAGE(All_India_Index_Upto_April23__2[[#This Row],[Health]],All_India_Index_Upto_April23__2[[#This Row],[Personal care and effects]])</f>
        <v>149.80000000000001</v>
      </c>
      <c r="AF254">
        <v>148.4</v>
      </c>
      <c r="AG254">
        <v>150.4</v>
      </c>
      <c r="AH254" s="10">
        <f>(All_India_Index_Upto_April23__2[[#This Row],[General index]]-AG251)/AG251</f>
        <v>-9.8749177090190904E-3</v>
      </c>
    </row>
    <row r="255" spans="1:34" x14ac:dyDescent="0.35">
      <c r="A255" t="s">
        <v>32</v>
      </c>
      <c r="B255">
        <v>2020</v>
      </c>
      <c r="C255" t="s">
        <v>34</v>
      </c>
      <c r="D255">
        <v>154.80000000000001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172</v>
      </c>
      <c r="R255">
        <v>147.30000000000001</v>
      </c>
      <c r="S255">
        <v>133.5</v>
      </c>
      <c r="T255">
        <v>145.19999999999999</v>
      </c>
      <c r="U255">
        <v>138.9</v>
      </c>
      <c r="V255">
        <v>140.4</v>
      </c>
      <c r="W255">
        <v>144.4</v>
      </c>
      <c r="X255">
        <v>125.2</v>
      </c>
      <c r="Y255">
        <v>143.5</v>
      </c>
      <c r="Z255">
        <v>152.19999999999999</v>
      </c>
      <c r="AA255">
        <v>137.69999999999999</v>
      </c>
      <c r="AB255">
        <v>151.69999999999999</v>
      </c>
      <c r="AC255">
        <f>AVERAGE(All_India_Index_Upto_April23__2[[#This Row],[Pan, tobacco and intoxicants]],All_India_Index_Upto_April23__2[[#This Row],[Recreation and amusement]])</f>
        <v>154.85</v>
      </c>
      <c r="AD255">
        <f>AVERAGE(All_India_Index_Upto_April23__2[[#This Row],[Housing]],All_India_Index_Upto_April23__2[[#This Row],[Household goods and services]])</f>
        <v>147.60000000000002</v>
      </c>
      <c r="AE255">
        <f>AVERAGE(All_India_Index_Upto_April23__2[[#This Row],[Health]],All_India_Index_Upto_April23__2[[#This Row],[Personal care and effects]])</f>
        <v>143.94999999999999</v>
      </c>
      <c r="AF255">
        <v>138.4</v>
      </c>
      <c r="AG255">
        <v>147.69999999999999</v>
      </c>
      <c r="AH255" s="10">
        <f>(All_India_Index_Upto_April23__2[[#This Row],[General index]]-AG252)/AG252</f>
        <v>-3.3738191632928477E-3</v>
      </c>
    </row>
    <row r="256" spans="1:34" x14ac:dyDescent="0.35">
      <c r="A256" t="s">
        <v>33</v>
      </c>
      <c r="B256">
        <v>2020</v>
      </c>
      <c r="C256" t="s">
        <v>34</v>
      </c>
      <c r="D256">
        <v>154.80000000000001</v>
      </c>
      <c r="E256">
        <v>144.80000000000001</v>
      </c>
      <c r="F256">
        <v>167.5</v>
      </c>
      <c r="G256">
        <v>151.80000000000001</v>
      </c>
      <c r="H256">
        <v>150.80000000000001</v>
      </c>
      <c r="I256">
        <v>131.4</v>
      </c>
      <c r="J256">
        <v>141.80000000000001</v>
      </c>
      <c r="K256">
        <v>170.7</v>
      </c>
      <c r="L256">
        <v>141.1</v>
      </c>
      <c r="M256">
        <v>113.6</v>
      </c>
      <c r="N256">
        <v>152</v>
      </c>
      <c r="O256">
        <v>136.5</v>
      </c>
      <c r="P256">
        <v>159.1</v>
      </c>
      <c r="Q256">
        <v>170.1</v>
      </c>
      <c r="R256">
        <v>150.80000000000001</v>
      </c>
      <c r="S256">
        <v>141.69999999999999</v>
      </c>
      <c r="T256">
        <v>149.5</v>
      </c>
      <c r="U256">
        <v>147.19999999999999</v>
      </c>
      <c r="V256">
        <v>146.4</v>
      </c>
      <c r="W256">
        <v>151.69999999999999</v>
      </c>
      <c r="X256">
        <v>130.30000000000001</v>
      </c>
      <c r="Y256">
        <v>143.4</v>
      </c>
      <c r="Z256">
        <v>156.19999999999999</v>
      </c>
      <c r="AA256">
        <v>143.19999999999999</v>
      </c>
      <c r="AB256">
        <v>150.5</v>
      </c>
      <c r="AC256">
        <f>AVERAGE(All_India_Index_Upto_April23__2[[#This Row],[Pan, tobacco and intoxicants]],All_India_Index_Upto_April23__2[[#This Row],[Recreation and amusement]])</f>
        <v>156.64999999999998</v>
      </c>
      <c r="AD256">
        <f>AVERAGE(All_India_Index_Upto_April23__2[[#This Row],[Housing]],All_India_Index_Upto_April23__2[[#This Row],[Household goods and services]])</f>
        <v>150.60000000000002</v>
      </c>
      <c r="AE256">
        <f>AVERAGE(All_India_Index_Upto_April23__2[[#This Row],[Health]],All_India_Index_Upto_April23__2[[#This Row],[Personal care and effects]])</f>
        <v>147.55000000000001</v>
      </c>
      <c r="AF256">
        <v>143.6</v>
      </c>
      <c r="AG256">
        <v>149.1</v>
      </c>
      <c r="AH256" s="10">
        <f>(All_India_Index_Upto_April23__2[[#This Row],[General index]]-AG253)/AG253</f>
        <v>-7.3235685752329853E-3</v>
      </c>
    </row>
    <row r="257" spans="1:34" x14ac:dyDescent="0.35">
      <c r="A257" t="s">
        <v>30</v>
      </c>
      <c r="B257">
        <v>2020</v>
      </c>
      <c r="C257" t="s">
        <v>35</v>
      </c>
      <c r="D257">
        <v>0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170.5</v>
      </c>
      <c r="R257">
        <v>153.4</v>
      </c>
      <c r="S257">
        <v>147.6</v>
      </c>
      <c r="T257">
        <v>152.5</v>
      </c>
      <c r="U257">
        <v>153.4</v>
      </c>
      <c r="V257">
        <v>151.5</v>
      </c>
      <c r="W257">
        <v>156.69999999999999</v>
      </c>
      <c r="X257">
        <v>135.80000000000001</v>
      </c>
      <c r="Y257">
        <v>145.1</v>
      </c>
      <c r="Z257">
        <v>161.19999999999999</v>
      </c>
      <c r="AA257">
        <v>151.19999999999999</v>
      </c>
      <c r="AB257">
        <v>148.19999999999999</v>
      </c>
      <c r="AC257">
        <f>AVERAGE(All_India_Index_Upto_April23__2[[#This Row],[Pan, tobacco and intoxicants]],All_India_Index_Upto_April23__2[[#This Row],[Recreation and amusement]])</f>
        <v>160.85</v>
      </c>
      <c r="AD257">
        <f>AVERAGE(All_India_Index_Upto_April23__2[[#This Row],[Housing]],All_India_Index_Upto_April23__2[[#This Row],[Household goods and services]])</f>
        <v>75.75</v>
      </c>
      <c r="AE257">
        <f>AVERAGE(All_India_Index_Upto_April23__2[[#This Row],[Health]],All_India_Index_Upto_April23__2[[#This Row],[Personal care and effects]])</f>
        <v>150.89999999999998</v>
      </c>
      <c r="AF257">
        <v>148.6</v>
      </c>
      <c r="AG257">
        <v>149.80000000000001</v>
      </c>
      <c r="AH257" s="10">
        <f>(All_India_Index_Upto_April23__2[[#This Row],[General index]]-AG254)/AG254</f>
        <v>-3.989361702127622E-3</v>
      </c>
    </row>
    <row r="258" spans="1:34" x14ac:dyDescent="0.35">
      <c r="A258" t="s">
        <v>32</v>
      </c>
      <c r="B258">
        <v>2020</v>
      </c>
      <c r="C258" t="s">
        <v>35</v>
      </c>
      <c r="D258">
        <v>154.5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173.3</v>
      </c>
      <c r="R258">
        <v>147.69999999999999</v>
      </c>
      <c r="S258">
        <v>133.80000000000001</v>
      </c>
      <c r="T258">
        <v>145.6</v>
      </c>
      <c r="U258">
        <v>141.4</v>
      </c>
      <c r="V258">
        <v>140.80000000000001</v>
      </c>
      <c r="W258">
        <v>145</v>
      </c>
      <c r="X258">
        <v>124.6</v>
      </c>
      <c r="Y258">
        <v>145.30000000000001</v>
      </c>
      <c r="Z258">
        <v>152.5</v>
      </c>
      <c r="AA258">
        <v>137.9</v>
      </c>
      <c r="AB258">
        <v>150.1</v>
      </c>
      <c r="AC258">
        <f>AVERAGE(All_India_Index_Upto_April23__2[[#This Row],[Pan, tobacco and intoxicants]],All_India_Index_Upto_April23__2[[#This Row],[Recreation and amusement]])</f>
        <v>155.60000000000002</v>
      </c>
      <c r="AD258">
        <f>AVERAGE(All_India_Index_Upto_April23__2[[#This Row],[Housing]],All_India_Index_Upto_April23__2[[#This Row],[Household goods and services]])</f>
        <v>147.65</v>
      </c>
      <c r="AE258">
        <f>AVERAGE(All_India_Index_Upto_April23__2[[#This Row],[Health]],All_India_Index_Upto_April23__2[[#This Row],[Personal care and effects]])</f>
        <v>145.15</v>
      </c>
      <c r="AF258">
        <v>138.69999999999999</v>
      </c>
      <c r="AG258">
        <v>147.30000000000001</v>
      </c>
      <c r="AH258" s="10">
        <f>(All_India_Index_Upto_April23__2[[#This Row],[General index]]-AG255)/AG255</f>
        <v>-2.7081922816518437E-3</v>
      </c>
    </row>
    <row r="259" spans="1:34" x14ac:dyDescent="0.35">
      <c r="A259" t="s">
        <v>33</v>
      </c>
      <c r="B259">
        <v>2020</v>
      </c>
      <c r="C259" t="s">
        <v>35</v>
      </c>
      <c r="D259">
        <v>154.5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171.2</v>
      </c>
      <c r="R259">
        <v>151.19999999999999</v>
      </c>
      <c r="S259">
        <v>141.9</v>
      </c>
      <c r="T259">
        <v>149.80000000000001</v>
      </c>
      <c r="U259">
        <v>148.9</v>
      </c>
      <c r="V259">
        <v>146.4</v>
      </c>
      <c r="W259">
        <v>152.30000000000001</v>
      </c>
      <c r="X259">
        <v>129.9</v>
      </c>
      <c r="Y259">
        <v>145.19999999999999</v>
      </c>
      <c r="Z259">
        <v>156.1</v>
      </c>
      <c r="AA259">
        <v>143.69999999999999</v>
      </c>
      <c r="AB259">
        <v>148.9</v>
      </c>
      <c r="AC259">
        <f>AVERAGE(All_India_Index_Upto_April23__2[[#This Row],[Pan, tobacco and intoxicants]],All_India_Index_Upto_April23__2[[#This Row],[Recreation and amusement]])</f>
        <v>157.44999999999999</v>
      </c>
      <c r="AD259">
        <f>AVERAGE(All_India_Index_Upto_April23__2[[#This Row],[Housing]],All_India_Index_Upto_April23__2[[#This Row],[Household goods and services]])</f>
        <v>150.44999999999999</v>
      </c>
      <c r="AE259">
        <f>AVERAGE(All_India_Index_Upto_April23__2[[#This Row],[Health]],All_India_Index_Upto_April23__2[[#This Row],[Personal care and effects]])</f>
        <v>148.75</v>
      </c>
      <c r="AF259">
        <v>143.80000000000001</v>
      </c>
      <c r="AG259">
        <v>148.6</v>
      </c>
      <c r="AH259" s="10">
        <f>(All_India_Index_Upto_April23__2[[#This Row],[General index]]-AG256)/AG256</f>
        <v>-3.3534540576794099E-3</v>
      </c>
    </row>
    <row r="260" spans="1:34" x14ac:dyDescent="0.35">
      <c r="A260" t="s">
        <v>30</v>
      </c>
      <c r="B260">
        <v>2020</v>
      </c>
      <c r="C260" t="s">
        <v>36</v>
      </c>
      <c r="D260">
        <v>0</v>
      </c>
      <c r="E260">
        <v>147.19999999999999</v>
      </c>
      <c r="F260">
        <v>156.2647540983607</v>
      </c>
      <c r="G260">
        <v>146.9</v>
      </c>
      <c r="H260">
        <v>155.6</v>
      </c>
      <c r="I260">
        <v>137.1</v>
      </c>
      <c r="J260">
        <v>147.30000000000001</v>
      </c>
      <c r="K260">
        <v>162.69999999999999</v>
      </c>
      <c r="L260">
        <v>150.19999999999999</v>
      </c>
      <c r="M260">
        <v>119.8</v>
      </c>
      <c r="N260">
        <v>158.69999999999999</v>
      </c>
      <c r="O260">
        <v>139.19999999999999</v>
      </c>
      <c r="P260">
        <v>149.08715846994539</v>
      </c>
      <c r="Q260">
        <v>155.38</v>
      </c>
      <c r="R260">
        <v>142.66</v>
      </c>
      <c r="S260">
        <v>135.97</v>
      </c>
      <c r="T260">
        <v>141.66999999999999</v>
      </c>
      <c r="U260">
        <v>148.4</v>
      </c>
      <c r="V260">
        <v>136.68</v>
      </c>
      <c r="W260">
        <v>154.30000000000001</v>
      </c>
      <c r="X260">
        <v>127.17</v>
      </c>
      <c r="Y260">
        <v>133.35</v>
      </c>
      <c r="Z260">
        <v>141.13</v>
      </c>
      <c r="AA260">
        <v>133.97999999999999</v>
      </c>
      <c r="AB260">
        <v>150.1</v>
      </c>
      <c r="AC260">
        <f>AVERAGE(All_India_Index_Upto_April23__2[[#This Row],[Pan, tobacco and intoxicants]],All_India_Index_Upto_April23__2[[#This Row],[Recreation and amusement]])</f>
        <v>144.68</v>
      </c>
      <c r="AD260">
        <f>AVERAGE(All_India_Index_Upto_April23__2[[#This Row],[Housing]],All_India_Index_Upto_April23__2[[#This Row],[Household goods and services]])</f>
        <v>68.34</v>
      </c>
      <c r="AE260">
        <f>AVERAGE(All_India_Index_Upto_April23__2[[#This Row],[Health]],All_India_Index_Upto_April23__2[[#This Row],[Personal care and effects]])</f>
        <v>143.82499999999999</v>
      </c>
      <c r="AF260">
        <v>134.22999999999999</v>
      </c>
      <c r="AG260">
        <v>139.56</v>
      </c>
      <c r="AH260" s="10">
        <f>(All_India_Index_Upto_April23__2[[#This Row],[General index]]-AG257)/AG257</f>
        <v>-6.8357810413885237E-2</v>
      </c>
    </row>
    <row r="261" spans="1:34" x14ac:dyDescent="0.35">
      <c r="A261" t="s">
        <v>32</v>
      </c>
      <c r="B261">
        <v>2020</v>
      </c>
      <c r="C261" t="s">
        <v>36</v>
      </c>
      <c r="D261">
        <v>155.6</v>
      </c>
      <c r="E261">
        <v>151.80000000000001</v>
      </c>
      <c r="F261">
        <v>156.2647540983607</v>
      </c>
      <c r="G261">
        <v>151.9</v>
      </c>
      <c r="H261">
        <v>155.5</v>
      </c>
      <c r="I261">
        <v>131.6</v>
      </c>
      <c r="J261">
        <v>152.9</v>
      </c>
      <c r="K261">
        <v>180</v>
      </c>
      <c r="L261">
        <v>150.80000000000001</v>
      </c>
      <c r="M261">
        <v>121.2</v>
      </c>
      <c r="N261">
        <v>154</v>
      </c>
      <c r="O261">
        <v>133.5</v>
      </c>
      <c r="P261">
        <v>149.08715846994539</v>
      </c>
      <c r="Q261">
        <v>155.38</v>
      </c>
      <c r="R261">
        <v>142.66</v>
      </c>
      <c r="S261">
        <v>135.97</v>
      </c>
      <c r="T261">
        <v>141.66999999999999</v>
      </c>
      <c r="U261">
        <v>137.1</v>
      </c>
      <c r="V261">
        <v>136.68</v>
      </c>
      <c r="W261">
        <v>144.80000000000001</v>
      </c>
      <c r="X261">
        <v>127.17</v>
      </c>
      <c r="Y261">
        <v>133.35</v>
      </c>
      <c r="Z261">
        <v>141.13</v>
      </c>
      <c r="AA261">
        <v>133.97999999999999</v>
      </c>
      <c r="AB261">
        <v>153.5</v>
      </c>
      <c r="AC261">
        <f>AVERAGE(All_India_Index_Upto_April23__2[[#This Row],[Pan, tobacco and intoxicants]],All_India_Index_Upto_April23__2[[#This Row],[Recreation and amusement]])</f>
        <v>144.68</v>
      </c>
      <c r="AD261">
        <f>AVERAGE(All_India_Index_Upto_April23__2[[#This Row],[Housing]],All_India_Index_Upto_April23__2[[#This Row],[Household goods and services]])</f>
        <v>146.13999999999999</v>
      </c>
      <c r="AE261">
        <f>AVERAGE(All_India_Index_Upto_April23__2[[#This Row],[Health]],All_India_Index_Upto_April23__2[[#This Row],[Personal care and effects]])</f>
        <v>139.07499999999999</v>
      </c>
      <c r="AF261">
        <v>134.22999999999999</v>
      </c>
      <c r="AG261">
        <v>139.56</v>
      </c>
      <c r="AH261" s="10">
        <f>(All_India_Index_Upto_April23__2[[#This Row],[General index]]-AG258)/AG258</f>
        <v>-5.2545824847250566E-2</v>
      </c>
    </row>
    <row r="262" spans="1:34" x14ac:dyDescent="0.35">
      <c r="A262" t="s">
        <v>33</v>
      </c>
      <c r="B262">
        <v>2020</v>
      </c>
      <c r="C262" t="s">
        <v>36</v>
      </c>
      <c r="D262">
        <v>155.6</v>
      </c>
      <c r="E262">
        <v>148.69999999999999</v>
      </c>
      <c r="F262">
        <v>156.2647540983607</v>
      </c>
      <c r="G262">
        <v>148.80000000000001</v>
      </c>
      <c r="H262">
        <v>155.6</v>
      </c>
      <c r="I262">
        <v>135.1</v>
      </c>
      <c r="J262">
        <v>149.9</v>
      </c>
      <c r="K262">
        <v>168.6</v>
      </c>
      <c r="L262">
        <v>150.4</v>
      </c>
      <c r="M262">
        <v>120.3</v>
      </c>
      <c r="N262">
        <v>157.1</v>
      </c>
      <c r="O262">
        <v>136.80000000000001</v>
      </c>
      <c r="P262">
        <v>149.08715846994539</v>
      </c>
      <c r="Q262">
        <v>155.38</v>
      </c>
      <c r="R262">
        <v>142.66</v>
      </c>
      <c r="S262">
        <v>135.97</v>
      </c>
      <c r="T262">
        <v>141.66999999999999</v>
      </c>
      <c r="U262">
        <v>144.1</v>
      </c>
      <c r="V262">
        <v>136.68</v>
      </c>
      <c r="W262">
        <v>150.69999999999999</v>
      </c>
      <c r="X262">
        <v>127.17</v>
      </c>
      <c r="Y262">
        <v>133.35</v>
      </c>
      <c r="Z262">
        <v>141.13</v>
      </c>
      <c r="AA262">
        <v>133.97999999999999</v>
      </c>
      <c r="AB262">
        <v>151.4</v>
      </c>
      <c r="AC262">
        <f>AVERAGE(All_India_Index_Upto_April23__2[[#This Row],[Pan, tobacco and intoxicants]],All_India_Index_Upto_April23__2[[#This Row],[Recreation and amusement]])</f>
        <v>144.68</v>
      </c>
      <c r="AD262">
        <f>AVERAGE(All_India_Index_Upto_April23__2[[#This Row],[Housing]],All_India_Index_Upto_April23__2[[#This Row],[Household goods and services]])</f>
        <v>146.13999999999999</v>
      </c>
      <c r="AE262">
        <f>AVERAGE(All_India_Index_Upto_April23__2[[#This Row],[Health]],All_India_Index_Upto_April23__2[[#This Row],[Personal care and effects]])</f>
        <v>142.02499999999998</v>
      </c>
      <c r="AF262">
        <v>134.22999999999999</v>
      </c>
      <c r="AG262">
        <v>139.56</v>
      </c>
      <c r="AH262" s="10">
        <f>(All_India_Index_Upto_April23__2[[#This Row],[General index]]-AG259)/AG259</f>
        <v>-6.0834454912516774E-2</v>
      </c>
    </row>
    <row r="263" spans="1:34" x14ac:dyDescent="0.35">
      <c r="A263" t="s">
        <v>30</v>
      </c>
      <c r="B263">
        <v>2020</v>
      </c>
      <c r="C263" t="s">
        <v>37</v>
      </c>
      <c r="D263">
        <v>0</v>
      </c>
      <c r="E263">
        <v>136.68590785907858</v>
      </c>
      <c r="F263">
        <v>156.2647540983607</v>
      </c>
      <c r="G263">
        <v>140.79</v>
      </c>
      <c r="H263">
        <v>140.32</v>
      </c>
      <c r="I263">
        <v>132.12</v>
      </c>
      <c r="J263">
        <v>140.84</v>
      </c>
      <c r="K263">
        <v>155.75</v>
      </c>
      <c r="L263">
        <v>141.43</v>
      </c>
      <c r="M263">
        <v>110.92</v>
      </c>
      <c r="N263">
        <v>144.52000000000001</v>
      </c>
      <c r="O263">
        <v>134.09295392953928</v>
      </c>
      <c r="P263">
        <v>149.08715846994539</v>
      </c>
      <c r="Q263">
        <v>155.38</v>
      </c>
      <c r="R263">
        <v>142.66</v>
      </c>
      <c r="S263">
        <v>135.97</v>
      </c>
      <c r="T263">
        <v>141.66999999999999</v>
      </c>
      <c r="U263">
        <v>136.51</v>
      </c>
      <c r="V263">
        <v>136.68</v>
      </c>
      <c r="W263">
        <v>138.51</v>
      </c>
      <c r="X263">
        <v>127.17</v>
      </c>
      <c r="Y263">
        <v>133.35</v>
      </c>
      <c r="Z263">
        <v>141.13</v>
      </c>
      <c r="AA263">
        <v>133.97999999999999</v>
      </c>
      <c r="AB263">
        <v>142.51</v>
      </c>
      <c r="AC263">
        <f>AVERAGE(All_India_Index_Upto_April23__2[[#This Row],[Pan, tobacco and intoxicants]],All_India_Index_Upto_April23__2[[#This Row],[Recreation and amusement]])</f>
        <v>144.68</v>
      </c>
      <c r="AD263">
        <f>AVERAGE(All_India_Index_Upto_April23__2[[#This Row],[Housing]],All_India_Index_Upto_April23__2[[#This Row],[Household goods and services]])</f>
        <v>68.34</v>
      </c>
      <c r="AE263">
        <f>AVERAGE(All_India_Index_Upto_April23__2[[#This Row],[Health]],All_India_Index_Upto_April23__2[[#This Row],[Personal care and effects]])</f>
        <v>135.93</v>
      </c>
      <c r="AF263">
        <v>134.22999999999999</v>
      </c>
      <c r="AG263">
        <v>139.56</v>
      </c>
      <c r="AH263" s="10">
        <f>(All_India_Index_Upto_April23__2[[#This Row],[General index]]-AG260)/AG260</f>
        <v>0</v>
      </c>
    </row>
    <row r="264" spans="1:34" x14ac:dyDescent="0.35">
      <c r="A264" t="s">
        <v>32</v>
      </c>
      <c r="B264">
        <v>2020</v>
      </c>
      <c r="C264" t="s">
        <v>37</v>
      </c>
      <c r="D264">
        <v>0</v>
      </c>
      <c r="E264">
        <v>136.68590785907858</v>
      </c>
      <c r="F264">
        <v>156.2647540983607</v>
      </c>
      <c r="G264">
        <v>140.79</v>
      </c>
      <c r="H264">
        <v>140.32</v>
      </c>
      <c r="I264">
        <v>132.12</v>
      </c>
      <c r="J264">
        <v>140.84</v>
      </c>
      <c r="K264">
        <v>155.75</v>
      </c>
      <c r="L264">
        <v>141.43</v>
      </c>
      <c r="M264">
        <v>110.92</v>
      </c>
      <c r="N264">
        <v>144.52000000000001</v>
      </c>
      <c r="O264">
        <v>134.09295392953928</v>
      </c>
      <c r="P264">
        <v>149.08715846994539</v>
      </c>
      <c r="Q264">
        <v>155.38</v>
      </c>
      <c r="R264">
        <v>142.66</v>
      </c>
      <c r="S264">
        <v>135.97</v>
      </c>
      <c r="T264">
        <v>141.66999999999999</v>
      </c>
      <c r="U264">
        <v>136.51</v>
      </c>
      <c r="V264">
        <v>136.68</v>
      </c>
      <c r="W264">
        <v>138.51</v>
      </c>
      <c r="X264">
        <v>127.17</v>
      </c>
      <c r="Y264">
        <v>133.35</v>
      </c>
      <c r="Z264">
        <v>141.13</v>
      </c>
      <c r="AA264">
        <v>133.97999999999999</v>
      </c>
      <c r="AB264">
        <v>142.51</v>
      </c>
      <c r="AC264">
        <f>AVERAGE(All_India_Index_Upto_April23__2[[#This Row],[Pan, tobacco and intoxicants]],All_India_Index_Upto_April23__2[[#This Row],[Recreation and amusement]])</f>
        <v>144.68</v>
      </c>
      <c r="AD264">
        <f>AVERAGE(All_India_Index_Upto_April23__2[[#This Row],[Housing]],All_India_Index_Upto_April23__2[[#This Row],[Household goods and services]])</f>
        <v>68.34</v>
      </c>
      <c r="AE264">
        <f>AVERAGE(All_India_Index_Upto_April23__2[[#This Row],[Health]],All_India_Index_Upto_April23__2[[#This Row],[Personal care and effects]])</f>
        <v>135.93</v>
      </c>
      <c r="AF264">
        <v>134.22999999999999</v>
      </c>
      <c r="AG264">
        <v>139.56</v>
      </c>
      <c r="AH264" s="10">
        <f>(All_India_Index_Upto_April23__2[[#This Row],[General index]]-AG261)/AG261</f>
        <v>0</v>
      </c>
    </row>
    <row r="265" spans="1:34" x14ac:dyDescent="0.35">
      <c r="A265" t="s">
        <v>33</v>
      </c>
      <c r="B265">
        <v>2020</v>
      </c>
      <c r="C265" t="s">
        <v>37</v>
      </c>
      <c r="D265">
        <v>0</v>
      </c>
      <c r="E265">
        <v>136.68590785907858</v>
      </c>
      <c r="F265">
        <v>156.2647540983607</v>
      </c>
      <c r="G265">
        <v>140.79</v>
      </c>
      <c r="H265">
        <v>140.32</v>
      </c>
      <c r="I265">
        <v>132.12</v>
      </c>
      <c r="J265">
        <v>140.84</v>
      </c>
      <c r="K265">
        <v>155.75</v>
      </c>
      <c r="L265">
        <v>141.43</v>
      </c>
      <c r="M265">
        <v>110.92</v>
      </c>
      <c r="N265">
        <v>144.52000000000001</v>
      </c>
      <c r="O265">
        <v>134.09295392953928</v>
      </c>
      <c r="P265">
        <v>149.08715846994539</v>
      </c>
      <c r="Q265">
        <v>155.38</v>
      </c>
      <c r="R265">
        <v>142.66</v>
      </c>
      <c r="S265">
        <v>135.97</v>
      </c>
      <c r="T265">
        <v>141.66999999999999</v>
      </c>
      <c r="U265">
        <v>136.51</v>
      </c>
      <c r="V265">
        <v>136.68</v>
      </c>
      <c r="W265">
        <v>138.51</v>
      </c>
      <c r="X265">
        <v>127.17</v>
      </c>
      <c r="Y265">
        <v>133.35</v>
      </c>
      <c r="Z265">
        <v>141.13</v>
      </c>
      <c r="AA265">
        <v>133.97999999999999</v>
      </c>
      <c r="AB265">
        <v>142.51</v>
      </c>
      <c r="AC265">
        <f>AVERAGE(All_India_Index_Upto_April23__2[[#This Row],[Pan, tobacco and intoxicants]],All_India_Index_Upto_April23__2[[#This Row],[Recreation and amusement]])</f>
        <v>144.68</v>
      </c>
      <c r="AD265">
        <f>AVERAGE(All_India_Index_Upto_April23__2[[#This Row],[Housing]],All_India_Index_Upto_April23__2[[#This Row],[Household goods and services]])</f>
        <v>68.34</v>
      </c>
      <c r="AE265">
        <f>AVERAGE(All_India_Index_Upto_April23__2[[#This Row],[Health]],All_India_Index_Upto_April23__2[[#This Row],[Personal care and effects]])</f>
        <v>135.93</v>
      </c>
      <c r="AF265">
        <v>134.22999999999999</v>
      </c>
      <c r="AG265">
        <v>139.56</v>
      </c>
      <c r="AH265" s="10">
        <f>(All_India_Index_Upto_April23__2[[#This Row],[General index]]-AG262)/AG262</f>
        <v>0</v>
      </c>
    </row>
    <row r="266" spans="1:34" x14ac:dyDescent="0.35">
      <c r="A266" t="s">
        <v>30</v>
      </c>
      <c r="B266">
        <v>2020</v>
      </c>
      <c r="C266" t="s">
        <v>38</v>
      </c>
      <c r="D266">
        <v>0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182.4</v>
      </c>
      <c r="R266">
        <v>154.69999999999999</v>
      </c>
      <c r="S266">
        <v>150</v>
      </c>
      <c r="T266">
        <v>154.1</v>
      </c>
      <c r="U266">
        <v>144.9</v>
      </c>
      <c r="V266">
        <v>151.69999999999999</v>
      </c>
      <c r="W266">
        <v>158.19999999999999</v>
      </c>
      <c r="X266">
        <v>141.4</v>
      </c>
      <c r="Y266">
        <v>151.19999999999999</v>
      </c>
      <c r="Z266">
        <v>161.80000000000001</v>
      </c>
      <c r="AA266">
        <v>153.19999999999999</v>
      </c>
      <c r="AB266">
        <v>152.30000000000001</v>
      </c>
      <c r="AC266">
        <f>AVERAGE(All_India_Index_Upto_April23__2[[#This Row],[Pan, tobacco and intoxicants]],All_India_Index_Upto_April23__2[[#This Row],[Recreation and amusement]])</f>
        <v>167.8</v>
      </c>
      <c r="AD266">
        <f>AVERAGE(All_India_Index_Upto_April23__2[[#This Row],[Housing]],All_India_Index_Upto_April23__2[[#This Row],[Household goods and services]])</f>
        <v>75.849999999999994</v>
      </c>
      <c r="AE266">
        <f>AVERAGE(All_India_Index_Upto_April23__2[[#This Row],[Health]],All_India_Index_Upto_April23__2[[#This Row],[Personal care and effects]])</f>
        <v>154.69999999999999</v>
      </c>
      <c r="AF266">
        <v>151.69999999999999</v>
      </c>
      <c r="AG266">
        <v>152.69999999999999</v>
      </c>
      <c r="AH266" s="10">
        <f>(All_India_Index_Upto_April23__2[[#This Row],[General index]]-AG263)/AG263</f>
        <v>9.41530524505588E-2</v>
      </c>
    </row>
    <row r="267" spans="1:34" x14ac:dyDescent="0.35">
      <c r="A267" t="s">
        <v>32</v>
      </c>
      <c r="B267">
        <v>2020</v>
      </c>
      <c r="C267" t="s">
        <v>38</v>
      </c>
      <c r="D267">
        <v>154.69999999999999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186.7</v>
      </c>
      <c r="R267">
        <v>149.1</v>
      </c>
      <c r="S267">
        <v>136.6</v>
      </c>
      <c r="T267">
        <v>147.19999999999999</v>
      </c>
      <c r="U267">
        <v>137.1</v>
      </c>
      <c r="V267">
        <v>140.4</v>
      </c>
      <c r="W267">
        <v>148.1</v>
      </c>
      <c r="X267">
        <v>129.30000000000001</v>
      </c>
      <c r="Y267">
        <v>152.19999999999999</v>
      </c>
      <c r="Z267">
        <v>152.5</v>
      </c>
      <c r="AA267">
        <v>144.5</v>
      </c>
      <c r="AB267">
        <v>157</v>
      </c>
      <c r="AC267">
        <f>AVERAGE(All_India_Index_Upto_April23__2[[#This Row],[Pan, tobacco and intoxicants]],All_India_Index_Upto_April23__2[[#This Row],[Recreation and amusement]])</f>
        <v>165.6</v>
      </c>
      <c r="AD267">
        <f>AVERAGE(All_India_Index_Upto_April23__2[[#This Row],[Housing]],All_India_Index_Upto_April23__2[[#This Row],[Household goods and services]])</f>
        <v>147.55000000000001</v>
      </c>
      <c r="AE267">
        <f>AVERAGE(All_India_Index_Upto_April23__2[[#This Row],[Health]],All_India_Index_Upto_April23__2[[#This Row],[Personal care and effects]])</f>
        <v>150.14999999999998</v>
      </c>
      <c r="AF267">
        <v>142</v>
      </c>
      <c r="AG267">
        <v>150.80000000000001</v>
      </c>
      <c r="AH267" s="10">
        <f>(All_India_Index_Upto_April23__2[[#This Row],[General index]]-AG264)/AG264</f>
        <v>8.05388363427917E-2</v>
      </c>
    </row>
    <row r="268" spans="1:34" x14ac:dyDescent="0.35">
      <c r="A268" t="s">
        <v>33</v>
      </c>
      <c r="B268">
        <v>2020</v>
      </c>
      <c r="C268" t="s">
        <v>38</v>
      </c>
      <c r="D268">
        <v>154.69999999999999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183.5</v>
      </c>
      <c r="R268">
        <v>152.5</v>
      </c>
      <c r="S268">
        <v>144.4</v>
      </c>
      <c r="T268">
        <v>151.4</v>
      </c>
      <c r="U268">
        <v>141.9</v>
      </c>
      <c r="V268">
        <v>146.4</v>
      </c>
      <c r="W268">
        <v>154.4</v>
      </c>
      <c r="X268">
        <v>135</v>
      </c>
      <c r="Y268">
        <v>151.6</v>
      </c>
      <c r="Z268">
        <v>156.4</v>
      </c>
      <c r="AA268">
        <v>148.30000000000001</v>
      </c>
      <c r="AB268">
        <v>154</v>
      </c>
      <c r="AC268">
        <f>AVERAGE(All_India_Index_Upto_April23__2[[#This Row],[Pan, tobacco and intoxicants]],All_India_Index_Upto_April23__2[[#This Row],[Recreation and amusement]])</f>
        <v>165.9</v>
      </c>
      <c r="AD268">
        <f>AVERAGE(All_India_Index_Upto_April23__2[[#This Row],[Housing]],All_India_Index_Upto_April23__2[[#This Row],[Household goods and services]])</f>
        <v>150.55000000000001</v>
      </c>
      <c r="AE268">
        <f>AVERAGE(All_India_Index_Upto_April23__2[[#This Row],[Health]],All_India_Index_Upto_April23__2[[#This Row],[Personal care and effects]])</f>
        <v>153</v>
      </c>
      <c r="AF268">
        <v>147</v>
      </c>
      <c r="AG268">
        <v>151.80000000000001</v>
      </c>
      <c r="AH268" s="10">
        <f>(All_India_Index_Upto_April23__2[[#This Row],[General index]]-AG265)/AG265</f>
        <v>8.7704213241616577E-2</v>
      </c>
    </row>
    <row r="269" spans="1:34" x14ac:dyDescent="0.35">
      <c r="A269" t="s">
        <v>30</v>
      </c>
      <c r="B269">
        <v>2020</v>
      </c>
      <c r="C269" t="s">
        <v>39</v>
      </c>
      <c r="D269">
        <v>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182.4</v>
      </c>
      <c r="R269">
        <v>154.69999999999999</v>
      </c>
      <c r="S269">
        <v>150</v>
      </c>
      <c r="T269">
        <v>154.1</v>
      </c>
      <c r="U269">
        <v>144.9</v>
      </c>
      <c r="V269">
        <v>151.69999999999999</v>
      </c>
      <c r="W269">
        <v>158.19999999999999</v>
      </c>
      <c r="X269">
        <v>141.4</v>
      </c>
      <c r="Y269">
        <v>151.19999999999999</v>
      </c>
      <c r="Z269">
        <v>161.80000000000001</v>
      </c>
      <c r="AA269">
        <v>153.19999999999999</v>
      </c>
      <c r="AB269">
        <v>152.30000000000001</v>
      </c>
      <c r="AC269">
        <f>AVERAGE(All_India_Index_Upto_April23__2[[#This Row],[Pan, tobacco and intoxicants]],All_India_Index_Upto_April23__2[[#This Row],[Recreation and amusement]])</f>
        <v>167.8</v>
      </c>
      <c r="AD269">
        <f>AVERAGE(All_India_Index_Upto_April23__2[[#This Row],[Housing]],All_India_Index_Upto_April23__2[[#This Row],[Household goods and services]])</f>
        <v>75.849999999999994</v>
      </c>
      <c r="AE269">
        <f>AVERAGE(All_India_Index_Upto_April23__2[[#This Row],[Health]],All_India_Index_Upto_April23__2[[#This Row],[Personal care and effects]])</f>
        <v>154.69999999999999</v>
      </c>
      <c r="AF269">
        <v>151.69999999999999</v>
      </c>
      <c r="AG269">
        <v>152.69999999999999</v>
      </c>
      <c r="AH269" s="10">
        <f>(All_India_Index_Upto_April23__2[[#This Row],[General index]]-AG266)/AG266</f>
        <v>0</v>
      </c>
    </row>
    <row r="270" spans="1:34" x14ac:dyDescent="0.35">
      <c r="A270" t="s">
        <v>32</v>
      </c>
      <c r="B270">
        <v>2020</v>
      </c>
      <c r="C270" t="s">
        <v>39</v>
      </c>
      <c r="D270">
        <v>154.69999999999999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186.7</v>
      </c>
      <c r="R270">
        <v>149.1</v>
      </c>
      <c r="S270">
        <v>136.6</v>
      </c>
      <c r="T270">
        <v>147.19999999999999</v>
      </c>
      <c r="U270">
        <v>137.1</v>
      </c>
      <c r="V270">
        <v>140.4</v>
      </c>
      <c r="W270">
        <v>148.1</v>
      </c>
      <c r="X270">
        <v>129.30000000000001</v>
      </c>
      <c r="Y270">
        <v>152.19999999999999</v>
      </c>
      <c r="Z270">
        <v>152.5</v>
      </c>
      <c r="AA270">
        <v>144.5</v>
      </c>
      <c r="AB270">
        <v>157</v>
      </c>
      <c r="AC270">
        <f>AVERAGE(All_India_Index_Upto_April23__2[[#This Row],[Pan, tobacco and intoxicants]],All_India_Index_Upto_April23__2[[#This Row],[Recreation and amusement]])</f>
        <v>165.6</v>
      </c>
      <c r="AD270">
        <f>AVERAGE(All_India_Index_Upto_April23__2[[#This Row],[Housing]],All_India_Index_Upto_April23__2[[#This Row],[Household goods and services]])</f>
        <v>147.55000000000001</v>
      </c>
      <c r="AE270">
        <f>AVERAGE(All_India_Index_Upto_April23__2[[#This Row],[Health]],All_India_Index_Upto_April23__2[[#This Row],[Personal care and effects]])</f>
        <v>150.14999999999998</v>
      </c>
      <c r="AF270">
        <v>142</v>
      </c>
      <c r="AG270">
        <v>150.80000000000001</v>
      </c>
      <c r="AH270" s="10">
        <f>(All_India_Index_Upto_April23__2[[#This Row],[General index]]-AG267)/AG267</f>
        <v>0</v>
      </c>
    </row>
    <row r="271" spans="1:34" x14ac:dyDescent="0.35">
      <c r="A271" t="s">
        <v>33</v>
      </c>
      <c r="B271">
        <v>2020</v>
      </c>
      <c r="C271" t="s">
        <v>39</v>
      </c>
      <c r="D271">
        <v>154.69999999999999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183.5</v>
      </c>
      <c r="R271">
        <v>152.5</v>
      </c>
      <c r="S271">
        <v>144.4</v>
      </c>
      <c r="T271">
        <v>151.4</v>
      </c>
      <c r="U271">
        <v>141.9</v>
      </c>
      <c r="V271">
        <v>146.4</v>
      </c>
      <c r="W271">
        <v>154.4</v>
      </c>
      <c r="X271">
        <v>135</v>
      </c>
      <c r="Y271">
        <v>151.6</v>
      </c>
      <c r="Z271">
        <v>156.4</v>
      </c>
      <c r="AA271">
        <v>148.30000000000001</v>
      </c>
      <c r="AB271">
        <v>154</v>
      </c>
      <c r="AC271">
        <f>AVERAGE(All_India_Index_Upto_April23__2[[#This Row],[Pan, tobacco and intoxicants]],All_India_Index_Upto_April23__2[[#This Row],[Recreation and amusement]])</f>
        <v>165.9</v>
      </c>
      <c r="AD271">
        <f>AVERAGE(All_India_Index_Upto_April23__2[[#This Row],[Housing]],All_India_Index_Upto_April23__2[[#This Row],[Household goods and services]])</f>
        <v>150.55000000000001</v>
      </c>
      <c r="AE271">
        <f>AVERAGE(All_India_Index_Upto_April23__2[[#This Row],[Health]],All_India_Index_Upto_April23__2[[#This Row],[Personal care and effects]])</f>
        <v>153</v>
      </c>
      <c r="AF271">
        <v>147</v>
      </c>
      <c r="AG271">
        <v>151.80000000000001</v>
      </c>
      <c r="AH271" s="10">
        <f>(All_India_Index_Upto_April23__2[[#This Row],[General index]]-AG268)/AG268</f>
        <v>0</v>
      </c>
    </row>
    <row r="272" spans="1:34" x14ac:dyDescent="0.35">
      <c r="A272" t="s">
        <v>30</v>
      </c>
      <c r="B272">
        <v>2020</v>
      </c>
      <c r="C272" t="s">
        <v>40</v>
      </c>
      <c r="D272">
        <v>0</v>
      </c>
      <c r="E272">
        <v>147.6</v>
      </c>
      <c r="F272">
        <v>187.2</v>
      </c>
      <c r="G272">
        <v>148.4</v>
      </c>
      <c r="H272">
        <v>153.30000000000001</v>
      </c>
      <c r="I272">
        <v>139.80000000000001</v>
      </c>
      <c r="J272">
        <v>146.9</v>
      </c>
      <c r="K272">
        <v>171</v>
      </c>
      <c r="L272">
        <v>149.9</v>
      </c>
      <c r="M272">
        <v>114.2</v>
      </c>
      <c r="N272">
        <v>160</v>
      </c>
      <c r="O272">
        <v>143.5</v>
      </c>
      <c r="P272">
        <v>161.5</v>
      </c>
      <c r="Q272">
        <v>180.9</v>
      </c>
      <c r="R272">
        <v>155.1</v>
      </c>
      <c r="S272">
        <v>149.30000000000001</v>
      </c>
      <c r="T272">
        <v>154.30000000000001</v>
      </c>
      <c r="U272">
        <v>145.80000000000001</v>
      </c>
      <c r="V272">
        <v>151.9</v>
      </c>
      <c r="W272">
        <v>158.80000000000001</v>
      </c>
      <c r="X272">
        <v>143.6</v>
      </c>
      <c r="Y272">
        <v>153.6</v>
      </c>
      <c r="Z272">
        <v>162.69999999999999</v>
      </c>
      <c r="AA272">
        <v>152.19999999999999</v>
      </c>
      <c r="AB272">
        <v>155.30000000000001</v>
      </c>
      <c r="AC272">
        <f>AVERAGE(All_India_Index_Upto_April23__2[[#This Row],[Pan, tobacco and intoxicants]],All_India_Index_Upto_April23__2[[#This Row],[Recreation and amusement]])</f>
        <v>166.55</v>
      </c>
      <c r="AD272">
        <f>AVERAGE(All_India_Index_Upto_April23__2[[#This Row],[Housing]],All_India_Index_Upto_April23__2[[#This Row],[Household goods and services]])</f>
        <v>75.95</v>
      </c>
      <c r="AE272">
        <f>AVERAGE(All_India_Index_Upto_April23__2[[#This Row],[Health]],All_India_Index_Upto_April23__2[[#This Row],[Personal care and effects]])</f>
        <v>156.19999999999999</v>
      </c>
      <c r="AF272">
        <v>153</v>
      </c>
      <c r="AG272">
        <v>154.69999999999999</v>
      </c>
      <c r="AH272" s="10">
        <f>(All_India_Index_Upto_April23__2[[#This Row],[General index]]-AG269)/AG269</f>
        <v>1.3097576948264572E-2</v>
      </c>
    </row>
    <row r="273" spans="1:34" x14ac:dyDescent="0.35">
      <c r="A273" t="s">
        <v>32</v>
      </c>
      <c r="B273">
        <v>2020</v>
      </c>
      <c r="C273" t="s">
        <v>40</v>
      </c>
      <c r="D273">
        <v>155.5</v>
      </c>
      <c r="E273">
        <v>151.6</v>
      </c>
      <c r="F273">
        <v>197.8</v>
      </c>
      <c r="G273">
        <v>154.5</v>
      </c>
      <c r="H273">
        <v>153.4</v>
      </c>
      <c r="I273">
        <v>133.4</v>
      </c>
      <c r="J273">
        <v>154.5</v>
      </c>
      <c r="K273">
        <v>191.9</v>
      </c>
      <c r="L273">
        <v>151.30000000000001</v>
      </c>
      <c r="M273">
        <v>116.8</v>
      </c>
      <c r="N273">
        <v>160</v>
      </c>
      <c r="O273">
        <v>136.5</v>
      </c>
      <c r="P273">
        <v>163.30000000000001</v>
      </c>
      <c r="Q273">
        <v>187.2</v>
      </c>
      <c r="R273">
        <v>150</v>
      </c>
      <c r="S273">
        <v>135.19999999999999</v>
      </c>
      <c r="T273">
        <v>147.80000000000001</v>
      </c>
      <c r="U273">
        <v>138.30000000000001</v>
      </c>
      <c r="V273">
        <v>144.5</v>
      </c>
      <c r="W273">
        <v>148.69999999999999</v>
      </c>
      <c r="X273">
        <v>133.9</v>
      </c>
      <c r="Y273">
        <v>155.19999999999999</v>
      </c>
      <c r="Z273">
        <v>155.5</v>
      </c>
      <c r="AA273">
        <v>141.19999999999999</v>
      </c>
      <c r="AB273">
        <v>159.9</v>
      </c>
      <c r="AC273">
        <f>AVERAGE(All_India_Index_Upto_April23__2[[#This Row],[Pan, tobacco and intoxicants]],All_India_Index_Upto_April23__2[[#This Row],[Recreation and amusement]])</f>
        <v>164.2</v>
      </c>
      <c r="AD273">
        <f>AVERAGE(All_India_Index_Upto_April23__2[[#This Row],[Housing]],All_India_Index_Upto_April23__2[[#This Row],[Household goods and services]])</f>
        <v>150</v>
      </c>
      <c r="AE273">
        <f>AVERAGE(All_India_Index_Upto_April23__2[[#This Row],[Health]],All_India_Index_Upto_April23__2[[#This Row],[Personal care and effects]])</f>
        <v>151.94999999999999</v>
      </c>
      <c r="AF273">
        <v>144.80000000000001</v>
      </c>
      <c r="AG273">
        <v>152.9</v>
      </c>
      <c r="AH273" s="10">
        <f>(All_India_Index_Upto_April23__2[[#This Row],[General index]]-AG270)/AG270</f>
        <v>1.3925729442970783E-2</v>
      </c>
    </row>
    <row r="274" spans="1:34" x14ac:dyDescent="0.35">
      <c r="A274" t="s">
        <v>33</v>
      </c>
      <c r="B274">
        <v>2020</v>
      </c>
      <c r="C274" t="s">
        <v>40</v>
      </c>
      <c r="D274">
        <v>155.5</v>
      </c>
      <c r="E274">
        <v>148.9</v>
      </c>
      <c r="F274">
        <v>190.9</v>
      </c>
      <c r="G274">
        <v>150.80000000000001</v>
      </c>
      <c r="H274">
        <v>153.30000000000001</v>
      </c>
      <c r="I274">
        <v>137.4</v>
      </c>
      <c r="J274">
        <v>150.4</v>
      </c>
      <c r="K274">
        <v>178.1</v>
      </c>
      <c r="L274">
        <v>150.4</v>
      </c>
      <c r="M274">
        <v>115.1</v>
      </c>
      <c r="N274">
        <v>160</v>
      </c>
      <c r="O274">
        <v>140.6</v>
      </c>
      <c r="P274">
        <v>162.30000000000001</v>
      </c>
      <c r="Q274">
        <v>182.6</v>
      </c>
      <c r="R274">
        <v>153.1</v>
      </c>
      <c r="S274">
        <v>143.4</v>
      </c>
      <c r="T274">
        <v>151.69999999999999</v>
      </c>
      <c r="U274">
        <v>143</v>
      </c>
      <c r="V274">
        <v>148.4</v>
      </c>
      <c r="W274">
        <v>155</v>
      </c>
      <c r="X274">
        <v>138.5</v>
      </c>
      <c r="Y274">
        <v>154.30000000000001</v>
      </c>
      <c r="Z274">
        <v>158.5</v>
      </c>
      <c r="AA274">
        <v>146</v>
      </c>
      <c r="AB274">
        <v>157</v>
      </c>
      <c r="AC274">
        <f>AVERAGE(All_India_Index_Upto_April23__2[[#This Row],[Pan, tobacco and intoxicants]],All_India_Index_Upto_April23__2[[#This Row],[Recreation and amusement]])</f>
        <v>164.3</v>
      </c>
      <c r="AD274">
        <f>AVERAGE(All_India_Index_Upto_April23__2[[#This Row],[Housing]],All_India_Index_Upto_April23__2[[#This Row],[Household goods and services]])</f>
        <v>151.94999999999999</v>
      </c>
      <c r="AE274">
        <f>AVERAGE(All_India_Index_Upto_April23__2[[#This Row],[Health]],All_India_Index_Upto_April23__2[[#This Row],[Personal care and effects]])</f>
        <v>154.65</v>
      </c>
      <c r="AF274">
        <v>149</v>
      </c>
      <c r="AG274">
        <v>153.9</v>
      </c>
      <c r="AH274" s="10">
        <f>(All_India_Index_Upto_April23__2[[#This Row],[General index]]-AG271)/AG271</f>
        <v>1.3833992094861622E-2</v>
      </c>
    </row>
    <row r="275" spans="1:34" x14ac:dyDescent="0.35">
      <c r="A275" t="s">
        <v>30</v>
      </c>
      <c r="B275">
        <v>2020</v>
      </c>
      <c r="C275" t="s">
        <v>41</v>
      </c>
      <c r="D275">
        <v>0</v>
      </c>
      <c r="E275">
        <v>146.9</v>
      </c>
      <c r="F275">
        <v>183.9</v>
      </c>
      <c r="G275">
        <v>149.5</v>
      </c>
      <c r="H275">
        <v>153.4</v>
      </c>
      <c r="I275">
        <v>140.4</v>
      </c>
      <c r="J275">
        <v>147</v>
      </c>
      <c r="K275">
        <v>178.8</v>
      </c>
      <c r="L275">
        <v>149.30000000000001</v>
      </c>
      <c r="M275">
        <v>115.1</v>
      </c>
      <c r="N275">
        <v>160</v>
      </c>
      <c r="O275">
        <v>145.4</v>
      </c>
      <c r="P275">
        <v>161.6</v>
      </c>
      <c r="Q275">
        <v>182.9</v>
      </c>
      <c r="R275">
        <v>155.4</v>
      </c>
      <c r="S275">
        <v>149.9</v>
      </c>
      <c r="T275">
        <v>154.6</v>
      </c>
      <c r="U275">
        <v>146.4</v>
      </c>
      <c r="V275">
        <v>151.6</v>
      </c>
      <c r="W275">
        <v>159.1</v>
      </c>
      <c r="X275">
        <v>144.6</v>
      </c>
      <c r="Y275">
        <v>157.4</v>
      </c>
      <c r="Z275">
        <v>161.1</v>
      </c>
      <c r="AA275">
        <v>152.80000000000001</v>
      </c>
      <c r="AB275">
        <v>156.1</v>
      </c>
      <c r="AC275">
        <f>AVERAGE(All_India_Index_Upto_April23__2[[#This Row],[Pan, tobacco and intoxicants]],All_India_Index_Upto_April23__2[[#This Row],[Recreation and amusement]])</f>
        <v>167.85000000000002</v>
      </c>
      <c r="AD275">
        <f>AVERAGE(All_India_Index_Upto_April23__2[[#This Row],[Housing]],All_India_Index_Upto_April23__2[[#This Row],[Household goods and services]])</f>
        <v>75.8</v>
      </c>
      <c r="AE275">
        <f>AVERAGE(All_India_Index_Upto_April23__2[[#This Row],[Health]],All_India_Index_Upto_April23__2[[#This Row],[Personal care and effects]])</f>
        <v>158.25</v>
      </c>
      <c r="AF275">
        <v>153.69999999999999</v>
      </c>
      <c r="AG275">
        <v>155.4</v>
      </c>
      <c r="AH275" s="10">
        <f>(All_India_Index_Upto_April23__2[[#This Row],[General index]]-AG272)/AG272</f>
        <v>4.5248868778281649E-3</v>
      </c>
    </row>
    <row r="276" spans="1:34" x14ac:dyDescent="0.35">
      <c r="A276" t="s">
        <v>32</v>
      </c>
      <c r="B276">
        <v>2020</v>
      </c>
      <c r="C276" t="s">
        <v>41</v>
      </c>
      <c r="D276">
        <v>156.30000000000001</v>
      </c>
      <c r="E276">
        <v>151.5</v>
      </c>
      <c r="F276">
        <v>193.1</v>
      </c>
      <c r="G276">
        <v>157.30000000000001</v>
      </c>
      <c r="H276">
        <v>153.9</v>
      </c>
      <c r="I276">
        <v>134.4</v>
      </c>
      <c r="J276">
        <v>155.4</v>
      </c>
      <c r="K276">
        <v>202</v>
      </c>
      <c r="L276">
        <v>150.80000000000001</v>
      </c>
      <c r="M276">
        <v>118.9</v>
      </c>
      <c r="N276">
        <v>160.9</v>
      </c>
      <c r="O276">
        <v>137.69999999999999</v>
      </c>
      <c r="P276">
        <v>164.4</v>
      </c>
      <c r="Q276">
        <v>188.7</v>
      </c>
      <c r="R276">
        <v>150.19999999999999</v>
      </c>
      <c r="S276">
        <v>136.30000000000001</v>
      </c>
      <c r="T276">
        <v>148.1</v>
      </c>
      <c r="U276">
        <v>137.19999999999999</v>
      </c>
      <c r="V276">
        <v>145.4</v>
      </c>
      <c r="W276">
        <v>150</v>
      </c>
      <c r="X276">
        <v>135.1</v>
      </c>
      <c r="Y276">
        <v>159.80000000000001</v>
      </c>
      <c r="Z276">
        <v>154.9</v>
      </c>
      <c r="AA276">
        <v>141.80000000000001</v>
      </c>
      <c r="AB276">
        <v>161.30000000000001</v>
      </c>
      <c r="AC276">
        <f>AVERAGE(All_India_Index_Upto_April23__2[[#This Row],[Pan, tobacco and intoxicants]],All_India_Index_Upto_April23__2[[#This Row],[Recreation and amusement]])</f>
        <v>165.25</v>
      </c>
      <c r="AD276">
        <f>AVERAGE(All_India_Index_Upto_April23__2[[#This Row],[Housing]],All_India_Index_Upto_April23__2[[#This Row],[Household goods and services]])</f>
        <v>150.85000000000002</v>
      </c>
      <c r="AE276">
        <f>AVERAGE(All_India_Index_Upto_April23__2[[#This Row],[Health]],All_India_Index_Upto_April23__2[[#This Row],[Personal care and effects]])</f>
        <v>154.9</v>
      </c>
      <c r="AF276">
        <v>146</v>
      </c>
      <c r="AG276">
        <v>154</v>
      </c>
      <c r="AH276" s="10">
        <f>(All_India_Index_Upto_April23__2[[#This Row],[General index]]-AG273)/AG273</f>
        <v>7.194244604316509E-3</v>
      </c>
    </row>
    <row r="277" spans="1:34" x14ac:dyDescent="0.35">
      <c r="A277" t="s">
        <v>33</v>
      </c>
      <c r="B277">
        <v>2020</v>
      </c>
      <c r="C277" t="s">
        <v>41</v>
      </c>
      <c r="D277">
        <v>156.30000000000001</v>
      </c>
      <c r="E277">
        <v>148.4</v>
      </c>
      <c r="F277">
        <v>187.1</v>
      </c>
      <c r="G277">
        <v>152.5</v>
      </c>
      <c r="H277">
        <v>153.6</v>
      </c>
      <c r="I277">
        <v>138.19999999999999</v>
      </c>
      <c r="J277">
        <v>150.9</v>
      </c>
      <c r="K277">
        <v>186.7</v>
      </c>
      <c r="L277">
        <v>149.80000000000001</v>
      </c>
      <c r="M277">
        <v>116.4</v>
      </c>
      <c r="N277">
        <v>160.30000000000001</v>
      </c>
      <c r="O277">
        <v>142.19999999999999</v>
      </c>
      <c r="P277">
        <v>162.9</v>
      </c>
      <c r="Q277">
        <v>184.4</v>
      </c>
      <c r="R277">
        <v>153.4</v>
      </c>
      <c r="S277">
        <v>144.30000000000001</v>
      </c>
      <c r="T277">
        <v>152</v>
      </c>
      <c r="U277">
        <v>142.9</v>
      </c>
      <c r="V277">
        <v>148.69999999999999</v>
      </c>
      <c r="W277">
        <v>155.6</v>
      </c>
      <c r="X277">
        <v>139.6</v>
      </c>
      <c r="Y277">
        <v>158.4</v>
      </c>
      <c r="Z277">
        <v>157.5</v>
      </c>
      <c r="AA277">
        <v>146.6</v>
      </c>
      <c r="AB277">
        <v>158</v>
      </c>
      <c r="AC277">
        <f>AVERAGE(All_India_Index_Upto_April23__2[[#This Row],[Pan, tobacco and intoxicants]],All_India_Index_Upto_April23__2[[#This Row],[Recreation and amusement]])</f>
        <v>165.5</v>
      </c>
      <c r="AD277">
        <f>AVERAGE(All_India_Index_Upto_April23__2[[#This Row],[Housing]],All_India_Index_Upto_April23__2[[#This Row],[Household goods and services]])</f>
        <v>152.5</v>
      </c>
      <c r="AE277">
        <f>AVERAGE(All_India_Index_Upto_April23__2[[#This Row],[Health]],All_India_Index_Upto_April23__2[[#This Row],[Personal care and effects]])</f>
        <v>157</v>
      </c>
      <c r="AF277">
        <v>150</v>
      </c>
      <c r="AG277">
        <v>154.69999999999999</v>
      </c>
      <c r="AH277" s="10">
        <f>(All_India_Index_Upto_April23__2[[#This Row],[General index]]-AG274)/AG274</f>
        <v>5.1981806367770167E-3</v>
      </c>
    </row>
    <row r="278" spans="1:34" x14ac:dyDescent="0.35">
      <c r="A278" t="s">
        <v>30</v>
      </c>
      <c r="B278">
        <v>2020</v>
      </c>
      <c r="C278" t="s">
        <v>42</v>
      </c>
      <c r="D278">
        <v>0</v>
      </c>
      <c r="E278">
        <v>146</v>
      </c>
      <c r="F278">
        <v>186.3</v>
      </c>
      <c r="G278">
        <v>159.19999999999999</v>
      </c>
      <c r="H278">
        <v>153.6</v>
      </c>
      <c r="I278">
        <v>142.6</v>
      </c>
      <c r="J278">
        <v>147.19999999999999</v>
      </c>
      <c r="K278">
        <v>200.6</v>
      </c>
      <c r="L278">
        <v>150.30000000000001</v>
      </c>
      <c r="M278">
        <v>115.3</v>
      </c>
      <c r="N278">
        <v>160.9</v>
      </c>
      <c r="O278">
        <v>147.4</v>
      </c>
      <c r="P278">
        <v>161.9</v>
      </c>
      <c r="Q278">
        <v>182.7</v>
      </c>
      <c r="R278">
        <v>155.69999999999999</v>
      </c>
      <c r="S278">
        <v>150.6</v>
      </c>
      <c r="T278">
        <v>155</v>
      </c>
      <c r="U278">
        <v>146.80000000000001</v>
      </c>
      <c r="V278">
        <v>152</v>
      </c>
      <c r="W278">
        <v>159.5</v>
      </c>
      <c r="X278">
        <v>146.4</v>
      </c>
      <c r="Y278">
        <v>156.19999999999999</v>
      </c>
      <c r="Z278">
        <v>162.5</v>
      </c>
      <c r="AA278">
        <v>152.4</v>
      </c>
      <c r="AB278">
        <v>159.6</v>
      </c>
      <c r="AC278">
        <f>AVERAGE(All_India_Index_Upto_April23__2[[#This Row],[Pan, tobacco and intoxicants]],All_India_Index_Upto_April23__2[[#This Row],[Recreation and amusement]])</f>
        <v>167.55</v>
      </c>
      <c r="AD278">
        <f>AVERAGE(All_India_Index_Upto_April23__2[[#This Row],[Housing]],All_India_Index_Upto_April23__2[[#This Row],[Household goods and services]])</f>
        <v>76</v>
      </c>
      <c r="AE278">
        <f>AVERAGE(All_India_Index_Upto_April23__2[[#This Row],[Health]],All_India_Index_Upto_April23__2[[#This Row],[Personal care and effects]])</f>
        <v>157.85</v>
      </c>
      <c r="AF278">
        <v>154.30000000000001</v>
      </c>
      <c r="AG278">
        <v>157.5</v>
      </c>
      <c r="AH278" s="10">
        <f>(All_India_Index_Upto_April23__2[[#This Row],[General index]]-AG275)/AG275</f>
        <v>1.3513513513513476E-2</v>
      </c>
    </row>
    <row r="279" spans="1:34" x14ac:dyDescent="0.35">
      <c r="A279" t="s">
        <v>32</v>
      </c>
      <c r="B279">
        <v>2020</v>
      </c>
      <c r="C279" t="s">
        <v>42</v>
      </c>
      <c r="D279">
        <v>156.5</v>
      </c>
      <c r="E279">
        <v>150.6</v>
      </c>
      <c r="F279">
        <v>193.7</v>
      </c>
      <c r="G279">
        <v>164.8</v>
      </c>
      <c r="H279">
        <v>153.69999999999999</v>
      </c>
      <c r="I279">
        <v>135.69999999999999</v>
      </c>
      <c r="J279">
        <v>155.69999999999999</v>
      </c>
      <c r="K279">
        <v>226</v>
      </c>
      <c r="L279">
        <v>152.19999999999999</v>
      </c>
      <c r="M279">
        <v>118.1</v>
      </c>
      <c r="N279">
        <v>161.30000000000001</v>
      </c>
      <c r="O279">
        <v>139.19999999999999</v>
      </c>
      <c r="P279">
        <v>164.8</v>
      </c>
      <c r="Q279">
        <v>188.7</v>
      </c>
      <c r="R279">
        <v>150.5</v>
      </c>
      <c r="S279">
        <v>136.1</v>
      </c>
      <c r="T279">
        <v>148.30000000000001</v>
      </c>
      <c r="U279">
        <v>137.1</v>
      </c>
      <c r="V279">
        <v>145.1</v>
      </c>
      <c r="W279">
        <v>151</v>
      </c>
      <c r="X279">
        <v>135.4</v>
      </c>
      <c r="Y279">
        <v>158.1</v>
      </c>
      <c r="Z279">
        <v>155.69999999999999</v>
      </c>
      <c r="AA279">
        <v>142</v>
      </c>
      <c r="AB279">
        <v>164.4</v>
      </c>
      <c r="AC279">
        <f>AVERAGE(All_India_Index_Upto_April23__2[[#This Row],[Pan, tobacco and intoxicants]],All_India_Index_Upto_April23__2[[#This Row],[Recreation and amusement]])</f>
        <v>165.35</v>
      </c>
      <c r="AD279">
        <f>AVERAGE(All_India_Index_Upto_April23__2[[#This Row],[Housing]],All_India_Index_Upto_April23__2[[#This Row],[Household goods and services]])</f>
        <v>150.80000000000001</v>
      </c>
      <c r="AE279">
        <f>AVERAGE(All_India_Index_Upto_April23__2[[#This Row],[Health]],All_India_Index_Upto_April23__2[[#This Row],[Personal care and effects]])</f>
        <v>154.55000000000001</v>
      </c>
      <c r="AF279">
        <v>146.19999999999999</v>
      </c>
      <c r="AG279">
        <v>155.19999999999999</v>
      </c>
      <c r="AH279" s="10">
        <f>(All_India_Index_Upto_April23__2[[#This Row],[General index]]-AG276)/AG276</f>
        <v>7.7922077922077185E-3</v>
      </c>
    </row>
    <row r="280" spans="1:34" x14ac:dyDescent="0.35">
      <c r="A280" t="s">
        <v>33</v>
      </c>
      <c r="B280">
        <v>2020</v>
      </c>
      <c r="C280" t="s">
        <v>42</v>
      </c>
      <c r="D280">
        <v>156.5</v>
      </c>
      <c r="E280">
        <v>147.5</v>
      </c>
      <c r="F280">
        <v>188.9</v>
      </c>
      <c r="G280">
        <v>161.4</v>
      </c>
      <c r="H280">
        <v>153.6</v>
      </c>
      <c r="I280">
        <v>140.1</v>
      </c>
      <c r="J280">
        <v>151.19999999999999</v>
      </c>
      <c r="K280">
        <v>209.2</v>
      </c>
      <c r="L280">
        <v>150.9</v>
      </c>
      <c r="M280">
        <v>116.2</v>
      </c>
      <c r="N280">
        <v>161</v>
      </c>
      <c r="O280">
        <v>144</v>
      </c>
      <c r="P280">
        <v>163.19999999999999</v>
      </c>
      <c r="Q280">
        <v>184.3</v>
      </c>
      <c r="R280">
        <v>153.69999999999999</v>
      </c>
      <c r="S280">
        <v>144.6</v>
      </c>
      <c r="T280">
        <v>152.30000000000001</v>
      </c>
      <c r="U280">
        <v>143.1</v>
      </c>
      <c r="V280">
        <v>148.69999999999999</v>
      </c>
      <c r="W280">
        <v>156.30000000000001</v>
      </c>
      <c r="X280">
        <v>140.6</v>
      </c>
      <c r="Y280">
        <v>157</v>
      </c>
      <c r="Z280">
        <v>158.5</v>
      </c>
      <c r="AA280">
        <v>146.5</v>
      </c>
      <c r="AB280">
        <v>161.4</v>
      </c>
      <c r="AC280">
        <f>AVERAGE(All_India_Index_Upto_April23__2[[#This Row],[Pan, tobacco and intoxicants]],All_India_Index_Upto_April23__2[[#This Row],[Recreation and amusement]])</f>
        <v>165.4</v>
      </c>
      <c r="AD280">
        <f>AVERAGE(All_India_Index_Upto_April23__2[[#This Row],[Housing]],All_India_Index_Upto_April23__2[[#This Row],[Household goods and services]])</f>
        <v>152.6</v>
      </c>
      <c r="AE280">
        <f>AVERAGE(All_India_Index_Upto_April23__2[[#This Row],[Health]],All_India_Index_Upto_April23__2[[#This Row],[Personal care and effects]])</f>
        <v>156.65</v>
      </c>
      <c r="AF280">
        <v>150.4</v>
      </c>
      <c r="AG280">
        <v>156.4</v>
      </c>
      <c r="AH280" s="10">
        <f>(All_India_Index_Upto_April23__2[[#This Row],[General index]]-AG277)/AG277</f>
        <v>1.0989010989011101E-2</v>
      </c>
    </row>
    <row r="281" spans="1:34" x14ac:dyDescent="0.35">
      <c r="A281" t="s">
        <v>30</v>
      </c>
      <c r="B281">
        <v>2020</v>
      </c>
      <c r="C281" t="s">
        <v>44</v>
      </c>
      <c r="D281">
        <v>0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183.4</v>
      </c>
      <c r="R281">
        <v>156.30000000000001</v>
      </c>
      <c r="S281">
        <v>151</v>
      </c>
      <c r="T281">
        <v>155.5</v>
      </c>
      <c r="U281">
        <v>147.5</v>
      </c>
      <c r="V281">
        <v>152.80000000000001</v>
      </c>
      <c r="W281">
        <v>160.4</v>
      </c>
      <c r="X281">
        <v>146.1</v>
      </c>
      <c r="Y281">
        <v>156.19999999999999</v>
      </c>
      <c r="Z281">
        <v>161.6</v>
      </c>
      <c r="AA281">
        <v>153.6</v>
      </c>
      <c r="AB281">
        <v>163.4</v>
      </c>
      <c r="AC281">
        <f>AVERAGE(All_India_Index_Upto_April23__2[[#This Row],[Pan, tobacco and intoxicants]],All_India_Index_Upto_April23__2[[#This Row],[Recreation and amusement]])</f>
        <v>168.5</v>
      </c>
      <c r="AD281">
        <f>AVERAGE(All_India_Index_Upto_April23__2[[#This Row],[Housing]],All_India_Index_Upto_April23__2[[#This Row],[Household goods and services]])</f>
        <v>76.400000000000006</v>
      </c>
      <c r="AE281">
        <f>AVERAGE(All_India_Index_Upto_April23__2[[#This Row],[Health]],All_India_Index_Upto_April23__2[[#This Row],[Personal care and effects]])</f>
        <v>158.30000000000001</v>
      </c>
      <c r="AF281">
        <v>154.5</v>
      </c>
      <c r="AG281">
        <v>159.80000000000001</v>
      </c>
      <c r="AH281" s="10">
        <f>(All_India_Index_Upto_April23__2[[#This Row],[General index]]-AG278)/AG278</f>
        <v>1.4603174603174675E-2</v>
      </c>
    </row>
    <row r="282" spans="1:34" x14ac:dyDescent="0.35">
      <c r="A282" t="s">
        <v>32</v>
      </c>
      <c r="B282">
        <v>2020</v>
      </c>
      <c r="C282" t="s">
        <v>44</v>
      </c>
      <c r="D282">
        <v>158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188.8</v>
      </c>
      <c r="R282">
        <v>151.1</v>
      </c>
      <c r="S282">
        <v>136.4</v>
      </c>
      <c r="T282">
        <v>148.80000000000001</v>
      </c>
      <c r="U282">
        <v>137.30000000000001</v>
      </c>
      <c r="V282">
        <v>145.1</v>
      </c>
      <c r="W282">
        <v>152</v>
      </c>
      <c r="X282">
        <v>135.19999999999999</v>
      </c>
      <c r="Y282">
        <v>157.9</v>
      </c>
      <c r="Z282">
        <v>156.4</v>
      </c>
      <c r="AA282">
        <v>144.4</v>
      </c>
      <c r="AB282">
        <v>167</v>
      </c>
      <c r="AC282">
        <f>AVERAGE(All_India_Index_Upto_April23__2[[#This Row],[Pan, tobacco and intoxicants]],All_India_Index_Upto_April23__2[[#This Row],[Recreation and amusement]])</f>
        <v>166.60000000000002</v>
      </c>
      <c r="AD282">
        <f>AVERAGE(All_India_Index_Upto_April23__2[[#This Row],[Housing]],All_India_Index_Upto_April23__2[[#This Row],[Household goods and services]])</f>
        <v>151.55000000000001</v>
      </c>
      <c r="AE282">
        <f>AVERAGE(All_India_Index_Upto_April23__2[[#This Row],[Health]],All_India_Index_Upto_April23__2[[#This Row],[Personal care and effects]])</f>
        <v>154.94999999999999</v>
      </c>
      <c r="AF282">
        <v>146.6</v>
      </c>
      <c r="AG282">
        <v>156.69999999999999</v>
      </c>
      <c r="AH282" s="10">
        <f>(All_India_Index_Upto_April23__2[[#This Row],[General index]]-AG279)/AG279</f>
        <v>9.6649484536082478E-3</v>
      </c>
    </row>
    <row r="283" spans="1:34" x14ac:dyDescent="0.35">
      <c r="A283" t="s">
        <v>33</v>
      </c>
      <c r="B283">
        <v>2020</v>
      </c>
      <c r="C283" t="s">
        <v>44</v>
      </c>
      <c r="D283">
        <v>158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184.8</v>
      </c>
      <c r="R283">
        <v>154.30000000000001</v>
      </c>
      <c r="S283">
        <v>144.9</v>
      </c>
      <c r="T283">
        <v>152.80000000000001</v>
      </c>
      <c r="U283">
        <v>143.6</v>
      </c>
      <c r="V283">
        <v>149.19999999999999</v>
      </c>
      <c r="W283">
        <v>157.19999999999999</v>
      </c>
      <c r="X283">
        <v>140.4</v>
      </c>
      <c r="Y283">
        <v>156.9</v>
      </c>
      <c r="Z283">
        <v>158.6</v>
      </c>
      <c r="AA283">
        <v>148.4</v>
      </c>
      <c r="AB283">
        <v>164.7</v>
      </c>
      <c r="AC283">
        <f>AVERAGE(All_India_Index_Upto_April23__2[[#This Row],[Pan, tobacco and intoxicants]],All_India_Index_Upto_April23__2[[#This Row],[Recreation and amusement]])</f>
        <v>166.60000000000002</v>
      </c>
      <c r="AD283">
        <f>AVERAGE(All_India_Index_Upto_April23__2[[#This Row],[Housing]],All_India_Index_Upto_April23__2[[#This Row],[Household goods and services]])</f>
        <v>153.6</v>
      </c>
      <c r="AE283">
        <f>AVERAGE(All_India_Index_Upto_April23__2[[#This Row],[Health]],All_India_Index_Upto_April23__2[[#This Row],[Personal care and effects]])</f>
        <v>157.05000000000001</v>
      </c>
      <c r="AF283">
        <v>150.69999999999999</v>
      </c>
      <c r="AG283">
        <v>158.4</v>
      </c>
      <c r="AH283" s="10">
        <f>(All_India_Index_Upto_April23__2[[#This Row],[General index]]-AG280)/AG280</f>
        <v>1.278772378516624E-2</v>
      </c>
    </row>
    <row r="284" spans="1:34" x14ac:dyDescent="0.35">
      <c r="A284" t="s">
        <v>30</v>
      </c>
      <c r="B284">
        <v>2020</v>
      </c>
      <c r="C284" t="s">
        <v>45</v>
      </c>
      <c r="D284">
        <v>0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183.6</v>
      </c>
      <c r="R284">
        <v>157</v>
      </c>
      <c r="S284">
        <v>151.6</v>
      </c>
      <c r="T284">
        <v>156.30000000000001</v>
      </c>
      <c r="U284">
        <v>148.69999999999999</v>
      </c>
      <c r="V284">
        <v>153.4</v>
      </c>
      <c r="W284">
        <v>161.6</v>
      </c>
      <c r="X284">
        <v>146.4</v>
      </c>
      <c r="Y284">
        <v>156.6</v>
      </c>
      <c r="Z284">
        <v>162.9</v>
      </c>
      <c r="AA284">
        <v>153.9</v>
      </c>
      <c r="AB284">
        <v>164.5</v>
      </c>
      <c r="AC284">
        <f>AVERAGE(All_India_Index_Upto_April23__2[[#This Row],[Pan, tobacco and intoxicants]],All_India_Index_Upto_April23__2[[#This Row],[Recreation and amusement]])</f>
        <v>168.75</v>
      </c>
      <c r="AD284">
        <f>AVERAGE(All_India_Index_Upto_April23__2[[#This Row],[Housing]],All_India_Index_Upto_April23__2[[#This Row],[Household goods and services]])</f>
        <v>76.7</v>
      </c>
      <c r="AE284">
        <f>AVERAGE(All_India_Index_Upto_April23__2[[#This Row],[Health]],All_India_Index_Upto_April23__2[[#This Row],[Personal care and effects]])</f>
        <v>159.1</v>
      </c>
      <c r="AF284">
        <v>155.19999999999999</v>
      </c>
      <c r="AG284">
        <v>160.69999999999999</v>
      </c>
      <c r="AH284" s="10">
        <f>(All_India_Index_Upto_April23__2[[#This Row],[General index]]-AG281)/AG281</f>
        <v>5.6320400500624356E-3</v>
      </c>
    </row>
    <row r="285" spans="1:34" x14ac:dyDescent="0.35">
      <c r="A285" t="s">
        <v>32</v>
      </c>
      <c r="B285">
        <v>2020</v>
      </c>
      <c r="C285" t="s">
        <v>45</v>
      </c>
      <c r="D285">
        <v>158.4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190.2</v>
      </c>
      <c r="R285">
        <v>151.9</v>
      </c>
      <c r="S285">
        <v>136.69999999999999</v>
      </c>
      <c r="T285">
        <v>149.6</v>
      </c>
      <c r="U285">
        <v>137.9</v>
      </c>
      <c r="V285">
        <v>145.5</v>
      </c>
      <c r="W285">
        <v>152.9</v>
      </c>
      <c r="X285">
        <v>135.5</v>
      </c>
      <c r="Y285">
        <v>157.9</v>
      </c>
      <c r="Z285">
        <v>156.9</v>
      </c>
      <c r="AA285">
        <v>144.30000000000001</v>
      </c>
      <c r="AB285">
        <v>167</v>
      </c>
      <c r="AC285">
        <f>AVERAGE(All_India_Index_Upto_April23__2[[#This Row],[Pan, tobacco and intoxicants]],All_India_Index_Upto_April23__2[[#This Row],[Recreation and amusement]])</f>
        <v>167.25</v>
      </c>
      <c r="AD285">
        <f>AVERAGE(All_India_Index_Upto_April23__2[[#This Row],[Housing]],All_India_Index_Upto_April23__2[[#This Row],[Household goods and services]])</f>
        <v>151.94999999999999</v>
      </c>
      <c r="AE285">
        <f>AVERAGE(All_India_Index_Upto_April23__2[[#This Row],[Health]],All_India_Index_Upto_April23__2[[#This Row],[Personal care and effects]])</f>
        <v>155.4</v>
      </c>
      <c r="AF285">
        <v>146.9</v>
      </c>
      <c r="AG285">
        <v>156.9</v>
      </c>
      <c r="AH285" s="10">
        <f>(All_India_Index_Upto_April23__2[[#This Row],[General index]]-AG282)/AG282</f>
        <v>1.2763241863434401E-3</v>
      </c>
    </row>
    <row r="286" spans="1:34" x14ac:dyDescent="0.35">
      <c r="A286" t="s">
        <v>33</v>
      </c>
      <c r="B286">
        <v>2020</v>
      </c>
      <c r="C286" t="s">
        <v>45</v>
      </c>
      <c r="D286">
        <v>158.4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185.4</v>
      </c>
      <c r="R286">
        <v>155</v>
      </c>
      <c r="S286">
        <v>145.4</v>
      </c>
      <c r="T286">
        <v>153.6</v>
      </c>
      <c r="U286">
        <v>144.6</v>
      </c>
      <c r="V286">
        <v>149.69999999999999</v>
      </c>
      <c r="W286">
        <v>158.30000000000001</v>
      </c>
      <c r="X286">
        <v>140.69999999999999</v>
      </c>
      <c r="Y286">
        <v>157.1</v>
      </c>
      <c r="Z286">
        <v>159.4</v>
      </c>
      <c r="AA286">
        <v>148.5</v>
      </c>
      <c r="AB286">
        <v>165.4</v>
      </c>
      <c r="AC286">
        <f>AVERAGE(All_India_Index_Upto_April23__2[[#This Row],[Pan, tobacco and intoxicants]],All_India_Index_Upto_April23__2[[#This Row],[Recreation and amusement]])</f>
        <v>166.95</v>
      </c>
      <c r="AD286">
        <f>AVERAGE(All_India_Index_Upto_April23__2[[#This Row],[Housing]],All_India_Index_Upto_April23__2[[#This Row],[Household goods and services]])</f>
        <v>154.05000000000001</v>
      </c>
      <c r="AE286">
        <f>AVERAGE(All_India_Index_Upto_April23__2[[#This Row],[Health]],All_India_Index_Upto_April23__2[[#This Row],[Personal care and effects]])</f>
        <v>157.69999999999999</v>
      </c>
      <c r="AF286">
        <v>151.19999999999999</v>
      </c>
      <c r="AG286">
        <v>158.9</v>
      </c>
      <c r="AH286" s="10">
        <f>(All_India_Index_Upto_April23__2[[#This Row],[General index]]-AG283)/AG283</f>
        <v>3.1565656565656565E-3</v>
      </c>
    </row>
    <row r="287" spans="1:34" x14ac:dyDescent="0.35">
      <c r="A287" t="s">
        <v>30</v>
      </c>
      <c r="B287">
        <v>2021</v>
      </c>
      <c r="C287" t="s">
        <v>31</v>
      </c>
      <c r="D287">
        <v>0</v>
      </c>
      <c r="E287">
        <v>143.4</v>
      </c>
      <c r="F287">
        <v>187.5</v>
      </c>
      <c r="G287">
        <v>173.4</v>
      </c>
      <c r="H287">
        <v>154</v>
      </c>
      <c r="I287">
        <v>154.80000000000001</v>
      </c>
      <c r="J287">
        <v>147</v>
      </c>
      <c r="K287">
        <v>187.8</v>
      </c>
      <c r="L287">
        <v>159.5</v>
      </c>
      <c r="M287">
        <v>113.8</v>
      </c>
      <c r="N287">
        <v>164.5</v>
      </c>
      <c r="O287">
        <v>156.1</v>
      </c>
      <c r="P287">
        <v>164.3</v>
      </c>
      <c r="Q287">
        <v>184.6</v>
      </c>
      <c r="R287">
        <v>157.5</v>
      </c>
      <c r="S287">
        <v>152.4</v>
      </c>
      <c r="T287">
        <v>156.80000000000001</v>
      </c>
      <c r="U287">
        <v>150.9</v>
      </c>
      <c r="V287">
        <v>153.9</v>
      </c>
      <c r="W287">
        <v>162.5</v>
      </c>
      <c r="X287">
        <v>147.5</v>
      </c>
      <c r="Y287">
        <v>156.19999999999999</v>
      </c>
      <c r="Z287">
        <v>163.5</v>
      </c>
      <c r="AA287">
        <v>155.1</v>
      </c>
      <c r="AB287">
        <v>159.6</v>
      </c>
      <c r="AC287">
        <f>AVERAGE(All_India_Index_Upto_April23__2[[#This Row],[Pan, tobacco and intoxicants]],All_India_Index_Upto_April23__2[[#This Row],[Recreation and amusement]])</f>
        <v>169.85</v>
      </c>
      <c r="AD287">
        <f>AVERAGE(All_India_Index_Upto_April23__2[[#This Row],[Housing]],All_India_Index_Upto_April23__2[[#This Row],[Household goods and services]])</f>
        <v>76.95</v>
      </c>
      <c r="AE287">
        <f>AVERAGE(All_India_Index_Upto_April23__2[[#This Row],[Health]],All_India_Index_Upto_April23__2[[#This Row],[Personal care and effects]])</f>
        <v>159.35</v>
      </c>
      <c r="AF287">
        <v>155.9</v>
      </c>
      <c r="AG287">
        <v>158.5</v>
      </c>
      <c r="AH287" s="10">
        <f>(All_India_Index_Upto_April23__2[[#This Row],[General index]]-AG284)/AG284</f>
        <v>-1.3690105787181012E-2</v>
      </c>
    </row>
    <row r="288" spans="1:34" x14ac:dyDescent="0.35">
      <c r="A288" t="s">
        <v>32</v>
      </c>
      <c r="B288">
        <v>2021</v>
      </c>
      <c r="C288" t="s">
        <v>31</v>
      </c>
      <c r="D288">
        <v>157.69999999999999</v>
      </c>
      <c r="E288">
        <v>148</v>
      </c>
      <c r="F288">
        <v>194.8</v>
      </c>
      <c r="G288">
        <v>178.4</v>
      </c>
      <c r="H288">
        <v>154.4</v>
      </c>
      <c r="I288">
        <v>144.1</v>
      </c>
      <c r="J288">
        <v>152.6</v>
      </c>
      <c r="K288">
        <v>206.8</v>
      </c>
      <c r="L288">
        <v>162.1</v>
      </c>
      <c r="M288">
        <v>116.3</v>
      </c>
      <c r="N288">
        <v>163</v>
      </c>
      <c r="O288">
        <v>145.9</v>
      </c>
      <c r="P288">
        <v>167.2</v>
      </c>
      <c r="Q288">
        <v>191.8</v>
      </c>
      <c r="R288">
        <v>152.5</v>
      </c>
      <c r="S288">
        <v>137.30000000000001</v>
      </c>
      <c r="T288">
        <v>150.19999999999999</v>
      </c>
      <c r="U288">
        <v>142.9</v>
      </c>
      <c r="V288">
        <v>145.69999999999999</v>
      </c>
      <c r="W288">
        <v>154.1</v>
      </c>
      <c r="X288">
        <v>136.9</v>
      </c>
      <c r="Y288">
        <v>157.69999999999999</v>
      </c>
      <c r="Z288">
        <v>156.1</v>
      </c>
      <c r="AA288">
        <v>145.4</v>
      </c>
      <c r="AB288">
        <v>163.4</v>
      </c>
      <c r="AC288">
        <f>AVERAGE(All_India_Index_Upto_April23__2[[#This Row],[Pan, tobacco and intoxicants]],All_India_Index_Upto_April23__2[[#This Row],[Recreation and amusement]])</f>
        <v>168.60000000000002</v>
      </c>
      <c r="AD288">
        <f>AVERAGE(All_India_Index_Upto_April23__2[[#This Row],[Housing]],All_India_Index_Upto_April23__2[[#This Row],[Household goods and services]])</f>
        <v>151.69999999999999</v>
      </c>
      <c r="AE288">
        <f>AVERAGE(All_India_Index_Upto_April23__2[[#This Row],[Health]],All_India_Index_Upto_April23__2[[#This Row],[Personal care and effects]])</f>
        <v>155.89999999999998</v>
      </c>
      <c r="AF288">
        <v>147.6</v>
      </c>
      <c r="AG288">
        <v>156</v>
      </c>
      <c r="AH288" s="10">
        <f>(All_India_Index_Upto_April23__2[[#This Row],[General index]]-AG285)/AG285</f>
        <v>-5.7361376673040511E-3</v>
      </c>
    </row>
    <row r="289" spans="1:34" x14ac:dyDescent="0.35">
      <c r="A289" t="s">
        <v>33</v>
      </c>
      <c r="B289">
        <v>2021</v>
      </c>
      <c r="C289" t="s">
        <v>31</v>
      </c>
      <c r="D289">
        <v>157.69999999999999</v>
      </c>
      <c r="E289">
        <v>144.9</v>
      </c>
      <c r="F289">
        <v>190.1</v>
      </c>
      <c r="G289">
        <v>175.3</v>
      </c>
      <c r="H289">
        <v>154.1</v>
      </c>
      <c r="I289">
        <v>150.9</v>
      </c>
      <c r="J289">
        <v>149.6</v>
      </c>
      <c r="K289">
        <v>194.2</v>
      </c>
      <c r="L289">
        <v>160.4</v>
      </c>
      <c r="M289">
        <v>114.6</v>
      </c>
      <c r="N289">
        <v>164</v>
      </c>
      <c r="O289">
        <v>151.80000000000001</v>
      </c>
      <c r="P289">
        <v>165.6</v>
      </c>
      <c r="Q289">
        <v>186.5</v>
      </c>
      <c r="R289">
        <v>155.5</v>
      </c>
      <c r="S289">
        <v>146.1</v>
      </c>
      <c r="T289">
        <v>154.19999999999999</v>
      </c>
      <c r="U289">
        <v>147.9</v>
      </c>
      <c r="V289">
        <v>150</v>
      </c>
      <c r="W289">
        <v>159.30000000000001</v>
      </c>
      <c r="X289">
        <v>141.9</v>
      </c>
      <c r="Y289">
        <v>156.80000000000001</v>
      </c>
      <c r="Z289">
        <v>159.19999999999999</v>
      </c>
      <c r="AA289">
        <v>149.6</v>
      </c>
      <c r="AB289">
        <v>161</v>
      </c>
      <c r="AC289">
        <f>AVERAGE(All_India_Index_Upto_April23__2[[#This Row],[Pan, tobacco and intoxicants]],All_India_Index_Upto_April23__2[[#This Row],[Recreation and amusement]])</f>
        <v>168.05</v>
      </c>
      <c r="AD289">
        <f>AVERAGE(All_India_Index_Upto_April23__2[[#This Row],[Housing]],All_India_Index_Upto_April23__2[[#This Row],[Household goods and services]])</f>
        <v>153.85</v>
      </c>
      <c r="AE289">
        <f>AVERAGE(All_India_Index_Upto_April23__2[[#This Row],[Health]],All_India_Index_Upto_April23__2[[#This Row],[Personal care and effects]])</f>
        <v>158.05000000000001</v>
      </c>
      <c r="AF289">
        <v>151.9</v>
      </c>
      <c r="AG289">
        <v>157.30000000000001</v>
      </c>
      <c r="AH289" s="10">
        <f>(All_India_Index_Upto_April23__2[[#This Row],[General index]]-AG286)/AG286</f>
        <v>-1.006922592825673E-2</v>
      </c>
    </row>
    <row r="290" spans="1:34" x14ac:dyDescent="0.35">
      <c r="A290" t="s">
        <v>30</v>
      </c>
      <c r="B290">
        <v>2021</v>
      </c>
      <c r="C290" t="s">
        <v>34</v>
      </c>
      <c r="D290">
        <v>0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186.5</v>
      </c>
      <c r="R290">
        <v>159.1</v>
      </c>
      <c r="S290">
        <v>153.9</v>
      </c>
      <c r="T290">
        <v>158.4</v>
      </c>
      <c r="U290">
        <v>154.4</v>
      </c>
      <c r="V290">
        <v>154.80000000000001</v>
      </c>
      <c r="W290">
        <v>164.3</v>
      </c>
      <c r="X290">
        <v>150.19999999999999</v>
      </c>
      <c r="Y290">
        <v>155.19999999999999</v>
      </c>
      <c r="Z290">
        <v>163.6</v>
      </c>
      <c r="AA290">
        <v>157</v>
      </c>
      <c r="AB290">
        <v>154.69999999999999</v>
      </c>
      <c r="AC290">
        <f>AVERAGE(All_India_Index_Upto_April23__2[[#This Row],[Pan, tobacco and intoxicants]],All_India_Index_Upto_April23__2[[#This Row],[Recreation and amusement]])</f>
        <v>171.75</v>
      </c>
      <c r="AD290">
        <f>AVERAGE(All_India_Index_Upto_April23__2[[#This Row],[Housing]],All_India_Index_Upto_April23__2[[#This Row],[Household goods and services]])</f>
        <v>77.400000000000006</v>
      </c>
      <c r="AE290">
        <f>AVERAGE(All_India_Index_Upto_April23__2[[#This Row],[Health]],All_India_Index_Upto_April23__2[[#This Row],[Personal care and effects]])</f>
        <v>159.75</v>
      </c>
      <c r="AF290">
        <v>157.19999999999999</v>
      </c>
      <c r="AG290">
        <v>156.69999999999999</v>
      </c>
      <c r="AH290" s="10">
        <f>(All_India_Index_Upto_April23__2[[#This Row],[General index]]-AG287)/AG287</f>
        <v>-1.135646687697168E-2</v>
      </c>
    </row>
    <row r="291" spans="1:34" x14ac:dyDescent="0.35">
      <c r="A291" t="s">
        <v>32</v>
      </c>
      <c r="B291">
        <v>2021</v>
      </c>
      <c r="C291" t="s">
        <v>34</v>
      </c>
      <c r="D291">
        <v>159.80000000000001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149.1</v>
      </c>
      <c r="V291">
        <v>146.5</v>
      </c>
      <c r="W291">
        <v>156.30000000000001</v>
      </c>
      <c r="X291">
        <v>140.5</v>
      </c>
      <c r="Y291">
        <v>156.69999999999999</v>
      </c>
      <c r="Z291">
        <v>156.6</v>
      </c>
      <c r="AA291">
        <v>147.30000000000001</v>
      </c>
      <c r="AB291">
        <v>160.80000000000001</v>
      </c>
      <c r="AC291">
        <f>AVERAGE(All_India_Index_Upto_April23__2[[#This Row],[Pan, tobacco and intoxicants]],All_India_Index_Upto_April23__2[[#This Row],[Recreation and amusement]])</f>
        <v>170.3</v>
      </c>
      <c r="AD291">
        <f>AVERAGE(All_India_Index_Upto_April23__2[[#This Row],[Housing]],All_India_Index_Upto_April23__2[[#This Row],[Household goods and services]])</f>
        <v>153.15</v>
      </c>
      <c r="AE291">
        <f>AVERAGE(All_India_Index_Upto_April23__2[[#This Row],[Health]],All_India_Index_Upto_April23__2[[#This Row],[Personal care and effects]])</f>
        <v>156.5</v>
      </c>
      <c r="AF291">
        <v>149.30000000000001</v>
      </c>
      <c r="AG291">
        <v>156.5</v>
      </c>
      <c r="AH291" s="10">
        <f>(All_India_Index_Upto_April23__2[[#This Row],[General index]]-AG288)/AG288</f>
        <v>3.205128205128205E-3</v>
      </c>
    </row>
    <row r="292" spans="1:34" x14ac:dyDescent="0.35">
      <c r="A292" t="s">
        <v>33</v>
      </c>
      <c r="B292">
        <v>2021</v>
      </c>
      <c r="C292" t="s">
        <v>34</v>
      </c>
      <c r="D292">
        <v>159.80000000000001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188.3</v>
      </c>
      <c r="R292">
        <v>157.19999999999999</v>
      </c>
      <c r="S292">
        <v>147.4</v>
      </c>
      <c r="T292">
        <v>155.80000000000001</v>
      </c>
      <c r="U292">
        <v>152.4</v>
      </c>
      <c r="V292">
        <v>150.9</v>
      </c>
      <c r="W292">
        <v>161.30000000000001</v>
      </c>
      <c r="X292">
        <v>145.1</v>
      </c>
      <c r="Y292">
        <v>155.80000000000001</v>
      </c>
      <c r="Z292">
        <v>159.5</v>
      </c>
      <c r="AA292">
        <v>151.5</v>
      </c>
      <c r="AB292">
        <v>156.9</v>
      </c>
      <c r="AC292">
        <f>AVERAGE(All_India_Index_Upto_April23__2[[#This Row],[Pan, tobacco and intoxicants]],All_India_Index_Upto_April23__2[[#This Row],[Recreation and amusement]])</f>
        <v>169.9</v>
      </c>
      <c r="AD292">
        <f>AVERAGE(All_India_Index_Upto_April23__2[[#This Row],[Housing]],All_India_Index_Upto_April23__2[[#This Row],[Household goods and services]])</f>
        <v>155.35000000000002</v>
      </c>
      <c r="AE292">
        <f>AVERAGE(All_India_Index_Upto_April23__2[[#This Row],[Health]],All_India_Index_Upto_April23__2[[#This Row],[Personal care and effects]])</f>
        <v>158.55000000000001</v>
      </c>
      <c r="AF292">
        <v>153.4</v>
      </c>
      <c r="AG292">
        <v>156.6</v>
      </c>
      <c r="AH292" s="10">
        <f>(All_India_Index_Upto_April23__2[[#This Row],[General index]]-AG289)/AG289</f>
        <v>-4.4500953591863762E-3</v>
      </c>
    </row>
    <row r="293" spans="1:34" x14ac:dyDescent="0.35">
      <c r="A293" t="s">
        <v>30</v>
      </c>
      <c r="B293">
        <v>2021</v>
      </c>
      <c r="C293" t="s">
        <v>35</v>
      </c>
      <c r="D293">
        <v>0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186.1</v>
      </c>
      <c r="R293">
        <v>159.6</v>
      </c>
      <c r="S293">
        <v>154.4</v>
      </c>
      <c r="T293">
        <v>158.9</v>
      </c>
      <c r="U293">
        <v>156</v>
      </c>
      <c r="V293">
        <v>154.80000000000001</v>
      </c>
      <c r="W293">
        <v>164.6</v>
      </c>
      <c r="X293">
        <v>151.30000000000001</v>
      </c>
      <c r="Y293">
        <v>153.1</v>
      </c>
      <c r="Z293">
        <v>163.80000000000001</v>
      </c>
      <c r="AA293">
        <v>157.80000000000001</v>
      </c>
      <c r="AB293">
        <v>154.5</v>
      </c>
      <c r="AC293">
        <f>AVERAGE(All_India_Index_Upto_April23__2[[#This Row],[Pan, tobacco and intoxicants]],All_India_Index_Upto_April23__2[[#This Row],[Recreation and amusement]])</f>
        <v>171.95</v>
      </c>
      <c r="AD293">
        <f>AVERAGE(All_India_Index_Upto_April23__2[[#This Row],[Housing]],All_India_Index_Upto_April23__2[[#This Row],[Household goods and services]])</f>
        <v>77.400000000000006</v>
      </c>
      <c r="AE293">
        <f>AVERAGE(All_India_Index_Upto_April23__2[[#This Row],[Health]],All_India_Index_Upto_April23__2[[#This Row],[Personal care and effects]])</f>
        <v>158.85</v>
      </c>
      <c r="AF293">
        <v>157.30000000000001</v>
      </c>
      <c r="AG293">
        <v>156.69999999999999</v>
      </c>
      <c r="AH293" s="10">
        <f>(All_India_Index_Upto_April23__2[[#This Row],[General index]]-AG290)/AG290</f>
        <v>0</v>
      </c>
    </row>
    <row r="294" spans="1:34" x14ac:dyDescent="0.35">
      <c r="A294" t="s">
        <v>32</v>
      </c>
      <c r="B294">
        <v>2021</v>
      </c>
      <c r="C294" t="s">
        <v>35</v>
      </c>
      <c r="D294">
        <v>159.9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193.5</v>
      </c>
      <c r="R294">
        <v>155.1</v>
      </c>
      <c r="S294">
        <v>138.69999999999999</v>
      </c>
      <c r="T294">
        <v>152.6</v>
      </c>
      <c r="U294">
        <v>154.80000000000001</v>
      </c>
      <c r="V294">
        <v>147.19999999999999</v>
      </c>
      <c r="W294">
        <v>156.9</v>
      </c>
      <c r="X294">
        <v>141.69999999999999</v>
      </c>
      <c r="Y294">
        <v>154.9</v>
      </c>
      <c r="Z294">
        <v>157.6</v>
      </c>
      <c r="AA294">
        <v>148.6</v>
      </c>
      <c r="AB294">
        <v>160.4</v>
      </c>
      <c r="AC294">
        <f>AVERAGE(All_India_Index_Upto_April23__2[[#This Row],[Pan, tobacco and intoxicants]],All_India_Index_Upto_April23__2[[#This Row],[Recreation and amusement]])</f>
        <v>171.05</v>
      </c>
      <c r="AD294">
        <f>AVERAGE(All_India_Index_Upto_April23__2[[#This Row],[Housing]],All_India_Index_Upto_April23__2[[#This Row],[Household goods and services]])</f>
        <v>153.55000000000001</v>
      </c>
      <c r="AE294">
        <f>AVERAGE(All_India_Index_Upto_April23__2[[#This Row],[Health]],All_India_Index_Upto_April23__2[[#This Row],[Personal care and effects]])</f>
        <v>155.9</v>
      </c>
      <c r="AF294">
        <v>150</v>
      </c>
      <c r="AG294">
        <v>156.9</v>
      </c>
      <c r="AH294" s="10">
        <f>(All_India_Index_Upto_April23__2[[#This Row],[General index]]-AG291)/AG291</f>
        <v>2.5559105431310269E-3</v>
      </c>
    </row>
    <row r="295" spans="1:34" x14ac:dyDescent="0.35">
      <c r="A295" t="s">
        <v>33</v>
      </c>
      <c r="B295">
        <v>2021</v>
      </c>
      <c r="C295" t="s">
        <v>35</v>
      </c>
      <c r="D295">
        <v>159.9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188.1</v>
      </c>
      <c r="R295">
        <v>157.80000000000001</v>
      </c>
      <c r="S295">
        <v>147.9</v>
      </c>
      <c r="T295">
        <v>156.4</v>
      </c>
      <c r="U295">
        <v>155.5</v>
      </c>
      <c r="V295">
        <v>151.19999999999999</v>
      </c>
      <c r="W295">
        <v>161.69999999999999</v>
      </c>
      <c r="X295">
        <v>146.19999999999999</v>
      </c>
      <c r="Y295">
        <v>153.80000000000001</v>
      </c>
      <c r="Z295">
        <v>160.19999999999999</v>
      </c>
      <c r="AA295">
        <v>152.6</v>
      </c>
      <c r="AB295">
        <v>156.69999999999999</v>
      </c>
      <c r="AC295">
        <f>AVERAGE(All_India_Index_Upto_April23__2[[#This Row],[Pan, tobacco and intoxicants]],All_India_Index_Upto_April23__2[[#This Row],[Recreation and amusement]])</f>
        <v>170.35</v>
      </c>
      <c r="AD295">
        <f>AVERAGE(All_India_Index_Upto_April23__2[[#This Row],[Housing]],All_India_Index_Upto_April23__2[[#This Row],[Household goods and services]])</f>
        <v>155.55000000000001</v>
      </c>
      <c r="AE295">
        <f>AVERAGE(All_India_Index_Upto_April23__2[[#This Row],[Health]],All_India_Index_Upto_April23__2[[#This Row],[Personal care and effects]])</f>
        <v>157.75</v>
      </c>
      <c r="AF295">
        <v>153.80000000000001</v>
      </c>
      <c r="AG295">
        <v>156.80000000000001</v>
      </c>
      <c r="AH295" s="10">
        <f>(All_India_Index_Upto_April23__2[[#This Row],[General index]]-AG292)/AG292</f>
        <v>1.2771392081737999E-3</v>
      </c>
    </row>
    <row r="296" spans="1:34" x14ac:dyDescent="0.35">
      <c r="A296" t="s">
        <v>30</v>
      </c>
      <c r="B296">
        <v>2021</v>
      </c>
      <c r="C296" t="s">
        <v>36</v>
      </c>
      <c r="D296">
        <v>0</v>
      </c>
      <c r="E296">
        <v>142.69999999999999</v>
      </c>
      <c r="F296">
        <v>195.5</v>
      </c>
      <c r="G296">
        <v>163.4</v>
      </c>
      <c r="H296">
        <v>155</v>
      </c>
      <c r="I296">
        <v>175.2</v>
      </c>
      <c r="J296">
        <v>160.6</v>
      </c>
      <c r="K296">
        <v>135.1</v>
      </c>
      <c r="L296">
        <v>161.1</v>
      </c>
      <c r="M296">
        <v>112.2</v>
      </c>
      <c r="N296">
        <v>164.4</v>
      </c>
      <c r="O296">
        <v>161.9</v>
      </c>
      <c r="P296">
        <v>166.8</v>
      </c>
      <c r="Q296">
        <v>186.8</v>
      </c>
      <c r="R296">
        <v>160.69999999999999</v>
      </c>
      <c r="S296">
        <v>155.1</v>
      </c>
      <c r="T296">
        <v>159.9</v>
      </c>
      <c r="U296">
        <v>156</v>
      </c>
      <c r="V296">
        <v>155.5</v>
      </c>
      <c r="W296">
        <v>165.3</v>
      </c>
      <c r="X296">
        <v>151.69999999999999</v>
      </c>
      <c r="Y296">
        <v>154.6</v>
      </c>
      <c r="Z296">
        <v>164.1</v>
      </c>
      <c r="AA296">
        <v>158.6</v>
      </c>
      <c r="AB296">
        <v>155.6</v>
      </c>
      <c r="AC296">
        <f>AVERAGE(All_India_Index_Upto_April23__2[[#This Row],[Pan, tobacco and intoxicants]],All_India_Index_Upto_April23__2[[#This Row],[Recreation and amusement]])</f>
        <v>172.7</v>
      </c>
      <c r="AD296">
        <f>AVERAGE(All_India_Index_Upto_April23__2[[#This Row],[Housing]],All_India_Index_Upto_April23__2[[#This Row],[Household goods and services]])</f>
        <v>77.75</v>
      </c>
      <c r="AE296">
        <f>AVERAGE(All_India_Index_Upto_April23__2[[#This Row],[Health]],All_India_Index_Upto_April23__2[[#This Row],[Personal care and effects]])</f>
        <v>159.94999999999999</v>
      </c>
      <c r="AF296">
        <v>158</v>
      </c>
      <c r="AG296">
        <v>157.6</v>
      </c>
      <c r="AH296" s="10">
        <f>(All_India_Index_Upto_April23__2[[#This Row],[General index]]-AG293)/AG293</f>
        <v>5.7434588385450267E-3</v>
      </c>
    </row>
    <row r="297" spans="1:34" x14ac:dyDescent="0.35">
      <c r="A297" t="s">
        <v>32</v>
      </c>
      <c r="B297">
        <v>2021</v>
      </c>
      <c r="C297" t="s">
        <v>36</v>
      </c>
      <c r="D297">
        <v>161.4</v>
      </c>
      <c r="E297">
        <v>147.6</v>
      </c>
      <c r="F297">
        <v>202.5</v>
      </c>
      <c r="G297">
        <v>166.4</v>
      </c>
      <c r="H297">
        <v>156</v>
      </c>
      <c r="I297">
        <v>161.4</v>
      </c>
      <c r="J297">
        <v>168.8</v>
      </c>
      <c r="K297">
        <v>161.6</v>
      </c>
      <c r="L297">
        <v>162.80000000000001</v>
      </c>
      <c r="M297">
        <v>114.8</v>
      </c>
      <c r="N297">
        <v>162.80000000000001</v>
      </c>
      <c r="O297">
        <v>151.5</v>
      </c>
      <c r="P297">
        <v>171.4</v>
      </c>
      <c r="Q297">
        <v>194.4</v>
      </c>
      <c r="R297">
        <v>155.9</v>
      </c>
      <c r="S297">
        <v>139.30000000000001</v>
      </c>
      <c r="T297">
        <v>153.4</v>
      </c>
      <c r="U297">
        <v>154.9</v>
      </c>
      <c r="V297">
        <v>147.6</v>
      </c>
      <c r="W297">
        <v>157.5</v>
      </c>
      <c r="X297">
        <v>142.1</v>
      </c>
      <c r="Y297">
        <v>156.6</v>
      </c>
      <c r="Z297">
        <v>157.6</v>
      </c>
      <c r="AA297">
        <v>149.1</v>
      </c>
      <c r="AB297">
        <v>162</v>
      </c>
      <c r="AC297">
        <f>AVERAGE(All_India_Index_Upto_April23__2[[#This Row],[Pan, tobacco and intoxicants]],All_India_Index_Upto_April23__2[[#This Row],[Recreation and amusement]])</f>
        <v>171.75</v>
      </c>
      <c r="AD297">
        <f>AVERAGE(All_India_Index_Upto_April23__2[[#This Row],[Housing]],All_India_Index_Upto_April23__2[[#This Row],[Household goods and services]])</f>
        <v>154.5</v>
      </c>
      <c r="AE297">
        <f>AVERAGE(All_India_Index_Upto_April23__2[[#This Row],[Health]],All_India_Index_Upto_April23__2[[#This Row],[Personal care and effects]])</f>
        <v>157.05000000000001</v>
      </c>
      <c r="AF297">
        <v>150.5</v>
      </c>
      <c r="AG297">
        <v>158</v>
      </c>
      <c r="AH297" s="10">
        <f>(All_India_Index_Upto_April23__2[[#This Row],[General index]]-AG294)/AG294</f>
        <v>7.0108349267048713E-3</v>
      </c>
    </row>
    <row r="298" spans="1:34" x14ac:dyDescent="0.35">
      <c r="A298" t="s">
        <v>33</v>
      </c>
      <c r="B298">
        <v>2021</v>
      </c>
      <c r="C298" t="s">
        <v>36</v>
      </c>
      <c r="D298">
        <v>161.4</v>
      </c>
      <c r="E298">
        <v>144.30000000000001</v>
      </c>
      <c r="F298">
        <v>198</v>
      </c>
      <c r="G298">
        <v>164.6</v>
      </c>
      <c r="H298">
        <v>155.4</v>
      </c>
      <c r="I298">
        <v>170.1</v>
      </c>
      <c r="J298">
        <v>164.4</v>
      </c>
      <c r="K298">
        <v>144.1</v>
      </c>
      <c r="L298">
        <v>161.69999999999999</v>
      </c>
      <c r="M298">
        <v>113.1</v>
      </c>
      <c r="N298">
        <v>163.9</v>
      </c>
      <c r="O298">
        <v>157.6</v>
      </c>
      <c r="P298">
        <v>168.9</v>
      </c>
      <c r="Q298">
        <v>188.8</v>
      </c>
      <c r="R298">
        <v>158.80000000000001</v>
      </c>
      <c r="S298">
        <v>148.5</v>
      </c>
      <c r="T298">
        <v>157.30000000000001</v>
      </c>
      <c r="U298">
        <v>155.6</v>
      </c>
      <c r="V298">
        <v>151.80000000000001</v>
      </c>
      <c r="W298">
        <v>162.30000000000001</v>
      </c>
      <c r="X298">
        <v>146.6</v>
      </c>
      <c r="Y298">
        <v>155.4</v>
      </c>
      <c r="Z298">
        <v>160.30000000000001</v>
      </c>
      <c r="AA298">
        <v>153.19999999999999</v>
      </c>
      <c r="AB298">
        <v>158</v>
      </c>
      <c r="AC298">
        <f>AVERAGE(All_India_Index_Upto_April23__2[[#This Row],[Pan, tobacco and intoxicants]],All_India_Index_Upto_April23__2[[#This Row],[Recreation and amusement]])</f>
        <v>171</v>
      </c>
      <c r="AD298">
        <f>AVERAGE(All_India_Index_Upto_April23__2[[#This Row],[Housing]],All_India_Index_Upto_April23__2[[#This Row],[Household goods and services]])</f>
        <v>156.60000000000002</v>
      </c>
      <c r="AE298">
        <f>AVERAGE(All_India_Index_Upto_April23__2[[#This Row],[Health]],All_India_Index_Upto_April23__2[[#This Row],[Personal care and effects]])</f>
        <v>158.85000000000002</v>
      </c>
      <c r="AF298">
        <v>154.4</v>
      </c>
      <c r="AG298">
        <v>157.80000000000001</v>
      </c>
      <c r="AH298" s="10">
        <f>(All_India_Index_Upto_April23__2[[#This Row],[General index]]-AG295)/AG295</f>
        <v>6.3775510204081625E-3</v>
      </c>
    </row>
    <row r="299" spans="1:34" x14ac:dyDescent="0.35">
      <c r="A299" t="s">
        <v>30</v>
      </c>
      <c r="B299">
        <v>2021</v>
      </c>
      <c r="C299" t="s">
        <v>37</v>
      </c>
      <c r="D299">
        <v>0</v>
      </c>
      <c r="E299">
        <v>145.1</v>
      </c>
      <c r="F299">
        <v>198.5</v>
      </c>
      <c r="G299">
        <v>168.6</v>
      </c>
      <c r="H299">
        <v>155.80000000000001</v>
      </c>
      <c r="I299">
        <v>184.4</v>
      </c>
      <c r="J299">
        <v>162.30000000000001</v>
      </c>
      <c r="K299">
        <v>138.4</v>
      </c>
      <c r="L299">
        <v>165.1</v>
      </c>
      <c r="M299">
        <v>114.3</v>
      </c>
      <c r="N299">
        <v>169.7</v>
      </c>
      <c r="O299">
        <v>164.6</v>
      </c>
      <c r="P299">
        <v>169.8</v>
      </c>
      <c r="Q299">
        <v>189.6</v>
      </c>
      <c r="R299">
        <v>165.3</v>
      </c>
      <c r="S299">
        <v>160.6</v>
      </c>
      <c r="T299">
        <v>164.5</v>
      </c>
      <c r="U299">
        <v>161.69999999999999</v>
      </c>
      <c r="V299">
        <v>158.80000000000001</v>
      </c>
      <c r="W299">
        <v>169.1</v>
      </c>
      <c r="X299">
        <v>153.19999999999999</v>
      </c>
      <c r="Y299">
        <v>159.30000000000001</v>
      </c>
      <c r="Z299">
        <v>167.6</v>
      </c>
      <c r="AA299">
        <v>160</v>
      </c>
      <c r="AB299">
        <v>158.69999999999999</v>
      </c>
      <c r="AC299">
        <f>AVERAGE(All_India_Index_Upto_April23__2[[#This Row],[Pan, tobacco and intoxicants]],All_India_Index_Upto_April23__2[[#This Row],[Recreation and amusement]])</f>
        <v>174.8</v>
      </c>
      <c r="AD299">
        <f>AVERAGE(All_India_Index_Upto_April23__2[[#This Row],[Housing]],All_India_Index_Upto_April23__2[[#This Row],[Household goods and services]])</f>
        <v>79.400000000000006</v>
      </c>
      <c r="AE299">
        <f>AVERAGE(All_India_Index_Upto_April23__2[[#This Row],[Health]],All_India_Index_Upto_April23__2[[#This Row],[Personal care and effects]])</f>
        <v>164.2</v>
      </c>
      <c r="AF299">
        <v>161.1</v>
      </c>
      <c r="AG299">
        <v>161.1</v>
      </c>
      <c r="AH299" s="10">
        <f>(All_India_Index_Upto_April23__2[[#This Row],[General index]]-AG296)/AG296</f>
        <v>2.2208121827411168E-2</v>
      </c>
    </row>
    <row r="300" spans="1:34" x14ac:dyDescent="0.35">
      <c r="A300" t="s">
        <v>32</v>
      </c>
      <c r="B300">
        <v>2021</v>
      </c>
      <c r="C300" t="s">
        <v>37</v>
      </c>
      <c r="D300">
        <v>161.6</v>
      </c>
      <c r="E300">
        <v>148.80000000000001</v>
      </c>
      <c r="F300">
        <v>204.3</v>
      </c>
      <c r="G300">
        <v>173</v>
      </c>
      <c r="H300">
        <v>156.5</v>
      </c>
      <c r="I300">
        <v>168.8</v>
      </c>
      <c r="J300">
        <v>172.5</v>
      </c>
      <c r="K300">
        <v>166.5</v>
      </c>
      <c r="L300">
        <v>165.9</v>
      </c>
      <c r="M300">
        <v>115.9</v>
      </c>
      <c r="N300">
        <v>165.2</v>
      </c>
      <c r="O300">
        <v>152</v>
      </c>
      <c r="P300">
        <v>171.1</v>
      </c>
      <c r="Q300">
        <v>198.2</v>
      </c>
      <c r="R300">
        <v>156.5</v>
      </c>
      <c r="S300">
        <v>140.19999999999999</v>
      </c>
      <c r="T300">
        <v>154.1</v>
      </c>
      <c r="U300">
        <v>155.5</v>
      </c>
      <c r="V300">
        <v>150.1</v>
      </c>
      <c r="W300">
        <v>160.4</v>
      </c>
      <c r="X300">
        <v>145</v>
      </c>
      <c r="Y300">
        <v>157.5</v>
      </c>
      <c r="Z300">
        <v>156.6</v>
      </c>
      <c r="AA300">
        <v>152.6</v>
      </c>
      <c r="AB300">
        <v>164.2</v>
      </c>
      <c r="AC300">
        <f>AVERAGE(All_India_Index_Upto_April23__2[[#This Row],[Pan, tobacco and intoxicants]],All_India_Index_Upto_April23__2[[#This Row],[Recreation and amusement]])</f>
        <v>175.39999999999998</v>
      </c>
      <c r="AD300">
        <f>AVERAGE(All_India_Index_Upto_April23__2[[#This Row],[Housing]],All_India_Index_Upto_April23__2[[#This Row],[Household goods and services]])</f>
        <v>155.85</v>
      </c>
      <c r="AE300">
        <f>AVERAGE(All_India_Index_Upto_April23__2[[#This Row],[Health]],All_India_Index_Upto_April23__2[[#This Row],[Personal care and effects]])</f>
        <v>158.94999999999999</v>
      </c>
      <c r="AF300">
        <v>152.30000000000001</v>
      </c>
      <c r="AG300">
        <v>159.5</v>
      </c>
      <c r="AH300" s="10">
        <f>(All_India_Index_Upto_April23__2[[#This Row],[General index]]-AG297)/AG297</f>
        <v>9.4936708860759497E-3</v>
      </c>
    </row>
    <row r="301" spans="1:34" x14ac:dyDescent="0.35">
      <c r="A301" t="s">
        <v>33</v>
      </c>
      <c r="B301">
        <v>2021</v>
      </c>
      <c r="C301" t="s">
        <v>37</v>
      </c>
      <c r="D301">
        <v>161.6</v>
      </c>
      <c r="E301">
        <v>146.30000000000001</v>
      </c>
      <c r="F301">
        <v>200.5</v>
      </c>
      <c r="G301">
        <v>170.3</v>
      </c>
      <c r="H301">
        <v>156.1</v>
      </c>
      <c r="I301">
        <v>178.7</v>
      </c>
      <c r="J301">
        <v>167.1</v>
      </c>
      <c r="K301">
        <v>147.9</v>
      </c>
      <c r="L301">
        <v>165.4</v>
      </c>
      <c r="M301">
        <v>114.8</v>
      </c>
      <c r="N301">
        <v>168.2</v>
      </c>
      <c r="O301">
        <v>159.30000000000001</v>
      </c>
      <c r="P301">
        <v>170.4</v>
      </c>
      <c r="Q301">
        <v>191.9</v>
      </c>
      <c r="R301">
        <v>161.80000000000001</v>
      </c>
      <c r="S301">
        <v>152.1</v>
      </c>
      <c r="T301">
        <v>160.4</v>
      </c>
      <c r="U301">
        <v>159.4</v>
      </c>
      <c r="V301">
        <v>154.69999999999999</v>
      </c>
      <c r="W301">
        <v>165.8</v>
      </c>
      <c r="X301">
        <v>148.9</v>
      </c>
      <c r="Y301">
        <v>158.6</v>
      </c>
      <c r="Z301">
        <v>161.19999999999999</v>
      </c>
      <c r="AA301">
        <v>155.80000000000001</v>
      </c>
      <c r="AB301">
        <v>160.69999999999999</v>
      </c>
      <c r="AC301">
        <f>AVERAGE(All_India_Index_Upto_April23__2[[#This Row],[Pan, tobacco and intoxicants]],All_India_Index_Upto_April23__2[[#This Row],[Recreation and amusement]])</f>
        <v>173.85000000000002</v>
      </c>
      <c r="AD301">
        <f>AVERAGE(All_India_Index_Upto_April23__2[[#This Row],[Housing]],All_India_Index_Upto_April23__2[[#This Row],[Household goods and services]])</f>
        <v>158.14999999999998</v>
      </c>
      <c r="AE301">
        <f>AVERAGE(All_India_Index_Upto_April23__2[[#This Row],[Health]],All_India_Index_Upto_April23__2[[#This Row],[Personal care and effects]])</f>
        <v>162.19999999999999</v>
      </c>
      <c r="AF301">
        <v>156.80000000000001</v>
      </c>
      <c r="AG301">
        <v>160.4</v>
      </c>
      <c r="AH301" s="10">
        <f>(All_India_Index_Upto_April23__2[[#This Row],[General index]]-AG298)/AG298</f>
        <v>1.6476552598225565E-2</v>
      </c>
    </row>
    <row r="302" spans="1:34" x14ac:dyDescent="0.35">
      <c r="A302" t="s">
        <v>30</v>
      </c>
      <c r="B302">
        <v>2021</v>
      </c>
      <c r="C302" t="s">
        <v>38</v>
      </c>
      <c r="D302">
        <v>0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189.1</v>
      </c>
      <c r="R302">
        <v>165.3</v>
      </c>
      <c r="S302">
        <v>159.9</v>
      </c>
      <c r="T302">
        <v>164.6</v>
      </c>
      <c r="U302">
        <v>162.1</v>
      </c>
      <c r="V302">
        <v>159.19999999999999</v>
      </c>
      <c r="W302">
        <v>169.7</v>
      </c>
      <c r="X302">
        <v>154.19999999999999</v>
      </c>
      <c r="Y302">
        <v>159.4</v>
      </c>
      <c r="Z302">
        <v>166.8</v>
      </c>
      <c r="AA302">
        <v>160.4</v>
      </c>
      <c r="AB302">
        <v>160.5</v>
      </c>
      <c r="AC302">
        <f>AVERAGE(All_India_Index_Upto_April23__2[[#This Row],[Pan, tobacco and intoxicants]],All_India_Index_Upto_April23__2[[#This Row],[Recreation and amusement]])</f>
        <v>174.75</v>
      </c>
      <c r="AD302">
        <f>AVERAGE(All_India_Index_Upto_April23__2[[#This Row],[Housing]],All_India_Index_Upto_April23__2[[#This Row],[Household goods and services]])</f>
        <v>79.599999999999994</v>
      </c>
      <c r="AE302">
        <f>AVERAGE(All_India_Index_Upto_April23__2[[#This Row],[Health]],All_India_Index_Upto_April23__2[[#This Row],[Personal care and effects]])</f>
        <v>164.55</v>
      </c>
      <c r="AF302">
        <v>161.5</v>
      </c>
      <c r="AG302">
        <v>162.1</v>
      </c>
      <c r="AH302" s="10">
        <f>(All_India_Index_Upto_April23__2[[#This Row],[General index]]-AG299)/AG299</f>
        <v>6.2073246430788334E-3</v>
      </c>
    </row>
    <row r="303" spans="1:34" x14ac:dyDescent="0.35">
      <c r="A303" t="s">
        <v>32</v>
      </c>
      <c r="B303">
        <v>2021</v>
      </c>
      <c r="C303" t="s">
        <v>38</v>
      </c>
      <c r="D303">
        <v>160.5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195.6</v>
      </c>
      <c r="R303">
        <v>157.30000000000001</v>
      </c>
      <c r="S303">
        <v>140.5</v>
      </c>
      <c r="T303">
        <v>154.80000000000001</v>
      </c>
      <c r="U303">
        <v>156.1</v>
      </c>
      <c r="V303">
        <v>149.80000000000001</v>
      </c>
      <c r="W303">
        <v>160.80000000000001</v>
      </c>
      <c r="X303">
        <v>147.5</v>
      </c>
      <c r="Y303">
        <v>158</v>
      </c>
      <c r="Z303">
        <v>158.1</v>
      </c>
      <c r="AA303">
        <v>150.69999999999999</v>
      </c>
      <c r="AB303">
        <v>166.2</v>
      </c>
      <c r="AC303">
        <f>AVERAGE(All_India_Index_Upto_April23__2[[#This Row],[Pan, tobacco and intoxicants]],All_India_Index_Upto_April23__2[[#This Row],[Recreation and amusement]])</f>
        <v>173.14999999999998</v>
      </c>
      <c r="AD303">
        <f>AVERAGE(All_India_Index_Upto_April23__2[[#This Row],[Housing]],All_India_Index_Upto_April23__2[[#This Row],[Household goods and services]])</f>
        <v>155.15</v>
      </c>
      <c r="AE303">
        <f>AVERAGE(All_India_Index_Upto_April23__2[[#This Row],[Health]],All_India_Index_Upto_April23__2[[#This Row],[Personal care and effects]])</f>
        <v>159.4</v>
      </c>
      <c r="AF303">
        <v>153.4</v>
      </c>
      <c r="AG303">
        <v>160.4</v>
      </c>
      <c r="AH303" s="10">
        <f>(All_India_Index_Upto_April23__2[[#This Row],[General index]]-AG300)/AG300</f>
        <v>5.6426332288401614E-3</v>
      </c>
    </row>
    <row r="304" spans="1:34" x14ac:dyDescent="0.35">
      <c r="A304" t="s">
        <v>33</v>
      </c>
      <c r="B304">
        <v>2021</v>
      </c>
      <c r="C304" t="s">
        <v>38</v>
      </c>
      <c r="D304">
        <v>160.5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159.80000000000001</v>
      </c>
      <c r="V304">
        <v>154.80000000000001</v>
      </c>
      <c r="W304">
        <v>166.3</v>
      </c>
      <c r="X304">
        <v>150.69999999999999</v>
      </c>
      <c r="Y304">
        <v>158.80000000000001</v>
      </c>
      <c r="Z304">
        <v>161.69999999999999</v>
      </c>
      <c r="AA304">
        <v>154.9</v>
      </c>
      <c r="AB304">
        <v>162.6</v>
      </c>
      <c r="AC304">
        <f>AVERAGE(All_India_Index_Upto_April23__2[[#This Row],[Pan, tobacco and intoxicants]],All_India_Index_Upto_April23__2[[#This Row],[Recreation and amusement]])</f>
        <v>172.85000000000002</v>
      </c>
      <c r="AD304">
        <f>AVERAGE(All_India_Index_Upto_April23__2[[#This Row],[Housing]],All_India_Index_Upto_April23__2[[#This Row],[Household goods and services]])</f>
        <v>157.65</v>
      </c>
      <c r="AE304">
        <f>AVERAGE(All_India_Index_Upto_April23__2[[#This Row],[Health]],All_India_Index_Upto_April23__2[[#This Row],[Personal care and effects]])</f>
        <v>162.55000000000001</v>
      </c>
      <c r="AF304">
        <v>157.6</v>
      </c>
      <c r="AG304">
        <v>161.30000000000001</v>
      </c>
      <c r="AH304" s="10">
        <f>(All_India_Index_Upto_April23__2[[#This Row],[General index]]-AG301)/AG301</f>
        <v>5.6109725685785893E-3</v>
      </c>
    </row>
    <row r="305" spans="1:34" x14ac:dyDescent="0.35">
      <c r="A305" t="s">
        <v>30</v>
      </c>
      <c r="B305">
        <v>2021</v>
      </c>
      <c r="C305" t="s">
        <v>39</v>
      </c>
      <c r="D305">
        <v>0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189.7</v>
      </c>
      <c r="R305">
        <v>166</v>
      </c>
      <c r="S305">
        <v>161.1</v>
      </c>
      <c r="T305">
        <v>165.3</v>
      </c>
      <c r="U305">
        <v>162.5</v>
      </c>
      <c r="V305">
        <v>160.30000000000001</v>
      </c>
      <c r="W305">
        <v>170.4</v>
      </c>
      <c r="X305">
        <v>157.1</v>
      </c>
      <c r="Y305">
        <v>160.4</v>
      </c>
      <c r="Z305">
        <v>167.2</v>
      </c>
      <c r="AA305">
        <v>160.69999999999999</v>
      </c>
      <c r="AB305">
        <v>161.69999999999999</v>
      </c>
      <c r="AC305">
        <f>AVERAGE(All_India_Index_Upto_April23__2[[#This Row],[Pan, tobacco and intoxicants]],All_India_Index_Upto_April23__2[[#This Row],[Recreation and amusement]])</f>
        <v>175.2</v>
      </c>
      <c r="AD305">
        <f>AVERAGE(All_India_Index_Upto_April23__2[[#This Row],[Housing]],All_India_Index_Upto_April23__2[[#This Row],[Household goods and services]])</f>
        <v>80.150000000000006</v>
      </c>
      <c r="AE305">
        <f>AVERAGE(All_India_Index_Upto_April23__2[[#This Row],[Health]],All_India_Index_Upto_April23__2[[#This Row],[Personal care and effects]])</f>
        <v>165.4</v>
      </c>
      <c r="AF305">
        <v>162.80000000000001</v>
      </c>
      <c r="AG305">
        <v>163.19999999999999</v>
      </c>
      <c r="AH305" s="10">
        <f>(All_India_Index_Upto_April23__2[[#This Row],[General index]]-AG302)/AG302</f>
        <v>6.7859346082664671E-3</v>
      </c>
    </row>
    <row r="306" spans="1:34" x14ac:dyDescent="0.35">
      <c r="A306" t="s">
        <v>32</v>
      </c>
      <c r="B306">
        <v>2021</v>
      </c>
      <c r="C306" t="s">
        <v>39</v>
      </c>
      <c r="D306">
        <v>161.5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195.5</v>
      </c>
      <c r="R306">
        <v>157.9</v>
      </c>
      <c r="S306">
        <v>141.9</v>
      </c>
      <c r="T306">
        <v>155.5</v>
      </c>
      <c r="U306">
        <v>157.69999999999999</v>
      </c>
      <c r="V306">
        <v>150.69999999999999</v>
      </c>
      <c r="W306">
        <v>161.5</v>
      </c>
      <c r="X306">
        <v>149.5</v>
      </c>
      <c r="Y306">
        <v>159.6</v>
      </c>
      <c r="Z306">
        <v>160.30000000000001</v>
      </c>
      <c r="AA306">
        <v>151.19999999999999</v>
      </c>
      <c r="AB306">
        <v>167.9</v>
      </c>
      <c r="AC306">
        <f>AVERAGE(All_India_Index_Upto_April23__2[[#This Row],[Pan, tobacco and intoxicants]],All_India_Index_Upto_April23__2[[#This Row],[Recreation and amusement]])</f>
        <v>173.35</v>
      </c>
      <c r="AD306">
        <f>AVERAGE(All_India_Index_Upto_April23__2[[#This Row],[Housing]],All_India_Index_Upto_April23__2[[#This Row],[Household goods and services]])</f>
        <v>156.1</v>
      </c>
      <c r="AE306">
        <f>AVERAGE(All_India_Index_Upto_April23__2[[#This Row],[Health]],All_India_Index_Upto_April23__2[[#This Row],[Personal care and effects]])</f>
        <v>160.55000000000001</v>
      </c>
      <c r="AF306">
        <v>155</v>
      </c>
      <c r="AG306">
        <v>161.80000000000001</v>
      </c>
      <c r="AH306" s="10">
        <f>(All_India_Index_Upto_April23__2[[#This Row],[General index]]-AG303)/AG303</f>
        <v>8.7281795511222303E-3</v>
      </c>
    </row>
    <row r="307" spans="1:34" x14ac:dyDescent="0.35">
      <c r="A307" t="s">
        <v>33</v>
      </c>
      <c r="B307">
        <v>2021</v>
      </c>
      <c r="C307" t="s">
        <v>39</v>
      </c>
      <c r="D307">
        <v>161.5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191.2</v>
      </c>
      <c r="R307">
        <v>162.80000000000001</v>
      </c>
      <c r="S307">
        <v>153.1</v>
      </c>
      <c r="T307">
        <v>161.4</v>
      </c>
      <c r="U307">
        <v>160.69999999999999</v>
      </c>
      <c r="V307">
        <v>155.80000000000001</v>
      </c>
      <c r="W307">
        <v>167</v>
      </c>
      <c r="X307">
        <v>153.1</v>
      </c>
      <c r="Y307">
        <v>160.1</v>
      </c>
      <c r="Z307">
        <v>163.19999999999999</v>
      </c>
      <c r="AA307">
        <v>155.30000000000001</v>
      </c>
      <c r="AB307">
        <v>164</v>
      </c>
      <c r="AC307">
        <f>AVERAGE(All_India_Index_Upto_April23__2[[#This Row],[Pan, tobacco and intoxicants]],All_India_Index_Upto_April23__2[[#This Row],[Recreation and amusement]])</f>
        <v>173.25</v>
      </c>
      <c r="AD307">
        <f>AVERAGE(All_India_Index_Upto_April23__2[[#This Row],[Housing]],All_India_Index_Upto_April23__2[[#This Row],[Household goods and services]])</f>
        <v>158.65</v>
      </c>
      <c r="AE307">
        <f>AVERAGE(All_India_Index_Upto_April23__2[[#This Row],[Health]],All_India_Index_Upto_April23__2[[#This Row],[Personal care and effects]])</f>
        <v>163.55000000000001</v>
      </c>
      <c r="AF307">
        <v>159</v>
      </c>
      <c r="AG307">
        <v>162.5</v>
      </c>
      <c r="AH307" s="10">
        <f>(All_India_Index_Upto_April23__2[[#This Row],[General index]]-AG304)/AG304</f>
        <v>7.439553626782322E-3</v>
      </c>
    </row>
    <row r="308" spans="1:34" x14ac:dyDescent="0.35">
      <c r="A308" t="s">
        <v>30</v>
      </c>
      <c r="B308">
        <v>2021</v>
      </c>
      <c r="C308" t="s">
        <v>40</v>
      </c>
      <c r="D308">
        <v>0</v>
      </c>
      <c r="E308">
        <v>144.9</v>
      </c>
      <c r="F308">
        <v>202.3</v>
      </c>
      <c r="G308">
        <v>176.5</v>
      </c>
      <c r="H308">
        <v>157.5</v>
      </c>
      <c r="I308">
        <v>190.9</v>
      </c>
      <c r="J308">
        <v>155.69999999999999</v>
      </c>
      <c r="K308">
        <v>153.9</v>
      </c>
      <c r="L308">
        <v>162.80000000000001</v>
      </c>
      <c r="M308">
        <v>115.2</v>
      </c>
      <c r="N308">
        <v>169.8</v>
      </c>
      <c r="O308">
        <v>167.6</v>
      </c>
      <c r="P308">
        <v>171.9</v>
      </c>
      <c r="Q308">
        <v>190.2</v>
      </c>
      <c r="R308">
        <v>167</v>
      </c>
      <c r="S308">
        <v>162.6</v>
      </c>
      <c r="T308">
        <v>166.3</v>
      </c>
      <c r="U308">
        <v>163.1</v>
      </c>
      <c r="V308">
        <v>160.9</v>
      </c>
      <c r="W308">
        <v>171.1</v>
      </c>
      <c r="X308">
        <v>157.69999999999999</v>
      </c>
      <c r="Y308">
        <v>160.30000000000001</v>
      </c>
      <c r="Z308">
        <v>167.5</v>
      </c>
      <c r="AA308">
        <v>161.1</v>
      </c>
      <c r="AB308">
        <v>161.80000000000001</v>
      </c>
      <c r="AC308">
        <f>AVERAGE(All_India_Index_Upto_April23__2[[#This Row],[Pan, tobacco and intoxicants]],All_India_Index_Upto_April23__2[[#This Row],[Recreation and amusement]])</f>
        <v>175.64999999999998</v>
      </c>
      <c r="AD308">
        <f>AVERAGE(All_India_Index_Upto_April23__2[[#This Row],[Housing]],All_India_Index_Upto_April23__2[[#This Row],[Household goods and services]])</f>
        <v>80.45</v>
      </c>
      <c r="AE308">
        <f>AVERAGE(All_India_Index_Upto_April23__2[[#This Row],[Health]],All_India_Index_Upto_April23__2[[#This Row],[Personal care and effects]])</f>
        <v>165.7</v>
      </c>
      <c r="AF308">
        <v>163.30000000000001</v>
      </c>
      <c r="AG308">
        <v>163.6</v>
      </c>
      <c r="AH308" s="10">
        <f>(All_India_Index_Upto_April23__2[[#This Row],[General index]]-AG305)/AG305</f>
        <v>2.4509803921568978E-3</v>
      </c>
    </row>
    <row r="309" spans="1:34" x14ac:dyDescent="0.35">
      <c r="A309" t="s">
        <v>32</v>
      </c>
      <c r="B309">
        <v>2021</v>
      </c>
      <c r="C309" t="s">
        <v>40</v>
      </c>
      <c r="D309">
        <v>162.1</v>
      </c>
      <c r="E309">
        <v>149.30000000000001</v>
      </c>
      <c r="F309">
        <v>207.4</v>
      </c>
      <c r="G309">
        <v>174.1</v>
      </c>
      <c r="H309">
        <v>159.19999999999999</v>
      </c>
      <c r="I309">
        <v>175</v>
      </c>
      <c r="J309">
        <v>161.30000000000001</v>
      </c>
      <c r="K309">
        <v>183.3</v>
      </c>
      <c r="L309">
        <v>164.5</v>
      </c>
      <c r="M309">
        <v>120.4</v>
      </c>
      <c r="N309">
        <v>166.2</v>
      </c>
      <c r="O309">
        <v>154.80000000000001</v>
      </c>
      <c r="P309">
        <v>175.1</v>
      </c>
      <c r="Q309">
        <v>196.5</v>
      </c>
      <c r="R309">
        <v>159.80000000000001</v>
      </c>
      <c r="S309">
        <v>143.6</v>
      </c>
      <c r="T309">
        <v>157.30000000000001</v>
      </c>
      <c r="U309">
        <v>160.69999999999999</v>
      </c>
      <c r="V309">
        <v>153.19999999999999</v>
      </c>
      <c r="W309">
        <v>162.80000000000001</v>
      </c>
      <c r="X309">
        <v>150.4</v>
      </c>
      <c r="Y309">
        <v>159.6</v>
      </c>
      <c r="Z309">
        <v>160.4</v>
      </c>
      <c r="AA309">
        <v>153.69999999999999</v>
      </c>
      <c r="AB309">
        <v>167.3</v>
      </c>
      <c r="AC309">
        <f>AVERAGE(All_India_Index_Upto_April23__2[[#This Row],[Pan, tobacco and intoxicants]],All_India_Index_Upto_April23__2[[#This Row],[Recreation and amusement]])</f>
        <v>175.1</v>
      </c>
      <c r="AD309">
        <f>AVERAGE(All_India_Index_Upto_April23__2[[#This Row],[Housing]],All_India_Index_Upto_April23__2[[#This Row],[Household goods and services]])</f>
        <v>157.64999999999998</v>
      </c>
      <c r="AE309">
        <f>AVERAGE(All_India_Index_Upto_April23__2[[#This Row],[Health]],All_India_Index_Upto_April23__2[[#This Row],[Personal care and effects]])</f>
        <v>161.19999999999999</v>
      </c>
      <c r="AF309">
        <v>156</v>
      </c>
      <c r="AG309">
        <v>162.30000000000001</v>
      </c>
      <c r="AH309" s="10">
        <f>(All_India_Index_Upto_April23__2[[#This Row],[General index]]-AG306)/AG306</f>
        <v>3.0902348578491965E-3</v>
      </c>
    </row>
    <row r="310" spans="1:34" x14ac:dyDescent="0.35">
      <c r="A310" t="s">
        <v>33</v>
      </c>
      <c r="B310">
        <v>2021</v>
      </c>
      <c r="C310" t="s">
        <v>40</v>
      </c>
      <c r="D310">
        <v>162.1</v>
      </c>
      <c r="E310">
        <v>146.6</v>
      </c>
      <c r="F310">
        <v>204</v>
      </c>
      <c r="G310">
        <v>172.8</v>
      </c>
      <c r="H310">
        <v>158.4</v>
      </c>
      <c r="I310">
        <v>188</v>
      </c>
      <c r="J310">
        <v>156.80000000000001</v>
      </c>
      <c r="K310">
        <v>162.19999999999999</v>
      </c>
      <c r="L310">
        <v>164.1</v>
      </c>
      <c r="M310">
        <v>119.7</v>
      </c>
      <c r="N310">
        <v>168.8</v>
      </c>
      <c r="O310">
        <v>162.69999999999999</v>
      </c>
      <c r="P310">
        <v>173.9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162.6</v>
      </c>
      <c r="V310">
        <v>157.5</v>
      </c>
      <c r="W310">
        <v>168.4</v>
      </c>
      <c r="X310">
        <v>154</v>
      </c>
      <c r="Y310">
        <v>160</v>
      </c>
      <c r="Z310">
        <v>163.80000000000001</v>
      </c>
      <c r="AA310">
        <v>157.6</v>
      </c>
      <c r="AB310">
        <v>164</v>
      </c>
      <c r="AC310">
        <f>AVERAGE(All_India_Index_Upto_April23__2[[#This Row],[Pan, tobacco and intoxicants]],All_India_Index_Upto_April23__2[[#This Row],[Recreation and amusement]])</f>
        <v>174.85</v>
      </c>
      <c r="AD310">
        <f>AVERAGE(All_India_Index_Upto_April23__2[[#This Row],[Housing]],All_India_Index_Upto_April23__2[[#This Row],[Household goods and services]])</f>
        <v>159.80000000000001</v>
      </c>
      <c r="AE310">
        <f>AVERAGE(All_India_Index_Upto_April23__2[[#This Row],[Health]],All_India_Index_Upto_April23__2[[#This Row],[Personal care and effects]])</f>
        <v>164.2</v>
      </c>
      <c r="AF310">
        <v>160</v>
      </c>
      <c r="AG310">
        <v>163.19999999999999</v>
      </c>
      <c r="AH310" s="10">
        <f>(All_India_Index_Upto_April23__2[[#This Row],[General index]]-AG307)/AG307</f>
        <v>4.3076923076922381E-3</v>
      </c>
    </row>
    <row r="311" spans="1:34" x14ac:dyDescent="0.35">
      <c r="A311" t="s">
        <v>30</v>
      </c>
      <c r="B311">
        <v>2021</v>
      </c>
      <c r="C311" t="s">
        <v>41</v>
      </c>
      <c r="D311">
        <v>0</v>
      </c>
      <c r="E311">
        <v>145.4</v>
      </c>
      <c r="F311">
        <v>202.1</v>
      </c>
      <c r="G311">
        <v>172</v>
      </c>
      <c r="H311">
        <v>158</v>
      </c>
      <c r="I311">
        <v>195.5</v>
      </c>
      <c r="J311">
        <v>152.69999999999999</v>
      </c>
      <c r="K311">
        <v>151.4</v>
      </c>
      <c r="L311">
        <v>163.9</v>
      </c>
      <c r="M311">
        <v>119.3</v>
      </c>
      <c r="N311">
        <v>170.1</v>
      </c>
      <c r="O311">
        <v>168.3</v>
      </c>
      <c r="P311">
        <v>172.8</v>
      </c>
      <c r="Q311">
        <v>190.5</v>
      </c>
      <c r="R311">
        <v>167.7</v>
      </c>
      <c r="S311">
        <v>163.6</v>
      </c>
      <c r="T311">
        <v>167.1</v>
      </c>
      <c r="U311">
        <v>163.69999999999999</v>
      </c>
      <c r="V311">
        <v>161.30000000000001</v>
      </c>
      <c r="W311">
        <v>171.9</v>
      </c>
      <c r="X311">
        <v>157.80000000000001</v>
      </c>
      <c r="Y311">
        <v>160.19999999999999</v>
      </c>
      <c r="Z311">
        <v>168.5</v>
      </c>
      <c r="AA311">
        <v>162.69999999999999</v>
      </c>
      <c r="AB311">
        <v>162.1</v>
      </c>
      <c r="AC311">
        <f>AVERAGE(All_India_Index_Upto_April23__2[[#This Row],[Pan, tobacco and intoxicants]],All_India_Index_Upto_April23__2[[#This Row],[Recreation and amusement]])</f>
        <v>176.6</v>
      </c>
      <c r="AD311">
        <f>AVERAGE(All_India_Index_Upto_April23__2[[#This Row],[Housing]],All_India_Index_Upto_April23__2[[#This Row],[Household goods and services]])</f>
        <v>80.650000000000006</v>
      </c>
      <c r="AE311">
        <f>AVERAGE(All_India_Index_Upto_April23__2[[#This Row],[Health]],All_India_Index_Upto_April23__2[[#This Row],[Personal care and effects]])</f>
        <v>166.05</v>
      </c>
      <c r="AF311">
        <v>163.80000000000001</v>
      </c>
      <c r="AG311">
        <v>164</v>
      </c>
      <c r="AH311" s="10">
        <f>(All_India_Index_Upto_April23__2[[#This Row],[General index]]-AG308)/AG308</f>
        <v>2.4449877750611594E-3</v>
      </c>
    </row>
    <row r="312" spans="1:34" x14ac:dyDescent="0.35">
      <c r="A312" t="s">
        <v>32</v>
      </c>
      <c r="B312">
        <v>2021</v>
      </c>
      <c r="C312" t="s">
        <v>41</v>
      </c>
      <c r="D312">
        <v>162.1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196.5</v>
      </c>
      <c r="R312">
        <v>159.80000000000001</v>
      </c>
      <c r="S312">
        <v>143.6</v>
      </c>
      <c r="T312">
        <v>157.4</v>
      </c>
      <c r="U312">
        <v>160.80000000000001</v>
      </c>
      <c r="V312">
        <v>153.30000000000001</v>
      </c>
      <c r="W312">
        <v>162.80000000000001</v>
      </c>
      <c r="X312">
        <v>150.5</v>
      </c>
      <c r="Y312">
        <v>159.6</v>
      </c>
      <c r="Z312">
        <v>160.30000000000001</v>
      </c>
      <c r="AA312">
        <v>153.9</v>
      </c>
      <c r="AB312">
        <v>167.3</v>
      </c>
      <c r="AC312">
        <f>AVERAGE(All_India_Index_Upto_April23__2[[#This Row],[Pan, tobacco and intoxicants]],All_India_Index_Upto_April23__2[[#This Row],[Recreation and amusement]])</f>
        <v>175.2</v>
      </c>
      <c r="AD312">
        <f>AVERAGE(All_India_Index_Upto_April23__2[[#This Row],[Housing]],All_India_Index_Upto_April23__2[[#This Row],[Household goods and services]])</f>
        <v>157.69999999999999</v>
      </c>
      <c r="AE312">
        <f>AVERAGE(All_India_Index_Upto_April23__2[[#This Row],[Health]],All_India_Index_Upto_April23__2[[#This Row],[Personal care and effects]])</f>
        <v>161.19999999999999</v>
      </c>
      <c r="AF312">
        <v>156</v>
      </c>
      <c r="AG312">
        <v>162.30000000000001</v>
      </c>
      <c r="AH312" s="10">
        <f>(All_India_Index_Upto_April23__2[[#This Row],[General index]]-AG309)/AG309</f>
        <v>0</v>
      </c>
    </row>
    <row r="313" spans="1:34" x14ac:dyDescent="0.35">
      <c r="A313" t="s">
        <v>33</v>
      </c>
      <c r="B313">
        <v>2021</v>
      </c>
      <c r="C313" t="s">
        <v>41</v>
      </c>
      <c r="D313">
        <v>162.1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156.69999999999999</v>
      </c>
      <c r="K313">
        <v>162.30000000000001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162.6</v>
      </c>
      <c r="V313">
        <v>157.5</v>
      </c>
      <c r="W313">
        <v>168.4</v>
      </c>
      <c r="X313">
        <v>154</v>
      </c>
      <c r="Y313">
        <v>160</v>
      </c>
      <c r="Z313">
        <v>163.69999999999999</v>
      </c>
      <c r="AA313">
        <v>157.69999999999999</v>
      </c>
      <c r="AB313">
        <v>164</v>
      </c>
      <c r="AC313">
        <f>AVERAGE(All_India_Index_Upto_April23__2[[#This Row],[Pan, tobacco and intoxicants]],All_India_Index_Upto_April23__2[[#This Row],[Recreation and amusement]])</f>
        <v>174.89999999999998</v>
      </c>
      <c r="AD313">
        <f>AVERAGE(All_India_Index_Upto_April23__2[[#This Row],[Housing]],All_India_Index_Upto_April23__2[[#This Row],[Household goods and services]])</f>
        <v>159.80000000000001</v>
      </c>
      <c r="AE313">
        <f>AVERAGE(All_India_Index_Upto_April23__2[[#This Row],[Health]],All_India_Index_Upto_April23__2[[#This Row],[Personal care and effects]])</f>
        <v>164.2</v>
      </c>
      <c r="AF313">
        <v>160</v>
      </c>
      <c r="AG313">
        <v>163.19999999999999</v>
      </c>
      <c r="AH313" s="10">
        <f>(All_India_Index_Upto_April23__2[[#This Row],[General index]]-AG310)/AG310</f>
        <v>0</v>
      </c>
    </row>
    <row r="314" spans="1:34" x14ac:dyDescent="0.35">
      <c r="A314" t="s">
        <v>30</v>
      </c>
      <c r="B314">
        <v>2021</v>
      </c>
      <c r="C314" t="s">
        <v>42</v>
      </c>
      <c r="D314">
        <v>0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191.2</v>
      </c>
      <c r="R314">
        <v>168.9</v>
      </c>
      <c r="S314">
        <v>164.8</v>
      </c>
      <c r="T314">
        <v>168.3</v>
      </c>
      <c r="U314">
        <v>165.5</v>
      </c>
      <c r="V314">
        <v>162</v>
      </c>
      <c r="W314">
        <v>172.5</v>
      </c>
      <c r="X314">
        <v>159.5</v>
      </c>
      <c r="Y314">
        <v>161.1</v>
      </c>
      <c r="Z314">
        <v>169</v>
      </c>
      <c r="AA314">
        <v>163.19999999999999</v>
      </c>
      <c r="AB314">
        <v>165.5</v>
      </c>
      <c r="AC314">
        <f>AVERAGE(All_India_Index_Upto_April23__2[[#This Row],[Pan, tobacco and intoxicants]],All_India_Index_Upto_April23__2[[#This Row],[Recreation and amusement]])</f>
        <v>177.2</v>
      </c>
      <c r="AD314">
        <f>AVERAGE(All_India_Index_Upto_April23__2[[#This Row],[Housing]],All_India_Index_Upto_April23__2[[#This Row],[Household goods and services]])</f>
        <v>81</v>
      </c>
      <c r="AE314">
        <f>AVERAGE(All_India_Index_Upto_April23__2[[#This Row],[Health]],All_India_Index_Upto_April23__2[[#This Row],[Personal care and effects]])</f>
        <v>166.8</v>
      </c>
      <c r="AF314">
        <v>164.7</v>
      </c>
      <c r="AG314">
        <v>166.3</v>
      </c>
      <c r="AH314" s="10">
        <f>(All_India_Index_Upto_April23__2[[#This Row],[General index]]-AG311)/AG311</f>
        <v>1.4024390243902509E-2</v>
      </c>
    </row>
    <row r="315" spans="1:34" x14ac:dyDescent="0.35">
      <c r="A315" t="s">
        <v>32</v>
      </c>
      <c r="B315">
        <v>2021</v>
      </c>
      <c r="C315" t="s">
        <v>42</v>
      </c>
      <c r="D315">
        <v>163.6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197</v>
      </c>
      <c r="R315">
        <v>160.80000000000001</v>
      </c>
      <c r="S315">
        <v>144.4</v>
      </c>
      <c r="T315">
        <v>158.30000000000001</v>
      </c>
      <c r="U315">
        <v>162.19999999999999</v>
      </c>
      <c r="V315">
        <v>154.30000000000001</v>
      </c>
      <c r="W315">
        <v>163.5</v>
      </c>
      <c r="X315">
        <v>152.19999999999999</v>
      </c>
      <c r="Y315">
        <v>160.30000000000001</v>
      </c>
      <c r="Z315">
        <v>160.30000000000001</v>
      </c>
      <c r="AA315">
        <v>155.1</v>
      </c>
      <c r="AB315">
        <v>171.5</v>
      </c>
      <c r="AC315">
        <f>AVERAGE(All_India_Index_Upto_April23__2[[#This Row],[Pan, tobacco and intoxicants]],All_India_Index_Upto_April23__2[[#This Row],[Recreation and amusement]])</f>
        <v>176.05</v>
      </c>
      <c r="AD315">
        <f>AVERAGE(All_India_Index_Upto_April23__2[[#This Row],[Housing]],All_India_Index_Upto_April23__2[[#This Row],[Household goods and services]])</f>
        <v>158.94999999999999</v>
      </c>
      <c r="AE315">
        <f>AVERAGE(All_India_Index_Upto_April23__2[[#This Row],[Health]],All_India_Index_Upto_April23__2[[#This Row],[Personal care and effects]])</f>
        <v>161.9</v>
      </c>
      <c r="AF315">
        <v>157</v>
      </c>
      <c r="AG315">
        <v>164.6</v>
      </c>
      <c r="AH315" s="10">
        <f>(All_India_Index_Upto_April23__2[[#This Row],[General index]]-AG312)/AG312</f>
        <v>1.4171287738755286E-2</v>
      </c>
    </row>
    <row r="316" spans="1:34" x14ac:dyDescent="0.35">
      <c r="A316" t="s">
        <v>33</v>
      </c>
      <c r="B316">
        <v>2021</v>
      </c>
      <c r="C316" t="s">
        <v>42</v>
      </c>
      <c r="D316">
        <v>163.6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192.7</v>
      </c>
      <c r="R316">
        <v>165.7</v>
      </c>
      <c r="S316">
        <v>156.30000000000001</v>
      </c>
      <c r="T316">
        <v>164.3</v>
      </c>
      <c r="U316">
        <v>164.2</v>
      </c>
      <c r="V316">
        <v>158.4</v>
      </c>
      <c r="W316">
        <v>169.1</v>
      </c>
      <c r="X316">
        <v>155.69999999999999</v>
      </c>
      <c r="Y316">
        <v>160.80000000000001</v>
      </c>
      <c r="Z316">
        <v>163.9</v>
      </c>
      <c r="AA316">
        <v>158.6</v>
      </c>
      <c r="AB316">
        <v>167.7</v>
      </c>
      <c r="AC316">
        <f>AVERAGE(All_India_Index_Upto_April23__2[[#This Row],[Pan, tobacco and intoxicants]],All_India_Index_Upto_April23__2[[#This Row],[Recreation and amusement]])</f>
        <v>175.64999999999998</v>
      </c>
      <c r="AD316">
        <f>AVERAGE(All_India_Index_Upto_April23__2[[#This Row],[Housing]],All_India_Index_Upto_April23__2[[#This Row],[Household goods and services]])</f>
        <v>161</v>
      </c>
      <c r="AE316">
        <f>AVERAGE(All_India_Index_Upto_April23__2[[#This Row],[Health]],All_India_Index_Upto_April23__2[[#This Row],[Personal care and effects]])</f>
        <v>164.95</v>
      </c>
      <c r="AF316">
        <v>161</v>
      </c>
      <c r="AG316">
        <v>165.5</v>
      </c>
      <c r="AH316" s="10">
        <f>(All_India_Index_Upto_April23__2[[#This Row],[General index]]-AG313)/AG313</f>
        <v>1.4093137254902032E-2</v>
      </c>
    </row>
    <row r="317" spans="1:34" x14ac:dyDescent="0.35">
      <c r="A317" t="s">
        <v>30</v>
      </c>
      <c r="B317">
        <v>2021</v>
      </c>
      <c r="C317" t="s">
        <v>44</v>
      </c>
      <c r="D317">
        <v>0</v>
      </c>
      <c r="E317">
        <v>146.9</v>
      </c>
      <c r="F317">
        <v>199.8</v>
      </c>
      <c r="G317">
        <v>171.5</v>
      </c>
      <c r="H317">
        <v>159.1</v>
      </c>
      <c r="I317">
        <v>198.4</v>
      </c>
      <c r="J317">
        <v>153.19999999999999</v>
      </c>
      <c r="K317">
        <v>183.9</v>
      </c>
      <c r="L317">
        <v>165.4</v>
      </c>
      <c r="M317">
        <v>122.1</v>
      </c>
      <c r="N317">
        <v>170.8</v>
      </c>
      <c r="O317">
        <v>169.1</v>
      </c>
      <c r="P317">
        <v>174.3</v>
      </c>
      <c r="Q317">
        <v>191.4</v>
      </c>
      <c r="R317">
        <v>170.4</v>
      </c>
      <c r="S317">
        <v>166</v>
      </c>
      <c r="T317">
        <v>169.8</v>
      </c>
      <c r="U317">
        <v>165.3</v>
      </c>
      <c r="V317">
        <v>162.9</v>
      </c>
      <c r="W317">
        <v>173.4</v>
      </c>
      <c r="X317">
        <v>158.9</v>
      </c>
      <c r="Y317">
        <v>162.4</v>
      </c>
      <c r="Z317">
        <v>169.3</v>
      </c>
      <c r="AA317">
        <v>163.80000000000001</v>
      </c>
      <c r="AB317">
        <v>167.5</v>
      </c>
      <c r="AC317">
        <f>AVERAGE(All_India_Index_Upto_April23__2[[#This Row],[Pan, tobacco and intoxicants]],All_India_Index_Upto_April23__2[[#This Row],[Recreation and amusement]])</f>
        <v>177.60000000000002</v>
      </c>
      <c r="AD317">
        <f>AVERAGE(All_India_Index_Upto_April23__2[[#This Row],[Housing]],All_India_Index_Upto_April23__2[[#This Row],[Household goods and services]])</f>
        <v>81.45</v>
      </c>
      <c r="AE317">
        <f>AVERAGE(All_India_Index_Upto_April23__2[[#This Row],[Health]],All_India_Index_Upto_April23__2[[#This Row],[Personal care and effects]])</f>
        <v>167.9</v>
      </c>
      <c r="AF317">
        <v>165.2</v>
      </c>
      <c r="AG317">
        <v>167.6</v>
      </c>
      <c r="AH317" s="10">
        <f>(All_India_Index_Upto_April23__2[[#This Row],[General index]]-AG314)/AG314</f>
        <v>7.8171978352374188E-3</v>
      </c>
    </row>
    <row r="318" spans="1:34" x14ac:dyDescent="0.35">
      <c r="A318" t="s">
        <v>32</v>
      </c>
      <c r="B318">
        <v>2021</v>
      </c>
      <c r="C318" t="s">
        <v>44</v>
      </c>
      <c r="D318">
        <v>164.2</v>
      </c>
      <c r="E318">
        <v>151</v>
      </c>
      <c r="F318">
        <v>204.9</v>
      </c>
      <c r="G318">
        <v>175.4</v>
      </c>
      <c r="H318">
        <v>159.6</v>
      </c>
      <c r="I318">
        <v>175.8</v>
      </c>
      <c r="J318">
        <v>160.30000000000001</v>
      </c>
      <c r="K318">
        <v>229.1</v>
      </c>
      <c r="L318">
        <v>165.1</v>
      </c>
      <c r="M318">
        <v>123.1</v>
      </c>
      <c r="N318">
        <v>167.2</v>
      </c>
      <c r="O318">
        <v>156.1</v>
      </c>
      <c r="P318">
        <v>176.8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161.6</v>
      </c>
      <c r="V318">
        <v>155.19999999999999</v>
      </c>
      <c r="W318">
        <v>164.2</v>
      </c>
      <c r="X318">
        <v>151.19999999999999</v>
      </c>
      <c r="Y318">
        <v>161.80000000000001</v>
      </c>
      <c r="Z318">
        <v>160.80000000000001</v>
      </c>
      <c r="AA318">
        <v>156.69999999999999</v>
      </c>
      <c r="AB318">
        <v>173.5</v>
      </c>
      <c r="AC318">
        <f>AVERAGE(All_India_Index_Upto_April23__2[[#This Row],[Pan, tobacco and intoxicants]],All_India_Index_Upto_April23__2[[#This Row],[Recreation and amusement]])</f>
        <v>176.85</v>
      </c>
      <c r="AD318">
        <f>AVERAGE(All_India_Index_Upto_April23__2[[#This Row],[Housing]],All_India_Index_Upto_April23__2[[#This Row],[Household goods and services]])</f>
        <v>159.69999999999999</v>
      </c>
      <c r="AE318">
        <f>AVERAGE(All_India_Index_Upto_April23__2[[#This Row],[Health]],All_India_Index_Upto_April23__2[[#This Row],[Personal care and effects]])</f>
        <v>163</v>
      </c>
      <c r="AF318">
        <v>157.30000000000001</v>
      </c>
      <c r="AG318">
        <v>165.6</v>
      </c>
      <c r="AH318" s="10">
        <f>(All_India_Index_Upto_April23__2[[#This Row],[General index]]-AG315)/AG315</f>
        <v>6.0753341433778859E-3</v>
      </c>
    </row>
    <row r="319" spans="1:34" x14ac:dyDescent="0.35">
      <c r="A319" t="s">
        <v>33</v>
      </c>
      <c r="B319">
        <v>2021</v>
      </c>
      <c r="C319" t="s">
        <v>44</v>
      </c>
      <c r="D319">
        <v>164.2</v>
      </c>
      <c r="E319">
        <v>148.19999999999999</v>
      </c>
      <c r="F319">
        <v>201.6</v>
      </c>
      <c r="G319">
        <v>173</v>
      </c>
      <c r="H319">
        <v>159.30000000000001</v>
      </c>
      <c r="I319">
        <v>190.1</v>
      </c>
      <c r="J319">
        <v>156.5</v>
      </c>
      <c r="K319">
        <v>199.2</v>
      </c>
      <c r="L319">
        <v>165.3</v>
      </c>
      <c r="M319">
        <v>122.4</v>
      </c>
      <c r="N319">
        <v>169.6</v>
      </c>
      <c r="O319">
        <v>163.69999999999999</v>
      </c>
      <c r="P319">
        <v>175.5</v>
      </c>
      <c r="Q319">
        <v>192.9</v>
      </c>
      <c r="R319">
        <v>167.2</v>
      </c>
      <c r="S319">
        <v>157.4</v>
      </c>
      <c r="T319">
        <v>165.8</v>
      </c>
      <c r="U319">
        <v>163.9</v>
      </c>
      <c r="V319">
        <v>159.30000000000001</v>
      </c>
      <c r="W319">
        <v>169.9</v>
      </c>
      <c r="X319">
        <v>154.80000000000001</v>
      </c>
      <c r="Y319">
        <v>162.19999999999999</v>
      </c>
      <c r="Z319">
        <v>164.3</v>
      </c>
      <c r="AA319">
        <v>159.80000000000001</v>
      </c>
      <c r="AB319">
        <v>169.7</v>
      </c>
      <c r="AC319">
        <f>AVERAGE(All_India_Index_Upto_April23__2[[#This Row],[Pan, tobacco and intoxicants]],All_India_Index_Upto_April23__2[[#This Row],[Recreation and amusement]])</f>
        <v>176.35000000000002</v>
      </c>
      <c r="AD319">
        <f>AVERAGE(All_India_Index_Upto_April23__2[[#This Row],[Housing]],All_India_Index_Upto_April23__2[[#This Row],[Household goods and services]])</f>
        <v>161.75</v>
      </c>
      <c r="AE319">
        <f>AVERAGE(All_India_Index_Upto_April23__2[[#This Row],[Health]],All_India_Index_Upto_April23__2[[#This Row],[Personal care and effects]])</f>
        <v>166.05</v>
      </c>
      <c r="AF319">
        <v>161.4</v>
      </c>
      <c r="AG319">
        <v>166.7</v>
      </c>
      <c r="AH319" s="10">
        <f>(All_India_Index_Upto_April23__2[[#This Row],[General index]]-AG316)/AG316</f>
        <v>7.2507552870089949E-3</v>
      </c>
    </row>
    <row r="320" spans="1:34" x14ac:dyDescent="0.35">
      <c r="A320" t="s">
        <v>30</v>
      </c>
      <c r="B320">
        <v>2021</v>
      </c>
      <c r="C320" t="s">
        <v>45</v>
      </c>
      <c r="D320">
        <v>0</v>
      </c>
      <c r="E320">
        <v>147.4</v>
      </c>
      <c r="F320">
        <v>197</v>
      </c>
      <c r="G320">
        <v>176.5</v>
      </c>
      <c r="H320">
        <v>159.80000000000001</v>
      </c>
      <c r="I320">
        <v>195.8</v>
      </c>
      <c r="J320">
        <v>152</v>
      </c>
      <c r="K320">
        <v>172.3</v>
      </c>
      <c r="L320">
        <v>164.5</v>
      </c>
      <c r="M320">
        <v>120.6</v>
      </c>
      <c r="N320">
        <v>171.7</v>
      </c>
      <c r="O320">
        <v>169.7</v>
      </c>
      <c r="P320">
        <v>175.1</v>
      </c>
      <c r="Q320">
        <v>190.8</v>
      </c>
      <c r="R320">
        <v>171.8</v>
      </c>
      <c r="S320">
        <v>167.3</v>
      </c>
      <c r="T320">
        <v>171.2</v>
      </c>
      <c r="U320">
        <v>165.6</v>
      </c>
      <c r="V320">
        <v>163.9</v>
      </c>
      <c r="W320">
        <v>174</v>
      </c>
      <c r="X320">
        <v>160.1</v>
      </c>
      <c r="Y320">
        <v>162.80000000000001</v>
      </c>
      <c r="Z320">
        <v>169.7</v>
      </c>
      <c r="AA320">
        <v>164.5</v>
      </c>
      <c r="AB320">
        <v>165.8</v>
      </c>
      <c r="AC320">
        <f>AVERAGE(All_India_Index_Upto_April23__2[[#This Row],[Pan, tobacco and intoxicants]],All_India_Index_Upto_April23__2[[#This Row],[Recreation and amusement]])</f>
        <v>177.65</v>
      </c>
      <c r="AD320">
        <f>AVERAGE(All_India_Index_Upto_April23__2[[#This Row],[Housing]],All_India_Index_Upto_April23__2[[#This Row],[Household goods and services]])</f>
        <v>81.95</v>
      </c>
      <c r="AE320">
        <f>AVERAGE(All_India_Index_Upto_April23__2[[#This Row],[Health]],All_India_Index_Upto_April23__2[[#This Row],[Personal care and effects]])</f>
        <v>168.4</v>
      </c>
      <c r="AF320">
        <v>166</v>
      </c>
      <c r="AG320">
        <v>167</v>
      </c>
      <c r="AH320" s="10">
        <f>(All_India_Index_Upto_April23__2[[#This Row],[General index]]-AG317)/AG317</f>
        <v>-3.579952267303069E-3</v>
      </c>
    </row>
    <row r="321" spans="1:34" x14ac:dyDescent="0.35">
      <c r="A321" t="s">
        <v>32</v>
      </c>
      <c r="B321">
        <v>2021</v>
      </c>
      <c r="C321" t="s">
        <v>45</v>
      </c>
      <c r="D321">
        <v>163.4</v>
      </c>
      <c r="E321">
        <v>151.6</v>
      </c>
      <c r="F321">
        <v>202.2</v>
      </c>
      <c r="G321">
        <v>180</v>
      </c>
      <c r="H321">
        <v>160</v>
      </c>
      <c r="I321">
        <v>173.5</v>
      </c>
      <c r="J321">
        <v>158.30000000000001</v>
      </c>
      <c r="K321">
        <v>219.5</v>
      </c>
      <c r="L321">
        <v>164.2</v>
      </c>
      <c r="M321">
        <v>121.9</v>
      </c>
      <c r="N321">
        <v>168.2</v>
      </c>
      <c r="O321">
        <v>156.5</v>
      </c>
      <c r="P321">
        <v>178.2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161.69999999999999</v>
      </c>
      <c r="V321">
        <v>156</v>
      </c>
      <c r="W321">
        <v>165.1</v>
      </c>
      <c r="X321">
        <v>151.80000000000001</v>
      </c>
      <c r="Y321">
        <v>162.4</v>
      </c>
      <c r="Z321">
        <v>160.6</v>
      </c>
      <c r="AA321">
        <v>157.6</v>
      </c>
      <c r="AB321">
        <v>172.2</v>
      </c>
      <c r="AC321">
        <f>AVERAGE(All_India_Index_Upto_April23__2[[#This Row],[Pan, tobacco and intoxicants]],All_India_Index_Upto_April23__2[[#This Row],[Recreation and amusement]])</f>
        <v>177.2</v>
      </c>
      <c r="AD321">
        <f>AVERAGE(All_India_Index_Upto_April23__2[[#This Row],[Housing]],All_India_Index_Upto_April23__2[[#This Row],[Household goods and services]])</f>
        <v>159.69999999999999</v>
      </c>
      <c r="AE321">
        <f>AVERAGE(All_India_Index_Upto_April23__2[[#This Row],[Health]],All_India_Index_Upto_April23__2[[#This Row],[Personal care and effects]])</f>
        <v>163.75</v>
      </c>
      <c r="AF321">
        <v>157.80000000000001</v>
      </c>
      <c r="AG321">
        <v>165.2</v>
      </c>
      <c r="AH321" s="10">
        <f>(All_India_Index_Upto_April23__2[[#This Row],[General index]]-AG318)/AG318</f>
        <v>-2.4154589371981022E-3</v>
      </c>
    </row>
    <row r="322" spans="1:34" x14ac:dyDescent="0.35">
      <c r="A322" t="s">
        <v>33</v>
      </c>
      <c r="B322">
        <v>2021</v>
      </c>
      <c r="C322" t="s">
        <v>45</v>
      </c>
      <c r="D322">
        <v>163.4</v>
      </c>
      <c r="E322">
        <v>148.69999999999999</v>
      </c>
      <c r="F322">
        <v>198.8</v>
      </c>
      <c r="G322">
        <v>177.9</v>
      </c>
      <c r="H322">
        <v>159.9</v>
      </c>
      <c r="I322">
        <v>187.6</v>
      </c>
      <c r="J322">
        <v>154.9</v>
      </c>
      <c r="K322">
        <v>188.3</v>
      </c>
      <c r="L322">
        <v>164.4</v>
      </c>
      <c r="M322">
        <v>121</v>
      </c>
      <c r="N322">
        <v>170.5</v>
      </c>
      <c r="O322">
        <v>164.2</v>
      </c>
      <c r="P322">
        <v>176.5</v>
      </c>
      <c r="Q322">
        <v>192.4</v>
      </c>
      <c r="R322">
        <v>168.5</v>
      </c>
      <c r="S322">
        <v>158.69999999999999</v>
      </c>
      <c r="T322">
        <v>167</v>
      </c>
      <c r="U322">
        <v>164.1</v>
      </c>
      <c r="V322">
        <v>160.19999999999999</v>
      </c>
      <c r="W322">
        <v>170.6</v>
      </c>
      <c r="X322">
        <v>155.69999999999999</v>
      </c>
      <c r="Y322">
        <v>162.6</v>
      </c>
      <c r="Z322">
        <v>164.4</v>
      </c>
      <c r="AA322">
        <v>160.6</v>
      </c>
      <c r="AB322">
        <v>168.2</v>
      </c>
      <c r="AC322">
        <f>AVERAGE(All_India_Index_Upto_April23__2[[#This Row],[Pan, tobacco and intoxicants]],All_India_Index_Upto_April23__2[[#This Row],[Recreation and amusement]])</f>
        <v>176.5</v>
      </c>
      <c r="AD322">
        <f>AVERAGE(All_India_Index_Upto_April23__2[[#This Row],[Housing]],All_India_Index_Upto_April23__2[[#This Row],[Household goods and services]])</f>
        <v>161.80000000000001</v>
      </c>
      <c r="AE322">
        <f>AVERAGE(All_India_Index_Upto_April23__2[[#This Row],[Health]],All_India_Index_Upto_April23__2[[#This Row],[Personal care and effects]])</f>
        <v>166.6</v>
      </c>
      <c r="AF322">
        <v>162</v>
      </c>
      <c r="AG322">
        <v>166.2</v>
      </c>
      <c r="AH322" s="10">
        <f>(All_India_Index_Upto_April23__2[[#This Row],[General index]]-AG319)/AG319</f>
        <v>-2.999400119976005E-3</v>
      </c>
    </row>
    <row r="323" spans="1:34" x14ac:dyDescent="0.35">
      <c r="A323" t="s">
        <v>30</v>
      </c>
      <c r="B323">
        <v>2022</v>
      </c>
      <c r="C323" t="s">
        <v>31</v>
      </c>
      <c r="D323">
        <v>0</v>
      </c>
      <c r="E323">
        <v>148.30000000000001</v>
      </c>
      <c r="F323">
        <v>196.9</v>
      </c>
      <c r="G323">
        <v>178</v>
      </c>
      <c r="H323">
        <v>160.5</v>
      </c>
      <c r="I323">
        <v>192.6</v>
      </c>
      <c r="J323">
        <v>151.19999999999999</v>
      </c>
      <c r="K323">
        <v>159.19999999999999</v>
      </c>
      <c r="L323">
        <v>164</v>
      </c>
      <c r="M323">
        <v>119.3</v>
      </c>
      <c r="N323">
        <v>173.3</v>
      </c>
      <c r="O323">
        <v>169.8</v>
      </c>
      <c r="P323">
        <v>175.8</v>
      </c>
      <c r="Q323">
        <v>190.7</v>
      </c>
      <c r="R323">
        <v>173.2</v>
      </c>
      <c r="S323">
        <v>169.3</v>
      </c>
      <c r="T323">
        <v>172.7</v>
      </c>
      <c r="U323">
        <v>165.8</v>
      </c>
      <c r="V323">
        <v>164.9</v>
      </c>
      <c r="W323">
        <v>174.7</v>
      </c>
      <c r="X323">
        <v>160.80000000000001</v>
      </c>
      <c r="Y323">
        <v>163.19999999999999</v>
      </c>
      <c r="Z323">
        <v>169.9</v>
      </c>
      <c r="AA323">
        <v>164.9</v>
      </c>
      <c r="AB323">
        <v>164.1</v>
      </c>
      <c r="AC323">
        <f>AVERAGE(All_India_Index_Upto_April23__2[[#This Row],[Pan, tobacco and intoxicants]],All_India_Index_Upto_April23__2[[#This Row],[Recreation and amusement]])</f>
        <v>177.8</v>
      </c>
      <c r="AD323">
        <f>AVERAGE(All_India_Index_Upto_April23__2[[#This Row],[Housing]],All_India_Index_Upto_April23__2[[#This Row],[Household goods and services]])</f>
        <v>82.45</v>
      </c>
      <c r="AE323">
        <f>AVERAGE(All_India_Index_Upto_April23__2[[#This Row],[Health]],All_India_Index_Upto_April23__2[[#This Row],[Personal care and effects]])</f>
        <v>168.95</v>
      </c>
      <c r="AF323">
        <v>166.6</v>
      </c>
      <c r="AG323">
        <v>166.4</v>
      </c>
      <c r="AH323" s="10">
        <f>(All_India_Index_Upto_April23__2[[#This Row],[General index]]-AG320)/AG320</f>
        <v>-3.5928143712574512E-3</v>
      </c>
    </row>
    <row r="324" spans="1:34" x14ac:dyDescent="0.35">
      <c r="A324" t="s">
        <v>32</v>
      </c>
      <c r="B324">
        <v>2022</v>
      </c>
      <c r="C324" t="s">
        <v>31</v>
      </c>
      <c r="D324">
        <v>164.5</v>
      </c>
      <c r="E324">
        <v>152.19999999999999</v>
      </c>
      <c r="F324">
        <v>202.1</v>
      </c>
      <c r="G324">
        <v>180.1</v>
      </c>
      <c r="H324">
        <v>160.4</v>
      </c>
      <c r="I324">
        <v>171</v>
      </c>
      <c r="J324">
        <v>156.5</v>
      </c>
      <c r="K324">
        <v>203.6</v>
      </c>
      <c r="L324">
        <v>163.80000000000001</v>
      </c>
      <c r="M324">
        <v>121.3</v>
      </c>
      <c r="N324">
        <v>169.8</v>
      </c>
      <c r="O324">
        <v>156.6</v>
      </c>
      <c r="P324">
        <v>179</v>
      </c>
      <c r="Q324">
        <v>196.4</v>
      </c>
      <c r="R324">
        <v>164.7</v>
      </c>
      <c r="S324">
        <v>148.5</v>
      </c>
      <c r="T324">
        <v>162.19999999999999</v>
      </c>
      <c r="U324">
        <v>161.6</v>
      </c>
      <c r="V324">
        <v>156.80000000000001</v>
      </c>
      <c r="W324">
        <v>166.1</v>
      </c>
      <c r="X324">
        <v>152.69999999999999</v>
      </c>
      <c r="Y324">
        <v>162.80000000000001</v>
      </c>
      <c r="Z324">
        <v>161</v>
      </c>
      <c r="AA324">
        <v>158.4</v>
      </c>
      <c r="AB324">
        <v>170.3</v>
      </c>
      <c r="AC324">
        <f>AVERAGE(All_India_Index_Upto_April23__2[[#This Row],[Pan, tobacco and intoxicants]],All_India_Index_Upto_April23__2[[#This Row],[Recreation and amusement]])</f>
        <v>177.4</v>
      </c>
      <c r="AD324">
        <f>AVERAGE(All_India_Index_Upto_April23__2[[#This Row],[Housing]],All_India_Index_Upto_April23__2[[#This Row],[Household goods and services]])</f>
        <v>160.65</v>
      </c>
      <c r="AE324">
        <f>AVERAGE(All_India_Index_Upto_April23__2[[#This Row],[Health]],All_India_Index_Upto_April23__2[[#This Row],[Personal care and effects]])</f>
        <v>164.45</v>
      </c>
      <c r="AF324">
        <v>158.6</v>
      </c>
      <c r="AG324">
        <v>165</v>
      </c>
      <c r="AH324" s="10">
        <f>(All_India_Index_Upto_April23__2[[#This Row],[General index]]-AG321)/AG321</f>
        <v>-1.2106537530265657E-3</v>
      </c>
    </row>
    <row r="325" spans="1:34" x14ac:dyDescent="0.35">
      <c r="A325" t="s">
        <v>33</v>
      </c>
      <c r="B325">
        <v>2022</v>
      </c>
      <c r="C325" t="s">
        <v>31</v>
      </c>
      <c r="D325">
        <v>164.5</v>
      </c>
      <c r="E325">
        <v>149.5</v>
      </c>
      <c r="F325">
        <v>198.7</v>
      </c>
      <c r="G325">
        <v>178.8</v>
      </c>
      <c r="H325">
        <v>160.5</v>
      </c>
      <c r="I325">
        <v>184.7</v>
      </c>
      <c r="J325">
        <v>153.69999999999999</v>
      </c>
      <c r="K325">
        <v>174.3</v>
      </c>
      <c r="L325">
        <v>163.9</v>
      </c>
      <c r="M325">
        <v>120</v>
      </c>
      <c r="N325">
        <v>172.1</v>
      </c>
      <c r="O325">
        <v>164.3</v>
      </c>
      <c r="P325">
        <v>177.3</v>
      </c>
      <c r="Q325">
        <v>192.2</v>
      </c>
      <c r="R325">
        <v>169.9</v>
      </c>
      <c r="S325">
        <v>160.69999999999999</v>
      </c>
      <c r="T325">
        <v>168.5</v>
      </c>
      <c r="U325">
        <v>164.2</v>
      </c>
      <c r="V325">
        <v>161.1</v>
      </c>
      <c r="W325">
        <v>171.4</v>
      </c>
      <c r="X325">
        <v>156.5</v>
      </c>
      <c r="Y325">
        <v>163</v>
      </c>
      <c r="Z325">
        <v>164.7</v>
      </c>
      <c r="AA325">
        <v>161.19999999999999</v>
      </c>
      <c r="AB325">
        <v>166.4</v>
      </c>
      <c r="AC325">
        <f>AVERAGE(All_India_Index_Upto_April23__2[[#This Row],[Pan, tobacco and intoxicants]],All_India_Index_Upto_April23__2[[#This Row],[Recreation and amusement]])</f>
        <v>176.7</v>
      </c>
      <c r="AD325">
        <f>AVERAGE(All_India_Index_Upto_April23__2[[#This Row],[Housing]],All_India_Index_Upto_April23__2[[#This Row],[Household goods and services]])</f>
        <v>162.80000000000001</v>
      </c>
      <c r="AE325">
        <f>AVERAGE(All_India_Index_Upto_April23__2[[#This Row],[Health]],All_India_Index_Upto_April23__2[[#This Row],[Personal care and effects]])</f>
        <v>167.2</v>
      </c>
      <c r="AF325">
        <v>162.69999999999999</v>
      </c>
      <c r="AG325">
        <v>165.7</v>
      </c>
      <c r="AH325" s="10">
        <f>(All_India_Index_Upto_April23__2[[#This Row],[General index]]-AG322)/AG322</f>
        <v>-3.0084235860409147E-3</v>
      </c>
    </row>
    <row r="326" spans="1:34" x14ac:dyDescent="0.35">
      <c r="A326" t="s">
        <v>30</v>
      </c>
      <c r="B326">
        <v>2022</v>
      </c>
      <c r="C326" t="s">
        <v>34</v>
      </c>
      <c r="D326">
        <v>0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191.5</v>
      </c>
      <c r="R326">
        <v>174.1</v>
      </c>
      <c r="S326">
        <v>171</v>
      </c>
      <c r="T326">
        <v>173.7</v>
      </c>
      <c r="U326">
        <v>167.4</v>
      </c>
      <c r="V326">
        <v>165.7</v>
      </c>
      <c r="W326">
        <v>175.3</v>
      </c>
      <c r="X326">
        <v>161.19999999999999</v>
      </c>
      <c r="Y326">
        <v>164.5</v>
      </c>
      <c r="Z326">
        <v>170.3</v>
      </c>
      <c r="AA326">
        <v>165.5</v>
      </c>
      <c r="AB326">
        <v>163.9</v>
      </c>
      <c r="AC326">
        <f>AVERAGE(All_India_Index_Upto_April23__2[[#This Row],[Pan, tobacco and intoxicants]],All_India_Index_Upto_April23__2[[#This Row],[Recreation and amusement]])</f>
        <v>178.5</v>
      </c>
      <c r="AD326">
        <f>AVERAGE(All_India_Index_Upto_April23__2[[#This Row],[Housing]],All_India_Index_Upto_April23__2[[#This Row],[Household goods and services]])</f>
        <v>82.85</v>
      </c>
      <c r="AE326">
        <f>AVERAGE(All_India_Index_Upto_April23__2[[#This Row],[Health]],All_India_Index_Upto_April23__2[[#This Row],[Personal care and effects]])</f>
        <v>169.9</v>
      </c>
      <c r="AF326">
        <v>167.3</v>
      </c>
      <c r="AG326">
        <v>166.7</v>
      </c>
      <c r="AH326" s="10">
        <f>(All_India_Index_Upto_April23__2[[#This Row],[General index]]-AG323)/AG323</f>
        <v>1.8028846153845129E-3</v>
      </c>
    </row>
    <row r="327" spans="1:34" x14ac:dyDescent="0.35">
      <c r="A327" t="s">
        <v>32</v>
      </c>
      <c r="B327">
        <v>2022</v>
      </c>
      <c r="C327" t="s">
        <v>34</v>
      </c>
      <c r="D327">
        <v>165.5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196.5</v>
      </c>
      <c r="R327">
        <v>165.7</v>
      </c>
      <c r="S327">
        <v>150.4</v>
      </c>
      <c r="T327">
        <v>163.4</v>
      </c>
      <c r="U327">
        <v>163</v>
      </c>
      <c r="V327">
        <v>157.4</v>
      </c>
      <c r="W327">
        <v>167.2</v>
      </c>
      <c r="X327">
        <v>153.1</v>
      </c>
      <c r="Y327">
        <v>164.2</v>
      </c>
      <c r="Z327">
        <v>162</v>
      </c>
      <c r="AA327">
        <v>159.5</v>
      </c>
      <c r="AB327">
        <v>170.2</v>
      </c>
      <c r="AC327">
        <f>AVERAGE(All_India_Index_Upto_April23__2[[#This Row],[Pan, tobacco and intoxicants]],All_India_Index_Upto_April23__2[[#This Row],[Recreation and amusement]])</f>
        <v>178</v>
      </c>
      <c r="AD327">
        <f>AVERAGE(All_India_Index_Upto_April23__2[[#This Row],[Housing]],All_India_Index_Upto_April23__2[[#This Row],[Household goods and services]])</f>
        <v>161.44999999999999</v>
      </c>
      <c r="AE327">
        <f>AVERAGE(All_India_Index_Upto_April23__2[[#This Row],[Health]],All_India_Index_Upto_April23__2[[#This Row],[Personal care and effects]])</f>
        <v>165.7</v>
      </c>
      <c r="AF327">
        <v>159.4</v>
      </c>
      <c r="AG327">
        <v>165.5</v>
      </c>
      <c r="AH327" s="10">
        <f>(All_India_Index_Upto_April23__2[[#This Row],[General index]]-AG324)/AG324</f>
        <v>3.0303030303030303E-3</v>
      </c>
    </row>
    <row r="328" spans="1:34" x14ac:dyDescent="0.35">
      <c r="A328" t="s">
        <v>33</v>
      </c>
      <c r="B328">
        <v>2022</v>
      </c>
      <c r="C328" t="s">
        <v>34</v>
      </c>
      <c r="D328">
        <v>165.5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192.8</v>
      </c>
      <c r="R328">
        <v>170.8</v>
      </c>
      <c r="S328">
        <v>162.4</v>
      </c>
      <c r="T328">
        <v>169.6</v>
      </c>
      <c r="U328">
        <v>165.7</v>
      </c>
      <c r="V328">
        <v>161.80000000000001</v>
      </c>
      <c r="W328">
        <v>172.2</v>
      </c>
      <c r="X328">
        <v>156.9</v>
      </c>
      <c r="Y328">
        <v>164.4</v>
      </c>
      <c r="Z328">
        <v>165.4</v>
      </c>
      <c r="AA328">
        <v>162.1</v>
      </c>
      <c r="AB328">
        <v>166.2</v>
      </c>
      <c r="AC328">
        <f>AVERAGE(All_India_Index_Upto_April23__2[[#This Row],[Pan, tobacco and intoxicants]],All_India_Index_Upto_April23__2[[#This Row],[Recreation and amusement]])</f>
        <v>177.45</v>
      </c>
      <c r="AD328">
        <f>AVERAGE(All_India_Index_Upto_April23__2[[#This Row],[Housing]],All_India_Index_Upto_April23__2[[#This Row],[Household goods and services]])</f>
        <v>163.65</v>
      </c>
      <c r="AE328">
        <f>AVERAGE(All_India_Index_Upto_April23__2[[#This Row],[Health]],All_India_Index_Upto_April23__2[[#This Row],[Personal care and effects]])</f>
        <v>168.3</v>
      </c>
      <c r="AF328">
        <v>163.5</v>
      </c>
      <c r="AG328">
        <v>166.1</v>
      </c>
      <c r="AH328" s="10">
        <f>(All_India_Index_Upto_April23__2[[#This Row],[General index]]-AG325)/AG325</f>
        <v>2.4140012070006378E-3</v>
      </c>
    </row>
    <row r="329" spans="1:34" x14ac:dyDescent="0.35">
      <c r="A329" t="s">
        <v>30</v>
      </c>
      <c r="B329">
        <v>2022</v>
      </c>
      <c r="C329" t="s">
        <v>35</v>
      </c>
      <c r="D329">
        <v>0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192.3</v>
      </c>
      <c r="R329">
        <v>175.4</v>
      </c>
      <c r="S329">
        <v>173.2</v>
      </c>
      <c r="T329">
        <v>175.1</v>
      </c>
      <c r="U329">
        <v>168.9</v>
      </c>
      <c r="V329">
        <v>166.5</v>
      </c>
      <c r="W329">
        <v>176</v>
      </c>
      <c r="X329">
        <v>162</v>
      </c>
      <c r="Y329">
        <v>167.4</v>
      </c>
      <c r="Z329">
        <v>170.6</v>
      </c>
      <c r="AA329">
        <v>166.6</v>
      </c>
      <c r="AB329">
        <v>166.6</v>
      </c>
      <c r="AC329">
        <f>AVERAGE(All_India_Index_Upto_April23__2[[#This Row],[Pan, tobacco and intoxicants]],All_India_Index_Upto_April23__2[[#This Row],[Recreation and amusement]])</f>
        <v>179.45</v>
      </c>
      <c r="AD329">
        <f>AVERAGE(All_India_Index_Upto_April23__2[[#This Row],[Housing]],All_India_Index_Upto_April23__2[[#This Row],[Household goods and services]])</f>
        <v>83.25</v>
      </c>
      <c r="AE329">
        <f>AVERAGE(All_India_Index_Upto_April23__2[[#This Row],[Health]],All_India_Index_Upto_April23__2[[#This Row],[Personal care and effects]])</f>
        <v>171.7</v>
      </c>
      <c r="AF329">
        <v>168.3</v>
      </c>
      <c r="AG329">
        <v>168.7</v>
      </c>
      <c r="AH329" s="10">
        <f>(All_India_Index_Upto_April23__2[[#This Row],[General index]]-AG326)/AG326</f>
        <v>1.199760047990402E-2</v>
      </c>
    </row>
    <row r="330" spans="1:34" x14ac:dyDescent="0.35">
      <c r="A330" t="s">
        <v>32</v>
      </c>
      <c r="B330">
        <v>2022</v>
      </c>
      <c r="C330" t="s">
        <v>35</v>
      </c>
      <c r="D330">
        <v>165.3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197.5</v>
      </c>
      <c r="R330">
        <v>167.1</v>
      </c>
      <c r="S330">
        <v>152.6</v>
      </c>
      <c r="T330">
        <v>164.9</v>
      </c>
      <c r="U330">
        <v>164.5</v>
      </c>
      <c r="V330">
        <v>158.6</v>
      </c>
      <c r="W330">
        <v>168.2</v>
      </c>
      <c r="X330">
        <v>154.19999999999999</v>
      </c>
      <c r="Y330">
        <v>166.8</v>
      </c>
      <c r="Z330">
        <v>162.69999999999999</v>
      </c>
      <c r="AA330">
        <v>160.80000000000001</v>
      </c>
      <c r="AB330">
        <v>171.5</v>
      </c>
      <c r="AC330">
        <f>AVERAGE(All_India_Index_Upto_April23__2[[#This Row],[Pan, tobacco and intoxicants]],All_India_Index_Upto_April23__2[[#This Row],[Recreation and amusement]])</f>
        <v>179.15</v>
      </c>
      <c r="AD330">
        <f>AVERAGE(All_India_Index_Upto_April23__2[[#This Row],[Housing]],All_India_Index_Upto_April23__2[[#This Row],[Household goods and services]])</f>
        <v>161.94999999999999</v>
      </c>
      <c r="AE330">
        <f>AVERAGE(All_India_Index_Upto_April23__2[[#This Row],[Health]],All_India_Index_Upto_April23__2[[#This Row],[Personal care and effects]])</f>
        <v>167.5</v>
      </c>
      <c r="AF330">
        <v>160.6</v>
      </c>
      <c r="AG330">
        <v>166.5</v>
      </c>
      <c r="AH330" s="10">
        <f>(All_India_Index_Upto_April23__2[[#This Row],[General index]]-AG327)/AG327</f>
        <v>6.0422960725075529E-3</v>
      </c>
    </row>
    <row r="331" spans="1:34" x14ac:dyDescent="0.35">
      <c r="A331" t="s">
        <v>33</v>
      </c>
      <c r="B331">
        <v>2022</v>
      </c>
      <c r="C331" t="s">
        <v>35</v>
      </c>
      <c r="D331">
        <v>165.3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193.7</v>
      </c>
      <c r="R331">
        <v>172.1</v>
      </c>
      <c r="S331">
        <v>164.6</v>
      </c>
      <c r="T331">
        <v>171.1</v>
      </c>
      <c r="U331">
        <v>167.2</v>
      </c>
      <c r="V331">
        <v>162.80000000000001</v>
      </c>
      <c r="W331">
        <v>173</v>
      </c>
      <c r="X331">
        <v>157.9</v>
      </c>
      <c r="Y331">
        <v>167.2</v>
      </c>
      <c r="Z331">
        <v>166</v>
      </c>
      <c r="AA331">
        <v>163.30000000000001</v>
      </c>
      <c r="AB331">
        <v>168.4</v>
      </c>
      <c r="AC331">
        <f>AVERAGE(All_India_Index_Upto_April23__2[[#This Row],[Pan, tobacco and intoxicants]],All_India_Index_Upto_April23__2[[#This Row],[Recreation and amusement]])</f>
        <v>178.5</v>
      </c>
      <c r="AD331">
        <f>AVERAGE(All_India_Index_Upto_April23__2[[#This Row],[Housing]],All_India_Index_Upto_April23__2[[#This Row],[Household goods and services]])</f>
        <v>164.05</v>
      </c>
      <c r="AE331">
        <f>AVERAGE(All_India_Index_Upto_April23__2[[#This Row],[Health]],All_India_Index_Upto_April23__2[[#This Row],[Personal care and effects]])</f>
        <v>170.1</v>
      </c>
      <c r="AF331">
        <v>164.6</v>
      </c>
      <c r="AG331">
        <v>167.7</v>
      </c>
      <c r="AH331" s="10">
        <f>(All_India_Index_Upto_April23__2[[#This Row],[General index]]-AG328)/AG328</f>
        <v>9.6327513546056245E-3</v>
      </c>
    </row>
    <row r="332" spans="1:34" x14ac:dyDescent="0.35">
      <c r="A332" t="s">
        <v>30</v>
      </c>
      <c r="B332">
        <v>2022</v>
      </c>
      <c r="C332" t="s">
        <v>36</v>
      </c>
      <c r="D332">
        <v>0</v>
      </c>
      <c r="E332">
        <v>151.80000000000001</v>
      </c>
      <c r="F332">
        <v>209.7</v>
      </c>
      <c r="G332">
        <v>164.5</v>
      </c>
      <c r="H332">
        <v>163.80000000000001</v>
      </c>
      <c r="I332">
        <v>207.4</v>
      </c>
      <c r="J332">
        <v>169.7</v>
      </c>
      <c r="K332">
        <v>153.6</v>
      </c>
      <c r="L332">
        <v>165.1</v>
      </c>
      <c r="M332">
        <v>118.2</v>
      </c>
      <c r="N332">
        <v>182.9</v>
      </c>
      <c r="O332">
        <v>172.4</v>
      </c>
      <c r="P332">
        <v>178.9</v>
      </c>
      <c r="Q332">
        <v>192.8</v>
      </c>
      <c r="R332">
        <v>177.5</v>
      </c>
      <c r="S332">
        <v>175.1</v>
      </c>
      <c r="T332">
        <v>177.1</v>
      </c>
      <c r="U332">
        <v>173.3</v>
      </c>
      <c r="V332">
        <v>167.7</v>
      </c>
      <c r="W332">
        <v>177</v>
      </c>
      <c r="X332">
        <v>166.2</v>
      </c>
      <c r="Y332">
        <v>169</v>
      </c>
      <c r="Z332">
        <v>170.9</v>
      </c>
      <c r="AA332">
        <v>167.2</v>
      </c>
      <c r="AB332">
        <v>168.6</v>
      </c>
      <c r="AC332">
        <f>AVERAGE(All_India_Index_Upto_April23__2[[#This Row],[Pan, tobacco and intoxicants]],All_India_Index_Upto_April23__2[[#This Row],[Recreation and amusement]])</f>
        <v>180</v>
      </c>
      <c r="AD332">
        <f>AVERAGE(All_India_Index_Upto_April23__2[[#This Row],[Housing]],All_India_Index_Upto_April23__2[[#This Row],[Household goods and services]])</f>
        <v>83.85</v>
      </c>
      <c r="AE332">
        <f>AVERAGE(All_India_Index_Upto_April23__2[[#This Row],[Health]],All_India_Index_Upto_April23__2[[#This Row],[Personal care and effects]])</f>
        <v>173</v>
      </c>
      <c r="AF332">
        <v>170.2</v>
      </c>
      <c r="AG332">
        <v>170.8</v>
      </c>
      <c r="AH332" s="10">
        <f>(All_India_Index_Upto_April23__2[[#This Row],[General index]]-AG329)/AG329</f>
        <v>1.2448132780083124E-2</v>
      </c>
    </row>
    <row r="333" spans="1:34" x14ac:dyDescent="0.35">
      <c r="A333" t="s">
        <v>32</v>
      </c>
      <c r="B333">
        <v>2022</v>
      </c>
      <c r="C333" t="s">
        <v>36</v>
      </c>
      <c r="D333">
        <v>167</v>
      </c>
      <c r="E333">
        <v>155.4</v>
      </c>
      <c r="F333">
        <v>215.8</v>
      </c>
      <c r="G333">
        <v>164.6</v>
      </c>
      <c r="H333">
        <v>164.2</v>
      </c>
      <c r="I333">
        <v>186</v>
      </c>
      <c r="J333">
        <v>175.9</v>
      </c>
      <c r="K333">
        <v>190.7</v>
      </c>
      <c r="L333">
        <v>164</v>
      </c>
      <c r="M333">
        <v>120.5</v>
      </c>
      <c r="N333">
        <v>178</v>
      </c>
      <c r="O333">
        <v>157.5</v>
      </c>
      <c r="P333">
        <v>183.3</v>
      </c>
      <c r="Q333">
        <v>197.1</v>
      </c>
      <c r="R333">
        <v>168.4</v>
      </c>
      <c r="S333">
        <v>154.5</v>
      </c>
      <c r="T333">
        <v>166.3</v>
      </c>
      <c r="U333">
        <v>170.5</v>
      </c>
      <c r="V333">
        <v>159.80000000000001</v>
      </c>
      <c r="W333">
        <v>169</v>
      </c>
      <c r="X333">
        <v>159.30000000000001</v>
      </c>
      <c r="Y333">
        <v>168.4</v>
      </c>
      <c r="Z333">
        <v>164</v>
      </c>
      <c r="AA333">
        <v>162.19999999999999</v>
      </c>
      <c r="AB333">
        <v>174.5</v>
      </c>
      <c r="AC333">
        <f>AVERAGE(All_India_Index_Upto_April23__2[[#This Row],[Pan, tobacco and intoxicants]],All_India_Index_Upto_April23__2[[#This Row],[Recreation and amusement]])</f>
        <v>179.64999999999998</v>
      </c>
      <c r="AD333">
        <f>AVERAGE(All_India_Index_Upto_April23__2[[#This Row],[Housing]],All_India_Index_Upto_April23__2[[#This Row],[Household goods and services]])</f>
        <v>163.4</v>
      </c>
      <c r="AE333">
        <f>AVERAGE(All_India_Index_Upto_April23__2[[#This Row],[Health]],All_India_Index_Upto_April23__2[[#This Row],[Personal care and effects]])</f>
        <v>168.7</v>
      </c>
      <c r="AF333">
        <v>163.1</v>
      </c>
      <c r="AG333">
        <v>169.2</v>
      </c>
      <c r="AH333" s="10">
        <f>(All_India_Index_Upto_April23__2[[#This Row],[General index]]-AG330)/AG330</f>
        <v>1.6216216216216148E-2</v>
      </c>
    </row>
    <row r="334" spans="1:34" x14ac:dyDescent="0.35">
      <c r="A334" t="s">
        <v>33</v>
      </c>
      <c r="B334">
        <v>2022</v>
      </c>
      <c r="C334" t="s">
        <v>36</v>
      </c>
      <c r="D334">
        <v>167</v>
      </c>
      <c r="E334">
        <v>152.9</v>
      </c>
      <c r="F334">
        <v>211.8</v>
      </c>
      <c r="G334">
        <v>164.5</v>
      </c>
      <c r="H334">
        <v>163.9</v>
      </c>
      <c r="I334">
        <v>199.5</v>
      </c>
      <c r="J334">
        <v>172.6</v>
      </c>
      <c r="K334">
        <v>166.2</v>
      </c>
      <c r="L334">
        <v>164.7</v>
      </c>
      <c r="M334">
        <v>119</v>
      </c>
      <c r="N334">
        <v>181.3</v>
      </c>
      <c r="O334">
        <v>166.2</v>
      </c>
      <c r="P334">
        <v>180.9</v>
      </c>
      <c r="Q334">
        <v>193.9</v>
      </c>
      <c r="R334">
        <v>173.9</v>
      </c>
      <c r="S334">
        <v>166.5</v>
      </c>
      <c r="T334">
        <v>172.8</v>
      </c>
      <c r="U334">
        <v>172.2</v>
      </c>
      <c r="V334">
        <v>164</v>
      </c>
      <c r="W334">
        <v>174</v>
      </c>
      <c r="X334">
        <v>162.6</v>
      </c>
      <c r="Y334">
        <v>168.8</v>
      </c>
      <c r="Z334">
        <v>166.9</v>
      </c>
      <c r="AA334">
        <v>164.4</v>
      </c>
      <c r="AB334">
        <v>170.8</v>
      </c>
      <c r="AC334">
        <f>AVERAGE(All_India_Index_Upto_April23__2[[#This Row],[Pan, tobacco and intoxicants]],All_India_Index_Upto_April23__2[[#This Row],[Recreation and amusement]])</f>
        <v>179.15</v>
      </c>
      <c r="AD334">
        <f>AVERAGE(All_India_Index_Upto_April23__2[[#This Row],[Housing]],All_India_Index_Upto_April23__2[[#This Row],[Household goods and services]])</f>
        <v>165.5</v>
      </c>
      <c r="AE334">
        <f>AVERAGE(All_India_Index_Upto_April23__2[[#This Row],[Health]],All_India_Index_Upto_April23__2[[#This Row],[Personal care and effects]])</f>
        <v>171.4</v>
      </c>
      <c r="AF334">
        <v>166.8</v>
      </c>
      <c r="AG334">
        <v>170.1</v>
      </c>
      <c r="AH334" s="10">
        <f>(All_India_Index_Upto_April23__2[[#This Row],[General index]]-AG331)/AG331</f>
        <v>1.4311270125223648E-2</v>
      </c>
    </row>
    <row r="335" spans="1:34" x14ac:dyDescent="0.35">
      <c r="A335" t="s">
        <v>30</v>
      </c>
      <c r="B335">
        <v>2022</v>
      </c>
      <c r="C335" t="s">
        <v>37</v>
      </c>
      <c r="D335">
        <v>0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192.9</v>
      </c>
      <c r="R335">
        <v>179.3</v>
      </c>
      <c r="S335">
        <v>177.2</v>
      </c>
      <c r="T335">
        <v>179</v>
      </c>
      <c r="U335">
        <v>175.3</v>
      </c>
      <c r="V335">
        <v>168.9</v>
      </c>
      <c r="W335">
        <v>177.7</v>
      </c>
      <c r="X335">
        <v>167.1</v>
      </c>
      <c r="Y335">
        <v>168.5</v>
      </c>
      <c r="Z335">
        <v>171.8</v>
      </c>
      <c r="AA335">
        <v>167.6</v>
      </c>
      <c r="AB335">
        <v>170.8</v>
      </c>
      <c r="AC335">
        <f>AVERAGE(All_India_Index_Upto_April23__2[[#This Row],[Pan, tobacco and intoxicants]],All_India_Index_Upto_April23__2[[#This Row],[Recreation and amusement]])</f>
        <v>180.25</v>
      </c>
      <c r="AD335">
        <f>AVERAGE(All_India_Index_Upto_April23__2[[#This Row],[Housing]],All_India_Index_Upto_April23__2[[#This Row],[Household goods and services]])</f>
        <v>84.45</v>
      </c>
      <c r="AE335">
        <f>AVERAGE(All_India_Index_Upto_April23__2[[#This Row],[Health]],All_India_Index_Upto_April23__2[[#This Row],[Personal care and effects]])</f>
        <v>173.1</v>
      </c>
      <c r="AF335">
        <v>170.9</v>
      </c>
      <c r="AG335">
        <v>172.5</v>
      </c>
      <c r="AH335" s="10">
        <f>(All_India_Index_Upto_April23__2[[#This Row],[General index]]-AG332)/AG332</f>
        <v>9.9531615925057878E-3</v>
      </c>
    </row>
    <row r="336" spans="1:34" x14ac:dyDescent="0.35">
      <c r="A336" t="s">
        <v>32</v>
      </c>
      <c r="B336">
        <v>2022</v>
      </c>
      <c r="C336" t="s">
        <v>37</v>
      </c>
      <c r="D336">
        <v>167.5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197.5</v>
      </c>
      <c r="R336">
        <v>170</v>
      </c>
      <c r="S336">
        <v>155.9</v>
      </c>
      <c r="T336">
        <v>167.8</v>
      </c>
      <c r="U336">
        <v>173.5</v>
      </c>
      <c r="V336">
        <v>161.1</v>
      </c>
      <c r="W336">
        <v>170.1</v>
      </c>
      <c r="X336">
        <v>159.4</v>
      </c>
      <c r="Y336">
        <v>168.2</v>
      </c>
      <c r="Z336">
        <v>165.2</v>
      </c>
      <c r="AA336">
        <v>163.19999999999999</v>
      </c>
      <c r="AB336">
        <v>177.5</v>
      </c>
      <c r="AC336">
        <f>AVERAGE(All_India_Index_Upto_April23__2[[#This Row],[Pan, tobacco and intoxicants]],All_India_Index_Upto_April23__2[[#This Row],[Recreation and amusement]])</f>
        <v>180.35</v>
      </c>
      <c r="AD336">
        <f>AVERAGE(All_India_Index_Upto_April23__2[[#This Row],[Housing]],All_India_Index_Upto_April23__2[[#This Row],[Household goods and services]])</f>
        <v>164.3</v>
      </c>
      <c r="AE336">
        <f>AVERAGE(All_India_Index_Upto_April23__2[[#This Row],[Health]],All_India_Index_Upto_April23__2[[#This Row],[Personal care and effects]])</f>
        <v>169.14999999999998</v>
      </c>
      <c r="AF336">
        <v>163.80000000000001</v>
      </c>
      <c r="AG336">
        <v>170.8</v>
      </c>
      <c r="AH336" s="10">
        <f>(All_India_Index_Upto_April23__2[[#This Row],[General index]]-AG333)/AG333</f>
        <v>9.4562647754138467E-3</v>
      </c>
    </row>
    <row r="337" spans="1:34" x14ac:dyDescent="0.35">
      <c r="A337" t="s">
        <v>33</v>
      </c>
      <c r="B337">
        <v>2022</v>
      </c>
      <c r="C337" t="s">
        <v>37</v>
      </c>
      <c r="D337">
        <v>167.5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194.1</v>
      </c>
      <c r="R337">
        <v>175.6</v>
      </c>
      <c r="S337">
        <v>168.4</v>
      </c>
      <c r="T337">
        <v>174.6</v>
      </c>
      <c r="U337">
        <v>174.6</v>
      </c>
      <c r="V337">
        <v>165.2</v>
      </c>
      <c r="W337">
        <v>174.8</v>
      </c>
      <c r="X337">
        <v>163</v>
      </c>
      <c r="Y337">
        <v>168.4</v>
      </c>
      <c r="Z337">
        <v>167.9</v>
      </c>
      <c r="AA337">
        <v>165.1</v>
      </c>
      <c r="AB337">
        <v>173.3</v>
      </c>
      <c r="AC337">
        <f>AVERAGE(All_India_Index_Upto_April23__2[[#This Row],[Pan, tobacco and intoxicants]],All_India_Index_Upto_April23__2[[#This Row],[Recreation and amusement]])</f>
        <v>179.6</v>
      </c>
      <c r="AD337">
        <f>AVERAGE(All_India_Index_Upto_April23__2[[#This Row],[Housing]],All_India_Index_Upto_April23__2[[#This Row],[Household goods and services]])</f>
        <v>166.35</v>
      </c>
      <c r="AE337">
        <f>AVERAGE(All_India_Index_Upto_April23__2[[#This Row],[Health]],All_India_Index_Upto_April23__2[[#This Row],[Personal care and effects]])</f>
        <v>171.60000000000002</v>
      </c>
      <c r="AF337">
        <v>167.5</v>
      </c>
      <c r="AG337">
        <v>171.7</v>
      </c>
      <c r="AH337" s="10">
        <f>(All_India_Index_Upto_April23__2[[#This Row],[General index]]-AG334)/AG334</f>
        <v>9.4062316284538178E-3</v>
      </c>
    </row>
    <row r="338" spans="1:34" x14ac:dyDescent="0.35">
      <c r="A338" t="s">
        <v>30</v>
      </c>
      <c r="B338">
        <v>2022</v>
      </c>
      <c r="C338" t="s">
        <v>38</v>
      </c>
      <c r="D338">
        <v>0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192.9</v>
      </c>
      <c r="R338">
        <v>180.7</v>
      </c>
      <c r="S338">
        <v>178.7</v>
      </c>
      <c r="T338">
        <v>180.4</v>
      </c>
      <c r="U338">
        <v>176.7</v>
      </c>
      <c r="V338">
        <v>170.3</v>
      </c>
      <c r="W338">
        <v>178.2</v>
      </c>
      <c r="X338">
        <v>165.5</v>
      </c>
      <c r="Y338">
        <v>169.5</v>
      </c>
      <c r="Z338">
        <v>172.6</v>
      </c>
      <c r="AA338">
        <v>168</v>
      </c>
      <c r="AB338">
        <v>172.4</v>
      </c>
      <c r="AC338">
        <f>AVERAGE(All_India_Index_Upto_April23__2[[#This Row],[Pan, tobacco and intoxicants]],All_India_Index_Upto_April23__2[[#This Row],[Recreation and amusement]])</f>
        <v>180.45</v>
      </c>
      <c r="AD338">
        <f>AVERAGE(All_India_Index_Upto_April23__2[[#This Row],[Housing]],All_India_Index_Upto_April23__2[[#This Row],[Household goods and services]])</f>
        <v>85.15</v>
      </c>
      <c r="AE338">
        <f>AVERAGE(All_India_Index_Upto_April23__2[[#This Row],[Health]],All_India_Index_Upto_April23__2[[#This Row],[Personal care and effects]])</f>
        <v>173.85</v>
      </c>
      <c r="AF338">
        <v>171</v>
      </c>
      <c r="AG338">
        <v>173.6</v>
      </c>
      <c r="AH338" s="10">
        <f>(All_India_Index_Upto_April23__2[[#This Row],[General index]]-AG335)/AG335</f>
        <v>6.3768115942028653E-3</v>
      </c>
    </row>
    <row r="339" spans="1:34" x14ac:dyDescent="0.35">
      <c r="A339" t="s">
        <v>32</v>
      </c>
      <c r="B339">
        <v>2022</v>
      </c>
      <c r="C339" t="s">
        <v>38</v>
      </c>
      <c r="D339">
        <v>166.8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198.3</v>
      </c>
      <c r="R339">
        <v>171.6</v>
      </c>
      <c r="S339">
        <v>157.4</v>
      </c>
      <c r="T339">
        <v>169.4</v>
      </c>
      <c r="U339">
        <v>174.9</v>
      </c>
      <c r="V339">
        <v>162.1</v>
      </c>
      <c r="W339">
        <v>170.9</v>
      </c>
      <c r="X339">
        <v>157.19999999999999</v>
      </c>
      <c r="Y339">
        <v>169.2</v>
      </c>
      <c r="Z339">
        <v>166.5</v>
      </c>
      <c r="AA339">
        <v>164.1</v>
      </c>
      <c r="AB339">
        <v>179.3</v>
      </c>
      <c r="AC339">
        <f>AVERAGE(All_India_Index_Upto_April23__2[[#This Row],[Pan, tobacco and intoxicants]],All_India_Index_Upto_April23__2[[#This Row],[Recreation and amusement]])</f>
        <v>181.2</v>
      </c>
      <c r="AD339">
        <f>AVERAGE(All_India_Index_Upto_April23__2[[#This Row],[Housing]],All_India_Index_Upto_April23__2[[#This Row],[Household goods and services]])</f>
        <v>164.45</v>
      </c>
      <c r="AE339">
        <f>AVERAGE(All_India_Index_Upto_April23__2[[#This Row],[Health]],All_India_Index_Upto_April23__2[[#This Row],[Personal care and effects]])</f>
        <v>170.05</v>
      </c>
      <c r="AF339">
        <v>163.80000000000001</v>
      </c>
      <c r="AG339">
        <v>171.4</v>
      </c>
      <c r="AH339" s="10">
        <f>(All_India_Index_Upto_April23__2[[#This Row],[General index]]-AG336)/AG336</f>
        <v>3.5128805620608565E-3</v>
      </c>
    </row>
    <row r="340" spans="1:34" x14ac:dyDescent="0.35">
      <c r="A340" t="s">
        <v>33</v>
      </c>
      <c r="B340">
        <v>2022</v>
      </c>
      <c r="C340" t="s">
        <v>38</v>
      </c>
      <c r="D340">
        <v>166.8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194.3</v>
      </c>
      <c r="R340">
        <v>177.1</v>
      </c>
      <c r="S340">
        <v>169.9</v>
      </c>
      <c r="T340">
        <v>176</v>
      </c>
      <c r="U340">
        <v>176</v>
      </c>
      <c r="V340">
        <v>166.4</v>
      </c>
      <c r="W340">
        <v>175.4</v>
      </c>
      <c r="X340">
        <v>161.1</v>
      </c>
      <c r="Y340">
        <v>169.4</v>
      </c>
      <c r="Z340">
        <v>169</v>
      </c>
      <c r="AA340">
        <v>165.8</v>
      </c>
      <c r="AB340">
        <v>174.9</v>
      </c>
      <c r="AC340">
        <f>AVERAGE(All_India_Index_Upto_April23__2[[#This Row],[Pan, tobacco and intoxicants]],All_India_Index_Upto_April23__2[[#This Row],[Recreation and amusement]])</f>
        <v>180.05</v>
      </c>
      <c r="AD340">
        <f>AVERAGE(All_India_Index_Upto_April23__2[[#This Row],[Housing]],All_India_Index_Upto_April23__2[[#This Row],[Household goods and services]])</f>
        <v>166.60000000000002</v>
      </c>
      <c r="AE340">
        <f>AVERAGE(All_India_Index_Upto_April23__2[[#This Row],[Health]],All_India_Index_Upto_April23__2[[#This Row],[Personal care and effects]])</f>
        <v>172.4</v>
      </c>
      <c r="AF340">
        <v>167.5</v>
      </c>
      <c r="AG340">
        <v>172.6</v>
      </c>
      <c r="AH340" s="10">
        <f>(All_India_Index_Upto_April23__2[[#This Row],[General index]]-AG337)/AG337</f>
        <v>5.2417006406523343E-3</v>
      </c>
    </row>
    <row r="341" spans="1:34" x14ac:dyDescent="0.35">
      <c r="A341" t="s">
        <v>30</v>
      </c>
      <c r="B341">
        <v>2022</v>
      </c>
      <c r="C341" t="s">
        <v>39</v>
      </c>
      <c r="D341">
        <v>0</v>
      </c>
      <c r="E341">
        <v>155.19999999999999</v>
      </c>
      <c r="F341">
        <v>210.8</v>
      </c>
      <c r="G341">
        <v>174.3</v>
      </c>
      <c r="H341">
        <v>166.3</v>
      </c>
      <c r="I341">
        <v>202.2</v>
      </c>
      <c r="J341">
        <v>169.6</v>
      </c>
      <c r="K341">
        <v>168.6</v>
      </c>
      <c r="L341">
        <v>164.4</v>
      </c>
      <c r="M341">
        <v>119.2</v>
      </c>
      <c r="N341">
        <v>191.8</v>
      </c>
      <c r="O341">
        <v>174.5</v>
      </c>
      <c r="P341">
        <v>183.1</v>
      </c>
      <c r="Q341">
        <v>193.2</v>
      </c>
      <c r="R341">
        <v>182</v>
      </c>
      <c r="S341">
        <v>180.3</v>
      </c>
      <c r="T341">
        <v>181.7</v>
      </c>
      <c r="U341">
        <v>179.6</v>
      </c>
      <c r="V341">
        <v>171.3</v>
      </c>
      <c r="W341">
        <v>178.8</v>
      </c>
      <c r="X341">
        <v>166.3</v>
      </c>
      <c r="Y341">
        <v>169.7</v>
      </c>
      <c r="Z341">
        <v>174.7</v>
      </c>
      <c r="AA341">
        <v>168.6</v>
      </c>
      <c r="AB341">
        <v>172.5</v>
      </c>
      <c r="AC341">
        <f>AVERAGE(All_India_Index_Upto_April23__2[[#This Row],[Pan, tobacco and intoxicants]],All_India_Index_Upto_April23__2[[#This Row],[Recreation and amusement]])</f>
        <v>180.89999999999998</v>
      </c>
      <c r="AD341">
        <f>AVERAGE(All_India_Index_Upto_April23__2[[#This Row],[Housing]],All_India_Index_Upto_April23__2[[#This Row],[Household goods and services]])</f>
        <v>85.65</v>
      </c>
      <c r="AE341">
        <f>AVERAGE(All_India_Index_Upto_April23__2[[#This Row],[Health]],All_India_Index_Upto_April23__2[[#This Row],[Personal care and effects]])</f>
        <v>174.25</v>
      </c>
      <c r="AF341">
        <v>171.8</v>
      </c>
      <c r="AG341">
        <v>174.3</v>
      </c>
      <c r="AH341" s="10">
        <f>(All_India_Index_Upto_April23__2[[#This Row],[General index]]-AG338)/AG338</f>
        <v>4.0322580645162278E-3</v>
      </c>
    </row>
    <row r="342" spans="1:34" x14ac:dyDescent="0.35">
      <c r="A342" t="s">
        <v>32</v>
      </c>
      <c r="B342">
        <v>2022</v>
      </c>
      <c r="C342" t="s">
        <v>39</v>
      </c>
      <c r="D342">
        <v>167.8</v>
      </c>
      <c r="E342">
        <v>159.30000000000001</v>
      </c>
      <c r="F342">
        <v>217.1</v>
      </c>
      <c r="G342">
        <v>176.6</v>
      </c>
      <c r="H342">
        <v>167.1</v>
      </c>
      <c r="I342">
        <v>184.8</v>
      </c>
      <c r="J342">
        <v>179.5</v>
      </c>
      <c r="K342">
        <v>208.5</v>
      </c>
      <c r="L342">
        <v>164</v>
      </c>
      <c r="M342">
        <v>121.5</v>
      </c>
      <c r="N342">
        <v>186.3</v>
      </c>
      <c r="O342">
        <v>159.80000000000001</v>
      </c>
      <c r="P342">
        <v>187.7</v>
      </c>
      <c r="Q342">
        <v>198.6</v>
      </c>
      <c r="R342">
        <v>172.7</v>
      </c>
      <c r="S342">
        <v>158.69999999999999</v>
      </c>
      <c r="T342">
        <v>170.6</v>
      </c>
      <c r="U342">
        <v>179.5</v>
      </c>
      <c r="V342">
        <v>163.1</v>
      </c>
      <c r="W342">
        <v>171.7</v>
      </c>
      <c r="X342">
        <v>157.4</v>
      </c>
      <c r="Y342">
        <v>169.8</v>
      </c>
      <c r="Z342">
        <v>169.1</v>
      </c>
      <c r="AA342">
        <v>164.6</v>
      </c>
      <c r="AB342">
        <v>179.4</v>
      </c>
      <c r="AC342">
        <f>AVERAGE(All_India_Index_Upto_April23__2[[#This Row],[Pan, tobacco and intoxicants]],All_India_Index_Upto_April23__2[[#This Row],[Recreation and amusement]])</f>
        <v>181.6</v>
      </c>
      <c r="AD342">
        <f>AVERAGE(All_India_Index_Upto_April23__2[[#This Row],[Housing]],All_India_Index_Upto_April23__2[[#This Row],[Household goods and services]])</f>
        <v>165.45</v>
      </c>
      <c r="AE342">
        <f>AVERAGE(All_India_Index_Upto_April23__2[[#This Row],[Health]],All_India_Index_Upto_April23__2[[#This Row],[Personal care and effects]])</f>
        <v>170.75</v>
      </c>
      <c r="AF342">
        <v>164.7</v>
      </c>
      <c r="AG342">
        <v>172.3</v>
      </c>
      <c r="AH342" s="10">
        <f>(All_India_Index_Upto_April23__2[[#This Row],[General index]]-AG339)/AG339</f>
        <v>5.2508751458576761E-3</v>
      </c>
    </row>
    <row r="343" spans="1:34" x14ac:dyDescent="0.35">
      <c r="A343" t="s">
        <v>33</v>
      </c>
      <c r="B343">
        <v>2022</v>
      </c>
      <c r="C343" t="s">
        <v>39</v>
      </c>
      <c r="D343">
        <v>167.8</v>
      </c>
      <c r="E343">
        <v>156.5</v>
      </c>
      <c r="F343">
        <v>213</v>
      </c>
      <c r="G343">
        <v>175.2</v>
      </c>
      <c r="H343">
        <v>166.6</v>
      </c>
      <c r="I343">
        <v>195.8</v>
      </c>
      <c r="J343">
        <v>174.2</v>
      </c>
      <c r="K343">
        <v>182.1</v>
      </c>
      <c r="L343">
        <v>164.3</v>
      </c>
      <c r="M343">
        <v>120</v>
      </c>
      <c r="N343">
        <v>190</v>
      </c>
      <c r="O343">
        <v>168.4</v>
      </c>
      <c r="P343">
        <v>185.2</v>
      </c>
      <c r="Q343">
        <v>194.6</v>
      </c>
      <c r="R343">
        <v>178.3</v>
      </c>
      <c r="S343">
        <v>171.3</v>
      </c>
      <c r="T343">
        <v>177.3</v>
      </c>
      <c r="U343">
        <v>179.6</v>
      </c>
      <c r="V343">
        <v>167.4</v>
      </c>
      <c r="W343">
        <v>176.1</v>
      </c>
      <c r="X343">
        <v>161.6</v>
      </c>
      <c r="Y343">
        <v>169.7</v>
      </c>
      <c r="Z343">
        <v>171.4</v>
      </c>
      <c r="AA343">
        <v>166.3</v>
      </c>
      <c r="AB343">
        <v>175</v>
      </c>
      <c r="AC343">
        <f>AVERAGE(All_India_Index_Upto_April23__2[[#This Row],[Pan, tobacco and intoxicants]],All_India_Index_Upto_April23__2[[#This Row],[Recreation and amusement]])</f>
        <v>180.45</v>
      </c>
      <c r="AD343">
        <f>AVERAGE(All_India_Index_Upto_April23__2[[#This Row],[Housing]],All_India_Index_Upto_April23__2[[#This Row],[Household goods and services]])</f>
        <v>167.60000000000002</v>
      </c>
      <c r="AE343">
        <f>AVERAGE(All_India_Index_Upto_April23__2[[#This Row],[Health]],All_India_Index_Upto_April23__2[[#This Row],[Personal care and effects]])</f>
        <v>172.89999999999998</v>
      </c>
      <c r="AF343">
        <v>168.4</v>
      </c>
      <c r="AG343">
        <v>173.4</v>
      </c>
      <c r="AH343" s="10">
        <f>(All_India_Index_Upto_April23__2[[#This Row],[General index]]-AG340)/AG340</f>
        <v>4.634994206257308E-3</v>
      </c>
    </row>
    <row r="344" spans="1:34" x14ac:dyDescent="0.35">
      <c r="A344" t="s">
        <v>30</v>
      </c>
      <c r="B344">
        <v>2022</v>
      </c>
      <c r="C344" t="s">
        <v>40</v>
      </c>
      <c r="D344">
        <v>0</v>
      </c>
      <c r="E344">
        <v>159.5</v>
      </c>
      <c r="F344">
        <v>204.1</v>
      </c>
      <c r="G344">
        <v>168.3</v>
      </c>
      <c r="H344">
        <v>167.9</v>
      </c>
      <c r="I344">
        <v>198.1</v>
      </c>
      <c r="J344">
        <v>169.2</v>
      </c>
      <c r="K344">
        <v>173.1</v>
      </c>
      <c r="L344">
        <v>167.1</v>
      </c>
      <c r="M344">
        <v>120.2</v>
      </c>
      <c r="N344">
        <v>195.6</v>
      </c>
      <c r="O344">
        <v>174.8</v>
      </c>
      <c r="P344">
        <v>184</v>
      </c>
      <c r="Q344">
        <v>193.7</v>
      </c>
      <c r="R344">
        <v>183.2</v>
      </c>
      <c r="S344">
        <v>181.7</v>
      </c>
      <c r="T344">
        <v>183</v>
      </c>
      <c r="U344">
        <v>179.1</v>
      </c>
      <c r="V344">
        <v>172.3</v>
      </c>
      <c r="W344">
        <v>179.4</v>
      </c>
      <c r="X344">
        <v>166.6</v>
      </c>
      <c r="Y344">
        <v>171.1</v>
      </c>
      <c r="Z344">
        <v>175.7</v>
      </c>
      <c r="AA344">
        <v>169.3</v>
      </c>
      <c r="AB344">
        <v>173.9</v>
      </c>
      <c r="AC344">
        <f>AVERAGE(All_India_Index_Upto_April23__2[[#This Row],[Pan, tobacco and intoxicants]],All_India_Index_Upto_April23__2[[#This Row],[Recreation and amusement]])</f>
        <v>181.5</v>
      </c>
      <c r="AD344">
        <f>AVERAGE(All_India_Index_Upto_April23__2[[#This Row],[Housing]],All_India_Index_Upto_April23__2[[#This Row],[Household goods and services]])</f>
        <v>86.15</v>
      </c>
      <c r="AE344">
        <f>AVERAGE(All_India_Index_Upto_April23__2[[#This Row],[Health]],All_India_Index_Upto_April23__2[[#This Row],[Personal care and effects]])</f>
        <v>175.25</v>
      </c>
      <c r="AF344">
        <v>172.6</v>
      </c>
      <c r="AG344">
        <v>175.3</v>
      </c>
      <c r="AH344" s="10">
        <f>(All_India_Index_Upto_April23__2[[#This Row],[General index]]-AG341)/AG341</f>
        <v>5.737234652897303E-3</v>
      </c>
    </row>
    <row r="345" spans="1:34" x14ac:dyDescent="0.35">
      <c r="A345" t="s">
        <v>32</v>
      </c>
      <c r="B345">
        <v>2022</v>
      </c>
      <c r="C345" t="s">
        <v>40</v>
      </c>
      <c r="D345">
        <v>169</v>
      </c>
      <c r="E345">
        <v>162.1</v>
      </c>
      <c r="F345">
        <v>210.9</v>
      </c>
      <c r="G345">
        <v>170.6</v>
      </c>
      <c r="H345">
        <v>168.4</v>
      </c>
      <c r="I345">
        <v>182.5</v>
      </c>
      <c r="J345">
        <v>177.1</v>
      </c>
      <c r="K345">
        <v>213.1</v>
      </c>
      <c r="L345">
        <v>167.3</v>
      </c>
      <c r="M345">
        <v>122.2</v>
      </c>
      <c r="N345">
        <v>189.7</v>
      </c>
      <c r="O345">
        <v>160.5</v>
      </c>
      <c r="P345">
        <v>188.9</v>
      </c>
      <c r="Q345">
        <v>198.7</v>
      </c>
      <c r="R345">
        <v>173.7</v>
      </c>
      <c r="S345">
        <v>160</v>
      </c>
      <c r="T345">
        <v>171.6</v>
      </c>
      <c r="U345">
        <v>178.4</v>
      </c>
      <c r="V345">
        <v>164.2</v>
      </c>
      <c r="W345">
        <v>172.6</v>
      </c>
      <c r="X345">
        <v>157.69999999999999</v>
      </c>
      <c r="Y345">
        <v>171.4</v>
      </c>
      <c r="Z345">
        <v>169.9</v>
      </c>
      <c r="AA345">
        <v>165.1</v>
      </c>
      <c r="AB345">
        <v>180.4</v>
      </c>
      <c r="AC345">
        <f>AVERAGE(All_India_Index_Upto_April23__2[[#This Row],[Pan, tobacco and intoxicants]],All_India_Index_Upto_April23__2[[#This Row],[Recreation and amusement]])</f>
        <v>181.89999999999998</v>
      </c>
      <c r="AD345">
        <f>AVERAGE(All_India_Index_Upto_April23__2[[#This Row],[Housing]],All_India_Index_Upto_April23__2[[#This Row],[Household goods and services]])</f>
        <v>166.6</v>
      </c>
      <c r="AE345">
        <f>AVERAGE(All_India_Index_Upto_April23__2[[#This Row],[Health]],All_India_Index_Upto_April23__2[[#This Row],[Personal care and effects]])</f>
        <v>172</v>
      </c>
      <c r="AF345">
        <v>165.4</v>
      </c>
      <c r="AG345">
        <v>173.1</v>
      </c>
      <c r="AH345" s="10">
        <f>(All_India_Index_Upto_April23__2[[#This Row],[General index]]-AG342)/AG342</f>
        <v>4.6430644225187636E-3</v>
      </c>
    </row>
    <row r="346" spans="1:34" x14ac:dyDescent="0.35">
      <c r="A346" t="s">
        <v>33</v>
      </c>
      <c r="B346">
        <v>2022</v>
      </c>
      <c r="C346" t="s">
        <v>40</v>
      </c>
      <c r="D346">
        <v>169</v>
      </c>
      <c r="E346">
        <v>160.30000000000001</v>
      </c>
      <c r="F346">
        <v>206.5</v>
      </c>
      <c r="G346">
        <v>169.2</v>
      </c>
      <c r="H346">
        <v>168.1</v>
      </c>
      <c r="I346">
        <v>192.4</v>
      </c>
      <c r="J346">
        <v>172.9</v>
      </c>
      <c r="K346">
        <v>186.7</v>
      </c>
      <c r="L346">
        <v>167.2</v>
      </c>
      <c r="M346">
        <v>120.9</v>
      </c>
      <c r="N346">
        <v>193.6</v>
      </c>
      <c r="O346">
        <v>168.8</v>
      </c>
      <c r="P346">
        <v>186.3</v>
      </c>
      <c r="Q346">
        <v>195</v>
      </c>
      <c r="R346">
        <v>179.5</v>
      </c>
      <c r="S346">
        <v>172.7</v>
      </c>
      <c r="T346">
        <v>178.5</v>
      </c>
      <c r="U346">
        <v>178.8</v>
      </c>
      <c r="V346">
        <v>168.5</v>
      </c>
      <c r="W346">
        <v>176.8</v>
      </c>
      <c r="X346">
        <v>161.9</v>
      </c>
      <c r="Y346">
        <v>171.2</v>
      </c>
      <c r="Z346">
        <v>172.3</v>
      </c>
      <c r="AA346">
        <v>166.9</v>
      </c>
      <c r="AB346">
        <v>176.3</v>
      </c>
      <c r="AC346">
        <f>AVERAGE(All_India_Index_Upto_April23__2[[#This Row],[Pan, tobacco and intoxicants]],All_India_Index_Upto_April23__2[[#This Row],[Recreation and amusement]])</f>
        <v>180.95</v>
      </c>
      <c r="AD346">
        <f>AVERAGE(All_India_Index_Upto_April23__2[[#This Row],[Housing]],All_India_Index_Upto_April23__2[[#This Row],[Household goods and services]])</f>
        <v>168.75</v>
      </c>
      <c r="AE346">
        <f>AVERAGE(All_India_Index_Upto_April23__2[[#This Row],[Health]],All_India_Index_Upto_April23__2[[#This Row],[Personal care and effects]])</f>
        <v>174</v>
      </c>
      <c r="AF346">
        <v>169.1</v>
      </c>
      <c r="AG346">
        <v>174.3</v>
      </c>
      <c r="AH346" s="10">
        <f>(All_India_Index_Upto_April23__2[[#This Row],[General index]]-AG343)/AG343</f>
        <v>5.1903114186851538E-3</v>
      </c>
    </row>
    <row r="347" spans="1:34" x14ac:dyDescent="0.35">
      <c r="A347" t="s">
        <v>30</v>
      </c>
      <c r="B347">
        <v>2022</v>
      </c>
      <c r="C347" t="s">
        <v>41</v>
      </c>
      <c r="D347">
        <v>0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194.5</v>
      </c>
      <c r="R347">
        <v>184.7</v>
      </c>
      <c r="S347">
        <v>183.3</v>
      </c>
      <c r="T347">
        <v>184.5</v>
      </c>
      <c r="U347">
        <v>179.7</v>
      </c>
      <c r="V347">
        <v>173.6</v>
      </c>
      <c r="W347">
        <v>180.2</v>
      </c>
      <c r="X347">
        <v>166.9</v>
      </c>
      <c r="Y347">
        <v>170.8</v>
      </c>
      <c r="Z347">
        <v>176.2</v>
      </c>
      <c r="AA347">
        <v>170</v>
      </c>
      <c r="AB347">
        <v>175.5</v>
      </c>
      <c r="AC347">
        <f>AVERAGE(All_India_Index_Upto_April23__2[[#This Row],[Pan, tobacco and intoxicants]],All_India_Index_Upto_April23__2[[#This Row],[Recreation and amusement]])</f>
        <v>182.25</v>
      </c>
      <c r="AD347">
        <f>AVERAGE(All_India_Index_Upto_April23__2[[#This Row],[Housing]],All_India_Index_Upto_April23__2[[#This Row],[Household goods and services]])</f>
        <v>86.8</v>
      </c>
      <c r="AE347">
        <f>AVERAGE(All_India_Index_Upto_April23__2[[#This Row],[Health]],All_India_Index_Upto_April23__2[[#This Row],[Personal care and effects]])</f>
        <v>175.5</v>
      </c>
      <c r="AF347">
        <v>173.1</v>
      </c>
      <c r="AG347">
        <v>176.4</v>
      </c>
      <c r="AH347" s="10">
        <f>(All_India_Index_Upto_April23__2[[#This Row],[General index]]-AG344)/AG344</f>
        <v>6.2749572162007659E-3</v>
      </c>
    </row>
    <row r="348" spans="1:34" x14ac:dyDescent="0.35">
      <c r="A348" t="s">
        <v>32</v>
      </c>
      <c r="B348">
        <v>2022</v>
      </c>
      <c r="C348" t="s">
        <v>41</v>
      </c>
      <c r="D348">
        <v>169.5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199.7</v>
      </c>
      <c r="R348">
        <v>175</v>
      </c>
      <c r="S348">
        <v>161.69999999999999</v>
      </c>
      <c r="T348">
        <v>173</v>
      </c>
      <c r="U348">
        <v>179.2</v>
      </c>
      <c r="V348">
        <v>165</v>
      </c>
      <c r="W348">
        <v>173.8</v>
      </c>
      <c r="X348">
        <v>158.19999999999999</v>
      </c>
      <c r="Y348">
        <v>171.1</v>
      </c>
      <c r="Z348">
        <v>170.9</v>
      </c>
      <c r="AA348">
        <v>165.8</v>
      </c>
      <c r="AB348">
        <v>181.8</v>
      </c>
      <c r="AC348">
        <f>AVERAGE(All_India_Index_Upto_April23__2[[#This Row],[Pan, tobacco and intoxicants]],All_India_Index_Upto_April23__2[[#This Row],[Recreation and amusement]])</f>
        <v>182.75</v>
      </c>
      <c r="AD348">
        <f>AVERAGE(All_India_Index_Upto_April23__2[[#This Row],[Housing]],All_India_Index_Upto_April23__2[[#This Row],[Household goods and services]])</f>
        <v>167.25</v>
      </c>
      <c r="AE348">
        <f>AVERAGE(All_India_Index_Upto_April23__2[[#This Row],[Health]],All_India_Index_Upto_April23__2[[#This Row],[Personal care and effects]])</f>
        <v>172.45</v>
      </c>
      <c r="AF348">
        <v>166.1</v>
      </c>
      <c r="AG348">
        <v>174.1</v>
      </c>
      <c r="AH348" s="10">
        <f>(All_India_Index_Upto_April23__2[[#This Row],[General index]]-AG345)/AG345</f>
        <v>5.7770075101097633E-3</v>
      </c>
    </row>
    <row r="349" spans="1:34" x14ac:dyDescent="0.35">
      <c r="A349" t="s">
        <v>33</v>
      </c>
      <c r="B349">
        <v>2022</v>
      </c>
      <c r="C349" t="s">
        <v>41</v>
      </c>
      <c r="D349">
        <v>169.5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195.9</v>
      </c>
      <c r="R349">
        <v>180.9</v>
      </c>
      <c r="S349">
        <v>174.3</v>
      </c>
      <c r="T349">
        <v>179.9</v>
      </c>
      <c r="U349">
        <v>179.5</v>
      </c>
      <c r="V349">
        <v>169.5</v>
      </c>
      <c r="W349">
        <v>177.8</v>
      </c>
      <c r="X349">
        <v>162.30000000000001</v>
      </c>
      <c r="Y349">
        <v>170.9</v>
      </c>
      <c r="Z349">
        <v>173.1</v>
      </c>
      <c r="AA349">
        <v>167.6</v>
      </c>
      <c r="AB349">
        <v>177.8</v>
      </c>
      <c r="AC349">
        <f>AVERAGE(All_India_Index_Upto_April23__2[[#This Row],[Pan, tobacco and intoxicants]],All_India_Index_Upto_April23__2[[#This Row],[Recreation and amusement]])</f>
        <v>181.75</v>
      </c>
      <c r="AD349">
        <f>AVERAGE(All_India_Index_Upto_April23__2[[#This Row],[Housing]],All_India_Index_Upto_April23__2[[#This Row],[Household goods and services]])</f>
        <v>169.5</v>
      </c>
      <c r="AE349">
        <f>AVERAGE(All_India_Index_Upto_April23__2[[#This Row],[Health]],All_India_Index_Upto_April23__2[[#This Row],[Personal care and effects]])</f>
        <v>174.35000000000002</v>
      </c>
      <c r="AF349">
        <v>169.7</v>
      </c>
      <c r="AG349">
        <v>175.3</v>
      </c>
      <c r="AH349" s="10">
        <f>(All_India_Index_Upto_April23__2[[#This Row],[General index]]-AG346)/AG346</f>
        <v>5.737234652897303E-3</v>
      </c>
    </row>
    <row r="350" spans="1:34" x14ac:dyDescent="0.35">
      <c r="A350" t="s">
        <v>30</v>
      </c>
      <c r="B350">
        <v>2022</v>
      </c>
      <c r="C350" t="s">
        <v>42</v>
      </c>
      <c r="D350">
        <v>0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194.9</v>
      </c>
      <c r="R350">
        <v>186.1</v>
      </c>
      <c r="S350">
        <v>184.4</v>
      </c>
      <c r="T350">
        <v>185.9</v>
      </c>
      <c r="U350">
        <v>180.8</v>
      </c>
      <c r="V350">
        <v>174.4</v>
      </c>
      <c r="W350">
        <v>181.2</v>
      </c>
      <c r="X350">
        <v>167.4</v>
      </c>
      <c r="Y350">
        <v>172</v>
      </c>
      <c r="Z350">
        <v>176.5</v>
      </c>
      <c r="AA350">
        <v>170.6</v>
      </c>
      <c r="AB350">
        <v>177.4</v>
      </c>
      <c r="AC350">
        <f>AVERAGE(All_India_Index_Upto_April23__2[[#This Row],[Pan, tobacco and intoxicants]],All_India_Index_Upto_April23__2[[#This Row],[Recreation and amusement]])</f>
        <v>182.75</v>
      </c>
      <c r="AD350">
        <f>AVERAGE(All_India_Index_Upto_April23__2[[#This Row],[Housing]],All_India_Index_Upto_April23__2[[#This Row],[Household goods and services]])</f>
        <v>87.2</v>
      </c>
      <c r="AE350">
        <f>AVERAGE(All_India_Index_Upto_April23__2[[#This Row],[Health]],All_India_Index_Upto_April23__2[[#This Row],[Personal care and effects]])</f>
        <v>176.6</v>
      </c>
      <c r="AF350">
        <v>173.9</v>
      </c>
      <c r="AG350">
        <v>177.9</v>
      </c>
      <c r="AH350" s="10">
        <f>(All_India_Index_Upto_April23__2[[#This Row],[General index]]-AG347)/AG347</f>
        <v>8.5034013605442167E-3</v>
      </c>
    </row>
    <row r="351" spans="1:34" x14ac:dyDescent="0.35">
      <c r="A351" t="s">
        <v>32</v>
      </c>
      <c r="B351">
        <v>2022</v>
      </c>
      <c r="C351" t="s">
        <v>42</v>
      </c>
      <c r="D351">
        <v>171.2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200.1</v>
      </c>
      <c r="R351">
        <v>175.5</v>
      </c>
      <c r="S351">
        <v>162.6</v>
      </c>
      <c r="T351">
        <v>173.6</v>
      </c>
      <c r="U351">
        <v>180</v>
      </c>
      <c r="V351">
        <v>166</v>
      </c>
      <c r="W351">
        <v>174.7</v>
      </c>
      <c r="X351">
        <v>158.80000000000001</v>
      </c>
      <c r="Y351">
        <v>172.3</v>
      </c>
      <c r="Z351">
        <v>171.2</v>
      </c>
      <c r="AA351">
        <v>166.3</v>
      </c>
      <c r="AB351">
        <v>183.3</v>
      </c>
      <c r="AC351">
        <f>AVERAGE(All_India_Index_Upto_April23__2[[#This Row],[Pan, tobacco and intoxicants]],All_India_Index_Upto_April23__2[[#This Row],[Recreation and amusement]])</f>
        <v>183.2</v>
      </c>
      <c r="AD351">
        <f>AVERAGE(All_India_Index_Upto_April23__2[[#This Row],[Housing]],All_India_Index_Upto_April23__2[[#This Row],[Household goods and services]])</f>
        <v>168.6</v>
      </c>
      <c r="AE351">
        <f>AVERAGE(All_India_Index_Upto_April23__2[[#This Row],[Health]],All_India_Index_Upto_April23__2[[#This Row],[Personal care and effects]])</f>
        <v>173.5</v>
      </c>
      <c r="AF351">
        <v>166.8</v>
      </c>
      <c r="AG351">
        <v>175.3</v>
      </c>
      <c r="AH351" s="10">
        <f>(All_India_Index_Upto_April23__2[[#This Row],[General index]]-AG348)/AG348</f>
        <v>6.8925904652499545E-3</v>
      </c>
    </row>
    <row r="352" spans="1:34" x14ac:dyDescent="0.35">
      <c r="A352" t="s">
        <v>33</v>
      </c>
      <c r="B352">
        <v>2022</v>
      </c>
      <c r="C352" t="s">
        <v>42</v>
      </c>
      <c r="D352">
        <v>171.2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196.3</v>
      </c>
      <c r="R352">
        <v>181.9</v>
      </c>
      <c r="S352">
        <v>175.3</v>
      </c>
      <c r="T352">
        <v>181</v>
      </c>
      <c r="U352">
        <v>180.5</v>
      </c>
      <c r="V352">
        <v>170.4</v>
      </c>
      <c r="W352">
        <v>178.7</v>
      </c>
      <c r="X352">
        <v>162.9</v>
      </c>
      <c r="Y352">
        <v>172.1</v>
      </c>
      <c r="Z352">
        <v>173.4</v>
      </c>
      <c r="AA352">
        <v>168.2</v>
      </c>
      <c r="AB352">
        <v>179.6</v>
      </c>
      <c r="AC352">
        <f>AVERAGE(All_India_Index_Upto_April23__2[[#This Row],[Pan, tobacco and intoxicants]],All_India_Index_Upto_April23__2[[#This Row],[Recreation and amusement]])</f>
        <v>182.25</v>
      </c>
      <c r="AD352">
        <f>AVERAGE(All_India_Index_Upto_April23__2[[#This Row],[Housing]],All_India_Index_Upto_April23__2[[#This Row],[Household goods and services]])</f>
        <v>170.8</v>
      </c>
      <c r="AE352">
        <f>AVERAGE(All_India_Index_Upto_April23__2[[#This Row],[Health]],All_India_Index_Upto_April23__2[[#This Row],[Personal care and effects]])</f>
        <v>175.39999999999998</v>
      </c>
      <c r="AF352">
        <v>170.5</v>
      </c>
      <c r="AG352">
        <v>176.7</v>
      </c>
      <c r="AH352" s="10">
        <f>(All_India_Index_Upto_April23__2[[#This Row],[General index]]-AG349)/AG349</f>
        <v>7.9863091842554308E-3</v>
      </c>
    </row>
    <row r="353" spans="1:34" x14ac:dyDescent="0.35">
      <c r="A353" t="s">
        <v>30</v>
      </c>
      <c r="B353">
        <v>2022</v>
      </c>
      <c r="C353" t="s">
        <v>44</v>
      </c>
      <c r="D353">
        <v>0</v>
      </c>
      <c r="E353">
        <v>166.9</v>
      </c>
      <c r="F353">
        <v>207.2</v>
      </c>
      <c r="G353">
        <v>180.2</v>
      </c>
      <c r="H353">
        <v>172.3</v>
      </c>
      <c r="I353">
        <v>194</v>
      </c>
      <c r="J353">
        <v>159.1</v>
      </c>
      <c r="K353">
        <v>171.6</v>
      </c>
      <c r="L353">
        <v>170.2</v>
      </c>
      <c r="M353">
        <v>121.5</v>
      </c>
      <c r="N353">
        <v>204.8</v>
      </c>
      <c r="O353">
        <v>176.4</v>
      </c>
      <c r="P353">
        <v>186.9</v>
      </c>
      <c r="Q353">
        <v>195.5</v>
      </c>
      <c r="R353">
        <v>187.2</v>
      </c>
      <c r="S353">
        <v>185.2</v>
      </c>
      <c r="T353">
        <v>186.9</v>
      </c>
      <c r="U353">
        <v>181.9</v>
      </c>
      <c r="V353">
        <v>175.5</v>
      </c>
      <c r="W353">
        <v>182.3</v>
      </c>
      <c r="X353">
        <v>167.5</v>
      </c>
      <c r="Y353">
        <v>173.4</v>
      </c>
      <c r="Z353">
        <v>176.9</v>
      </c>
      <c r="AA353">
        <v>170.8</v>
      </c>
      <c r="AB353">
        <v>176.6</v>
      </c>
      <c r="AC353">
        <f>AVERAGE(All_India_Index_Upto_April23__2[[#This Row],[Pan, tobacco and intoxicants]],All_India_Index_Upto_April23__2[[#This Row],[Recreation and amusement]])</f>
        <v>183.15</v>
      </c>
      <c r="AD353">
        <f>AVERAGE(All_India_Index_Upto_April23__2[[#This Row],[Housing]],All_India_Index_Upto_April23__2[[#This Row],[Household goods and services]])</f>
        <v>87.75</v>
      </c>
      <c r="AE353">
        <f>AVERAGE(All_India_Index_Upto_April23__2[[#This Row],[Health]],All_India_Index_Upto_April23__2[[#This Row],[Personal care and effects]])</f>
        <v>177.85000000000002</v>
      </c>
      <c r="AF353">
        <v>174.6</v>
      </c>
      <c r="AG353">
        <v>177.8</v>
      </c>
      <c r="AH353" s="10">
        <f>(All_India_Index_Upto_April23__2[[#This Row],[General index]]-AG350)/AG350</f>
        <v>-5.6211354693644919E-4</v>
      </c>
    </row>
    <row r="354" spans="1:34" x14ac:dyDescent="0.35">
      <c r="A354" t="s">
        <v>32</v>
      </c>
      <c r="B354">
        <v>2022</v>
      </c>
      <c r="C354" t="s">
        <v>44</v>
      </c>
      <c r="D354">
        <v>171.8</v>
      </c>
      <c r="E354">
        <v>168.4</v>
      </c>
      <c r="F354">
        <v>213.4</v>
      </c>
      <c r="G354">
        <v>183.2</v>
      </c>
      <c r="H354">
        <v>172.3</v>
      </c>
      <c r="I354">
        <v>180</v>
      </c>
      <c r="J354">
        <v>162.6</v>
      </c>
      <c r="K354">
        <v>205.5</v>
      </c>
      <c r="L354">
        <v>171</v>
      </c>
      <c r="M354">
        <v>123.4</v>
      </c>
      <c r="N354">
        <v>198.8</v>
      </c>
      <c r="O354">
        <v>162.1</v>
      </c>
      <c r="P354">
        <v>192.4</v>
      </c>
      <c r="Q354">
        <v>200.6</v>
      </c>
      <c r="R354">
        <v>176.7</v>
      </c>
      <c r="S354">
        <v>163.5</v>
      </c>
      <c r="T354">
        <v>174.7</v>
      </c>
      <c r="U354">
        <v>180.3</v>
      </c>
      <c r="V354">
        <v>166.9</v>
      </c>
      <c r="W354">
        <v>175.8</v>
      </c>
      <c r="X354">
        <v>158.9</v>
      </c>
      <c r="Y354">
        <v>173.8</v>
      </c>
      <c r="Z354">
        <v>171.5</v>
      </c>
      <c r="AA354">
        <v>166.7</v>
      </c>
      <c r="AB354">
        <v>181.3</v>
      </c>
      <c r="AC354">
        <f>AVERAGE(All_India_Index_Upto_April23__2[[#This Row],[Pan, tobacco and intoxicants]],All_India_Index_Upto_April23__2[[#This Row],[Recreation and amusement]])</f>
        <v>183.64999999999998</v>
      </c>
      <c r="AD354">
        <f>AVERAGE(All_India_Index_Upto_April23__2[[#This Row],[Housing]],All_India_Index_Upto_April23__2[[#This Row],[Household goods and services]])</f>
        <v>169.35000000000002</v>
      </c>
      <c r="AE354">
        <f>AVERAGE(All_India_Index_Upto_April23__2[[#This Row],[Health]],All_India_Index_Upto_April23__2[[#This Row],[Personal care and effects]])</f>
        <v>174.8</v>
      </c>
      <c r="AF354">
        <v>167.4</v>
      </c>
      <c r="AG354">
        <v>174.1</v>
      </c>
      <c r="AH354" s="10">
        <f>(All_India_Index_Upto_April23__2[[#This Row],[General index]]-AG351)/AG351</f>
        <v>-6.8454078722191497E-3</v>
      </c>
    </row>
    <row r="355" spans="1:34" x14ac:dyDescent="0.35">
      <c r="A355" t="s">
        <v>33</v>
      </c>
      <c r="B355">
        <v>2022</v>
      </c>
      <c r="C355" t="s">
        <v>44</v>
      </c>
      <c r="D355">
        <v>171.8</v>
      </c>
      <c r="E355">
        <v>167.4</v>
      </c>
      <c r="F355">
        <v>209.4</v>
      </c>
      <c r="G355">
        <v>181.4</v>
      </c>
      <c r="H355">
        <v>172.3</v>
      </c>
      <c r="I355">
        <v>188.9</v>
      </c>
      <c r="J355">
        <v>160.69999999999999</v>
      </c>
      <c r="K355">
        <v>183.1</v>
      </c>
      <c r="L355">
        <v>170.5</v>
      </c>
      <c r="M355">
        <v>122.1</v>
      </c>
      <c r="N355">
        <v>202.8</v>
      </c>
      <c r="O355">
        <v>170.4</v>
      </c>
      <c r="P355">
        <v>189.5</v>
      </c>
      <c r="Q355">
        <v>196.9</v>
      </c>
      <c r="R355">
        <v>183.1</v>
      </c>
      <c r="S355">
        <v>176.2</v>
      </c>
      <c r="T355">
        <v>182.1</v>
      </c>
      <c r="U355">
        <v>181.3</v>
      </c>
      <c r="V355">
        <v>171.4</v>
      </c>
      <c r="W355">
        <v>179.8</v>
      </c>
      <c r="X355">
        <v>163</v>
      </c>
      <c r="Y355">
        <v>173.6</v>
      </c>
      <c r="Z355">
        <v>173.7</v>
      </c>
      <c r="AA355">
        <v>168.5</v>
      </c>
      <c r="AB355">
        <v>178.3</v>
      </c>
      <c r="AC355">
        <f>AVERAGE(All_India_Index_Upto_April23__2[[#This Row],[Pan, tobacco and intoxicants]],All_India_Index_Upto_April23__2[[#This Row],[Recreation and amusement]])</f>
        <v>182.7</v>
      </c>
      <c r="AD355">
        <f>AVERAGE(All_India_Index_Upto_April23__2[[#This Row],[Housing]],All_India_Index_Upto_April23__2[[#This Row],[Household goods and services]])</f>
        <v>171.60000000000002</v>
      </c>
      <c r="AE355">
        <f>AVERAGE(All_India_Index_Upto_April23__2[[#This Row],[Health]],All_India_Index_Upto_April23__2[[#This Row],[Personal care and effects]])</f>
        <v>176.7</v>
      </c>
      <c r="AF355">
        <v>171.1</v>
      </c>
      <c r="AG355">
        <v>176.5</v>
      </c>
      <c r="AH355" s="10">
        <f>(All_India_Index_Upto_April23__2[[#This Row],[General index]]-AG352)/AG352</f>
        <v>-1.1318619128465684E-3</v>
      </c>
    </row>
    <row r="356" spans="1:34" x14ac:dyDescent="0.35">
      <c r="A356" t="s">
        <v>30</v>
      </c>
      <c r="B356">
        <v>2022</v>
      </c>
      <c r="C356" t="s">
        <v>45</v>
      </c>
      <c r="D356">
        <v>0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195.9</v>
      </c>
      <c r="R356">
        <v>188.1</v>
      </c>
      <c r="S356">
        <v>185.9</v>
      </c>
      <c r="T356">
        <v>187.8</v>
      </c>
      <c r="U356">
        <v>182.8</v>
      </c>
      <c r="V356">
        <v>176.4</v>
      </c>
      <c r="W356">
        <v>183.5</v>
      </c>
      <c r="X356">
        <v>167.8</v>
      </c>
      <c r="Y356">
        <v>175.7</v>
      </c>
      <c r="Z356">
        <v>177.3</v>
      </c>
      <c r="AA356">
        <v>171.2</v>
      </c>
      <c r="AB356">
        <v>174.4</v>
      </c>
      <c r="AC356">
        <f>AVERAGE(All_India_Index_Upto_April23__2[[#This Row],[Pan, tobacco and intoxicants]],All_India_Index_Upto_April23__2[[#This Row],[Recreation and amusement]])</f>
        <v>183.55</v>
      </c>
      <c r="AD356">
        <f>AVERAGE(All_India_Index_Upto_April23__2[[#This Row],[Housing]],All_India_Index_Upto_April23__2[[#This Row],[Household goods and services]])</f>
        <v>88.2</v>
      </c>
      <c r="AE356">
        <f>AVERAGE(All_India_Index_Upto_April23__2[[#This Row],[Health]],All_India_Index_Upto_April23__2[[#This Row],[Personal care and effects]])</f>
        <v>179.6</v>
      </c>
      <c r="AF356">
        <v>175.5</v>
      </c>
      <c r="AG356">
        <v>177.1</v>
      </c>
      <c r="AH356" s="10">
        <f>(All_India_Index_Upto_April23__2[[#This Row],[General index]]-AG353)/AG353</f>
        <v>-3.9370078740158434E-3</v>
      </c>
    </row>
    <row r="357" spans="1:34" x14ac:dyDescent="0.35">
      <c r="A357" t="s">
        <v>32</v>
      </c>
      <c r="B357">
        <v>2022</v>
      </c>
      <c r="C357" t="s">
        <v>45</v>
      </c>
      <c r="D357">
        <v>170.7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201.1</v>
      </c>
      <c r="R357">
        <v>177.7</v>
      </c>
      <c r="S357">
        <v>164.5</v>
      </c>
      <c r="T357">
        <v>175.7</v>
      </c>
      <c r="U357">
        <v>180.6</v>
      </c>
      <c r="V357">
        <v>167.3</v>
      </c>
      <c r="W357">
        <v>177.2</v>
      </c>
      <c r="X357">
        <v>159.4</v>
      </c>
      <c r="Y357">
        <v>176</v>
      </c>
      <c r="Z357">
        <v>171.8</v>
      </c>
      <c r="AA357">
        <v>167.1</v>
      </c>
      <c r="AB357">
        <v>178.6</v>
      </c>
      <c r="AC357">
        <f>AVERAGE(All_India_Index_Upto_April23__2[[#This Row],[Pan, tobacco and intoxicants]],All_India_Index_Upto_April23__2[[#This Row],[Recreation and amusement]])</f>
        <v>184.1</v>
      </c>
      <c r="AD357">
        <f>AVERAGE(All_India_Index_Upto_April23__2[[#This Row],[Housing]],All_India_Index_Upto_April23__2[[#This Row],[Household goods and services]])</f>
        <v>169</v>
      </c>
      <c r="AE357">
        <f>AVERAGE(All_India_Index_Upto_April23__2[[#This Row],[Health]],All_India_Index_Upto_April23__2[[#This Row],[Personal care and effects]])</f>
        <v>176.6</v>
      </c>
      <c r="AF357">
        <v>168.2</v>
      </c>
      <c r="AG357">
        <v>174.1</v>
      </c>
      <c r="AH357" s="10">
        <f>(All_India_Index_Upto_April23__2[[#This Row],[General index]]-AG354)/AG354</f>
        <v>0</v>
      </c>
    </row>
    <row r="358" spans="1:34" x14ac:dyDescent="0.35">
      <c r="A358" t="s">
        <v>33</v>
      </c>
      <c r="B358">
        <v>2022</v>
      </c>
      <c r="C358" t="s">
        <v>45</v>
      </c>
      <c r="D358">
        <v>170.7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197.3</v>
      </c>
      <c r="R358">
        <v>184</v>
      </c>
      <c r="S358">
        <v>177</v>
      </c>
      <c r="T358">
        <v>183</v>
      </c>
      <c r="U358">
        <v>182</v>
      </c>
      <c r="V358">
        <v>172.1</v>
      </c>
      <c r="W358">
        <v>181.1</v>
      </c>
      <c r="X358">
        <v>163.4</v>
      </c>
      <c r="Y358">
        <v>175.8</v>
      </c>
      <c r="Z358">
        <v>174.1</v>
      </c>
      <c r="AA358">
        <v>168.9</v>
      </c>
      <c r="AB358">
        <v>175.9</v>
      </c>
      <c r="AC358">
        <f>AVERAGE(All_India_Index_Upto_April23__2[[#This Row],[Pan, tobacco and intoxicants]],All_India_Index_Upto_April23__2[[#This Row],[Recreation and amusement]])</f>
        <v>183.10000000000002</v>
      </c>
      <c r="AD358">
        <f>AVERAGE(All_India_Index_Upto_April23__2[[#This Row],[Housing]],All_India_Index_Upto_April23__2[[#This Row],[Household goods and services]])</f>
        <v>171.39999999999998</v>
      </c>
      <c r="AE358">
        <f>AVERAGE(All_India_Index_Upto_April23__2[[#This Row],[Health]],All_India_Index_Upto_April23__2[[#This Row],[Personal care and effects]])</f>
        <v>178.45</v>
      </c>
      <c r="AF358">
        <v>172</v>
      </c>
      <c r="AG358">
        <v>175.7</v>
      </c>
      <c r="AH358" s="10">
        <f>(All_India_Index_Upto_April23__2[[#This Row],[General index]]-AG355)/AG355</f>
        <v>-4.5325779036827843E-3</v>
      </c>
    </row>
    <row r="359" spans="1:34" x14ac:dyDescent="0.35">
      <c r="A359" t="s">
        <v>30</v>
      </c>
      <c r="B359">
        <v>2023</v>
      </c>
      <c r="C359" t="s">
        <v>31</v>
      </c>
      <c r="D359">
        <v>0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196.9</v>
      </c>
      <c r="R359">
        <v>189</v>
      </c>
      <c r="S359">
        <v>186.3</v>
      </c>
      <c r="T359">
        <v>188.6</v>
      </c>
      <c r="U359">
        <v>183.2</v>
      </c>
      <c r="V359">
        <v>177.2</v>
      </c>
      <c r="W359">
        <v>184.7</v>
      </c>
      <c r="X359">
        <v>168.2</v>
      </c>
      <c r="Y359">
        <v>178.4</v>
      </c>
      <c r="Z359">
        <v>177.8</v>
      </c>
      <c r="AA359">
        <v>171.8</v>
      </c>
      <c r="AB359">
        <v>175</v>
      </c>
      <c r="AC359">
        <f>AVERAGE(All_India_Index_Upto_April23__2[[#This Row],[Pan, tobacco and intoxicants]],All_India_Index_Upto_April23__2[[#This Row],[Recreation and amusement]])</f>
        <v>184.35000000000002</v>
      </c>
      <c r="AD359">
        <f>AVERAGE(All_India_Index_Upto_April23__2[[#This Row],[Housing]],All_India_Index_Upto_April23__2[[#This Row],[Household goods and services]])</f>
        <v>88.6</v>
      </c>
      <c r="AE359">
        <f>AVERAGE(All_India_Index_Upto_April23__2[[#This Row],[Health]],All_India_Index_Upto_April23__2[[#This Row],[Personal care and effects]])</f>
        <v>181.55</v>
      </c>
      <c r="AF359">
        <v>176.5</v>
      </c>
      <c r="AG359">
        <v>177.8</v>
      </c>
      <c r="AH359" s="10">
        <f>(All_India_Index_Upto_April23__2[[#This Row],[General index]]-AG356)/AG356</f>
        <v>3.9525691699605703E-3</v>
      </c>
    </row>
    <row r="360" spans="1:34" x14ac:dyDescent="0.35">
      <c r="A360" t="s">
        <v>32</v>
      </c>
      <c r="B360">
        <v>2023</v>
      </c>
      <c r="C360" t="s">
        <v>31</v>
      </c>
      <c r="D360">
        <v>172.1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201.6</v>
      </c>
      <c r="R360">
        <v>178.7</v>
      </c>
      <c r="S360">
        <v>165.3</v>
      </c>
      <c r="T360">
        <v>176.6</v>
      </c>
      <c r="U360">
        <v>180.1</v>
      </c>
      <c r="V360">
        <v>168</v>
      </c>
      <c r="W360">
        <v>178.5</v>
      </c>
      <c r="X360">
        <v>159.5</v>
      </c>
      <c r="Y360">
        <v>178.8</v>
      </c>
      <c r="Z360">
        <v>171.8</v>
      </c>
      <c r="AA360">
        <v>167.8</v>
      </c>
      <c r="AB360">
        <v>179.5</v>
      </c>
      <c r="AC360">
        <f>AVERAGE(All_India_Index_Upto_April23__2[[#This Row],[Pan, tobacco and intoxicants]],All_India_Index_Upto_April23__2[[#This Row],[Recreation and amusement]])</f>
        <v>184.7</v>
      </c>
      <c r="AD360">
        <f>AVERAGE(All_India_Index_Upto_April23__2[[#This Row],[Housing]],All_India_Index_Upto_April23__2[[#This Row],[Household goods and services]])</f>
        <v>170.05</v>
      </c>
      <c r="AE360">
        <f>AVERAGE(All_India_Index_Upto_April23__2[[#This Row],[Health]],All_India_Index_Upto_April23__2[[#This Row],[Personal care and effects]])</f>
        <v>178.65</v>
      </c>
      <c r="AF360">
        <v>168.9</v>
      </c>
      <c r="AG360">
        <v>174.9</v>
      </c>
      <c r="AH360" s="10">
        <f>(All_India_Index_Upto_April23__2[[#This Row],[General index]]-AG357)/AG357</f>
        <v>4.5950603101666361E-3</v>
      </c>
    </row>
    <row r="361" spans="1:34" x14ac:dyDescent="0.35">
      <c r="A361" t="s">
        <v>33</v>
      </c>
      <c r="B361">
        <v>2023</v>
      </c>
      <c r="C361" t="s">
        <v>31</v>
      </c>
      <c r="D361">
        <v>172.1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198.2</v>
      </c>
      <c r="R361">
        <v>184.9</v>
      </c>
      <c r="S361">
        <v>177.6</v>
      </c>
      <c r="T361">
        <v>183.8</v>
      </c>
      <c r="U361">
        <v>182</v>
      </c>
      <c r="V361">
        <v>172.9</v>
      </c>
      <c r="W361">
        <v>182.3</v>
      </c>
      <c r="X361">
        <v>163.6</v>
      </c>
      <c r="Y361">
        <v>178.6</v>
      </c>
      <c r="Z361">
        <v>174.3</v>
      </c>
      <c r="AA361">
        <v>169.5</v>
      </c>
      <c r="AB361">
        <v>176.7</v>
      </c>
      <c r="AC361">
        <f>AVERAGE(All_India_Index_Upto_April23__2[[#This Row],[Pan, tobacco and intoxicants]],All_India_Index_Upto_April23__2[[#This Row],[Recreation and amusement]])</f>
        <v>183.85</v>
      </c>
      <c r="AD361">
        <f>AVERAGE(All_India_Index_Upto_April23__2[[#This Row],[Housing]],All_India_Index_Upto_April23__2[[#This Row],[Household goods and services]])</f>
        <v>172.5</v>
      </c>
      <c r="AE361">
        <f>AVERAGE(All_India_Index_Upto_April23__2[[#This Row],[Health]],All_India_Index_Upto_April23__2[[#This Row],[Personal care and effects]])</f>
        <v>180.45</v>
      </c>
      <c r="AF361">
        <v>172.8</v>
      </c>
      <c r="AG361">
        <v>176.5</v>
      </c>
      <c r="AH361" s="10">
        <f>(All_India_Index_Upto_April23__2[[#This Row],[General index]]-AG358)/AG358</f>
        <v>4.5532157085942599E-3</v>
      </c>
    </row>
    <row r="362" spans="1:34" x14ac:dyDescent="0.35">
      <c r="A362" t="s">
        <v>30</v>
      </c>
      <c r="B362">
        <v>2023</v>
      </c>
      <c r="C362" t="s">
        <v>34</v>
      </c>
      <c r="D362">
        <v>0</v>
      </c>
      <c r="E362">
        <v>174.2</v>
      </c>
      <c r="F362">
        <v>205.2</v>
      </c>
      <c r="G362">
        <v>173.9</v>
      </c>
      <c r="H362">
        <v>177</v>
      </c>
      <c r="I362">
        <v>183.4</v>
      </c>
      <c r="J362">
        <v>167.2</v>
      </c>
      <c r="K362">
        <v>140.9</v>
      </c>
      <c r="L362">
        <v>170.4</v>
      </c>
      <c r="M362">
        <v>119.1</v>
      </c>
      <c r="N362">
        <v>212.1</v>
      </c>
      <c r="O362">
        <v>177.6</v>
      </c>
      <c r="P362">
        <v>189.9</v>
      </c>
      <c r="Q362">
        <v>198.3</v>
      </c>
      <c r="R362">
        <v>190</v>
      </c>
      <c r="S362">
        <v>187</v>
      </c>
      <c r="T362">
        <v>189.6</v>
      </c>
      <c r="U362">
        <v>181.6</v>
      </c>
      <c r="V362">
        <v>178.6</v>
      </c>
      <c r="W362">
        <v>186.6</v>
      </c>
      <c r="X362">
        <v>169</v>
      </c>
      <c r="Y362">
        <v>180.7</v>
      </c>
      <c r="Z362">
        <v>178.5</v>
      </c>
      <c r="AA362">
        <v>172.8</v>
      </c>
      <c r="AB362">
        <v>174.8</v>
      </c>
      <c r="AC362">
        <f>AVERAGE(All_India_Index_Upto_April23__2[[#This Row],[Pan, tobacco and intoxicants]],All_India_Index_Upto_April23__2[[#This Row],[Recreation and amusement]])</f>
        <v>185.55</v>
      </c>
      <c r="AD362">
        <f>AVERAGE(All_India_Index_Upto_April23__2[[#This Row],[Housing]],All_India_Index_Upto_April23__2[[#This Row],[Household goods and services]])</f>
        <v>89.3</v>
      </c>
      <c r="AE362">
        <f>AVERAGE(All_India_Index_Upto_April23__2[[#This Row],[Health]],All_India_Index_Upto_April23__2[[#This Row],[Personal care and effects]])</f>
        <v>183.64999999999998</v>
      </c>
      <c r="AF362">
        <v>177.9</v>
      </c>
      <c r="AG362">
        <v>178</v>
      </c>
      <c r="AH362" s="10">
        <f>(All_India_Index_Upto_April23__2[[#This Row],[General index]]-AG359)/AG359</f>
        <v>1.1248593925758639E-3</v>
      </c>
    </row>
    <row r="363" spans="1:34" x14ac:dyDescent="0.35">
      <c r="A363" t="s">
        <v>32</v>
      </c>
      <c r="B363">
        <v>2023</v>
      </c>
      <c r="C363" t="s">
        <v>34</v>
      </c>
      <c r="D363">
        <v>173.5</v>
      </c>
      <c r="E363">
        <v>174.7</v>
      </c>
      <c r="F363">
        <v>212.2</v>
      </c>
      <c r="G363">
        <v>177.2</v>
      </c>
      <c r="H363">
        <v>177.9</v>
      </c>
      <c r="I363">
        <v>172.2</v>
      </c>
      <c r="J363">
        <v>172.1</v>
      </c>
      <c r="K363">
        <v>175.8</v>
      </c>
      <c r="L363">
        <v>172.2</v>
      </c>
      <c r="M363">
        <v>121.9</v>
      </c>
      <c r="N363">
        <v>204.8</v>
      </c>
      <c r="O363">
        <v>164.9</v>
      </c>
      <c r="P363">
        <v>196.6</v>
      </c>
      <c r="Q363">
        <v>202.7</v>
      </c>
      <c r="R363">
        <v>180.3</v>
      </c>
      <c r="S363">
        <v>167</v>
      </c>
      <c r="T363">
        <v>178.2</v>
      </c>
      <c r="U363">
        <v>182.8</v>
      </c>
      <c r="V363">
        <v>169.2</v>
      </c>
      <c r="W363">
        <v>180.8</v>
      </c>
      <c r="X363">
        <v>159.80000000000001</v>
      </c>
      <c r="Y363">
        <v>181.4</v>
      </c>
      <c r="Z363">
        <v>172.5</v>
      </c>
      <c r="AA363">
        <v>168.4</v>
      </c>
      <c r="AB363">
        <v>180.7</v>
      </c>
      <c r="AC363">
        <f>AVERAGE(All_India_Index_Upto_April23__2[[#This Row],[Pan, tobacco and intoxicants]],All_India_Index_Upto_April23__2[[#This Row],[Recreation and amusement]])</f>
        <v>185.55</v>
      </c>
      <c r="AD363">
        <f>AVERAGE(All_India_Index_Upto_April23__2[[#This Row],[Housing]],All_India_Index_Upto_April23__2[[#This Row],[Household goods and services]])</f>
        <v>171.35</v>
      </c>
      <c r="AE363">
        <f>AVERAGE(All_India_Index_Upto_April23__2[[#This Row],[Health]],All_India_Index_Upto_April23__2[[#This Row],[Personal care and effects]])</f>
        <v>181.10000000000002</v>
      </c>
      <c r="AF363">
        <v>170</v>
      </c>
      <c r="AG363">
        <v>176.3</v>
      </c>
      <c r="AH363" s="10">
        <f>(All_India_Index_Upto_April23__2[[#This Row],[General index]]-AG360)/AG360</f>
        <v>8.0045740423099233E-3</v>
      </c>
    </row>
    <row r="364" spans="1:34" x14ac:dyDescent="0.35">
      <c r="A364" t="s">
        <v>33</v>
      </c>
      <c r="B364">
        <v>2023</v>
      </c>
      <c r="C364" t="s">
        <v>34</v>
      </c>
      <c r="D364">
        <v>173.5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199.5</v>
      </c>
      <c r="R364">
        <v>186.2</v>
      </c>
      <c r="S364">
        <v>178.7</v>
      </c>
      <c r="T364">
        <v>185.1</v>
      </c>
      <c r="U364">
        <v>182.1</v>
      </c>
      <c r="V364">
        <v>174.2</v>
      </c>
      <c r="W364">
        <v>184.4</v>
      </c>
      <c r="X364">
        <v>164.2</v>
      </c>
      <c r="Y364">
        <v>181</v>
      </c>
      <c r="Z364">
        <v>175</v>
      </c>
      <c r="AA364">
        <v>170.3</v>
      </c>
      <c r="AB364">
        <v>177</v>
      </c>
      <c r="AC364">
        <f>AVERAGE(All_India_Index_Upto_April23__2[[#This Row],[Pan, tobacco and intoxicants]],All_India_Index_Upto_April23__2[[#This Row],[Recreation and amusement]])</f>
        <v>184.9</v>
      </c>
      <c r="AD364">
        <f>AVERAGE(All_India_Index_Upto_April23__2[[#This Row],[Housing]],All_India_Index_Upto_April23__2[[#This Row],[Household goods and services]])</f>
        <v>173.85</v>
      </c>
      <c r="AE364">
        <f>AVERAGE(All_India_Index_Upto_April23__2[[#This Row],[Health]],All_India_Index_Upto_April23__2[[#This Row],[Personal care and effects]])</f>
        <v>182.7</v>
      </c>
      <c r="AF364">
        <v>174.1</v>
      </c>
      <c r="AG364">
        <v>177.2</v>
      </c>
      <c r="AH364" s="10">
        <f>(All_India_Index_Upto_April23__2[[#This Row],[General index]]-AG361)/AG361</f>
        <v>3.9660056657223148E-3</v>
      </c>
    </row>
    <row r="365" spans="1:34" x14ac:dyDescent="0.35">
      <c r="A365" t="s">
        <v>30</v>
      </c>
      <c r="B365">
        <v>2023</v>
      </c>
      <c r="C365" t="s">
        <v>35</v>
      </c>
      <c r="D365">
        <v>0</v>
      </c>
      <c r="E365">
        <v>174.3</v>
      </c>
      <c r="F365">
        <v>205.2</v>
      </c>
      <c r="G365">
        <v>173.9</v>
      </c>
      <c r="H365">
        <v>177</v>
      </c>
      <c r="I365">
        <v>183.3</v>
      </c>
      <c r="J365">
        <v>167.2</v>
      </c>
      <c r="K365">
        <v>140.9</v>
      </c>
      <c r="L365">
        <v>170.5</v>
      </c>
      <c r="M365">
        <v>119.1</v>
      </c>
      <c r="N365">
        <v>212.1</v>
      </c>
      <c r="O365">
        <v>177.6</v>
      </c>
      <c r="P365">
        <v>189.9</v>
      </c>
      <c r="Q365">
        <v>198.4</v>
      </c>
      <c r="R365">
        <v>190</v>
      </c>
      <c r="S365">
        <v>187</v>
      </c>
      <c r="T365">
        <v>189.6</v>
      </c>
      <c r="U365">
        <v>181.4</v>
      </c>
      <c r="V365">
        <v>178.6</v>
      </c>
      <c r="W365">
        <v>186.6</v>
      </c>
      <c r="X365">
        <v>169</v>
      </c>
      <c r="Y365">
        <v>180.7</v>
      </c>
      <c r="Z365">
        <v>178.5</v>
      </c>
      <c r="AA365">
        <v>172.8</v>
      </c>
      <c r="AB365">
        <v>174.8</v>
      </c>
      <c r="AC365">
        <f>AVERAGE(All_India_Index_Upto_April23__2[[#This Row],[Pan, tobacco and intoxicants]],All_India_Index_Upto_April23__2[[#This Row],[Recreation and amusement]])</f>
        <v>185.60000000000002</v>
      </c>
      <c r="AD365">
        <f>AVERAGE(All_India_Index_Upto_April23__2[[#This Row],[Housing]],All_India_Index_Upto_April23__2[[#This Row],[Household goods and services]])</f>
        <v>89.3</v>
      </c>
      <c r="AE365">
        <f>AVERAGE(All_India_Index_Upto_April23__2[[#This Row],[Health]],All_India_Index_Upto_April23__2[[#This Row],[Personal care and effects]])</f>
        <v>183.64999999999998</v>
      </c>
      <c r="AF365">
        <v>177.9</v>
      </c>
      <c r="AG365">
        <v>178</v>
      </c>
      <c r="AH365" s="10">
        <f>(All_India_Index_Upto_April23__2[[#This Row],[General index]]-AG362)/AG362</f>
        <v>0</v>
      </c>
    </row>
    <row r="366" spans="1:34" x14ac:dyDescent="0.35">
      <c r="A366" t="s">
        <v>32</v>
      </c>
      <c r="B366">
        <v>2023</v>
      </c>
      <c r="C366" t="s">
        <v>35</v>
      </c>
      <c r="D366">
        <v>173.5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175.9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202.7</v>
      </c>
      <c r="R366">
        <v>180.2</v>
      </c>
      <c r="S366">
        <v>167</v>
      </c>
      <c r="T366">
        <v>178.2</v>
      </c>
      <c r="U366">
        <v>182.6</v>
      </c>
      <c r="V366">
        <v>169.2</v>
      </c>
      <c r="W366">
        <v>180.8</v>
      </c>
      <c r="X366">
        <v>159.80000000000001</v>
      </c>
      <c r="Y366">
        <v>181.5</v>
      </c>
      <c r="Z366">
        <v>172.5</v>
      </c>
      <c r="AA366">
        <v>168.4</v>
      </c>
      <c r="AB366">
        <v>180.8</v>
      </c>
      <c r="AC366">
        <f>AVERAGE(All_India_Index_Upto_April23__2[[#This Row],[Pan, tobacco and intoxicants]],All_India_Index_Upto_April23__2[[#This Row],[Recreation and amusement]])</f>
        <v>185.55</v>
      </c>
      <c r="AD366">
        <f>AVERAGE(All_India_Index_Upto_April23__2[[#This Row],[Housing]],All_India_Index_Upto_April23__2[[#This Row],[Household goods and services]])</f>
        <v>171.35</v>
      </c>
      <c r="AE366">
        <f>AVERAGE(All_India_Index_Upto_April23__2[[#This Row],[Health]],All_India_Index_Upto_April23__2[[#This Row],[Personal care and effects]])</f>
        <v>181.15</v>
      </c>
      <c r="AF366">
        <v>170</v>
      </c>
      <c r="AG366">
        <v>176.3</v>
      </c>
      <c r="AH366" s="10">
        <f>(All_India_Index_Upto_April23__2[[#This Row],[General index]]-AG363)/AG363</f>
        <v>0</v>
      </c>
    </row>
    <row r="367" spans="1:34" x14ac:dyDescent="0.35">
      <c r="A367" t="s">
        <v>33</v>
      </c>
      <c r="B367">
        <v>2023</v>
      </c>
      <c r="C367" t="s">
        <v>35</v>
      </c>
      <c r="D367">
        <v>173.5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199.5</v>
      </c>
      <c r="R367">
        <v>186.1</v>
      </c>
      <c r="S367">
        <v>178.7</v>
      </c>
      <c r="T367">
        <v>185.1</v>
      </c>
      <c r="U367">
        <v>181.9</v>
      </c>
      <c r="V367">
        <v>174.2</v>
      </c>
      <c r="W367">
        <v>184.4</v>
      </c>
      <c r="X367">
        <v>164.2</v>
      </c>
      <c r="Y367">
        <v>181</v>
      </c>
      <c r="Z367">
        <v>175</v>
      </c>
      <c r="AA367">
        <v>170.3</v>
      </c>
      <c r="AB367">
        <v>177</v>
      </c>
      <c r="AC367">
        <f>AVERAGE(All_India_Index_Upto_April23__2[[#This Row],[Pan, tobacco and intoxicants]],All_India_Index_Upto_April23__2[[#This Row],[Recreation and amusement]])</f>
        <v>184.9</v>
      </c>
      <c r="AD367">
        <f>AVERAGE(All_India_Index_Upto_April23__2[[#This Row],[Housing]],All_India_Index_Upto_April23__2[[#This Row],[Household goods and services]])</f>
        <v>173.85</v>
      </c>
      <c r="AE367">
        <f>AVERAGE(All_India_Index_Upto_April23__2[[#This Row],[Health]],All_India_Index_Upto_April23__2[[#This Row],[Personal care and effects]])</f>
        <v>182.7</v>
      </c>
      <c r="AF367">
        <v>174.1</v>
      </c>
      <c r="AG367">
        <v>177.2</v>
      </c>
      <c r="AH367" s="10">
        <f>(All_India_Index_Upto_April23__2[[#This Row],[General index]]-AG364)/AG364</f>
        <v>0</v>
      </c>
    </row>
    <row r="368" spans="1:34" x14ac:dyDescent="0.35">
      <c r="A368" t="s">
        <v>30</v>
      </c>
      <c r="B368">
        <v>2023</v>
      </c>
      <c r="C368" t="s">
        <v>36</v>
      </c>
      <c r="D368">
        <v>0</v>
      </c>
      <c r="E368">
        <v>173.3</v>
      </c>
      <c r="F368">
        <v>206.9</v>
      </c>
      <c r="G368">
        <v>167.9</v>
      </c>
      <c r="H368">
        <v>178.2</v>
      </c>
      <c r="I368">
        <v>178.5</v>
      </c>
      <c r="J368">
        <v>173.7</v>
      </c>
      <c r="K368">
        <v>142.80000000000001</v>
      </c>
      <c r="L368">
        <v>172.8</v>
      </c>
      <c r="M368">
        <v>120.4</v>
      </c>
      <c r="N368">
        <v>215.5</v>
      </c>
      <c r="O368">
        <v>178.2</v>
      </c>
      <c r="P368">
        <v>190.5</v>
      </c>
      <c r="Q368">
        <v>199.5</v>
      </c>
      <c r="R368">
        <v>190.7</v>
      </c>
      <c r="S368">
        <v>187.3</v>
      </c>
      <c r="T368">
        <v>190.2</v>
      </c>
      <c r="U368">
        <v>181.5</v>
      </c>
      <c r="V368">
        <v>179.1</v>
      </c>
      <c r="W368">
        <v>187.2</v>
      </c>
      <c r="X368">
        <v>169.4</v>
      </c>
      <c r="Y368">
        <v>183.8</v>
      </c>
      <c r="Z368">
        <v>179.4</v>
      </c>
      <c r="AA368">
        <v>173.2</v>
      </c>
      <c r="AB368">
        <v>175.5</v>
      </c>
      <c r="AC368">
        <f>AVERAGE(All_India_Index_Upto_April23__2[[#This Row],[Pan, tobacco and intoxicants]],All_India_Index_Upto_April23__2[[#This Row],[Recreation and amusement]])</f>
        <v>186.35</v>
      </c>
      <c r="AD368">
        <f>AVERAGE(All_India_Index_Upto_April23__2[[#This Row],[Housing]],All_India_Index_Upto_April23__2[[#This Row],[Household goods and services]])</f>
        <v>89.55</v>
      </c>
      <c r="AE368">
        <f>AVERAGE(All_India_Index_Upto_April23__2[[#This Row],[Health]],All_India_Index_Upto_April23__2[[#This Row],[Personal care and effects]])</f>
        <v>185.5</v>
      </c>
      <c r="AF368">
        <v>178.9</v>
      </c>
      <c r="AG368">
        <v>178.8</v>
      </c>
      <c r="AH368" s="10">
        <f>(All_India_Index_Upto_April23__2[[#This Row],[General index]]-AG365)/AG365</f>
        <v>4.4943820224719738E-3</v>
      </c>
    </row>
    <row r="369" spans="1:34" x14ac:dyDescent="0.35">
      <c r="A369" t="s">
        <v>32</v>
      </c>
      <c r="B369">
        <v>2023</v>
      </c>
      <c r="C369" t="s">
        <v>36</v>
      </c>
      <c r="D369">
        <v>175.2</v>
      </c>
      <c r="E369">
        <v>174.8</v>
      </c>
      <c r="F369">
        <v>213.7</v>
      </c>
      <c r="G369">
        <v>172.4</v>
      </c>
      <c r="H369">
        <v>178.8</v>
      </c>
      <c r="I369">
        <v>168.7</v>
      </c>
      <c r="J369">
        <v>179.2</v>
      </c>
      <c r="K369">
        <v>179.9</v>
      </c>
      <c r="L369">
        <v>174.7</v>
      </c>
      <c r="M369">
        <v>123.1</v>
      </c>
      <c r="N369">
        <v>207.8</v>
      </c>
      <c r="O369">
        <v>165.5</v>
      </c>
      <c r="P369">
        <v>197</v>
      </c>
      <c r="Q369">
        <v>203.5</v>
      </c>
      <c r="R369">
        <v>181</v>
      </c>
      <c r="S369">
        <v>167.7</v>
      </c>
      <c r="T369">
        <v>178.9</v>
      </c>
      <c r="U369">
        <v>182.1</v>
      </c>
      <c r="V369">
        <v>169.6</v>
      </c>
      <c r="W369">
        <v>181.5</v>
      </c>
      <c r="X369">
        <v>160.1</v>
      </c>
      <c r="Y369">
        <v>184.4</v>
      </c>
      <c r="Z369">
        <v>174.2</v>
      </c>
      <c r="AA369">
        <v>168.8</v>
      </c>
      <c r="AB369">
        <v>182.1</v>
      </c>
      <c r="AC369">
        <f>AVERAGE(All_India_Index_Upto_April23__2[[#This Row],[Pan, tobacco and intoxicants]],All_India_Index_Upto_April23__2[[#This Row],[Recreation and amusement]])</f>
        <v>186.15</v>
      </c>
      <c r="AD369">
        <f>AVERAGE(All_India_Index_Upto_April23__2[[#This Row],[Housing]],All_India_Index_Upto_April23__2[[#This Row],[Household goods and services]])</f>
        <v>172.39999999999998</v>
      </c>
      <c r="AE369">
        <f>AVERAGE(All_India_Index_Upto_April23__2[[#This Row],[Health]],All_India_Index_Upto_April23__2[[#This Row],[Personal care and effects]])</f>
        <v>182.95</v>
      </c>
      <c r="AF369">
        <v>170.9</v>
      </c>
      <c r="AG369">
        <v>177.4</v>
      </c>
      <c r="AH369" s="10">
        <f>(All_India_Index_Upto_April23__2[[#This Row],[General index]]-AG366)/AG366</f>
        <v>6.239364719228555E-3</v>
      </c>
    </row>
    <row r="370" spans="1:34" x14ac:dyDescent="0.35">
      <c r="A370" t="s">
        <v>33</v>
      </c>
      <c r="B370">
        <v>2023</v>
      </c>
      <c r="C370" t="s">
        <v>36</v>
      </c>
      <c r="D370">
        <v>175.2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200.6</v>
      </c>
      <c r="R370">
        <v>186.9</v>
      </c>
      <c r="S370">
        <v>179.2</v>
      </c>
      <c r="T370">
        <v>185.7</v>
      </c>
      <c r="U370">
        <v>181.7</v>
      </c>
      <c r="V370">
        <v>174.6</v>
      </c>
      <c r="W370">
        <v>185</v>
      </c>
      <c r="X370">
        <v>164.5</v>
      </c>
      <c r="Y370">
        <v>184</v>
      </c>
      <c r="Z370">
        <v>176.4</v>
      </c>
      <c r="AA370">
        <v>170.7</v>
      </c>
      <c r="AB370">
        <v>177.9</v>
      </c>
      <c r="AC370">
        <f>AVERAGE(All_India_Index_Upto_April23__2[[#This Row],[Pan, tobacco and intoxicants]],All_India_Index_Upto_April23__2[[#This Row],[Recreation and amusement]])</f>
        <v>185.64999999999998</v>
      </c>
      <c r="AD370">
        <f>AVERAGE(All_India_Index_Upto_April23__2[[#This Row],[Housing]],All_India_Index_Upto_April23__2[[#This Row],[Household goods and services]])</f>
        <v>174.89999999999998</v>
      </c>
      <c r="AE370">
        <f>AVERAGE(All_India_Index_Upto_April23__2[[#This Row],[Health]],All_India_Index_Upto_April23__2[[#This Row],[Personal care and effects]])</f>
        <v>184.5</v>
      </c>
      <c r="AF370">
        <v>175</v>
      </c>
      <c r="AG370">
        <v>178.1</v>
      </c>
      <c r="AH370" s="10">
        <f>(All_India_Index_Upto_April23__2[[#This Row],[General index]]-AG367)/AG367</f>
        <v>5.0790067720090613E-3</v>
      </c>
    </row>
    <row r="371" spans="1:34" x14ac:dyDescent="0.35">
      <c r="A371" t="s">
        <v>30</v>
      </c>
      <c r="B371">
        <v>2023</v>
      </c>
      <c r="C371" t="s">
        <v>37</v>
      </c>
      <c r="D371">
        <v>0</v>
      </c>
      <c r="E371">
        <v>173.2</v>
      </c>
      <c r="F371">
        <v>211.5</v>
      </c>
      <c r="G371">
        <v>171</v>
      </c>
      <c r="H371">
        <v>179.6</v>
      </c>
      <c r="I371">
        <v>173.3</v>
      </c>
      <c r="J371">
        <v>169</v>
      </c>
      <c r="K371">
        <v>148.69999999999999</v>
      </c>
      <c r="L371">
        <v>174.9</v>
      </c>
      <c r="M371">
        <v>121.9</v>
      </c>
      <c r="N371">
        <v>221</v>
      </c>
      <c r="O371">
        <v>178.7</v>
      </c>
      <c r="P371">
        <v>191.1</v>
      </c>
      <c r="Q371">
        <v>199.9</v>
      </c>
      <c r="R371">
        <v>191.2</v>
      </c>
      <c r="S371">
        <v>187.9</v>
      </c>
      <c r="T371">
        <v>190.8</v>
      </c>
      <c r="U371">
        <v>182.5</v>
      </c>
      <c r="V371">
        <v>179.8</v>
      </c>
      <c r="W371">
        <v>187.8</v>
      </c>
      <c r="X371">
        <v>169.7</v>
      </c>
      <c r="Y371">
        <v>184.9</v>
      </c>
      <c r="Z371">
        <v>180.3</v>
      </c>
      <c r="AA371">
        <v>173.8</v>
      </c>
      <c r="AB371">
        <v>176.8</v>
      </c>
      <c r="AC371">
        <f>AVERAGE(All_India_Index_Upto_April23__2[[#This Row],[Pan, tobacco and intoxicants]],All_India_Index_Upto_April23__2[[#This Row],[Recreation and amusement]])</f>
        <v>186.85000000000002</v>
      </c>
      <c r="AD371">
        <f>AVERAGE(All_India_Index_Upto_April23__2[[#This Row],[Housing]],All_India_Index_Upto_April23__2[[#This Row],[Household goods and services]])</f>
        <v>89.9</v>
      </c>
      <c r="AE371">
        <f>AVERAGE(All_India_Index_Upto_April23__2[[#This Row],[Health]],All_India_Index_Upto_April23__2[[#This Row],[Personal care and effects]])</f>
        <v>186.35000000000002</v>
      </c>
      <c r="AF371">
        <v>179.5</v>
      </c>
      <c r="AG371">
        <v>179.8</v>
      </c>
      <c r="AH371" s="10">
        <f>(All_India_Index_Upto_April23__2[[#This Row],[General index]]-AG368)/AG368</f>
        <v>5.5928411633109614E-3</v>
      </c>
    </row>
    <row r="372" spans="1:34" x14ac:dyDescent="0.35">
      <c r="A372" t="s">
        <v>32</v>
      </c>
      <c r="B372">
        <v>2023</v>
      </c>
      <c r="C372" t="s">
        <v>37</v>
      </c>
      <c r="D372">
        <v>175.6</v>
      </c>
      <c r="E372">
        <v>174.7</v>
      </c>
      <c r="F372">
        <v>219.4</v>
      </c>
      <c r="G372">
        <v>176.7</v>
      </c>
      <c r="H372">
        <v>179.4</v>
      </c>
      <c r="I372">
        <v>164.4</v>
      </c>
      <c r="J372">
        <v>175.8</v>
      </c>
      <c r="K372">
        <v>185</v>
      </c>
      <c r="L372">
        <v>176.9</v>
      </c>
      <c r="M372">
        <v>124.2</v>
      </c>
      <c r="N372">
        <v>211.9</v>
      </c>
      <c r="O372">
        <v>165.9</v>
      </c>
      <c r="P372">
        <v>197.7</v>
      </c>
      <c r="Q372">
        <v>204.2</v>
      </c>
      <c r="R372">
        <v>181.3</v>
      </c>
      <c r="S372">
        <v>168.1</v>
      </c>
      <c r="T372">
        <v>179.3</v>
      </c>
      <c r="U372">
        <v>183.4</v>
      </c>
      <c r="V372">
        <v>170.1</v>
      </c>
      <c r="W372">
        <v>182.2</v>
      </c>
      <c r="X372">
        <v>160.4</v>
      </c>
      <c r="Y372">
        <v>185.6</v>
      </c>
      <c r="Z372">
        <v>174.8</v>
      </c>
      <c r="AA372">
        <v>169.2</v>
      </c>
      <c r="AB372">
        <v>183.1</v>
      </c>
      <c r="AC372">
        <f>AVERAGE(All_India_Index_Upto_April23__2[[#This Row],[Pan, tobacco and intoxicants]],All_India_Index_Upto_April23__2[[#This Row],[Recreation and amusement]])</f>
        <v>186.7</v>
      </c>
      <c r="AD372">
        <f>AVERAGE(All_India_Index_Upto_April23__2[[#This Row],[Housing]],All_India_Index_Upto_April23__2[[#This Row],[Household goods and services]])</f>
        <v>172.85</v>
      </c>
      <c r="AE372">
        <f>AVERAGE(All_India_Index_Upto_April23__2[[#This Row],[Health]],All_India_Index_Upto_April23__2[[#This Row],[Personal care and effects]])</f>
        <v>183.89999999999998</v>
      </c>
      <c r="AF372">
        <v>171.6</v>
      </c>
      <c r="AG372">
        <v>178.2</v>
      </c>
      <c r="AH372" s="10">
        <f>(All_India_Index_Upto_April23__2[[#This Row],[General index]]-AG369)/AG369</f>
        <v>4.5095828635850219E-3</v>
      </c>
    </row>
    <row r="373" spans="1:34" x14ac:dyDescent="0.35">
      <c r="A373" t="s">
        <v>33</v>
      </c>
      <c r="B373">
        <v>2023</v>
      </c>
      <c r="C373" t="s">
        <v>37</v>
      </c>
      <c r="D373">
        <v>175.6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201</v>
      </c>
      <c r="R373">
        <v>187.3</v>
      </c>
      <c r="S373">
        <v>179.7</v>
      </c>
      <c r="T373">
        <v>186.2</v>
      </c>
      <c r="U373">
        <v>182.8</v>
      </c>
      <c r="V373">
        <v>175.2</v>
      </c>
      <c r="W373">
        <v>185.7</v>
      </c>
      <c r="X373">
        <v>164.8</v>
      </c>
      <c r="Y373">
        <v>185.2</v>
      </c>
      <c r="Z373">
        <v>177.1</v>
      </c>
      <c r="AA373">
        <v>171.2</v>
      </c>
      <c r="AB373">
        <v>179.1</v>
      </c>
      <c r="AC373">
        <f>AVERAGE(All_India_Index_Upto_April23__2[[#This Row],[Pan, tobacco and intoxicants]],All_India_Index_Upto_April23__2[[#This Row],[Recreation and amusement]])</f>
        <v>186.1</v>
      </c>
      <c r="AD373">
        <f>AVERAGE(All_India_Index_Upto_April23__2[[#This Row],[Housing]],All_India_Index_Upto_April23__2[[#This Row],[Household goods and services]])</f>
        <v>175.39999999999998</v>
      </c>
      <c r="AE373">
        <f>AVERAGE(All_India_Index_Upto_April23__2[[#This Row],[Health]],All_India_Index_Upto_April23__2[[#This Row],[Personal care and effects]])</f>
        <v>185.45</v>
      </c>
      <c r="AF373">
        <v>175.7</v>
      </c>
      <c r="AG373">
        <v>179.1</v>
      </c>
      <c r="AH373" s="10">
        <f>(All_India_Index_Upto_April23__2[[#This Row],[General index]]-AG370)/AG370</f>
        <v>5.614823133071308E-3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D77B-3765-4BF8-8056-BC758E530003}">
  <dimension ref="A1:AS43"/>
  <sheetViews>
    <sheetView topLeftCell="X22" zoomScale="61" workbookViewId="0">
      <selection activeCell="AC32" sqref="AC32"/>
    </sheetView>
  </sheetViews>
  <sheetFormatPr defaultRowHeight="14.5" x14ac:dyDescent="0.35"/>
  <cols>
    <col min="1" max="1" width="13.81640625" bestFit="1" customWidth="1"/>
    <col min="2" max="2" width="6.453125" bestFit="1" customWidth="1"/>
    <col min="3" max="3" width="15.36328125" bestFit="1" customWidth="1"/>
    <col min="4" max="4" width="9.81640625" bestFit="1" customWidth="1"/>
    <col min="5" max="5" width="16.08984375" bestFit="1" customWidth="1"/>
    <col min="6" max="6" width="16.1796875" bestFit="1" customWidth="1"/>
    <col min="7" max="7" width="10.81640625" bestFit="1" customWidth="1"/>
    <col min="8" max="8" width="15.453125" bestFit="1" customWidth="1"/>
    <col min="9" max="9" width="13.54296875" bestFit="1" customWidth="1"/>
    <col min="10" max="10" width="22.1796875" bestFit="1" customWidth="1"/>
    <col min="11" max="11" width="22.26953125" bestFit="1" customWidth="1"/>
    <col min="12" max="12" width="18.7265625" bestFit="1" customWidth="1"/>
    <col min="13" max="13" width="29.36328125" bestFit="1" customWidth="1"/>
    <col min="14" max="14" width="13.08984375" bestFit="1" customWidth="1"/>
    <col min="15" max="15" width="25.7265625" bestFit="1" customWidth="1"/>
    <col min="16" max="16" width="20.7265625" bestFit="1" customWidth="1"/>
    <col min="17" max="17" width="15" bestFit="1" customWidth="1"/>
    <col min="18" max="18" width="19.6328125" bestFit="1" customWidth="1"/>
    <col min="19" max="19" width="27.36328125" bestFit="1" customWidth="1"/>
    <col min="20" max="20" width="31.08984375" bestFit="1" customWidth="1"/>
    <col min="21" max="21" width="15.36328125" bestFit="1" customWidth="1"/>
    <col min="22" max="22" width="30.90625" bestFit="1" customWidth="1"/>
    <col min="23" max="23" width="40.81640625" bestFit="1" customWidth="1"/>
    <col min="24" max="24" width="57.08984375" bestFit="1" customWidth="1"/>
    <col min="27" max="27" width="13.81640625" bestFit="1" customWidth="1"/>
    <col min="28" max="28" width="15.7265625" bestFit="1" customWidth="1"/>
    <col min="29" max="29" width="17.6328125" bestFit="1" customWidth="1"/>
    <col min="30" max="30" width="22.1796875" bestFit="1" customWidth="1"/>
    <col min="31" max="31" width="28.7265625" bestFit="1" customWidth="1"/>
    <col min="34" max="34" width="13.81640625" bestFit="1" customWidth="1"/>
    <col min="35" max="35" width="20.7265625" bestFit="1" customWidth="1"/>
    <col min="37" max="37" width="13.81640625" bestFit="1" customWidth="1"/>
    <col min="38" max="38" width="13.453125" bestFit="1" customWidth="1"/>
    <col min="39" max="39" width="9.81640625" bestFit="1" customWidth="1"/>
    <col min="40" max="40" width="9.90625" bestFit="1" customWidth="1"/>
    <col min="41" max="41" width="6.6328125" bestFit="1" customWidth="1"/>
    <col min="42" max="42" width="15.453125" bestFit="1" customWidth="1"/>
    <col min="43" max="43" width="7.26953125" bestFit="1" customWidth="1"/>
    <col min="44" max="44" width="6.6328125" bestFit="1" customWidth="1"/>
    <col min="45" max="45" width="20.7265625" bestFit="1" customWidth="1"/>
  </cols>
  <sheetData>
    <row r="1" spans="1:45" x14ac:dyDescent="0.35">
      <c r="A1" s="2" t="s">
        <v>46</v>
      </c>
      <c r="B1" t="s">
        <v>54</v>
      </c>
      <c r="C1" t="s">
        <v>58</v>
      </c>
      <c r="D1" t="s">
        <v>55</v>
      </c>
      <c r="E1" t="s">
        <v>56</v>
      </c>
      <c r="F1" t="s">
        <v>57</v>
      </c>
      <c r="G1" t="s">
        <v>59</v>
      </c>
      <c r="H1" t="s">
        <v>60</v>
      </c>
      <c r="I1" t="s">
        <v>61</v>
      </c>
    </row>
    <row r="2" spans="1:45" x14ac:dyDescent="0.35">
      <c r="A2" s="3" t="s">
        <v>33</v>
      </c>
      <c r="B2">
        <v>182.8</v>
      </c>
      <c r="C2">
        <v>164.8</v>
      </c>
      <c r="D2">
        <v>186.1</v>
      </c>
      <c r="E2">
        <v>175.39999999999998</v>
      </c>
      <c r="F2">
        <v>185.45</v>
      </c>
      <c r="G2">
        <v>175.7</v>
      </c>
      <c r="H2">
        <v>177.1</v>
      </c>
      <c r="I2">
        <v>186.2</v>
      </c>
    </row>
    <row r="3" spans="1:45" x14ac:dyDescent="0.35">
      <c r="A3" s="4">
        <v>2023</v>
      </c>
      <c r="B3">
        <v>182.8</v>
      </c>
      <c r="C3">
        <v>164.8</v>
      </c>
      <c r="D3">
        <v>186.1</v>
      </c>
      <c r="E3">
        <v>175.39999999999998</v>
      </c>
      <c r="F3">
        <v>185.45</v>
      </c>
      <c r="G3">
        <v>175.7</v>
      </c>
      <c r="H3">
        <v>177.1</v>
      </c>
      <c r="I3">
        <v>186.2</v>
      </c>
    </row>
    <row r="4" spans="1:45" x14ac:dyDescent="0.35">
      <c r="A4" s="6" t="s">
        <v>37</v>
      </c>
      <c r="B4">
        <v>182.8</v>
      </c>
      <c r="C4">
        <v>164.8</v>
      </c>
      <c r="D4">
        <v>186.1</v>
      </c>
      <c r="E4">
        <v>175.39999999999998</v>
      </c>
      <c r="F4">
        <v>185.45</v>
      </c>
      <c r="G4">
        <v>175.7</v>
      </c>
      <c r="H4">
        <v>177.1</v>
      </c>
      <c r="I4">
        <v>186.2</v>
      </c>
      <c r="AA4" s="2" t="s">
        <v>46</v>
      </c>
      <c r="AB4" t="s">
        <v>68</v>
      </c>
      <c r="AD4" s="2" t="s">
        <v>46</v>
      </c>
      <c r="AE4" t="s">
        <v>68</v>
      </c>
      <c r="AH4" s="2" t="s">
        <v>46</v>
      </c>
      <c r="AI4" t="s">
        <v>81</v>
      </c>
      <c r="AK4" s="2" t="s">
        <v>46</v>
      </c>
      <c r="AL4" t="s">
        <v>103</v>
      </c>
      <c r="AM4" t="s">
        <v>55</v>
      </c>
      <c r="AN4" t="s">
        <v>102</v>
      </c>
      <c r="AO4" t="s">
        <v>54</v>
      </c>
      <c r="AP4" t="s">
        <v>60</v>
      </c>
      <c r="AQ4" t="s">
        <v>105</v>
      </c>
      <c r="AR4" t="s">
        <v>104</v>
      </c>
      <c r="AS4" t="s">
        <v>81</v>
      </c>
    </row>
    <row r="5" spans="1:45" x14ac:dyDescent="0.35">
      <c r="A5" s="3" t="s">
        <v>47</v>
      </c>
      <c r="B5">
        <v>182.8</v>
      </c>
      <c r="C5">
        <v>164.8</v>
      </c>
      <c r="D5">
        <v>186.1</v>
      </c>
      <c r="E5">
        <v>175.39999999999998</v>
      </c>
      <c r="F5">
        <v>185.45</v>
      </c>
      <c r="G5">
        <v>175.7</v>
      </c>
      <c r="H5">
        <v>177.1</v>
      </c>
      <c r="I5">
        <v>186.2</v>
      </c>
      <c r="AA5" s="3" t="s">
        <v>33</v>
      </c>
      <c r="AB5" s="11">
        <v>4.4885876041465623E-3</v>
      </c>
      <c r="AD5" s="3" t="s">
        <v>33</v>
      </c>
      <c r="AE5" s="11">
        <v>4.4204401557008987E-3</v>
      </c>
      <c r="AH5" s="3">
        <v>2021</v>
      </c>
      <c r="AI5">
        <v>176.03611111111115</v>
      </c>
      <c r="AK5" s="3">
        <v>2021</v>
      </c>
      <c r="AL5" s="1">
        <v>163.28333333333333</v>
      </c>
      <c r="AM5" s="1">
        <v>173.8111111111111</v>
      </c>
      <c r="AN5" s="1">
        <v>161.93611111111107</v>
      </c>
      <c r="AO5" s="1">
        <v>158.70833333333334</v>
      </c>
      <c r="AP5" s="1">
        <v>162.5361111111111</v>
      </c>
      <c r="AQ5" s="1">
        <v>160.18611111111116</v>
      </c>
      <c r="AR5" s="1">
        <v>157.50833333333333</v>
      </c>
      <c r="AS5" s="1">
        <v>176.03611111111115</v>
      </c>
    </row>
    <row r="6" spans="1:45" x14ac:dyDescent="0.35">
      <c r="AA6" s="4">
        <v>2013</v>
      </c>
      <c r="AB6" s="11">
        <v>7.6054322014518366E-3</v>
      </c>
      <c r="AD6" s="4">
        <v>2020</v>
      </c>
      <c r="AE6" s="11">
        <v>5.0690351353771977E-3</v>
      </c>
      <c r="AH6" s="4" t="s">
        <v>31</v>
      </c>
      <c r="AI6" s="1">
        <v>149.93333333333334</v>
      </c>
      <c r="AK6" s="4" t="s">
        <v>31</v>
      </c>
      <c r="AL6" s="1">
        <v>161.33333333333334</v>
      </c>
      <c r="AM6" s="1">
        <v>168.83333333333334</v>
      </c>
      <c r="AN6" s="1">
        <v>157.76666666666665</v>
      </c>
      <c r="AO6" s="1">
        <v>147.23333333333335</v>
      </c>
      <c r="AP6" s="1">
        <v>159.6</v>
      </c>
      <c r="AQ6" s="1">
        <v>153.73333333333332</v>
      </c>
      <c r="AR6" s="1">
        <v>151.79999999999998</v>
      </c>
      <c r="AS6" s="1">
        <v>149.93333333333334</v>
      </c>
    </row>
    <row r="7" spans="1:45" x14ac:dyDescent="0.35">
      <c r="AA7" s="4">
        <v>2014</v>
      </c>
      <c r="AB7" s="11">
        <v>3.5263066368797103E-3</v>
      </c>
      <c r="AD7" s="6" t="s">
        <v>90</v>
      </c>
      <c r="AE7" s="11">
        <v>-1.3297872340426666E-3</v>
      </c>
      <c r="AH7" s="4" t="s">
        <v>34</v>
      </c>
      <c r="AI7" s="1">
        <v>157.70000000000002</v>
      </c>
      <c r="AK7" s="4" t="s">
        <v>34</v>
      </c>
      <c r="AL7" s="1">
        <v>157.46666666666667</v>
      </c>
      <c r="AM7" s="1">
        <v>170.65</v>
      </c>
      <c r="AN7" s="1">
        <v>158.26666666666668</v>
      </c>
      <c r="AO7" s="1">
        <v>151.96666666666667</v>
      </c>
      <c r="AP7" s="1">
        <v>159.9</v>
      </c>
      <c r="AQ7" s="1">
        <v>155.33333333333334</v>
      </c>
      <c r="AR7" s="1">
        <v>153.30000000000001</v>
      </c>
      <c r="AS7" s="1">
        <v>157.70000000000002</v>
      </c>
    </row>
    <row r="8" spans="1:45" x14ac:dyDescent="0.35">
      <c r="AA8" s="4">
        <v>2015</v>
      </c>
      <c r="AB8" s="11">
        <v>4.5674951699587836E-3</v>
      </c>
      <c r="AD8" s="6" t="s">
        <v>91</v>
      </c>
      <c r="AE8" s="11">
        <v>-7.3235685752329853E-3</v>
      </c>
      <c r="AH8" s="4" t="s">
        <v>35</v>
      </c>
      <c r="AI8" s="1">
        <v>162.83333333333334</v>
      </c>
      <c r="AK8" s="4" t="s">
        <v>35</v>
      </c>
      <c r="AL8" s="1">
        <v>157.20000000000002</v>
      </c>
      <c r="AM8" s="1">
        <v>171.11666666666665</v>
      </c>
      <c r="AN8" s="1">
        <v>157.5</v>
      </c>
      <c r="AO8" s="1">
        <v>155.43333333333334</v>
      </c>
      <c r="AP8" s="1">
        <v>160.53333333333333</v>
      </c>
      <c r="AQ8" s="1">
        <v>155.96666666666667</v>
      </c>
      <c r="AR8" s="1">
        <v>153.70000000000002</v>
      </c>
      <c r="AS8" s="1">
        <v>162.83333333333334</v>
      </c>
    </row>
    <row r="9" spans="1:45" x14ac:dyDescent="0.35">
      <c r="B9" s="2" t="s">
        <v>46</v>
      </c>
      <c r="C9" t="s">
        <v>68</v>
      </c>
      <c r="AA9" s="4">
        <v>2016</v>
      </c>
      <c r="AB9" s="11">
        <v>2.8137749221042382E-3</v>
      </c>
      <c r="AD9" s="6" t="s">
        <v>92</v>
      </c>
      <c r="AE9" s="11">
        <v>-3.3534540576794099E-3</v>
      </c>
      <c r="AH9" s="4" t="s">
        <v>36</v>
      </c>
      <c r="AI9" s="1">
        <v>168.9</v>
      </c>
      <c r="AK9" s="4" t="s">
        <v>36</v>
      </c>
      <c r="AL9" s="1">
        <v>158.53333333333333</v>
      </c>
      <c r="AM9" s="1">
        <v>171.81666666666669</v>
      </c>
      <c r="AN9" s="1">
        <v>158.61666666666667</v>
      </c>
      <c r="AO9" s="1">
        <v>155.5</v>
      </c>
      <c r="AP9" s="1">
        <v>160.66666666666666</v>
      </c>
      <c r="AQ9" s="1">
        <v>156.86666666666667</v>
      </c>
      <c r="AR9" s="1">
        <v>154.29999999999998</v>
      </c>
      <c r="AS9" s="1">
        <v>168.9</v>
      </c>
    </row>
    <row r="10" spans="1:45" x14ac:dyDescent="0.35">
      <c r="B10" s="3" t="s">
        <v>33</v>
      </c>
      <c r="C10" s="11">
        <v>4.2719649998473538E-3</v>
      </c>
      <c r="E10" s="2" t="s">
        <v>46</v>
      </c>
      <c r="F10" t="s">
        <v>69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">
        <v>75</v>
      </c>
      <c r="M10" t="s">
        <v>76</v>
      </c>
      <c r="AA10" s="4">
        <v>2017</v>
      </c>
      <c r="AB10" s="11">
        <v>4.2597997662979625E-3</v>
      </c>
      <c r="AD10" s="6" t="s">
        <v>98</v>
      </c>
      <c r="AE10" s="11">
        <v>-6.0834454912516774E-2</v>
      </c>
      <c r="AH10" s="4" t="s">
        <v>37</v>
      </c>
      <c r="AI10" s="1">
        <v>177.29999999999998</v>
      </c>
      <c r="AK10" s="4" t="s">
        <v>37</v>
      </c>
      <c r="AL10" s="1">
        <v>161.19999999999999</v>
      </c>
      <c r="AM10" s="1">
        <v>174.68333333333331</v>
      </c>
      <c r="AN10" s="1">
        <v>161.78333333333333</v>
      </c>
      <c r="AO10" s="1">
        <v>158.86666666666665</v>
      </c>
      <c r="AP10" s="1">
        <v>161.79999999999998</v>
      </c>
      <c r="AQ10" s="1">
        <v>159.66666666666666</v>
      </c>
      <c r="AR10" s="1">
        <v>156.73333333333335</v>
      </c>
      <c r="AS10" s="1">
        <v>177.29999999999998</v>
      </c>
    </row>
    <row r="11" spans="1:45" x14ac:dyDescent="0.35">
      <c r="B11" s="4">
        <v>2017</v>
      </c>
      <c r="C11" s="11">
        <v>4.2597997662979625E-3</v>
      </c>
      <c r="E11" s="3">
        <v>2019</v>
      </c>
      <c r="F11" s="1">
        <v>122.32272727272731</v>
      </c>
      <c r="G11" s="1">
        <v>153.14696969696973</v>
      </c>
      <c r="H11" s="1">
        <v>138.77575757575761</v>
      </c>
      <c r="I11" s="1">
        <v>125.78787878787875</v>
      </c>
      <c r="J11" s="1">
        <v>141.72121212121209</v>
      </c>
      <c r="K11" s="1">
        <v>139.37272727272727</v>
      </c>
      <c r="L11" s="1">
        <v>153.74242424242425</v>
      </c>
      <c r="M11" s="1">
        <v>147.0484848484848</v>
      </c>
      <c r="AA11" s="4">
        <v>2018</v>
      </c>
      <c r="AB11" s="11">
        <v>1.7530896437973991E-3</v>
      </c>
      <c r="AD11" s="6" t="s">
        <v>37</v>
      </c>
      <c r="AE11" s="11">
        <v>0</v>
      </c>
      <c r="AH11" s="4" t="s">
        <v>38</v>
      </c>
      <c r="AI11" s="1">
        <v>182.1</v>
      </c>
      <c r="AK11" s="4" t="s">
        <v>38</v>
      </c>
      <c r="AL11" s="1">
        <v>163.1</v>
      </c>
      <c r="AM11" s="1">
        <v>173.58333333333334</v>
      </c>
      <c r="AN11" s="1">
        <v>162.16666666666669</v>
      </c>
      <c r="AO11" s="1">
        <v>159.33333333333334</v>
      </c>
      <c r="AP11" s="1">
        <v>162.19999999999999</v>
      </c>
      <c r="AQ11" s="1">
        <v>160.03333333333333</v>
      </c>
      <c r="AR11" s="1">
        <v>157.5</v>
      </c>
      <c r="AS11" s="1">
        <v>182.1</v>
      </c>
    </row>
    <row r="12" spans="1:45" x14ac:dyDescent="0.35">
      <c r="B12" s="4">
        <v>2018</v>
      </c>
      <c r="C12" s="11">
        <v>1.7530896437973991E-3</v>
      </c>
      <c r="E12" s="3" t="s">
        <v>47</v>
      </c>
      <c r="F12">
        <v>122.32272727272731</v>
      </c>
      <c r="G12">
        <v>153.14696969696973</v>
      </c>
      <c r="H12">
        <v>138.77575757575761</v>
      </c>
      <c r="I12">
        <v>125.78787878787875</v>
      </c>
      <c r="J12">
        <v>141.72121212121209</v>
      </c>
      <c r="K12">
        <v>139.37272727272727</v>
      </c>
      <c r="L12">
        <v>153.74242424242425</v>
      </c>
      <c r="M12">
        <v>147.0484848484848</v>
      </c>
      <c r="AA12" s="4">
        <v>2019</v>
      </c>
      <c r="AB12" s="11">
        <v>6.4796927894107039E-3</v>
      </c>
      <c r="AD12" s="6" t="s">
        <v>99</v>
      </c>
      <c r="AE12" s="11">
        <v>8.7704213241616577E-2</v>
      </c>
      <c r="AH12" s="4" t="s">
        <v>39</v>
      </c>
      <c r="AI12" s="1">
        <v>180.46666666666667</v>
      </c>
      <c r="AK12" s="4" t="s">
        <v>39</v>
      </c>
      <c r="AL12" s="1">
        <v>164.53333333333333</v>
      </c>
      <c r="AM12" s="1">
        <v>173.93333333333331</v>
      </c>
      <c r="AN12" s="1">
        <v>163.16666666666666</v>
      </c>
      <c r="AO12" s="1">
        <v>160.29999999999998</v>
      </c>
      <c r="AP12" s="1">
        <v>163.56666666666666</v>
      </c>
      <c r="AQ12" s="1">
        <v>160.73333333333332</v>
      </c>
      <c r="AR12" s="1">
        <v>158.93333333333334</v>
      </c>
      <c r="AS12" s="1">
        <v>180.46666666666667</v>
      </c>
    </row>
    <row r="13" spans="1:45" x14ac:dyDescent="0.35">
      <c r="B13" s="4">
        <v>2019</v>
      </c>
      <c r="C13" s="11">
        <v>6.4796927894107039E-3</v>
      </c>
      <c r="AA13" s="4">
        <v>2020</v>
      </c>
      <c r="AB13" s="11">
        <v>5.0690351353771977E-3</v>
      </c>
      <c r="AD13" s="6" t="s">
        <v>100</v>
      </c>
      <c r="AE13" s="11">
        <v>0</v>
      </c>
      <c r="AH13" s="4" t="s">
        <v>40</v>
      </c>
      <c r="AI13" s="1">
        <v>184.63333333333333</v>
      </c>
      <c r="AK13" s="4" t="s">
        <v>40</v>
      </c>
      <c r="AL13" s="1">
        <v>164.36666666666667</v>
      </c>
      <c r="AM13" s="1">
        <v>175.19999999999996</v>
      </c>
      <c r="AN13" s="1">
        <v>163.69999999999999</v>
      </c>
      <c r="AO13" s="1">
        <v>162.13333333333333</v>
      </c>
      <c r="AP13" s="1">
        <v>163.9</v>
      </c>
      <c r="AQ13" s="1">
        <v>162.26666666666668</v>
      </c>
      <c r="AR13" s="1">
        <v>159.76666666666668</v>
      </c>
      <c r="AS13" s="1">
        <v>184.63333333333333</v>
      </c>
    </row>
    <row r="14" spans="1:45" x14ac:dyDescent="0.35">
      <c r="B14" s="4">
        <v>2020</v>
      </c>
      <c r="C14" s="11">
        <v>5.0690351353771977E-3</v>
      </c>
      <c r="AA14" s="6" t="s">
        <v>90</v>
      </c>
      <c r="AB14" s="11">
        <v>-1.3297872340426666E-3</v>
      </c>
      <c r="AD14" s="6" t="s">
        <v>97</v>
      </c>
      <c r="AE14" s="11">
        <v>1.3833992094861622E-2</v>
      </c>
      <c r="AH14" s="4" t="s">
        <v>41</v>
      </c>
      <c r="AI14" s="1">
        <v>186.16666666666666</v>
      </c>
      <c r="AK14" s="4" t="s">
        <v>41</v>
      </c>
      <c r="AL14" s="1">
        <v>164.46666666666667</v>
      </c>
      <c r="AM14" s="1">
        <v>175.56666666666663</v>
      </c>
      <c r="AN14" s="1">
        <v>163.81666666666666</v>
      </c>
      <c r="AO14" s="1">
        <v>162.36666666666665</v>
      </c>
      <c r="AP14" s="1">
        <v>164.16666666666666</v>
      </c>
      <c r="AQ14" s="1">
        <v>162.60000000000002</v>
      </c>
      <c r="AR14" s="1">
        <v>159.93333333333334</v>
      </c>
      <c r="AS14" s="1">
        <v>186.16666666666666</v>
      </c>
    </row>
    <row r="15" spans="1:45" x14ac:dyDescent="0.35">
      <c r="B15" s="4">
        <v>2021</v>
      </c>
      <c r="C15" s="11">
        <v>3.7762193720293825E-3</v>
      </c>
      <c r="AA15" s="6" t="s">
        <v>91</v>
      </c>
      <c r="AB15" s="11">
        <v>-7.3235685752329853E-3</v>
      </c>
      <c r="AD15" s="6" t="s">
        <v>96</v>
      </c>
      <c r="AE15" s="11">
        <v>5.1981806367770167E-3</v>
      </c>
      <c r="AH15" s="4" t="s">
        <v>42</v>
      </c>
      <c r="AI15" s="1">
        <v>188.66666666666666</v>
      </c>
      <c r="AK15" s="4" t="s">
        <v>42</v>
      </c>
      <c r="AL15" s="1">
        <v>168.23333333333332</v>
      </c>
      <c r="AM15" s="1">
        <v>176.29999999999998</v>
      </c>
      <c r="AN15" s="1">
        <v>164.55</v>
      </c>
      <c r="AO15" s="1">
        <v>163.96666666666667</v>
      </c>
      <c r="AP15" s="1">
        <v>164.4</v>
      </c>
      <c r="AQ15" s="1">
        <v>163.63333333333335</v>
      </c>
      <c r="AR15" s="1">
        <v>160.9</v>
      </c>
      <c r="AS15" s="1">
        <v>188.66666666666666</v>
      </c>
    </row>
    <row r="16" spans="1:45" x14ac:dyDescent="0.35">
      <c r="B16" s="4">
        <v>2022</v>
      </c>
      <c r="C16" s="11">
        <v>4.6568284179550829E-3</v>
      </c>
      <c r="AA16" s="6" t="s">
        <v>92</v>
      </c>
      <c r="AB16" s="11">
        <v>-3.3534540576794099E-3</v>
      </c>
      <c r="AD16" s="6" t="s">
        <v>95</v>
      </c>
      <c r="AE16" s="11">
        <v>1.0989010989011101E-2</v>
      </c>
      <c r="AH16" s="4" t="s">
        <v>44</v>
      </c>
      <c r="AI16" s="1">
        <v>188.1</v>
      </c>
      <c r="AK16" s="4" t="s">
        <v>44</v>
      </c>
      <c r="AL16" s="1">
        <v>170.23333333333332</v>
      </c>
      <c r="AM16" s="1">
        <v>176.93333333333337</v>
      </c>
      <c r="AN16" s="1">
        <v>165.65</v>
      </c>
      <c r="AO16" s="1">
        <v>163.6</v>
      </c>
      <c r="AP16" s="1">
        <v>164.8</v>
      </c>
      <c r="AQ16" s="1">
        <v>165.1</v>
      </c>
      <c r="AR16" s="1">
        <v>161.30000000000001</v>
      </c>
      <c r="AS16" s="1">
        <v>188.1</v>
      </c>
    </row>
    <row r="17" spans="2:45" x14ac:dyDescent="0.35">
      <c r="B17" s="4">
        <v>2023</v>
      </c>
      <c r="C17" s="11">
        <v>3.8426102558793891E-3</v>
      </c>
      <c r="K17" s="2" t="s">
        <v>46</v>
      </c>
      <c r="L17" t="s">
        <v>77</v>
      </c>
      <c r="M17" t="s">
        <v>78</v>
      </c>
      <c r="N17" t="s">
        <v>79</v>
      </c>
      <c r="O17" t="s">
        <v>80</v>
      </c>
      <c r="P17" t="s">
        <v>81</v>
      </c>
      <c r="Q17" t="s">
        <v>82</v>
      </c>
      <c r="R17" t="s">
        <v>83</v>
      </c>
      <c r="S17" t="s">
        <v>84</v>
      </c>
      <c r="T17" t="s">
        <v>85</v>
      </c>
      <c r="U17" t="s">
        <v>86</v>
      </c>
      <c r="V17" t="s">
        <v>87</v>
      </c>
      <c r="W17" t="s">
        <v>88</v>
      </c>
      <c r="AA17" s="6" t="s">
        <v>98</v>
      </c>
      <c r="AB17" s="11">
        <v>-6.0834454912516774E-2</v>
      </c>
      <c r="AD17" s="6" t="s">
        <v>94</v>
      </c>
      <c r="AE17" s="11">
        <v>1.278772378516624E-2</v>
      </c>
      <c r="AH17" s="4" t="s">
        <v>45</v>
      </c>
      <c r="AI17" s="1">
        <v>185.63333333333335</v>
      </c>
      <c r="AK17" s="4" t="s">
        <v>45</v>
      </c>
      <c r="AL17" s="1">
        <v>168.73333333333332</v>
      </c>
      <c r="AM17" s="1">
        <v>177.11666666666667</v>
      </c>
      <c r="AN17" s="1">
        <v>166.25</v>
      </c>
      <c r="AO17" s="1">
        <v>163.79999999999998</v>
      </c>
      <c r="AP17" s="1">
        <v>164.9</v>
      </c>
      <c r="AQ17" s="1">
        <v>166.29999999999998</v>
      </c>
      <c r="AR17" s="1">
        <v>161.93333333333334</v>
      </c>
      <c r="AS17" s="1">
        <v>185.63333333333335</v>
      </c>
    </row>
    <row r="18" spans="2:45" x14ac:dyDescent="0.35">
      <c r="B18" s="3" t="s">
        <v>47</v>
      </c>
      <c r="C18" s="11">
        <v>4.2719649998473538E-3</v>
      </c>
      <c r="K18" s="3">
        <v>2022</v>
      </c>
      <c r="L18">
        <v>158.27777777777771</v>
      </c>
      <c r="M18">
        <v>210.32499999999993</v>
      </c>
      <c r="N18">
        <v>173.21111111111105</v>
      </c>
      <c r="O18">
        <v>166.63611111111112</v>
      </c>
      <c r="P18">
        <v>190.70555555555558</v>
      </c>
      <c r="Q18">
        <v>164.59444444444443</v>
      </c>
      <c r="R18">
        <v>182.35833333333338</v>
      </c>
      <c r="S18">
        <v>166.37222222222221</v>
      </c>
      <c r="T18">
        <v>120.61944444444445</v>
      </c>
      <c r="U18">
        <v>188.25000000000006</v>
      </c>
      <c r="V18">
        <v>166.99444444444444</v>
      </c>
      <c r="W18">
        <v>184.19166666666666</v>
      </c>
      <c r="AA18" s="6" t="s">
        <v>37</v>
      </c>
      <c r="AB18" s="11">
        <v>0</v>
      </c>
      <c r="AD18" s="6" t="s">
        <v>93</v>
      </c>
      <c r="AE18" s="11">
        <v>3.1565656565656565E-3</v>
      </c>
      <c r="AH18" s="3">
        <v>2022</v>
      </c>
      <c r="AI18" s="1">
        <v>190.70555555555558</v>
      </c>
      <c r="AK18" s="3">
        <v>2022</v>
      </c>
      <c r="AL18" s="1">
        <v>174.10277777777782</v>
      </c>
      <c r="AM18" s="1">
        <v>180.72638888888889</v>
      </c>
      <c r="AN18" s="1">
        <v>172.44444444444449</v>
      </c>
      <c r="AO18" s="1">
        <v>174.96944444444446</v>
      </c>
      <c r="AP18" s="1">
        <v>170.19722222222219</v>
      </c>
      <c r="AQ18" s="1">
        <v>175.42777777777775</v>
      </c>
      <c r="AR18" s="1">
        <v>167.69722222222225</v>
      </c>
      <c r="AS18" s="1">
        <v>190.70555555555558</v>
      </c>
    </row>
    <row r="19" spans="2:45" x14ac:dyDescent="0.35">
      <c r="K19" s="4" t="s">
        <v>31</v>
      </c>
      <c r="L19">
        <v>150</v>
      </c>
      <c r="M19">
        <v>199.23333333333332</v>
      </c>
      <c r="N19">
        <v>178.96666666666667</v>
      </c>
      <c r="O19">
        <v>160.46666666666667</v>
      </c>
      <c r="P19">
        <v>182.76666666666665</v>
      </c>
      <c r="Q19">
        <v>153.79999999999998</v>
      </c>
      <c r="R19">
        <v>179.0333333333333</v>
      </c>
      <c r="S19">
        <v>163.9</v>
      </c>
      <c r="T19">
        <v>120.2</v>
      </c>
      <c r="U19">
        <v>171.73333333333335</v>
      </c>
      <c r="V19">
        <v>163.56666666666666</v>
      </c>
      <c r="W19">
        <v>177.36666666666667</v>
      </c>
      <c r="AA19" s="6" t="s">
        <v>99</v>
      </c>
      <c r="AB19" s="11">
        <v>8.7704213241616577E-2</v>
      </c>
      <c r="AD19" s="4">
        <v>2021</v>
      </c>
      <c r="AE19" s="11">
        <v>3.7762193720293825E-3</v>
      </c>
      <c r="AH19" s="4" t="s">
        <v>31</v>
      </c>
      <c r="AI19" s="1">
        <v>182.76666666666665</v>
      </c>
      <c r="AK19" s="4" t="s">
        <v>31</v>
      </c>
      <c r="AL19" s="1">
        <v>166.93333333333337</v>
      </c>
      <c r="AM19" s="1">
        <v>177.30000000000004</v>
      </c>
      <c r="AN19" s="1">
        <v>166.86666666666665</v>
      </c>
      <c r="AO19" s="1">
        <v>163.86666666666665</v>
      </c>
      <c r="AP19" s="1">
        <v>165.20000000000002</v>
      </c>
      <c r="AQ19" s="1">
        <v>167.79999999999998</v>
      </c>
      <c r="AR19" s="1">
        <v>162.63333333333333</v>
      </c>
      <c r="AS19" s="1">
        <v>182.76666666666665</v>
      </c>
    </row>
    <row r="20" spans="2:45" x14ac:dyDescent="0.35">
      <c r="B20" s="7" t="s">
        <v>1</v>
      </c>
      <c r="C20" s="7" t="s">
        <v>66</v>
      </c>
      <c r="K20" s="4" t="s">
        <v>34</v>
      </c>
      <c r="L20">
        <v>150.43333333333334</v>
      </c>
      <c r="M20">
        <v>201.29999999999998</v>
      </c>
      <c r="N20">
        <v>175.9</v>
      </c>
      <c r="O20">
        <v>160.66666666666666</v>
      </c>
      <c r="P20">
        <v>183</v>
      </c>
      <c r="Q20">
        <v>153.83333333333334</v>
      </c>
      <c r="R20">
        <v>174.29999999999998</v>
      </c>
      <c r="S20">
        <v>163.6</v>
      </c>
      <c r="T20">
        <v>119.2</v>
      </c>
      <c r="U20">
        <v>173.96666666666667</v>
      </c>
      <c r="V20">
        <v>163.96666666666667</v>
      </c>
      <c r="W20">
        <v>178.1</v>
      </c>
      <c r="AA20" s="6" t="s">
        <v>100</v>
      </c>
      <c r="AB20" s="11">
        <v>0</v>
      </c>
      <c r="AD20" s="4">
        <v>2022</v>
      </c>
      <c r="AE20" s="11">
        <v>4.6568284179550829E-3</v>
      </c>
      <c r="AH20" s="4" t="s">
        <v>34</v>
      </c>
      <c r="AI20" s="1">
        <v>183</v>
      </c>
      <c r="AK20" s="4" t="s">
        <v>34</v>
      </c>
      <c r="AL20" s="1">
        <v>166.76666666666665</v>
      </c>
      <c r="AM20" s="1">
        <v>177.98333333333335</v>
      </c>
      <c r="AN20" s="1">
        <v>167.96666666666667</v>
      </c>
      <c r="AO20" s="1">
        <v>165.36666666666667</v>
      </c>
      <c r="AP20" s="1">
        <v>165.9</v>
      </c>
      <c r="AQ20" s="1">
        <v>168.9</v>
      </c>
      <c r="AR20" s="1">
        <v>163.4</v>
      </c>
      <c r="AS20" s="1">
        <v>183</v>
      </c>
    </row>
    <row r="21" spans="2:45" x14ac:dyDescent="0.35">
      <c r="B21" s="9">
        <v>2017</v>
      </c>
      <c r="C21" s="7">
        <v>0</v>
      </c>
      <c r="F21" t="s">
        <v>63</v>
      </c>
      <c r="G21" t="s">
        <v>64</v>
      </c>
      <c r="H21" t="s">
        <v>65</v>
      </c>
      <c r="K21" s="4" t="s">
        <v>35</v>
      </c>
      <c r="L21">
        <v>151.73333333333332</v>
      </c>
      <c r="M21">
        <v>211.5</v>
      </c>
      <c r="N21">
        <v>167.79999999999998</v>
      </c>
      <c r="O21">
        <v>162.26666666666665</v>
      </c>
      <c r="P21">
        <v>192.56666666666669</v>
      </c>
      <c r="Q21">
        <v>157.70000000000002</v>
      </c>
      <c r="R21">
        <v>170.36666666666667</v>
      </c>
      <c r="S21">
        <v>163.83333333333334</v>
      </c>
      <c r="T21">
        <v>119.06666666666666</v>
      </c>
      <c r="U21">
        <v>176.93333333333331</v>
      </c>
      <c r="V21">
        <v>164.53333333333333</v>
      </c>
      <c r="W21">
        <v>179.4</v>
      </c>
      <c r="AA21" s="6" t="s">
        <v>97</v>
      </c>
      <c r="AB21" s="11">
        <v>1.3833992094861622E-2</v>
      </c>
      <c r="AD21" s="4">
        <v>2023</v>
      </c>
      <c r="AE21" s="11">
        <v>3.8426102558793891E-3</v>
      </c>
      <c r="AH21" s="4" t="s">
        <v>35</v>
      </c>
      <c r="AI21" s="1">
        <v>192.56666666666669</v>
      </c>
      <c r="AK21" s="4" t="s">
        <v>35</v>
      </c>
      <c r="AL21" s="1">
        <v>168.83333333333334</v>
      </c>
      <c r="AM21" s="1">
        <v>179.0333333333333</v>
      </c>
      <c r="AN21" s="1">
        <v>169.76666666666668</v>
      </c>
      <c r="AO21" s="1">
        <v>166.86666666666667</v>
      </c>
      <c r="AP21" s="1">
        <v>166.43333333333331</v>
      </c>
      <c r="AQ21" s="1">
        <v>170.36666666666667</v>
      </c>
      <c r="AR21" s="1">
        <v>164.5</v>
      </c>
      <c r="AS21" s="1">
        <v>192.56666666666669</v>
      </c>
    </row>
    <row r="22" spans="2:45" x14ac:dyDescent="0.35">
      <c r="B22" s="9">
        <v>2018</v>
      </c>
      <c r="C22" s="7">
        <f>C12-C11</f>
        <v>-2.5067101225005632E-3</v>
      </c>
      <c r="F22" s="8">
        <v>44682</v>
      </c>
      <c r="G22" s="1">
        <v>173.86666666666667</v>
      </c>
      <c r="H22" s="1">
        <f>0</f>
        <v>0</v>
      </c>
      <c r="K22" s="4" t="s">
        <v>36</v>
      </c>
      <c r="L22">
        <v>153.36666666666667</v>
      </c>
      <c r="M22">
        <v>212.43333333333331</v>
      </c>
      <c r="N22">
        <v>164.53333333333333</v>
      </c>
      <c r="O22">
        <v>163.96666666666667</v>
      </c>
      <c r="P22">
        <v>197.63333333333333</v>
      </c>
      <c r="Q22">
        <v>172.73333333333335</v>
      </c>
      <c r="R22">
        <v>170.16666666666666</v>
      </c>
      <c r="S22">
        <v>164.6</v>
      </c>
      <c r="T22">
        <v>119.23333333333333</v>
      </c>
      <c r="U22">
        <v>180.73333333333335</v>
      </c>
      <c r="V22">
        <v>165.36666666666667</v>
      </c>
      <c r="W22">
        <v>181.03333333333333</v>
      </c>
      <c r="AA22" s="6" t="s">
        <v>96</v>
      </c>
      <c r="AB22" s="11">
        <v>5.1981806367770167E-3</v>
      </c>
      <c r="AD22" s="3" t="s">
        <v>47</v>
      </c>
      <c r="AE22" s="11">
        <v>4.4204401557008987E-3</v>
      </c>
      <c r="AH22" s="4" t="s">
        <v>36</v>
      </c>
      <c r="AI22" s="1">
        <v>197.63333333333333</v>
      </c>
      <c r="AK22" s="4" t="s">
        <v>36</v>
      </c>
      <c r="AL22" s="1">
        <v>171.29999999999998</v>
      </c>
      <c r="AM22" s="1">
        <v>179.6</v>
      </c>
      <c r="AN22" s="1">
        <v>171.03333333333333</v>
      </c>
      <c r="AO22" s="1">
        <v>172</v>
      </c>
      <c r="AP22" s="1">
        <v>167.26666666666665</v>
      </c>
      <c r="AQ22" s="1">
        <v>172.06666666666669</v>
      </c>
      <c r="AR22" s="1">
        <v>166.7</v>
      </c>
      <c r="AS22" s="1">
        <v>197.63333333333333</v>
      </c>
    </row>
    <row r="23" spans="2:45" x14ac:dyDescent="0.35">
      <c r="B23" s="9">
        <v>2019</v>
      </c>
      <c r="C23" s="7">
        <f t="shared" ref="C23:C27" si="0">C13-C12</f>
        <v>4.7266031456133046E-3</v>
      </c>
      <c r="F23" s="8">
        <v>44713</v>
      </c>
      <c r="G23" s="1">
        <v>175.53333333333333</v>
      </c>
      <c r="H23" s="1">
        <f>G23-G22</f>
        <v>1.6666666666666572</v>
      </c>
      <c r="K23" s="4" t="s">
        <v>37</v>
      </c>
      <c r="L23">
        <v>154.56666666666663</v>
      </c>
      <c r="M23">
        <v>217.63333333333333</v>
      </c>
      <c r="N23">
        <v>162.63333333333333</v>
      </c>
      <c r="O23">
        <v>164.96666666666667</v>
      </c>
      <c r="P23">
        <v>200.6</v>
      </c>
      <c r="Q23">
        <v>171.16666666666666</v>
      </c>
      <c r="R23">
        <v>179.5</v>
      </c>
      <c r="S23">
        <v>164.6</v>
      </c>
      <c r="T23">
        <v>119.93333333333334</v>
      </c>
      <c r="U23">
        <v>184.29999999999998</v>
      </c>
      <c r="V23">
        <v>166.26666666666668</v>
      </c>
      <c r="W23">
        <v>182.6</v>
      </c>
      <c r="AA23" s="6" t="s">
        <v>95</v>
      </c>
      <c r="AB23" s="11">
        <v>1.0989010989011101E-2</v>
      </c>
      <c r="AH23" s="4" t="s">
        <v>37</v>
      </c>
      <c r="AI23" s="1">
        <v>200.6</v>
      </c>
      <c r="AK23" s="4" t="s">
        <v>37</v>
      </c>
      <c r="AL23" s="1">
        <v>173.86666666666667</v>
      </c>
      <c r="AM23" s="1">
        <v>180.06666666666669</v>
      </c>
      <c r="AN23" s="1">
        <v>171.28333333333333</v>
      </c>
      <c r="AO23" s="1">
        <v>174.4666666666667</v>
      </c>
      <c r="AP23" s="1">
        <v>168.3</v>
      </c>
      <c r="AQ23" s="1">
        <v>173.79999999999998</v>
      </c>
      <c r="AR23" s="1">
        <v>167.4</v>
      </c>
      <c r="AS23" s="1">
        <v>200.6</v>
      </c>
    </row>
    <row r="24" spans="2:45" x14ac:dyDescent="0.35">
      <c r="B24" s="9">
        <v>2020</v>
      </c>
      <c r="C24" s="7">
        <f t="shared" si="0"/>
        <v>-1.4106576540335062E-3</v>
      </c>
      <c r="F24" s="8">
        <v>44743</v>
      </c>
      <c r="G24" s="1">
        <v>175.63333333333333</v>
      </c>
      <c r="H24" s="1">
        <f t="shared" ref="H24:H34" si="1">G24-G23</f>
        <v>9.9999999999994316E-2</v>
      </c>
      <c r="K24" s="4" t="s">
        <v>38</v>
      </c>
      <c r="L24">
        <v>155.43333333333334</v>
      </c>
      <c r="M24">
        <v>220</v>
      </c>
      <c r="N24">
        <v>171.06666666666669</v>
      </c>
      <c r="O24">
        <v>165.86666666666667</v>
      </c>
      <c r="P24">
        <v>199.20000000000002</v>
      </c>
      <c r="Q24">
        <v>169.86666666666665</v>
      </c>
      <c r="R24">
        <v>187.03333333333333</v>
      </c>
      <c r="S24">
        <v>164.16666666666666</v>
      </c>
      <c r="T24">
        <v>120.13333333333333</v>
      </c>
      <c r="U24">
        <v>186.5</v>
      </c>
      <c r="V24">
        <v>167.06666666666666</v>
      </c>
      <c r="W24">
        <v>184.03333333333333</v>
      </c>
      <c r="AA24" s="6" t="s">
        <v>94</v>
      </c>
      <c r="AB24" s="11">
        <v>1.278772378516624E-2</v>
      </c>
      <c r="AH24" s="4" t="s">
        <v>38</v>
      </c>
      <c r="AI24" s="1">
        <v>199.20000000000002</v>
      </c>
      <c r="AK24" s="4" t="s">
        <v>38</v>
      </c>
      <c r="AL24" s="1">
        <v>175.53333333333333</v>
      </c>
      <c r="AM24" s="1">
        <v>180.56666666666669</v>
      </c>
      <c r="AN24" s="1">
        <v>172.10000000000002</v>
      </c>
      <c r="AO24" s="1">
        <v>175.86666666666665</v>
      </c>
      <c r="AP24" s="1">
        <v>169.36666666666667</v>
      </c>
      <c r="AQ24" s="1">
        <v>175.26666666666665</v>
      </c>
      <c r="AR24" s="1">
        <v>167.43333333333334</v>
      </c>
      <c r="AS24" s="1">
        <v>199.20000000000002</v>
      </c>
    </row>
    <row r="25" spans="2:45" x14ac:dyDescent="0.35">
      <c r="B25" s="9">
        <v>2021</v>
      </c>
      <c r="C25" s="7">
        <f t="shared" si="0"/>
        <v>-1.2928157633478152E-3</v>
      </c>
      <c r="F25" s="8">
        <v>44774</v>
      </c>
      <c r="G25" s="1">
        <v>176.86666666666667</v>
      </c>
      <c r="H25" s="1">
        <f t="shared" si="1"/>
        <v>1.2333333333333485</v>
      </c>
      <c r="K25" s="4" t="s">
        <v>39</v>
      </c>
      <c r="L25">
        <v>157</v>
      </c>
      <c r="M25">
        <v>213.63333333333335</v>
      </c>
      <c r="N25">
        <v>175.36666666666665</v>
      </c>
      <c r="O25">
        <v>166.66666666666666</v>
      </c>
      <c r="P25">
        <v>194.26666666666665</v>
      </c>
      <c r="Q25">
        <v>174.43333333333331</v>
      </c>
      <c r="R25">
        <v>186.4</v>
      </c>
      <c r="S25">
        <v>164.23333333333335</v>
      </c>
      <c r="T25">
        <v>120.23333333333333</v>
      </c>
      <c r="U25">
        <v>189.36666666666667</v>
      </c>
      <c r="V25">
        <v>167.56666666666669</v>
      </c>
      <c r="W25">
        <v>185.33333333333334</v>
      </c>
      <c r="AA25" s="6" t="s">
        <v>93</v>
      </c>
      <c r="AB25" s="11">
        <v>3.1565656565656565E-3</v>
      </c>
      <c r="AH25" s="4" t="s">
        <v>39</v>
      </c>
      <c r="AI25" s="1">
        <v>194.26666666666665</v>
      </c>
      <c r="AK25" s="4" t="s">
        <v>39</v>
      </c>
      <c r="AL25" s="1">
        <v>175.63333333333333</v>
      </c>
      <c r="AM25" s="1">
        <v>180.98333333333332</v>
      </c>
      <c r="AN25" s="1">
        <v>172.63333333333333</v>
      </c>
      <c r="AO25" s="1">
        <v>179.56666666666669</v>
      </c>
      <c r="AP25" s="1">
        <v>171.73333333333335</v>
      </c>
      <c r="AQ25" s="1">
        <v>176.5333333333333</v>
      </c>
      <c r="AR25" s="1">
        <v>168.3</v>
      </c>
      <c r="AS25" s="1">
        <v>194.26666666666665</v>
      </c>
    </row>
    <row r="26" spans="2:45" x14ac:dyDescent="0.35">
      <c r="B26" s="9">
        <v>2022</v>
      </c>
      <c r="C26" s="7">
        <f t="shared" si="0"/>
        <v>8.8060904592570039E-4</v>
      </c>
      <c r="F26" s="8">
        <v>44805</v>
      </c>
      <c r="G26" s="1">
        <v>178.36666666666667</v>
      </c>
      <c r="H26" s="1">
        <f t="shared" si="1"/>
        <v>1.5</v>
      </c>
      <c r="K26" s="4" t="s">
        <v>40</v>
      </c>
      <c r="L26">
        <v>160.63333333333333</v>
      </c>
      <c r="M26">
        <v>207.16666666666666</v>
      </c>
      <c r="N26">
        <v>169.36666666666665</v>
      </c>
      <c r="O26">
        <v>168.13333333333333</v>
      </c>
      <c r="P26">
        <v>191</v>
      </c>
      <c r="Q26">
        <v>173.06666666666669</v>
      </c>
      <c r="R26">
        <v>190.96666666666667</v>
      </c>
      <c r="S26">
        <v>167.20000000000002</v>
      </c>
      <c r="T26">
        <v>121.10000000000001</v>
      </c>
      <c r="U26">
        <v>192.96666666666667</v>
      </c>
      <c r="V26">
        <v>168.03333333333333</v>
      </c>
      <c r="W26">
        <v>186.4</v>
      </c>
      <c r="AA26" s="3" t="s">
        <v>47</v>
      </c>
      <c r="AB26" s="11">
        <v>4.4885876041465623E-3</v>
      </c>
      <c r="AH26" s="4" t="s">
        <v>40</v>
      </c>
      <c r="AI26" s="1">
        <v>191</v>
      </c>
      <c r="AK26" s="4" t="s">
        <v>40</v>
      </c>
      <c r="AL26" s="1">
        <v>176.86666666666667</v>
      </c>
      <c r="AM26" s="1">
        <v>181.44999999999996</v>
      </c>
      <c r="AN26" s="1">
        <v>173.75</v>
      </c>
      <c r="AO26" s="1">
        <v>178.76666666666668</v>
      </c>
      <c r="AP26" s="1">
        <v>172.63333333333335</v>
      </c>
      <c r="AQ26" s="1">
        <v>177.70000000000002</v>
      </c>
      <c r="AR26" s="1">
        <v>169.03333333333333</v>
      </c>
      <c r="AS26" s="1">
        <v>191</v>
      </c>
    </row>
    <row r="27" spans="2:45" x14ac:dyDescent="0.35">
      <c r="B27" s="9">
        <v>2023</v>
      </c>
      <c r="C27" s="7">
        <f t="shared" si="0"/>
        <v>-8.1421816207569381E-4</v>
      </c>
      <c r="F27" s="8">
        <v>44835</v>
      </c>
      <c r="G27" s="1">
        <v>180.1</v>
      </c>
      <c r="H27" s="1">
        <f t="shared" si="1"/>
        <v>1.7333333333333201</v>
      </c>
      <c r="K27" s="4" t="s">
        <v>41</v>
      </c>
      <c r="L27">
        <v>163.76666666666665</v>
      </c>
      <c r="M27">
        <v>209.86666666666665</v>
      </c>
      <c r="N27">
        <v>169.86666666666667</v>
      </c>
      <c r="O27">
        <v>169.76666666666665</v>
      </c>
      <c r="P27">
        <v>187.36666666666667</v>
      </c>
      <c r="Q27">
        <v>165.76666666666665</v>
      </c>
      <c r="R27">
        <v>196.5</v>
      </c>
      <c r="S27">
        <v>169.1</v>
      </c>
      <c r="T27">
        <v>121.83333333333333</v>
      </c>
      <c r="U27">
        <v>196.66666666666666</v>
      </c>
      <c r="V27">
        <v>168.63333333333333</v>
      </c>
      <c r="W27">
        <v>187.53333333333333</v>
      </c>
      <c r="AH27" s="4" t="s">
        <v>41</v>
      </c>
      <c r="AI27" s="1">
        <v>187.36666666666667</v>
      </c>
      <c r="AK27" s="4" t="s">
        <v>41</v>
      </c>
      <c r="AL27" s="1">
        <v>178.36666666666667</v>
      </c>
      <c r="AM27" s="1">
        <v>182.25</v>
      </c>
      <c r="AN27" s="1">
        <v>174.1</v>
      </c>
      <c r="AO27" s="1">
        <v>179.46666666666667</v>
      </c>
      <c r="AP27" s="1">
        <v>173.4</v>
      </c>
      <c r="AQ27" s="1">
        <v>179.13333333333333</v>
      </c>
      <c r="AR27" s="1">
        <v>169.63333333333333</v>
      </c>
      <c r="AS27" s="1">
        <v>187.36666666666667</v>
      </c>
    </row>
    <row r="28" spans="2:45" x14ac:dyDescent="0.35">
      <c r="F28" s="8">
        <v>44866</v>
      </c>
      <c r="G28" s="1">
        <v>178.73333333333335</v>
      </c>
      <c r="H28" s="1">
        <f t="shared" si="1"/>
        <v>-1.3666666666666458</v>
      </c>
      <c r="K28" s="4" t="s">
        <v>42</v>
      </c>
      <c r="L28">
        <v>165.43333333333334</v>
      </c>
      <c r="M28">
        <v>211.53333333333333</v>
      </c>
      <c r="N28">
        <v>171.03333333333333</v>
      </c>
      <c r="O28">
        <v>170.93333333333331</v>
      </c>
      <c r="P28">
        <v>185.26666666666665</v>
      </c>
      <c r="Q28">
        <v>163.9</v>
      </c>
      <c r="R28">
        <v>204.36666666666665</v>
      </c>
      <c r="S28">
        <v>169.8</v>
      </c>
      <c r="T28">
        <v>122.13333333333333</v>
      </c>
      <c r="U28">
        <v>199.29999999999998</v>
      </c>
      <c r="V28">
        <v>169.1</v>
      </c>
      <c r="W28">
        <v>188.46666666666667</v>
      </c>
      <c r="AB28" s="2" t="s">
        <v>46</v>
      </c>
      <c r="AC28" t="s">
        <v>107</v>
      </c>
      <c r="AD28" t="s">
        <v>73</v>
      </c>
      <c r="AH28" s="4" t="s">
        <v>42</v>
      </c>
      <c r="AI28" s="1">
        <v>185.26666666666665</v>
      </c>
      <c r="AK28" s="4" t="s">
        <v>42</v>
      </c>
      <c r="AL28" s="1">
        <v>180.1</v>
      </c>
      <c r="AM28" s="1">
        <v>182.73333333333335</v>
      </c>
      <c r="AN28" s="1">
        <v>175.16666666666666</v>
      </c>
      <c r="AO28" s="1">
        <v>180.43333333333331</v>
      </c>
      <c r="AP28" s="1">
        <v>173.70000000000002</v>
      </c>
      <c r="AQ28" s="1">
        <v>180.16666666666666</v>
      </c>
      <c r="AR28" s="1">
        <v>170.4</v>
      </c>
      <c r="AS28" s="1">
        <v>185.26666666666665</v>
      </c>
    </row>
    <row r="29" spans="2:45" x14ac:dyDescent="0.35">
      <c r="F29" s="8">
        <v>44896</v>
      </c>
      <c r="G29" s="1">
        <v>176.29999999999998</v>
      </c>
      <c r="H29" s="1">
        <f t="shared" si="1"/>
        <v>-2.4333333333333655</v>
      </c>
      <c r="K29" s="4" t="s">
        <v>44</v>
      </c>
      <c r="L29">
        <v>167.56666666666669</v>
      </c>
      <c r="M29">
        <v>210</v>
      </c>
      <c r="N29">
        <v>181.6</v>
      </c>
      <c r="O29">
        <v>172.30000000000004</v>
      </c>
      <c r="P29">
        <v>187.63333333333333</v>
      </c>
      <c r="Q29">
        <v>160.79999999999998</v>
      </c>
      <c r="R29">
        <v>186.73333333333335</v>
      </c>
      <c r="S29">
        <v>170.56666666666666</v>
      </c>
      <c r="T29">
        <v>122.33333333333333</v>
      </c>
      <c r="U29">
        <v>202.13333333333335</v>
      </c>
      <c r="V29">
        <v>169.63333333333333</v>
      </c>
      <c r="W29">
        <v>189.6</v>
      </c>
      <c r="AB29" s="3" t="s">
        <v>33</v>
      </c>
      <c r="AC29" s="22">
        <v>1861.3100000000002</v>
      </c>
      <c r="AD29" s="22">
        <v>150.8379166666667</v>
      </c>
      <c r="AH29" s="4" t="s">
        <v>44</v>
      </c>
      <c r="AI29" s="1">
        <v>187.63333333333333</v>
      </c>
      <c r="AK29" s="4" t="s">
        <v>44</v>
      </c>
      <c r="AL29" s="1">
        <v>178.73333333333335</v>
      </c>
      <c r="AM29" s="1">
        <v>183.16666666666666</v>
      </c>
      <c r="AN29" s="1">
        <v>176.45000000000002</v>
      </c>
      <c r="AO29" s="1">
        <v>181.16666666666666</v>
      </c>
      <c r="AP29" s="1">
        <v>174.03333333333333</v>
      </c>
      <c r="AQ29" s="1">
        <v>181.23333333333332</v>
      </c>
      <c r="AR29" s="1">
        <v>171.03333333333333</v>
      </c>
      <c r="AS29" s="1">
        <v>187.63333333333333</v>
      </c>
    </row>
    <row r="30" spans="2:45" x14ac:dyDescent="0.35">
      <c r="F30" s="8">
        <v>44927</v>
      </c>
      <c r="G30" s="1">
        <v>177.06666666666669</v>
      </c>
      <c r="H30" s="1">
        <f t="shared" si="1"/>
        <v>0.76666666666670835</v>
      </c>
      <c r="K30" s="4" t="s">
        <v>45</v>
      </c>
      <c r="L30">
        <v>169.4</v>
      </c>
      <c r="M30">
        <v>209.6</v>
      </c>
      <c r="N30">
        <v>190.4</v>
      </c>
      <c r="O30">
        <v>173.63333333333333</v>
      </c>
      <c r="P30">
        <v>187.16666666666666</v>
      </c>
      <c r="Q30">
        <v>158.06666666666666</v>
      </c>
      <c r="R30">
        <v>162.93333333333334</v>
      </c>
      <c r="S30">
        <v>170.86666666666667</v>
      </c>
      <c r="T30">
        <v>122.03333333333332</v>
      </c>
      <c r="U30">
        <v>204.4</v>
      </c>
      <c r="V30">
        <v>170.20000000000002</v>
      </c>
      <c r="W30">
        <v>190.43333333333331</v>
      </c>
      <c r="AB30" s="4">
        <v>2020</v>
      </c>
      <c r="AC30" s="22">
        <v>1861.3100000000002</v>
      </c>
      <c r="AD30" s="22">
        <v>150.8379166666667</v>
      </c>
      <c r="AH30" s="4" t="s">
        <v>45</v>
      </c>
      <c r="AI30" s="1">
        <v>187.16666666666666</v>
      </c>
      <c r="AK30" s="4" t="s">
        <v>45</v>
      </c>
      <c r="AL30" s="1">
        <v>176.29999999999998</v>
      </c>
      <c r="AM30" s="1">
        <v>183.58333333333334</v>
      </c>
      <c r="AN30" s="1">
        <v>178.21666666666667</v>
      </c>
      <c r="AO30" s="1">
        <v>181.80000000000004</v>
      </c>
      <c r="AP30" s="1">
        <v>174.4</v>
      </c>
      <c r="AQ30" s="1">
        <v>182.16666666666666</v>
      </c>
      <c r="AR30" s="1">
        <v>171.9</v>
      </c>
      <c r="AS30" s="1">
        <v>187.16666666666666</v>
      </c>
    </row>
    <row r="31" spans="2:45" x14ac:dyDescent="0.35">
      <c r="F31" s="8">
        <v>44958</v>
      </c>
      <c r="G31" s="1">
        <v>177.5</v>
      </c>
      <c r="H31" s="1">
        <f t="shared" si="1"/>
        <v>0.4333333333333087</v>
      </c>
      <c r="K31" s="3">
        <v>2023</v>
      </c>
      <c r="L31">
        <v>174.08666666666664</v>
      </c>
      <c r="M31">
        <v>210.63333333333335</v>
      </c>
      <c r="N31">
        <v>177.85333333333332</v>
      </c>
      <c r="O31">
        <v>177.49333333333331</v>
      </c>
      <c r="P31">
        <v>177.14666666666668</v>
      </c>
      <c r="Q31">
        <v>169.26000000000002</v>
      </c>
      <c r="R31">
        <v>158.92666666666668</v>
      </c>
      <c r="S31">
        <v>172.56666666666669</v>
      </c>
      <c r="T31">
        <v>121.31333333333333</v>
      </c>
      <c r="U31">
        <v>210.9</v>
      </c>
      <c r="V31">
        <v>171.74666666666664</v>
      </c>
      <c r="W31">
        <v>193.1333333333333</v>
      </c>
      <c r="AB31" s="6" t="s">
        <v>31</v>
      </c>
      <c r="AC31" s="22">
        <v>153.5</v>
      </c>
      <c r="AD31" s="22">
        <v>146.75</v>
      </c>
      <c r="AH31" s="3">
        <v>2023</v>
      </c>
      <c r="AI31" s="1">
        <v>177.14666666666668</v>
      </c>
      <c r="AK31" s="3">
        <v>2023</v>
      </c>
      <c r="AL31" s="1">
        <v>178.05333333333334</v>
      </c>
      <c r="AM31" s="1">
        <v>185.51666666666662</v>
      </c>
      <c r="AN31" s="1">
        <v>182.95</v>
      </c>
      <c r="AO31" s="1">
        <v>182.11333333333334</v>
      </c>
      <c r="AP31" s="1">
        <v>175.87333333333336</v>
      </c>
      <c r="AQ31" s="1">
        <v>184.39333333333335</v>
      </c>
      <c r="AR31" s="1">
        <v>174.2533333333333</v>
      </c>
      <c r="AS31" s="1">
        <v>177.14666666666668</v>
      </c>
    </row>
    <row r="32" spans="2:45" x14ac:dyDescent="0.35">
      <c r="F32" s="8">
        <v>44986</v>
      </c>
      <c r="G32" s="1">
        <v>177.53333333333333</v>
      </c>
      <c r="H32" s="1">
        <f t="shared" si="1"/>
        <v>3.3333333333331439E-2</v>
      </c>
      <c r="K32" s="4" t="s">
        <v>31</v>
      </c>
      <c r="L32">
        <v>173.70000000000002</v>
      </c>
      <c r="M32">
        <v>211.4</v>
      </c>
      <c r="N32">
        <v>194.79999999999998</v>
      </c>
      <c r="O32">
        <v>174.69999999999996</v>
      </c>
      <c r="P32">
        <v>185.93333333333331</v>
      </c>
      <c r="Q32">
        <v>158.36666666666667</v>
      </c>
      <c r="R32">
        <v>157.36666666666667</v>
      </c>
      <c r="S32">
        <v>170.93333333333331</v>
      </c>
      <c r="T32">
        <v>121.36666666666667</v>
      </c>
      <c r="U32">
        <v>207.73333333333335</v>
      </c>
      <c r="V32">
        <v>170.66666666666666</v>
      </c>
      <c r="W32">
        <v>191.33333333333334</v>
      </c>
      <c r="AB32" s="6" t="s">
        <v>34</v>
      </c>
      <c r="AC32" s="22">
        <v>150.5</v>
      </c>
      <c r="AD32" s="22">
        <v>147.55000000000001</v>
      </c>
      <c r="AH32" s="4" t="s">
        <v>31</v>
      </c>
      <c r="AI32" s="1">
        <v>185.93333333333331</v>
      </c>
      <c r="AK32" s="4" t="s">
        <v>31</v>
      </c>
      <c r="AL32" s="1">
        <v>177.06666666666669</v>
      </c>
      <c r="AM32" s="1">
        <v>184.29999999999998</v>
      </c>
      <c r="AN32" s="1">
        <v>180.2166666666667</v>
      </c>
      <c r="AO32" s="1">
        <v>181.76666666666665</v>
      </c>
      <c r="AP32" s="1">
        <v>174.63333333333335</v>
      </c>
      <c r="AQ32" s="1">
        <v>183</v>
      </c>
      <c r="AR32" s="1">
        <v>172.73333333333335</v>
      </c>
      <c r="AS32" s="1">
        <v>185.93333333333331</v>
      </c>
    </row>
    <row r="33" spans="6:45" x14ac:dyDescent="0.35">
      <c r="F33" s="8">
        <v>45017</v>
      </c>
      <c r="G33" s="1">
        <v>178.5</v>
      </c>
      <c r="H33" s="1">
        <f t="shared" si="1"/>
        <v>0.96666666666666856</v>
      </c>
      <c r="K33" s="4" t="s">
        <v>34</v>
      </c>
      <c r="L33">
        <v>174.43333333333331</v>
      </c>
      <c r="M33">
        <v>208.36666666666665</v>
      </c>
      <c r="N33">
        <v>175.43333333333331</v>
      </c>
      <c r="O33">
        <v>177.4</v>
      </c>
      <c r="P33">
        <v>178.29999999999998</v>
      </c>
      <c r="Q33">
        <v>169.6</v>
      </c>
      <c r="R33">
        <v>156.46666666666667</v>
      </c>
      <c r="S33">
        <v>171.20000000000002</v>
      </c>
      <c r="T33">
        <v>120.33333333333333</v>
      </c>
      <c r="U33">
        <v>208.86666666666667</v>
      </c>
      <c r="V33">
        <v>171.60000000000002</v>
      </c>
      <c r="W33">
        <v>193.16666666666666</v>
      </c>
      <c r="AB33" s="6" t="s">
        <v>35</v>
      </c>
      <c r="AC33" s="22">
        <v>148.9</v>
      </c>
      <c r="AD33" s="22">
        <v>148.75</v>
      </c>
      <c r="AH33" s="4" t="s">
        <v>34</v>
      </c>
      <c r="AI33" s="1">
        <v>178.29999999999998</v>
      </c>
      <c r="AK33" s="4" t="s">
        <v>34</v>
      </c>
      <c r="AL33" s="1">
        <v>177.5</v>
      </c>
      <c r="AM33" s="1">
        <v>185.33333333333334</v>
      </c>
      <c r="AN33" s="1">
        <v>182.48333333333335</v>
      </c>
      <c r="AO33" s="1">
        <v>182.16666666666666</v>
      </c>
      <c r="AP33" s="1">
        <v>175.33333333333334</v>
      </c>
      <c r="AQ33" s="1">
        <v>184.29999999999998</v>
      </c>
      <c r="AR33" s="1">
        <v>174</v>
      </c>
      <c r="AS33" s="1">
        <v>178.29999999999998</v>
      </c>
    </row>
    <row r="34" spans="6:45" x14ac:dyDescent="0.35">
      <c r="F34" s="8">
        <v>45047</v>
      </c>
      <c r="G34" s="1">
        <v>179.66666666666666</v>
      </c>
      <c r="H34" s="1">
        <f t="shared" si="1"/>
        <v>1.1666666666666572</v>
      </c>
      <c r="K34" s="4" t="s">
        <v>35</v>
      </c>
      <c r="L34">
        <v>174.4666666666667</v>
      </c>
      <c r="M34">
        <v>208.36666666666665</v>
      </c>
      <c r="N34">
        <v>175.43333333333331</v>
      </c>
      <c r="O34">
        <v>177.4</v>
      </c>
      <c r="P34">
        <v>178.23333333333335</v>
      </c>
      <c r="Q34">
        <v>169.6</v>
      </c>
      <c r="R34">
        <v>156.53333333333333</v>
      </c>
      <c r="S34">
        <v>171.26666666666665</v>
      </c>
      <c r="T34">
        <v>120.33333333333333</v>
      </c>
      <c r="U34">
        <v>208.86666666666667</v>
      </c>
      <c r="V34">
        <v>171.60000000000002</v>
      </c>
      <c r="W34">
        <v>193.16666666666666</v>
      </c>
      <c r="AB34" s="6" t="s">
        <v>36</v>
      </c>
      <c r="AC34" s="22">
        <v>151.4</v>
      </c>
      <c r="AD34" s="22">
        <v>142.02499999999998</v>
      </c>
      <c r="AH34" s="4" t="s">
        <v>35</v>
      </c>
      <c r="AI34" s="1">
        <v>178.23333333333335</v>
      </c>
      <c r="AK34" s="4" t="s">
        <v>35</v>
      </c>
      <c r="AL34" s="1">
        <v>177.53333333333333</v>
      </c>
      <c r="AM34" s="1">
        <v>185.35000000000002</v>
      </c>
      <c r="AN34" s="1">
        <v>182.5</v>
      </c>
      <c r="AO34" s="1">
        <v>181.96666666666667</v>
      </c>
      <c r="AP34" s="1">
        <v>175.33333333333334</v>
      </c>
      <c r="AQ34" s="1">
        <v>184.29999999999998</v>
      </c>
      <c r="AR34" s="1">
        <v>174</v>
      </c>
      <c r="AS34" s="1">
        <v>178.23333333333335</v>
      </c>
    </row>
    <row r="35" spans="6:45" x14ac:dyDescent="0.35">
      <c r="K35" s="4" t="s">
        <v>36</v>
      </c>
      <c r="L35">
        <v>173.9666666666667</v>
      </c>
      <c r="M35">
        <v>209.96666666666667</v>
      </c>
      <c r="N35">
        <v>169.96666666666667</v>
      </c>
      <c r="O35">
        <v>178.4666666666667</v>
      </c>
      <c r="P35">
        <v>174.03333333333333</v>
      </c>
      <c r="Q35">
        <v>176.4</v>
      </c>
      <c r="R35">
        <v>159.36666666666667</v>
      </c>
      <c r="S35">
        <v>173.63333333333335</v>
      </c>
      <c r="T35">
        <v>121.59999999999998</v>
      </c>
      <c r="U35">
        <v>212.06666666666669</v>
      </c>
      <c r="V35">
        <v>172.19999999999996</v>
      </c>
      <c r="W35">
        <v>193.66666666666666</v>
      </c>
      <c r="AB35" s="6" t="s">
        <v>37</v>
      </c>
      <c r="AC35" s="22">
        <v>142.51</v>
      </c>
      <c r="AD35" s="22">
        <v>135.93</v>
      </c>
      <c r="AH35" s="4" t="s">
        <v>36</v>
      </c>
      <c r="AI35" s="1">
        <v>174.03333333333333</v>
      </c>
      <c r="AK35" s="4" t="s">
        <v>36</v>
      </c>
      <c r="AL35" s="1">
        <v>178.5</v>
      </c>
      <c r="AM35" s="1">
        <v>186.04999999999998</v>
      </c>
      <c r="AN35" s="1">
        <v>184.31666666666669</v>
      </c>
      <c r="AO35" s="1">
        <v>181.76666666666665</v>
      </c>
      <c r="AP35" s="1">
        <v>176.66666666666666</v>
      </c>
      <c r="AQ35" s="1">
        <v>184.93333333333331</v>
      </c>
      <c r="AR35" s="1">
        <v>174.93333333333331</v>
      </c>
      <c r="AS35" s="1">
        <v>174.03333333333333</v>
      </c>
    </row>
    <row r="36" spans="6:45" x14ac:dyDescent="0.35">
      <c r="K36" s="4" t="s">
        <v>37</v>
      </c>
      <c r="L36">
        <v>173.86666666666665</v>
      </c>
      <c r="M36">
        <v>215.06666666666669</v>
      </c>
      <c r="N36">
        <v>173.63333333333333</v>
      </c>
      <c r="O36">
        <v>179.5</v>
      </c>
      <c r="P36">
        <v>169.23333333333332</v>
      </c>
      <c r="Q36">
        <v>172.33333333333334</v>
      </c>
      <c r="R36">
        <v>164.9</v>
      </c>
      <c r="S36">
        <v>175.79999999999998</v>
      </c>
      <c r="T36">
        <v>122.93333333333334</v>
      </c>
      <c r="U36">
        <v>216.96666666666667</v>
      </c>
      <c r="V36">
        <v>172.66666666666666</v>
      </c>
      <c r="W36">
        <v>194.33333333333334</v>
      </c>
      <c r="AB36" s="6" t="s">
        <v>38</v>
      </c>
      <c r="AC36" s="22">
        <v>154</v>
      </c>
      <c r="AD36" s="22">
        <v>153</v>
      </c>
      <c r="AH36" s="4" t="s">
        <v>37</v>
      </c>
      <c r="AI36" s="1">
        <v>169.23333333333332</v>
      </c>
      <c r="AK36" s="4" t="s">
        <v>37</v>
      </c>
      <c r="AL36" s="1">
        <v>179.66666666666666</v>
      </c>
      <c r="AM36" s="1">
        <v>186.54999999999998</v>
      </c>
      <c r="AN36" s="1">
        <v>185.23333333333335</v>
      </c>
      <c r="AO36" s="1">
        <v>182.9</v>
      </c>
      <c r="AP36" s="1">
        <v>177.4</v>
      </c>
      <c r="AQ36" s="1">
        <v>185.43333333333331</v>
      </c>
      <c r="AR36" s="1">
        <v>175.6</v>
      </c>
      <c r="AS36" s="1">
        <v>169.23333333333332</v>
      </c>
    </row>
    <row r="37" spans="6:45" x14ac:dyDescent="0.35">
      <c r="K37" s="3" t="s">
        <v>47</v>
      </c>
      <c r="L37">
        <v>162.92745098039211</v>
      </c>
      <c r="M37">
        <v>210.4156862745098</v>
      </c>
      <c r="N37">
        <v>174.57647058823525</v>
      </c>
      <c r="O37">
        <v>169.82941176470587</v>
      </c>
      <c r="P37">
        <v>186.7176470588235</v>
      </c>
      <c r="Q37">
        <v>165.96666666666664</v>
      </c>
      <c r="R37">
        <v>175.46666666666664</v>
      </c>
      <c r="S37">
        <v>168.19411764705879</v>
      </c>
      <c r="T37">
        <v>120.82352941176471</v>
      </c>
      <c r="U37">
        <v>194.91176470588235</v>
      </c>
      <c r="V37">
        <v>168.39215686274511</v>
      </c>
      <c r="W37">
        <v>186.821568627451</v>
      </c>
      <c r="AB37" s="6" t="s">
        <v>39</v>
      </c>
      <c r="AC37" s="22">
        <v>154</v>
      </c>
      <c r="AD37" s="22">
        <v>153</v>
      </c>
      <c r="AH37" s="3" t="s">
        <v>47</v>
      </c>
      <c r="AI37" s="1">
        <v>182.29770114942534</v>
      </c>
      <c r="AK37" s="3" t="s">
        <v>47</v>
      </c>
      <c r="AL37" s="1">
        <v>170.30689655172404</v>
      </c>
      <c r="AM37" s="1">
        <v>178.69080459770117</v>
      </c>
      <c r="AN37" s="1">
        <v>169.90747126436784</v>
      </c>
      <c r="AO37" s="1">
        <v>169.47241379310344</v>
      </c>
      <c r="AP37" s="1">
        <v>168.00574712643672</v>
      </c>
      <c r="AQ37" s="1">
        <v>170.66666666666674</v>
      </c>
      <c r="AR37" s="1">
        <v>164.61149425287357</v>
      </c>
      <c r="AS37" s="1">
        <v>182.29770114942534</v>
      </c>
    </row>
    <row r="38" spans="6:45" x14ac:dyDescent="0.35">
      <c r="AB38" s="6" t="s">
        <v>40</v>
      </c>
      <c r="AC38" s="22">
        <v>157</v>
      </c>
      <c r="AD38" s="22">
        <v>154.65</v>
      </c>
    </row>
    <row r="39" spans="6:45" x14ac:dyDescent="0.35">
      <c r="AB39" s="6" t="s">
        <v>41</v>
      </c>
      <c r="AC39" s="22">
        <v>158</v>
      </c>
      <c r="AD39" s="22">
        <v>157</v>
      </c>
    </row>
    <row r="40" spans="6:45" x14ac:dyDescent="0.35">
      <c r="AB40" s="6" t="s">
        <v>42</v>
      </c>
      <c r="AC40" s="22">
        <v>161.4</v>
      </c>
      <c r="AD40" s="22">
        <v>156.65</v>
      </c>
    </row>
    <row r="41" spans="6:45" x14ac:dyDescent="0.35">
      <c r="AB41" s="6" t="s">
        <v>44</v>
      </c>
      <c r="AC41" s="22">
        <v>164.7</v>
      </c>
      <c r="AD41" s="22">
        <v>157.05000000000001</v>
      </c>
    </row>
    <row r="42" spans="6:45" x14ac:dyDescent="0.35">
      <c r="AB42" s="6" t="s">
        <v>45</v>
      </c>
      <c r="AC42" s="22">
        <v>165.4</v>
      </c>
      <c r="AD42" s="22">
        <v>157.69999999999999</v>
      </c>
    </row>
    <row r="43" spans="6:45" x14ac:dyDescent="0.35">
      <c r="AB43" s="3" t="s">
        <v>47</v>
      </c>
      <c r="AC43" s="22">
        <v>1861.3100000000002</v>
      </c>
      <c r="AD43" s="22">
        <v>150.8379166666667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7299-504B-4FBA-B674-B10FA2347AA6}">
  <dimension ref="B1:BK2"/>
  <sheetViews>
    <sheetView tabSelected="1" topLeftCell="C1" zoomScale="29" zoomScaleNormal="85" workbookViewId="0">
      <selection activeCell="AX52" sqref="AX52"/>
    </sheetView>
  </sheetViews>
  <sheetFormatPr defaultRowHeight="14.5" x14ac:dyDescent="0.35"/>
  <cols>
    <col min="1" max="16384" width="8.7265625" style="5"/>
  </cols>
  <sheetData>
    <row r="1" spans="2:63" ht="18.5" x14ac:dyDescent="0.45">
      <c r="B1" s="19" t="s">
        <v>51</v>
      </c>
      <c r="C1" s="19"/>
      <c r="D1" s="19"/>
      <c r="E1" s="19"/>
      <c r="F1" s="19"/>
      <c r="G1" s="19"/>
      <c r="H1" s="19"/>
      <c r="I1" s="19"/>
      <c r="K1" s="18" t="s">
        <v>53</v>
      </c>
      <c r="L1" s="18"/>
      <c r="M1" s="18"/>
      <c r="N1" s="18"/>
      <c r="O1" s="18"/>
      <c r="P1" s="18"/>
      <c r="Q1" s="18"/>
      <c r="R1" s="18"/>
      <c r="T1" s="18" t="s">
        <v>62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J1" s="18" t="s">
        <v>89</v>
      </c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BA1" s="18" t="s">
        <v>106</v>
      </c>
      <c r="BB1" s="18"/>
      <c r="BC1" s="18"/>
      <c r="BD1" s="18"/>
      <c r="BE1" s="18"/>
      <c r="BF1" s="18"/>
      <c r="BG1" s="18"/>
      <c r="BH1" s="18"/>
      <c r="BI1" s="18"/>
      <c r="BJ1" s="18"/>
      <c r="BK1" s="18"/>
    </row>
    <row r="2" spans="2:63" ht="15.5" x14ac:dyDescent="0.35">
      <c r="BA2" s="17"/>
    </row>
  </sheetData>
  <mergeCells count="5">
    <mergeCell ref="BA1:BK1"/>
    <mergeCell ref="B1:I1"/>
    <mergeCell ref="K1:R1"/>
    <mergeCell ref="T1:AG1"/>
    <mergeCell ref="AJ1:AW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Q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3 b K b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T M 0 M D L X M 7 D R h 4 n a + G b m I V Q Y A V 0 M k k U S t H E u z S k p L U q 1 S 8 3 T 9 f S z 0 Y d x b f S h n r A D A A A A / / 8 D A F B L A w Q U A A I A C A A A A C E A / G P M Y N I F A A D g O g A A E w A A A E Z v c m 1 1 b G F z L 1 N l Y 3 R p b 2 4 x L m 3 s W U 1 v 2 z g Q v Q f o f x D U i w s o g v V l W 1 v 4 E D h J 2 0 P b b J M t s G g W A S M z t l B a N E g q T R D k v y 8 l 6 8 s y R + Y C v S z A H B y b H P E N y X l v x h 6 O E 5 H S z L r e / f f e n 5 z w N W J 4 a b 2 1 z w i 5 + 5 Q t U 1 S 8 4 q e 7 v 7 a C 3 p 1 t W U r 8 w B p 5 7 2 x r b h E s 3 p x Y 8 u + a 5 i z B c m T B H 9 1 z m u Q b n I n R Z U q w u 6 C Z k B / 4 y L 7 4 4 / Y c C X S W I f L M x U L i Y H b 7 I R X f 8 J Z e U n Z + d p s W e K f J N j 1 N E M e n X O T L 5 9 t j j r g J f 7 T f O T / O M U k 3 q c B s b j u 2 Y y 0 o y T c Z n w d j x 7 r I E r p M s 9 X c 8 y P f s f 7 M q c D X 4 p n g e f v W / U I z / M 8 7 Z 7 e h t / Y V o x s 5 t 7 Q + Y r T E j B f 7 v U H 3 0 r C a q c Z H u 7 0 7 1 o 9 q X P p 7 n S C C G J 8 L l n e X X K x R t p I r 3 j x v c b v c D U M Z f 6 B s s / O 4 m O Q j B b 7 z 8 m I X F 0 W Z 3 J 2 Q V p b A T + L V s V 7 s v z E q B j 9 l Y h K 6 x Q L l 6 G d 5 8 u s D 2 w V m G B F u o W x p b R l d 5 o n g t V G W b + 4 x 2 z 2 M k S h t H l K + V s x f r F a q p 1 L y 8 9 j K X 9 M K / Q E p 5 y 9 Z n i o n v u M V F s W R q S a v c s L x 0 V 1 d 5 y v E S i M Z l g + 7 q M f s W W W 5 T R M l k A y T U 0 Q S u q Y k T a x 7 / I g Z W q l d Y n h b k m l T H L h j 8 Q w l P 4 v / v z A W 3 M I i c V X b p 3 R Z e j i 4 N M r k I L 1 H S U J L 4 z Q T 9 C l N U K b c 9 o J Q s Z b x r 4 Y T v 3 b h A z 2 1 u y z Y 7 i P N e W f x J t I u c 0 z K Z 0 m 6 W g v g Q S z P c W m t 5 K Z 3 l 8 c x e w R O X h K B C F U s l g z a U r Y L 2 I R u N n k m z 6 K 4 X I X 1 N 5 x I B p S 6 V 5 i j j X S i k C t V k M s 4 g p a 5 k p y k U s q s R N 5 x u R J + K C J K S a a U J 5 g Q l G G 5 Y 8 X 8 B y y j U C 6 V F g L X m 3 9 t 9 U M K J U G J D K j v i O Q d B a n G y 9 F R T 2 Y c + 8 u Z f B n b T m X F a v M b e U 9 O e 3 s g j g c C 9 f x x 7 N P / j k S Z F D e 8 r O W 6 i 1 V O V e O j Q 6 + c j h z W C t h o X i c o I c U 7 k L h K 0 5 Q i d q B a r U z t 6 x I g R A P K 0 0 r N g L Z o i o l a P Y 7 J R V c f u o I A K s A h t Y 9 x u S X v E b Y O 0 X O P j 4 M E P G B c j 2 K v 6 q T s H c 3 K h w F b p G W T U 0 1 O / b 0 5 1 e T O 3 5 E 7 F d X J Q F a 9 Y I w y f p D t y u E y 5 / B R X y 4 k A M j + L C d k A M c 7 A t R 3 q 4 T q K 0 i J 0 U p H 8 1 G l G c 1 k X y y a i U Y l m p E 9 e W h G 1 b r Q T M O C 0 J r U S t C M w B L Q w m p x v 9 2 N i v T t Y s N s b + w 6 N O + u X P P 2 w K 5 P 7 P a h P q O b m S N U b u 1 q D j c j w + R t z A Z Y 2 w Z Q h 6 7 t I Q 3 w t B N r + w R t J v r M B A l R x r x / v M y s i e M U K z l e M H E n s y g e T 6 u X 2 U H h W a 7 g A A w F P Q k 0 C 1 6 / c S R 0 x 7 E f R 0 H 1 A j s C R T n o S 6 j p S 1 D 7 E s b u e D b 1 o l k 4 i e N Q e g P 6 o k M n 0 K 9 I 0 6 + w 9 i u a u P 4 k n E b h O J 4 F k / E U d G t f 4 k A H J p o O R M 3 B j N 0 p f B i F f o J Y U 0 2 s S Q c r 8 O E d H o g z i D z T R J 4 2 o e i 7 H o y 8 r / w g a q y J O u v s d x a C q F V a g b 9 g j j X x 4 i a Y I n c a g X i d p A V j 6 n 6 r l c 7 V m / T c M I D Z p M i J M L q v i 9 6 I n T d 2 Y / h i o Z Q L e 6 A r c l 6 j c m H o R g M e 7 D I 6 D K i r Z F 4 r Z b 4 b e X B U H a Z 3 G F x X r r y w E 2 I B r O O D 1 Q P s h q 5 o e V H n D C Y T O K / V x Q k M q a t d X i N e Q e T G 0 6 F j 3 5 U 2 M K S u a H n T D r U m 0 6 O 7 3 C + t Y H x d + f J m n U p i K N L 2 K z e 4 g t H V M S / e K 2 F A 4 M H C E H Z D V 9 r 8 R t q C 2 d D + q 7 o T B t R V M 7 9 R M 3 / q e v C F D 5 W 1 s B f a Z V t b t w V u D J 8 + W D X D L u h q n B 9 0 I t + D k 0 p b l M O Y u t L m h 5 1 t B 3 D 2 h G t + 2 A d d X f O j T s n s B w M V U v c r B Y y r K 2 5 + K 2 6 x G 8 F 6 2 v + R 8 M 1 J m o H Q + s 1 S 3 z R L T b P U / L B r f t g 1 z V L T L D X N U t M s N c 1 S k 1 N N T j X N U t M s N c 1 S 0 y w 1 z V L T L D X N U t M s N c 1 S 0 y w 1 z V L T L D X N U t M s N c 1 S 0 y w 1 z d L / V b M U w t V V O O m g Y 3 9 G L G H r 6 s 3 a h j d d / n Q 9 2 K G d 2 e / / B Q A A / / 8 D A F B L A Q I t A B Q A B g A I A A A A I Q A q 3 a p A 0 g A A A D c B A A A T A A A A A A A A A A A A A A A A A A A A A A B b Q 2 9 u d G V u d F 9 U e X B l c 1 0 u e G 1 s U E s B A i 0 A F A A C A A g A A A A h A J 9 2 y m y u A A A A + A A A A B I A A A A A A A A A A A A A A A A A C w M A A E N v b m Z p Z y 9 Q Y W N r Y W d l L n h t b F B L A Q I t A B Q A A g A I A A A A I Q D 8 Y 8 x g 0 g U A A O A 6 A A A T A A A A A A A A A A A A A A A A A O k D A A B G b 3 J t d W x h c y 9 T Z W N 0 a W 9 u M S 5 t U E s F B g A A A A A D A A M A w g A A A O w J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b g A A A A A A A C N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l U M T c 6 M T Y 6 N D c u O D E y M D M 1 M F o i L z 4 8 R W 5 0 c n k g V H l w Z T 0 i R m l s b E N v b H V t b l R 5 c G V z I i B W Y W x 1 Z T 0 i c 0 J n T U d C U V V G Q l F V R k J R V U Z C U V V G Q l F V R k J R V U Z C U V V G Q l F V R k J R V U Y i L z 4 8 R W 5 0 c n k g V H l w Z T 0 i R m l s b E N v b H V t b k 5 h b W V z I i B W Y W x 1 Z T 0 i c 1 s m c X V v d D t T Z W N 0 b 3 I m c X V v d D s s J n F 1 b 3 Q 7 W W V h c i Z x d W 9 0 O y w m c X V v d D t N b 2 5 0 a C Z x d W 9 0 O y w m c X V v d D t I b 3 V z a W 5 n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Z 1 Z W w g Y W 5 k I G x p Z 2 h 0 J n F 1 b 3 Q 7 L C Z x d W 9 0 O 0 h v d X N l a G 9 s Z C B n b 2 9 k c y B h b m Q g c 2 V y d m l j Z X M m c X V v d D s s J n F 1 b 3 Q 7 S G V h b H R o J n F 1 b 3 Q 7 L C Z x d W 9 0 O 1 R y Y W 5 z c G 9 y d C B h b m Q g Y 2 9 t b X V u a W N h d G l v b i Z x d W 9 0 O y w m c X V v d D t S Z W N y Z W F 0 a W 9 u I G F u Z C B h b X V z Z W 1 l b n Q m c X V v d D s s J n F 1 b 3 Q 7 R W R 1 Y 2 F 0 a W 9 u J n F 1 b 3 Q 7 L C Z x d W 9 0 O 1 B l c n N v b m F s I G N h c m U g Y W 5 k I G V m Z m V j d H M m c X V v d D s s J n F 1 b 3 Q 7 T W l z Y 2 V s b G F u Z W 9 1 c y Z x d W 9 0 O y w m c X V v d D t H Z W 5 l c m F s I G l u Z G V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W Q 4 Z j A w Z S 0 5 N z Y 3 L T Q 2 M 2 Y t O D A 5 Y i 0 5 M D k 5 N z R i N j Y 2 M G Q i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h v d X N p b m c s M 3 0 m c X V v d D s s J n F 1 b 3 Q 7 U 2 V j d G l v b j E v Q W x s X 0 l u Z G l h X 0 l u Z G V 4 X 1 V w d G 9 f Q X B y a W w y M y A o M S k v Q X V 0 b 1 J l b W 9 2 Z W R D b 2 x 1 b W 5 z M S 5 7 Q 2 V y Z W F s c y B h b m Q g c H J v Z H V j d H M s N H 0 m c X V v d D s s J n F 1 b 3 Q 7 U 2 V j d G l v b j E v Q W x s X 0 l u Z G l h X 0 l u Z G V 4 X 1 V w d G 9 f Q X B y a W w y M y A o M S k v Q X V 0 b 1 J l b W 9 2 Z W R D b 2 x 1 b W 5 z M S 5 7 T W V h d C B h b m Q g Z m l z a C w 1 f S Z x d W 9 0 O y w m c X V v d D t T Z W N 0 a W 9 u M S 9 B b G x f S W 5 k a W F f S W 5 k Z X h f V X B 0 b 1 9 B c H J p b D I z I C g x K S 9 B d X R v U m V t b 3 Z l Z E N v b H V t b n M x L n t F Z 2 c s N n 0 m c X V v d D s s J n F 1 b 3 Q 7 U 2 V j d G l v b j E v Q W x s X 0 l u Z G l h X 0 l u Z G V 4 X 1 V w d G 9 f Q X B y a W w y M y A o M S k v Q X V 0 b 1 J l b W 9 2 Z W R D b 2 x 1 b W 5 z M S 5 7 T W l s a y B h b m Q g c H J v Z H V j d H M s N 3 0 m c X V v d D s s J n F 1 b 3 Q 7 U 2 V j d G l v b j E v Q W x s X 0 l u Z G l h X 0 l u Z G V 4 X 1 V w d G 9 f Q X B y a W w y M y A o M S k v Q X V 0 b 1 J l b W 9 2 Z W R D b 2 x 1 b W 5 z M S 5 7 T 2 l s c y B h b m Q g Z m F 0 c y w 4 f S Z x d W 9 0 O y w m c X V v d D t T Z W N 0 a W 9 u M S 9 B b G x f S W 5 k a W F f S W 5 k Z X h f V X B 0 b 1 9 B c H J p b D I z I C g x K S 9 B d X R v U m V t b 3 Z l Z E N v b H V t b n M x L n t G c n V p d H M s O X 0 m c X V v d D s s J n F 1 b 3 Q 7 U 2 V j d G l v b j E v Q W x s X 0 l u Z G l h X 0 l u Z G V 4 X 1 V w d G 9 f Q X B y a W w y M y A o M S k v Q X V 0 b 1 J l b W 9 2 Z W R D b 2 x 1 b W 5 z M S 5 7 V m V n Z X R h Y m x l c y w x M H 0 m c X V v d D s s J n F 1 b 3 Q 7 U 2 V j d G l v b j E v Q W x s X 0 l u Z G l h X 0 l u Z G V 4 X 1 V w d G 9 f Q X B y a W w y M y A o M S k v Q X V 0 b 1 J l b W 9 2 Z W R D b 2 x 1 b W 5 z M S 5 7 U H V s c 2 V z I G F u Z C B w c m 9 k d W N 0 c y w x M X 0 m c X V v d D s s J n F 1 b 3 Q 7 U 2 V j d G l v b j E v Q W x s X 0 l u Z G l h X 0 l u Z G V 4 X 1 V w d G 9 f Q X B y a W w y M y A o M S k v Q X V 0 b 1 J l b W 9 2 Z W R D b 2 x 1 b W 5 z M S 5 7 U 3 V n Y X I g Y W 5 k I E N v b m Z l Y 3 R p b 2 5 l c n k s M T J 9 J n F 1 b 3 Q 7 L C Z x d W 9 0 O 1 N l Y 3 R p b 2 4 x L 0 F s b F 9 J b m R p Y V 9 J b m R l e F 9 V c H R v X 0 F w c m l s M j M g K D E p L 0 F 1 d G 9 S Z W 1 v d m V k Q 2 9 s d W 1 u c z E u e 1 N w a W N l c y w x M 3 0 m c X V v d D s s J n F 1 b 3 Q 7 U 2 V j d G l v b j E v Q W x s X 0 l u Z G l h X 0 l u Z G V 4 X 1 V w d G 9 f Q X B y a W w y M y A o M S k v Q X V 0 b 1 J l b W 9 2 Z W R D b 2 x 1 b W 5 z M S 5 7 T m 9 u L W F s Y 2 9 o b 2 x p Y y B i Z X Z l c m F n Z X M s M T R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1 f S Z x d W 9 0 O y w m c X V v d D t T Z W N 0 a W 9 u M S 9 B b G x f S W 5 k a W F f S W 5 k Z X h f V X B 0 b 1 9 B c H J p b D I z I C g x K S 9 B d X R v U m V t b 3 Z l Z E N v b H V t b n M x L n t G b 2 9 k I G F u Z C B i Z X Z l c m F n Z X M s M T Z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d 9 J n F 1 b 3 Q 7 L C Z x d W 9 0 O 1 N l Y 3 R p b 2 4 x L 0 F s b F 9 J b m R p Y V 9 J b m R l e F 9 V c H R v X 0 F w c m l s M j M g K D E p L 0 F 1 d G 9 S Z W 1 v d m V k Q 2 9 s d W 1 u c z E u e 0 N s b 3 R o a W 5 n L D E 4 f S Z x d W 9 0 O y w m c X V v d D t T Z W N 0 a W 9 u M S 9 B b G x f S W 5 k a W F f S W 5 k Z X h f V X B 0 b 1 9 B c H J p b D I z I C g x K S 9 B d X R v U m V t b 3 Z l Z E N v b H V t b n M x L n t G b 2 9 0 d 2 V h c i w x O X 0 m c X V v d D s s J n F 1 b 3 Q 7 U 2 V j d G l v b j E v Q W x s X 0 l u Z G l h X 0 l u Z G V 4 X 1 V w d G 9 f Q X B y a W w y M y A o M S k v Q X V 0 b 1 J l b W 9 2 Z W R D b 2 x 1 b W 5 z M S 5 7 Q 2 x v d G h p b m c g Y W 5 k I G Z v b 3 R 3 Z W F y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A o M S k v Q X V 0 b 1 J l b W 9 2 Z W R D b 2 x 1 b W 5 z M S 5 7 U 2 V j d G 9 y L D B 9 J n F 1 b 3 Q 7 L C Z x d W 9 0 O 1 N l Y 3 R p b 2 4 x L 0 F s b F 9 J b m R p Y V 9 J b m R l e F 9 V c H R v X 0 F w c m l s M j M g K D E p L 0 F 1 d G 9 S Z W 1 v d m V k Q 2 9 s d W 1 u c z E u e 1 l l Y X I s M X 0 m c X V v d D s s J n F 1 b 3 Q 7 U 2 V j d G l v b j E v Q W x s X 0 l u Z G l h X 0 l u Z G V 4 X 1 V w d G 9 f Q X B y a W w y M y A o M S k v Q X V 0 b 1 J l b W 9 2 Z W R D b 2 x 1 b W 5 z M S 5 7 T W 9 u d G g s M n 0 m c X V v d D s s J n F 1 b 3 Q 7 U 2 V j d G l v b j E v Q W x s X 0 l u Z G l h X 0 l u Z G V 4 X 1 V w d G 9 f Q X B y a W w y M y A o M S k v Q X V 0 b 1 J l b W 9 2 Z W R D b 2 x 1 b W 5 z M S 5 7 S G 9 1 c 2 l u Z y w z f S Z x d W 9 0 O y w m c X V v d D t T Z W N 0 a W 9 u M S 9 B b G x f S W 5 k a W F f S W 5 k Z X h f V X B 0 b 1 9 B c H J p b D I z I C g x K S 9 B d X R v U m V t b 3 Z l Z E N v b H V t b n M x L n t D Z X J l Y W x z I G F u Z C B w c m 9 k d W N 0 c y w 0 f S Z x d W 9 0 O y w m c X V v d D t T Z W N 0 a W 9 u M S 9 B b G x f S W 5 k a W F f S W 5 k Z X h f V X B 0 b 1 9 B c H J p b D I z I C g x K S 9 B d X R v U m V t b 3 Z l Z E N v b H V t b n M x L n t N Z W F 0 I G F u Z C B m a X N o L D V 9 J n F 1 b 3 Q 7 L C Z x d W 9 0 O 1 N l Y 3 R p b 2 4 x L 0 F s b F 9 J b m R p Y V 9 J b m R l e F 9 V c H R v X 0 F w c m l s M j M g K D E p L 0 F 1 d G 9 S Z W 1 v d m V k Q 2 9 s d W 1 u c z E u e 0 V n Z y w 2 f S Z x d W 9 0 O y w m c X V v d D t T Z W N 0 a W 9 u M S 9 B b G x f S W 5 k a W F f S W 5 k Z X h f V X B 0 b 1 9 B c H J p b D I z I C g x K S 9 B d X R v U m V t b 3 Z l Z E N v b H V t b n M x L n t N a W x r I G F u Z C B w c m 9 k d W N 0 c y w 3 f S Z x d W 9 0 O y w m c X V v d D t T Z W N 0 a W 9 u M S 9 B b G x f S W 5 k a W F f S W 5 k Z X h f V X B 0 b 1 9 B c H J p b D I z I C g x K S 9 B d X R v U m V t b 3 Z l Z E N v b H V t b n M x L n t P a W x z I G F u Z C B m Y X R z L D h 9 J n F 1 b 3 Q 7 L C Z x d W 9 0 O 1 N l Y 3 R p b 2 4 x L 0 F s b F 9 J b m R p Y V 9 J b m R l e F 9 V c H R v X 0 F w c m l s M j M g K D E p L 0 F 1 d G 9 S Z W 1 v d m V k Q 2 9 s d W 1 u c z E u e 0 Z y d W l 0 c y w 5 f S Z x d W 9 0 O y w m c X V v d D t T Z W N 0 a W 9 u M S 9 B b G x f S W 5 k a W F f S W 5 k Z X h f V X B 0 b 1 9 B c H J p b D I z I C g x K S 9 B d X R v U m V t b 3 Z l Z E N v b H V t b n M x L n t W Z W d l d G F i b G V z L D E w f S Z x d W 9 0 O y w m c X V v d D t T Z W N 0 a W 9 u M S 9 B b G x f S W 5 k a W F f S W 5 k Z X h f V X B 0 b 1 9 B c H J p b D I z I C g x K S 9 B d X R v U m V t b 3 Z l Z E N v b H V t b n M x L n t Q d W x z Z X M g Y W 5 k I H B y b 2 R 1 Y 3 R z L D E x f S Z x d W 9 0 O y w m c X V v d D t T Z W N 0 a W 9 u M S 9 B b G x f S W 5 k a W F f S W 5 k Z X h f V X B 0 b 1 9 B c H J p b D I z I C g x K S 9 B d X R v U m V t b 3 Z l Z E N v b H V t b n M x L n t T d W d h c i B h b m Q g Q 2 9 u Z m V j d G l v b m V y e S w x M n 0 m c X V v d D s s J n F 1 b 3 Q 7 U 2 V j d G l v b j E v Q W x s X 0 l u Z G l h X 0 l u Z G V 4 X 1 V w d G 9 f Q X B y a W w y M y A o M S k v Q X V 0 b 1 J l b W 9 2 Z W R D b 2 x 1 b W 5 z M S 5 7 U 3 B p Y 2 V z L D E z f S Z x d W 9 0 O y w m c X V v d D t T Z W N 0 a W 9 u M S 9 B b G x f S W 5 k a W F f S W 5 k Z X h f V X B 0 b 1 9 B c H J p b D I z I C g x K S 9 B d X R v U m V t b 3 Z l Z E N v b H V t b n M x L n t O b 2 4 t Y W x j b 2 h v b G l j I G J l d m V y Y W d l c y w x N H 0 m c X V v d D s s J n F 1 b 3 Q 7 U 2 V j d G l v b j E v Q W x s X 0 l u Z G l h X 0 l u Z G V 4 X 1 V w d G 9 f Q X B y a W w y M y A o M S k v Q X V 0 b 1 J l b W 9 2 Z W R D b 2 x 1 b W 5 z M S 5 7 U H J l c G F y Z W Q g b W V h b H M s I H N u Y W N r c y w g c 3 d l Z X R z I G V 0 Y y 4 s M T V 9 J n F 1 b 3 Q 7 L C Z x d W 9 0 O 1 N l Y 3 R p b 2 4 x L 0 F s b F 9 J b m R p Y V 9 J b m R l e F 9 V c H R v X 0 F w c m l s M j M g K D E p L 0 F 1 d G 9 S Z W 1 v d m V k Q 2 9 s d W 1 u c z E u e 0 Z v b 2 Q g Y W 5 k I G J l d m V y Y W d l c y w x N n 0 m c X V v d D s s J n F 1 b 3 Q 7 U 2 V j d G l v b j E v Q W x s X 0 l u Z G l h X 0 l u Z G V 4 X 1 V w d G 9 f Q X B y a W w y M y A o M S k v Q X V 0 b 1 J l b W 9 2 Z W R D b 2 x 1 b W 5 z M S 5 7 U G F u L C B 0 b 2 J h Y 2 N v I G F u Z C B p b n R v e G l j Y W 5 0 c y w x N 3 0 m c X V v d D s s J n F 1 b 3 Q 7 U 2 V j d G l v b j E v Q W x s X 0 l u Z G l h X 0 l u Z G V 4 X 1 V w d G 9 f Q X B y a W w y M y A o M S k v Q X V 0 b 1 J l b W 9 2 Z W R D b 2 x 1 b W 5 z M S 5 7 Q 2 x v d G h p b m c s M T h 9 J n F 1 b 3 Q 7 L C Z x d W 9 0 O 1 N l Y 3 R p b 2 4 x L 0 F s b F 9 J b m R p Y V 9 J b m R l e F 9 V c H R v X 0 F w c m l s M j M g K D E p L 0 F 1 d G 9 S Z W 1 v d m V k Q 2 9 s d W 1 u c z E u e 0 Z v b 3 R 3 Z W F y L D E 5 f S Z x d W 9 0 O y w m c X V v d D t T Z W N 0 a W 9 u M S 9 B b G x f S W 5 k a W F f S W 5 k Z X h f V X B 0 b 1 9 B c H J p b D I z I C g x K S 9 B d X R v U m V t b 3 Z l Z E N v b H V t b n M x L n t D b G 9 0 a G l u Z y B h b m Q g Z m 9 v d H d l Y X I s M j B 9 J n F 1 b 3 Q 7 L C Z x d W 9 0 O 1 N l Y 3 R p b 2 4 x L 0 F s b F 9 J b m R p Y V 9 J b m R l e F 9 V c H R v X 0 F w c m l s M j M g K D E p L 0 F 1 d G 9 S Z W 1 v d m V k Q 2 9 s d W 1 u c z E u e 0 Z 1 Z W w g Y W 5 k I G x p Z 2 h 0 L D I x f S Z x d W 9 0 O y w m c X V v d D t T Z W N 0 a W 9 u M S 9 B b G x f S W 5 k a W F f S W 5 k Z X h f V X B 0 b 1 9 B c H J p b D I z I C g x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x K S 9 B d X R v U m V t b 3 Z l Z E N v b H V t b n M x L n t I Z W F s d G g s M j N 9 J n F 1 b 3 Q 7 L C Z x d W 9 0 O 1 N l Y 3 R p b 2 4 x L 0 F s b F 9 J b m R p Y V 9 J b m R l e F 9 V c H R v X 0 F w c m l s M j M g K D E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S k v Q X V 0 b 1 J l b W 9 2 Z W R D b 2 x 1 b W 5 z M S 5 7 U m V j c m V h d G l v b i B h b m Q g Y W 1 1 c 2 V t Z W 5 0 L D I 1 f S Z x d W 9 0 O y w m c X V v d D t T Z W N 0 a W 9 u M S 9 B b G x f S W 5 k a W F f S W 5 k Z X h f V X B 0 b 1 9 B c H J p b D I z I C g x K S 9 B d X R v U m V t b 3 Z l Z E N v b H V t b n M x L n t F Z H V j Y X R p b 2 4 s M j Z 9 J n F 1 b 3 Q 7 L C Z x d W 9 0 O 1 N l Y 3 R p b 2 4 x L 0 F s b F 9 J b m R p Y V 9 J b m R l e F 9 V c H R v X 0 F w c m l s M j M g K D E p L 0 F 1 d G 9 S Z W 1 v d m V k Q 2 9 s d W 1 u c z E u e 1 B l c n N v b m F s I G N h c m U g Y W 5 k I G V m Z m V j d H M s M j d 9 J n F 1 b 3 Q 7 L C Z x d W 9 0 O 1 N l Y 3 R p b 2 4 x L 0 F s b F 9 J b m R p Y V 9 J b m R l e F 9 V c H R v X 0 F w c m l s M j M g K D E p L 0 F 1 d G 9 S Z W 1 v d m V k Q 2 9 s d W 1 u c z E u e 0 1 p c 2 N l b G x h b m V v d X M s M j h 9 J n F 1 b 3 Q 7 L C Z x d W 9 0 O 1 N l Y 3 R p b 2 4 x L 0 F s b F 9 J b m R p Y V 9 J b m R l e F 9 V c H R v X 0 F w c m l s M j M g K D E p L 0 F 1 d G 9 S Z W 1 v d m V k Q 2 9 s d W 1 u c z E u e 0 d l b m V y Y W w g a W 5 k Z X g s M j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3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4 L T I w V D E z O j A 5 O j M 5 L j Y z M D A z O T F a I i 8 + P E V u d H J 5 I F R 5 c G U 9 I k Z p b G x D b 2 x 1 b W 5 U e X B l c y I g V m F s d W U 9 I n N C Z 0 1 H Q l F V R k J R V U Z C U V V G Q l F V R k J R V U Z C U V V G Q l F V R k J R V U Z C U V V G I i 8 + P E V u d H J 5 I F R 5 c G U 9 I k Z p b G x D b 2 x 1 b W 5 O Y W 1 l c y I g V m F s d W U 9 I n N b J n F 1 b 3 Q 7 U 2 V j d G 9 y J n F 1 b 3 Q 7 L C Z x d W 9 0 O 1 l l Y X I m c X V v d D s s J n F 1 b 3 Q 7 T W 9 u d G g m c X V v d D s s J n F 1 b 3 Q 7 S G 9 1 c 2 l u Z y Z x d W 9 0 O y w m c X V v d D t D Z X J l Y W x z I G F u Z C B w c m 9 k d W N 0 c y Z x d W 9 0 O y w m c X V v d D t N Z W F 0 I G F u Z C B m a X N o J n F 1 b 3 Q 7 L C Z x d W 9 0 O 0 V n Z y Z x d W 9 0 O y w m c X V v d D t N a W x r I G F u Z C B w c m 9 k d W N 0 c y Z x d W 9 0 O y w m c X V v d D t P a W x z I G F u Z C B m Y X R z J n F 1 b 3 Q 7 L C Z x d W 9 0 O 0 Z y d W l 0 c y Z x d W 9 0 O y w m c X V v d D t W Z W d l d G F i b G V z J n F 1 b 3 Q 7 L C Z x d W 9 0 O 1 B 1 b H N l c y B h b m Q g c H J v Z H V j d H M m c X V v d D s s J n F 1 b 3 Q 7 U 3 V n Y X I g Y W 5 k I E N v b m Z l Y 3 R p b 2 5 l c n k m c X V v d D s s J n F 1 b 3 Q 7 U 3 B p Y 2 V z J n F 1 b 3 Q 7 L C Z x d W 9 0 O 0 5 v b i 1 h b G N v a G 9 s a W M g Y m V 2 Z X J h Z 2 V z J n F 1 b 3 Q 7 L C Z x d W 9 0 O 1 B y Z X B h c m V k I G 1 l Y W x z L C B z b m F j a 3 M s I H N 3 Z W V 0 c y B l d G M u J n F 1 b 3 Q 7 L C Z x d W 9 0 O 0 Z v b 2 Q g Y W 5 k I G J l d m V y Y W d l c y Z x d W 9 0 O y w m c X V v d D t Q Y W 4 s I H R v Y m F j Y 2 8 g Y W 5 k I G l u d G 9 4 a W N h b n R z J n F 1 b 3 Q 7 L C Z x d W 9 0 O 0 N s b 3 R o a W 5 n J n F 1 b 3 Q 7 L C Z x d W 9 0 O 0 Z v b 3 R 3 Z W F y J n F 1 b 3 Q 7 L C Z x d W 9 0 O 0 N s b 3 R o a W 5 n I G F u Z C B m b 2 9 0 d 2 V h c i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A 3 O D M x M j Y t N D J j M S 0 0 Y j Z k L W E 2 Z m E t N G Z l Z j A w O G R k N G M 2 I i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y K S 9 B d X R v U m V t b 3 Z l Z E N v b H V t b n M x L n t T Z W N 0 b 3 I s M H 0 m c X V v d D s s J n F 1 b 3 Q 7 U 2 V j d G l v b j E v Q W x s X 0 l u Z G l h X 0 l u Z G V 4 X 1 V w d G 9 f Q X B y a W w y M y A o M i k v Q X V 0 b 1 J l b W 9 2 Z W R D b 2 x 1 b W 5 z M S 5 7 W W V h c i w x f S Z x d W 9 0 O y w m c X V v d D t T Z W N 0 a W 9 u M S 9 B b G x f S W 5 k a W F f S W 5 k Z X h f V X B 0 b 1 9 B c H J p b D I z I C g y K S 9 B d X R v U m V t b 3 Z l Z E N v b H V t b n M x L n t N b 2 5 0 a C w y f S Z x d W 9 0 O y w m c X V v d D t T Z W N 0 a W 9 u M S 9 B b G x f S W 5 k a W F f S W 5 k Z X h f V X B 0 b 1 9 B c H J p b D I z I C g y K S 9 B d X R v U m V t b 3 Z l Z E N v b H V t b n M x L n t I b 3 V z a W 5 n L D N 9 J n F 1 b 3 Q 7 L C Z x d W 9 0 O 1 N l Y 3 R p b 2 4 x L 0 F s b F 9 J b m R p Y V 9 J b m R l e F 9 V c H R v X 0 F w c m l s M j M g K D I p L 0 F 1 d G 9 S Z W 1 v d m V k Q 2 9 s d W 1 u c z E u e 0 N l c m V h b H M g Y W 5 k I H B y b 2 R 1 Y 3 R z L D R 9 J n F 1 b 3 Q 7 L C Z x d W 9 0 O 1 N l Y 3 R p b 2 4 x L 0 F s b F 9 J b m R p Y V 9 J b m R l e F 9 V c H R v X 0 F w c m l s M j M g K D I p L 0 F 1 d G 9 S Z W 1 v d m V k Q 2 9 s d W 1 u c z E u e 0 1 l Y X Q g Y W 5 k I G Z p c 2 g s N X 0 m c X V v d D s s J n F 1 b 3 Q 7 U 2 V j d G l v b j E v Q W x s X 0 l u Z G l h X 0 l u Z G V 4 X 1 V w d G 9 f Q X B y a W w y M y A o M i k v Q X V 0 b 1 J l b W 9 2 Z W R D b 2 x 1 b W 5 z M S 5 7 R W d n L D Z 9 J n F 1 b 3 Q 7 L C Z x d W 9 0 O 1 N l Y 3 R p b 2 4 x L 0 F s b F 9 J b m R p Y V 9 J b m R l e F 9 V c H R v X 0 F w c m l s M j M g K D I p L 0 F 1 d G 9 S Z W 1 v d m V k Q 2 9 s d W 1 u c z E u e 0 1 p b G s g Y W 5 k I H B y b 2 R 1 Y 3 R z L D d 9 J n F 1 b 3 Q 7 L C Z x d W 9 0 O 1 N l Y 3 R p b 2 4 x L 0 F s b F 9 J b m R p Y V 9 J b m R l e F 9 V c H R v X 0 F w c m l s M j M g K D I p L 0 F 1 d G 9 S Z W 1 v d m V k Q 2 9 s d W 1 u c z E u e 0 9 p b H M g Y W 5 k I G Z h d H M s O H 0 m c X V v d D s s J n F 1 b 3 Q 7 U 2 V j d G l v b j E v Q W x s X 0 l u Z G l h X 0 l u Z G V 4 X 1 V w d G 9 f Q X B y a W w y M y A o M i k v Q X V 0 b 1 J l b W 9 2 Z W R D b 2 x 1 b W 5 z M S 5 7 R n J 1 a X R z L D l 9 J n F 1 b 3 Q 7 L C Z x d W 9 0 O 1 N l Y 3 R p b 2 4 x L 0 F s b F 9 J b m R p Y V 9 J b m R l e F 9 V c H R v X 0 F w c m l s M j M g K D I p L 0 F 1 d G 9 S Z W 1 v d m V k Q 2 9 s d W 1 u c z E u e 1 Z l Z 2 V 0 Y W J s Z X M s M T B 9 J n F 1 b 3 Q 7 L C Z x d W 9 0 O 1 N l Y 3 R p b 2 4 x L 0 F s b F 9 J b m R p Y V 9 J b m R l e F 9 V c H R v X 0 F w c m l s M j M g K D I p L 0 F 1 d G 9 S Z W 1 v d m V k Q 2 9 s d W 1 u c z E u e 1 B 1 b H N l c y B h b m Q g c H J v Z H V j d H M s M T F 9 J n F 1 b 3 Q 7 L C Z x d W 9 0 O 1 N l Y 3 R p b 2 4 x L 0 F s b F 9 J b m R p Y V 9 J b m R l e F 9 V c H R v X 0 F w c m l s M j M g K D I p L 0 F 1 d G 9 S Z W 1 v d m V k Q 2 9 s d W 1 u c z E u e 1 N 1 Z 2 F y I G F u Z C B D b 2 5 m Z W N 0 a W 9 u Z X J 5 L D E y f S Z x d W 9 0 O y w m c X V v d D t T Z W N 0 a W 9 u M S 9 B b G x f S W 5 k a W F f S W 5 k Z X h f V X B 0 b 1 9 B c H J p b D I z I C g y K S 9 B d X R v U m V t b 3 Z l Z E N v b H V t b n M x L n t T c G l j Z X M s M T N 9 J n F 1 b 3 Q 7 L C Z x d W 9 0 O 1 N l Y 3 R p b 2 4 x L 0 F s b F 9 J b m R p Y V 9 J b m R l e F 9 V c H R v X 0 F w c m l s M j M g K D I p L 0 F 1 d G 9 S Z W 1 v d m V k Q 2 9 s d W 1 u c z E u e 0 5 v b i 1 h b G N v a G 9 s a W M g Y m V 2 Z X J h Z 2 V z L D E 0 f S Z x d W 9 0 O y w m c X V v d D t T Z W N 0 a W 9 u M S 9 B b G x f S W 5 k a W F f S W 5 k Z X h f V X B 0 b 1 9 B c H J p b D I z I C g y K S 9 B d X R v U m V t b 3 Z l Z E N v b H V t b n M x L n t Q c m V w Y X J l Z C B t Z W F s c y w g c 2 5 h Y 2 t z L C B z d 2 V l d H M g Z X R j L i w x N X 0 m c X V v d D s s J n F 1 b 3 Q 7 U 2 V j d G l v b j E v Q W x s X 0 l u Z G l h X 0 l u Z G V 4 X 1 V w d G 9 f Q X B y a W w y M y A o M i k v Q X V 0 b 1 J l b W 9 2 Z W R D b 2 x 1 b W 5 z M S 5 7 R m 9 v Z C B h b m Q g Y m V 2 Z X J h Z 2 V z L D E 2 f S Z x d W 9 0 O y w m c X V v d D t T Z W N 0 a W 9 u M S 9 B b G x f S W 5 k a W F f S W 5 k Z X h f V X B 0 b 1 9 B c H J p b D I z I C g y K S 9 B d X R v U m V t b 3 Z l Z E N v b H V t b n M x L n t Q Y W 4 s I H R v Y m F j Y 2 8 g Y W 5 k I G l u d G 9 4 a W N h b n R z L D E 3 f S Z x d W 9 0 O y w m c X V v d D t T Z W N 0 a W 9 u M S 9 B b G x f S W 5 k a W F f S W 5 k Z X h f V X B 0 b 1 9 B c H J p b D I z I C g y K S 9 B d X R v U m V t b 3 Z l Z E N v b H V t b n M x L n t D b G 9 0 a G l u Z y w x O H 0 m c X V v d D s s J n F 1 b 3 Q 7 U 2 V j d G l v b j E v Q W x s X 0 l u Z G l h X 0 l u Z G V 4 X 1 V w d G 9 f Q X B y a W w y M y A o M i k v Q X V 0 b 1 J l b W 9 2 Z W R D b 2 x 1 b W 5 z M S 5 7 R m 9 v d H d l Y X I s M T l 9 J n F 1 b 3 Q 7 L C Z x d W 9 0 O 1 N l Y 3 R p b 2 4 x L 0 F s b F 9 J b m R p Y V 9 J b m R l e F 9 V c H R v X 0 F w c m l s M j M g K D I p L 0 F 1 d G 9 S Z W 1 v d m V k Q 2 9 s d W 1 u c z E u e 0 N s b 3 R o a W 5 n I G F u Z C B m b 2 9 0 d 2 V h c i w y M H 0 m c X V v d D s s J n F 1 b 3 Q 7 U 2 V j d G l v b j E v Q W x s X 0 l u Z G l h X 0 l u Z G V 4 X 1 V w d G 9 f Q X B y a W w y M y A o M i k v Q X V 0 b 1 J l b W 9 2 Z W R D b 2 x 1 b W 5 z M S 5 7 R n V l b C B h b m Q g b G l n a H Q s M j F 9 J n F 1 b 3 Q 7 L C Z x d W 9 0 O 1 N l Y 3 R p b 2 4 x L 0 F s b F 9 J b m R p Y V 9 J b m R l e F 9 V c H R v X 0 F w c m l s M j M g K D I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I p L 0 F 1 d G 9 S Z W 1 v d m V k Q 2 9 s d W 1 u c z E u e 0 h l Y W x 0 a C w y M 3 0 m c X V v d D s s J n F 1 b 3 Q 7 U 2 V j d G l v b j E v Q W x s X 0 l u Z G l h X 0 l u Z G V 4 X 1 V w d G 9 f Q X B y a W w y M y A o M i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y K S 9 B d X R v U m V t b 3 Z l Z E N v b H V t b n M x L n t S Z W N y Z W F 0 a W 9 u I G F u Z C B h b X V z Z W 1 l b n Q s M j V 9 J n F 1 b 3 Q 7 L C Z x d W 9 0 O 1 N l Y 3 R p b 2 4 x L 0 F s b F 9 J b m R p Y V 9 J b m R l e F 9 V c H R v X 0 F w c m l s M j M g K D I p L 0 F 1 d G 9 S Z W 1 v d m V k Q 2 9 s d W 1 u c z E u e 0 V k d W N h d G l v b i w y N n 0 m c X V v d D s s J n F 1 b 3 Q 7 U 2 V j d G l v b j E v Q W x s X 0 l u Z G l h X 0 l u Z G V 4 X 1 V w d G 9 f Q X B y a W w y M y A o M i k v Q X V 0 b 1 J l b W 9 2 Z W R D b 2 x 1 b W 5 z M S 5 7 U G V y c 2 9 u Y W w g Y 2 F y Z S B h b m Q g Z W Z m Z W N 0 c y w y N 3 0 m c X V v d D s s J n F 1 b 3 Q 7 U 2 V j d G l v b j E v Q W x s X 0 l u Z G l h X 0 l u Z G V 4 X 1 V w d G 9 f Q X B y a W w y M y A o M i k v Q X V 0 b 1 J l b W 9 2 Z W R D b 2 x 1 b W 5 z M S 5 7 T W l z Y 2 V s b G F u Z W 9 1 c y w y O H 0 m c X V v d D s s J n F 1 b 3 Q 7 U 2 V j d G l v b j E v Q W x s X 0 l u Z G l h X 0 l u Z G V 4 X 1 V w d G 9 f Q X B y a W w y M y A o M i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I p L 0 F 1 d G 9 S Z W 1 v d m V k Q 2 9 s d W 1 u c z E u e 1 N l Y 3 R v c i w w f S Z x d W 9 0 O y w m c X V v d D t T Z W N 0 a W 9 u M S 9 B b G x f S W 5 k a W F f S W 5 k Z X h f V X B 0 b 1 9 B c H J p b D I z I C g y K S 9 B d X R v U m V t b 3 Z l Z E N v b H V t b n M x L n t Z Z W F y L D F 9 J n F 1 b 3 Q 7 L C Z x d W 9 0 O 1 N l Y 3 R p b 2 4 x L 0 F s b F 9 J b m R p Y V 9 J b m R l e F 9 V c H R v X 0 F w c m l s M j M g K D I p L 0 F 1 d G 9 S Z W 1 v d m V k Q 2 9 s d W 1 u c z E u e 0 1 v b n R o L D J 9 J n F 1 b 3 Q 7 L C Z x d W 9 0 O 1 N l Y 3 R p b 2 4 x L 0 F s b F 9 J b m R p Y V 9 J b m R l e F 9 V c H R v X 0 F w c m l s M j M g K D I p L 0 F 1 d G 9 S Z W 1 v d m V k Q 2 9 s d W 1 u c z E u e 0 h v d X N p b m c s M 3 0 m c X V v d D s s J n F 1 b 3 Q 7 U 2 V j d G l v b j E v Q W x s X 0 l u Z G l h X 0 l u Z G V 4 X 1 V w d G 9 f Q X B y a W w y M y A o M i k v Q X V 0 b 1 J l b W 9 2 Z W R D b 2 x 1 b W 5 z M S 5 7 Q 2 V y Z W F s c y B h b m Q g c H J v Z H V j d H M s N H 0 m c X V v d D s s J n F 1 b 3 Q 7 U 2 V j d G l v b j E v Q W x s X 0 l u Z G l h X 0 l u Z G V 4 X 1 V w d G 9 f Q X B y a W w y M y A o M i k v Q X V 0 b 1 J l b W 9 2 Z W R D b 2 x 1 b W 5 z M S 5 7 T W V h d C B h b m Q g Z m l z a C w 1 f S Z x d W 9 0 O y w m c X V v d D t T Z W N 0 a W 9 u M S 9 B b G x f S W 5 k a W F f S W 5 k Z X h f V X B 0 b 1 9 B c H J p b D I z I C g y K S 9 B d X R v U m V t b 3 Z l Z E N v b H V t b n M x L n t F Z 2 c s N n 0 m c X V v d D s s J n F 1 b 3 Q 7 U 2 V j d G l v b j E v Q W x s X 0 l u Z G l h X 0 l u Z G V 4 X 1 V w d G 9 f Q X B y a W w y M y A o M i k v Q X V 0 b 1 J l b W 9 2 Z W R D b 2 x 1 b W 5 z M S 5 7 T W l s a y B h b m Q g c H J v Z H V j d H M s N 3 0 m c X V v d D s s J n F 1 b 3 Q 7 U 2 V j d G l v b j E v Q W x s X 0 l u Z G l h X 0 l u Z G V 4 X 1 V w d G 9 f Q X B y a W w y M y A o M i k v Q X V 0 b 1 J l b W 9 2 Z W R D b 2 x 1 b W 5 z M S 5 7 T 2 l s c y B h b m Q g Z m F 0 c y w 4 f S Z x d W 9 0 O y w m c X V v d D t T Z W N 0 a W 9 u M S 9 B b G x f S W 5 k a W F f S W 5 k Z X h f V X B 0 b 1 9 B c H J p b D I z I C g y K S 9 B d X R v U m V t b 3 Z l Z E N v b H V t b n M x L n t G c n V p d H M s O X 0 m c X V v d D s s J n F 1 b 3 Q 7 U 2 V j d G l v b j E v Q W x s X 0 l u Z G l h X 0 l u Z G V 4 X 1 V w d G 9 f Q X B y a W w y M y A o M i k v Q X V 0 b 1 J l b W 9 2 Z W R D b 2 x 1 b W 5 z M S 5 7 V m V n Z X R h Y m x l c y w x M H 0 m c X V v d D s s J n F 1 b 3 Q 7 U 2 V j d G l v b j E v Q W x s X 0 l u Z G l h X 0 l u Z G V 4 X 1 V w d G 9 f Q X B y a W w y M y A o M i k v Q X V 0 b 1 J l b W 9 2 Z W R D b 2 x 1 b W 5 z M S 5 7 U H V s c 2 V z I G F u Z C B w c m 9 k d W N 0 c y w x M X 0 m c X V v d D s s J n F 1 b 3 Q 7 U 2 V j d G l v b j E v Q W x s X 0 l u Z G l h X 0 l u Z G V 4 X 1 V w d G 9 f Q X B y a W w y M y A o M i k v Q X V 0 b 1 J l b W 9 2 Z W R D b 2 x 1 b W 5 z M S 5 7 U 3 V n Y X I g Y W 5 k I E N v b m Z l Y 3 R p b 2 5 l c n k s M T J 9 J n F 1 b 3 Q 7 L C Z x d W 9 0 O 1 N l Y 3 R p b 2 4 x L 0 F s b F 9 J b m R p Y V 9 J b m R l e F 9 V c H R v X 0 F w c m l s M j M g K D I p L 0 F 1 d G 9 S Z W 1 v d m V k Q 2 9 s d W 1 u c z E u e 1 N w a W N l c y w x M 3 0 m c X V v d D s s J n F 1 b 3 Q 7 U 2 V j d G l v b j E v Q W x s X 0 l u Z G l h X 0 l u Z G V 4 X 1 V w d G 9 f Q X B y a W w y M y A o M i k v Q X V 0 b 1 J l b W 9 2 Z W R D b 2 x 1 b W 5 z M S 5 7 T m 9 u L W F s Y 2 9 o b 2 x p Y y B i Z X Z l c m F n Z X M s M T R 9 J n F 1 b 3 Q 7 L C Z x d W 9 0 O 1 N l Y 3 R p b 2 4 x L 0 F s b F 9 J b m R p Y V 9 J b m R l e F 9 V c H R v X 0 F w c m l s M j M g K D I p L 0 F 1 d G 9 S Z W 1 v d m V k Q 2 9 s d W 1 u c z E u e 1 B y Z X B h c m V k I G 1 l Y W x z L C B z b m F j a 3 M s I H N 3 Z W V 0 c y B l d G M u L D E 1 f S Z x d W 9 0 O y w m c X V v d D t T Z W N 0 a W 9 u M S 9 B b G x f S W 5 k a W F f S W 5 k Z X h f V X B 0 b 1 9 B c H J p b D I z I C g y K S 9 B d X R v U m V t b 3 Z l Z E N v b H V t b n M x L n t G b 2 9 k I G F u Z C B i Z X Z l c m F n Z X M s M T Z 9 J n F 1 b 3 Q 7 L C Z x d W 9 0 O 1 N l Y 3 R p b 2 4 x L 0 F s b F 9 J b m R p Y V 9 J b m R l e F 9 V c H R v X 0 F w c m l s M j M g K D I p L 0 F 1 d G 9 S Z W 1 v d m V k Q 2 9 s d W 1 u c z E u e 1 B h b i w g d G 9 i Y W N j b y B h b m Q g a W 5 0 b 3 h p Y 2 F u d H M s M T d 9 J n F 1 b 3 Q 7 L C Z x d W 9 0 O 1 N l Y 3 R p b 2 4 x L 0 F s b F 9 J b m R p Y V 9 J b m R l e F 9 V c H R v X 0 F w c m l s M j M g K D I p L 0 F 1 d G 9 S Z W 1 v d m V k Q 2 9 s d W 1 u c z E u e 0 N s b 3 R o a W 5 n L D E 4 f S Z x d W 9 0 O y w m c X V v d D t T Z W N 0 a W 9 u M S 9 B b G x f S W 5 k a W F f S W 5 k Z X h f V X B 0 b 1 9 B c H J p b D I z I C g y K S 9 B d X R v U m V t b 3 Z l Z E N v b H V t b n M x L n t G b 2 9 0 d 2 V h c i w x O X 0 m c X V v d D s s J n F 1 b 3 Q 7 U 2 V j d G l v b j E v Q W x s X 0 l u Z G l h X 0 l u Z G V 4 X 1 V w d G 9 f Q X B y a W w y M y A o M i k v Q X V 0 b 1 J l b W 9 2 Z W R D b 2 x 1 b W 5 z M S 5 7 Q 2 x v d G h p b m c g Y W 5 k I G Z v b 3 R 3 Z W F y L D I w f S Z x d W 9 0 O y w m c X V v d D t T Z W N 0 a W 9 u M S 9 B b G x f S W 5 k a W F f S W 5 k Z X h f V X B 0 b 1 9 B c H J p b D I z I C g y K S 9 B d X R v U m V t b 3 Z l Z E N v b H V t b n M x L n t G d W V s I G F u Z C B s a W d o d C w y M X 0 m c X V v d D s s J n F 1 b 3 Q 7 U 2 V j d G l v b j E v Q W x s X 0 l u Z G l h X 0 l u Z G V 4 X 1 V w d G 9 f Q X B y a W w y M y A o M i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i k v Q X V 0 b 1 J l b W 9 2 Z W R D b 2 x 1 b W 5 z M S 5 7 S G V h b H R o L D I z f S Z x d W 9 0 O y w m c X V v d D t T Z W N 0 a W 9 u M S 9 B b G x f S W 5 k a W F f S W 5 k Z X h f V X B 0 b 1 9 B c H J p b D I z I C g y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I p L 0 F 1 d G 9 S Z W 1 v d m V k Q 2 9 s d W 1 u c z E u e 1 J l Y 3 J l Y X R p b 2 4 g Y W 5 k I G F t d X N l b W V u d C w y N X 0 m c X V v d D s s J n F 1 b 3 Q 7 U 2 V j d G l v b j E v Q W x s X 0 l u Z G l h X 0 l u Z G V 4 X 1 V w d G 9 f Q X B y a W w y M y A o M i k v Q X V 0 b 1 J l b W 9 2 Z W R D b 2 x 1 b W 5 z M S 5 7 R W R 1 Y 2 F 0 a W 9 u L D I 2 f S Z x d W 9 0 O y w m c X V v d D t T Z W N 0 a W 9 u M S 9 B b G x f S W 5 k a W F f S W 5 k Z X h f V X B 0 b 1 9 B c H J p b D I z I C g y K S 9 B d X R v U m V t b 3 Z l Z E N v b H V t b n M x L n t Q Z X J z b 2 5 h b C B j Y X J l I G F u Z C B l Z m Z l Y 3 R z L D I 3 f S Z x d W 9 0 O y w m c X V v d D t T Z W N 0 a W 9 u M S 9 B b G x f S W 5 k a W F f S W 5 k Z X h f V X B 0 b 1 9 B c H J p b D I z I C g y K S 9 B d X R v U m V t b 3 Z l Z E N v b H V t b n M x L n t N a X N j Z W x s Y W 5 l b 3 V z L D I 4 f S Z x d W 9 0 O y w m c X V v d D t T Z W N 0 a W 9 u M S 9 B b G x f S W 5 k a W F f S W 5 k Z X h f V X B 0 b 1 9 B c H J p b D I z I C g y K S 9 B d X R v U m V t b 3 Z l Z E N v b H V t b n M x L n t H Z W 5 l c m F s I G l u Z G V 4 L D I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W x s X 0 l u Z G l h X 0 l u Z G V 4 X 1 V w d G 9 f Q X B y a W w y M 1 9 f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R X J y b 3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F c n J v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O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K B W S k 3 F k 2 I 2 s G Y T f d D U A A A A A A C A A A A A A A Q Z g A A A A E A A C A A A A B M / u w H Z N 8 q c y f b X c Y J q s 8 y M R i H C X r o V z / V M v b n E f S b A A A A A A A O g A A A A A I A A C A A A A D 6 s 2 L 3 S e g g E F p 1 x t P u d z w E 1 B B 4 9 q m B 1 N u f H O O S 3 y f y d F A A A A C 5 X d s b i r S a D l 0 q C Q V P h u I N / q m U N n b z 3 Q / N J E s u B S n 8 Z K p E 0 r R z O u h z O J W t e s N B U L k y W D X x c 3 E o o 4 a D H Z 2 D y I V p s i x c p u 4 Z 4 H n h t B 6 d x g y p X E A A A A B K I H B 5 w t H + S u f Q / A / 9 F r B s G w i r p / e n F e c G 3 B T H Y / O L t F 3 U K A b 7 3 C R o r d J u J L 7 6 T 9 r R T f G A A W 4 a v 2 1 5 h y J p 5 d S k < / D a t a M a s h u p > 
</file>

<file path=customXml/itemProps1.xml><?xml version="1.0" encoding="utf-8"?>
<ds:datastoreItem xmlns:ds="http://schemas.openxmlformats.org/officeDocument/2006/customXml" ds:itemID="{A352EA33-4EE3-40DE-B8EA-8F077DD15C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CPI_data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Anurag Nayak</cp:lastModifiedBy>
  <dcterms:created xsi:type="dcterms:W3CDTF">2015-06-05T18:17:20Z</dcterms:created>
  <dcterms:modified xsi:type="dcterms:W3CDTF">2025-08-21T11:31:20Z</dcterms:modified>
</cp:coreProperties>
</file>