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r\Documents\UofR\2017SemI\ecm607\project\"/>
    </mc:Choice>
  </mc:AlternateContent>
  <bookViews>
    <workbookView xWindow="0" yWindow="0" windowWidth="19200" windowHeight="6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B27" i="1"/>
  <c r="A27" i="1"/>
  <c r="B26" i="1"/>
  <c r="A26" i="1"/>
  <c r="I24" i="1"/>
  <c r="H24" i="1"/>
  <c r="G24" i="1"/>
  <c r="F24" i="1"/>
  <c r="E24" i="1"/>
  <c r="D24" i="1"/>
  <c r="C24" i="1"/>
  <c r="B24" i="1"/>
  <c r="A24" i="1"/>
  <c r="I23" i="1"/>
  <c r="H23" i="1"/>
  <c r="G23" i="1"/>
  <c r="F23" i="1"/>
  <c r="E23" i="1"/>
  <c r="D23" i="1"/>
  <c r="C23" i="1"/>
  <c r="B23" i="1"/>
  <c r="A23" i="1"/>
  <c r="I22" i="1"/>
  <c r="H22" i="1"/>
  <c r="G22" i="1"/>
  <c r="F22" i="1"/>
  <c r="E22" i="1"/>
  <c r="D22" i="1"/>
  <c r="C22" i="1"/>
  <c r="B22" i="1"/>
  <c r="A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D20" i="1"/>
  <c r="C20" i="1"/>
  <c r="B20" i="1"/>
  <c r="A20" i="1"/>
  <c r="I19" i="1"/>
  <c r="H19" i="1"/>
  <c r="G19" i="1"/>
  <c r="F19" i="1"/>
  <c r="E19" i="1"/>
  <c r="D19" i="1"/>
  <c r="C19" i="1"/>
  <c r="B19" i="1"/>
  <c r="A19" i="1"/>
  <c r="I18" i="1"/>
  <c r="H18" i="1"/>
  <c r="G18" i="1"/>
  <c r="F18" i="1"/>
  <c r="E18" i="1"/>
  <c r="D18" i="1"/>
  <c r="C18" i="1"/>
  <c r="B18" i="1"/>
  <c r="A18" i="1"/>
  <c r="I17" i="1"/>
  <c r="H17" i="1"/>
  <c r="G17" i="1"/>
  <c r="F17" i="1"/>
  <c r="E17" i="1"/>
  <c r="D17" i="1"/>
  <c r="C17" i="1"/>
  <c r="B17" i="1"/>
  <c r="A17" i="1"/>
  <c r="I16" i="1"/>
  <c r="H16" i="1"/>
  <c r="G16" i="1"/>
  <c r="F16" i="1"/>
  <c r="E16" i="1"/>
  <c r="D16" i="1"/>
  <c r="C16" i="1"/>
  <c r="B16" i="1"/>
  <c r="A16" i="1"/>
  <c r="I15" i="1"/>
  <c r="H15" i="1"/>
  <c r="G15" i="1"/>
  <c r="F15" i="1"/>
  <c r="E15" i="1"/>
  <c r="D15" i="1"/>
  <c r="C15" i="1"/>
  <c r="B15" i="1"/>
  <c r="A15" i="1"/>
  <c r="I14" i="1"/>
  <c r="H14" i="1"/>
  <c r="G14" i="1"/>
  <c r="F14" i="1"/>
  <c r="E14" i="1"/>
  <c r="D14" i="1"/>
  <c r="C14" i="1"/>
  <c r="B14" i="1"/>
  <c r="A14" i="1"/>
  <c r="I13" i="1"/>
  <c r="H13" i="1"/>
  <c r="G13" i="1"/>
  <c r="F13" i="1"/>
  <c r="E13" i="1"/>
  <c r="D13" i="1"/>
  <c r="C13" i="1"/>
  <c r="B13" i="1"/>
  <c r="A13" i="1"/>
  <c r="I12" i="1"/>
  <c r="H12" i="1"/>
  <c r="G12" i="1"/>
  <c r="F12" i="1"/>
  <c r="E12" i="1"/>
  <c r="D12" i="1"/>
  <c r="C12" i="1"/>
  <c r="B12" i="1"/>
  <c r="A12" i="1"/>
  <c r="I11" i="1"/>
  <c r="H11" i="1"/>
  <c r="G11" i="1"/>
  <c r="F11" i="1"/>
  <c r="E11" i="1"/>
  <c r="D11" i="1"/>
  <c r="C11" i="1"/>
  <c r="B11" i="1"/>
  <c r="A11" i="1"/>
  <c r="I10" i="1"/>
  <c r="H10" i="1"/>
  <c r="G10" i="1"/>
  <c r="F10" i="1"/>
  <c r="E10" i="1"/>
  <c r="D10" i="1"/>
  <c r="C10" i="1"/>
  <c r="B10" i="1"/>
  <c r="A10" i="1"/>
  <c r="I9" i="1"/>
  <c r="H9" i="1"/>
  <c r="G9" i="1"/>
  <c r="F9" i="1"/>
  <c r="E9" i="1"/>
  <c r="D9" i="1"/>
  <c r="C9" i="1"/>
  <c r="B9" i="1"/>
  <c r="A9" i="1"/>
  <c r="I8" i="1"/>
  <c r="H8" i="1"/>
  <c r="G8" i="1"/>
  <c r="F8" i="1"/>
  <c r="E8" i="1"/>
  <c r="D8" i="1"/>
  <c r="C8" i="1"/>
  <c r="B8" i="1"/>
  <c r="A8" i="1"/>
  <c r="I7" i="1"/>
  <c r="H7" i="1"/>
  <c r="G7" i="1"/>
  <c r="F7" i="1"/>
  <c r="E7" i="1"/>
  <c r="D7" i="1"/>
  <c r="C7" i="1"/>
  <c r="B7" i="1"/>
  <c r="A7" i="1"/>
  <c r="I6" i="1"/>
  <c r="H6" i="1"/>
  <c r="G6" i="1"/>
  <c r="F6" i="1"/>
  <c r="E6" i="1"/>
  <c r="D6" i="1"/>
  <c r="C6" i="1"/>
  <c r="B6" i="1"/>
  <c r="A6" i="1"/>
  <c r="I5" i="1"/>
  <c r="H5" i="1"/>
  <c r="G5" i="1"/>
  <c r="F5" i="1"/>
  <c r="E5" i="1"/>
  <c r="D5" i="1"/>
  <c r="C5" i="1"/>
  <c r="B5" i="1"/>
  <c r="A5" i="1"/>
  <c r="I4" i="1"/>
  <c r="H4" i="1"/>
  <c r="G4" i="1"/>
  <c r="F4" i="1"/>
  <c r="E4" i="1"/>
  <c r="D4" i="1"/>
  <c r="C4" i="1"/>
  <c r="B4" i="1"/>
  <c r="A4" i="1"/>
  <c r="I3" i="1"/>
  <c r="H3" i="1"/>
  <c r="G3" i="1"/>
  <c r="F3" i="1"/>
  <c r="E3" i="1"/>
  <c r="D3" i="1"/>
  <c r="C3" i="1"/>
  <c r="B3" i="1"/>
  <c r="A3" i="1"/>
  <c r="I2" i="1"/>
  <c r="H2" i="1"/>
  <c r="G2" i="1"/>
  <c r="F2" i="1"/>
  <c r="E2" i="1"/>
  <c r="D2" i="1"/>
  <c r="C2" i="1"/>
  <c r="B2" i="1"/>
  <c r="B1" i="1"/>
  <c r="A1" i="1"/>
</calcChain>
</file>

<file path=xl/sharedStrings.xml><?xml version="1.0" encoding="utf-8"?>
<sst xmlns="http://schemas.openxmlformats.org/spreadsheetml/2006/main" count="9" uniqueCount="9">
  <si>
    <t>(2)</t>
  </si>
  <si>
    <t>(3)</t>
  </si>
  <si>
    <t>(4)</t>
  </si>
  <si>
    <t>(5)</t>
  </si>
  <si>
    <t>(6)</t>
  </si>
  <si>
    <t>(7)</t>
  </si>
  <si>
    <t>(8)</t>
  </si>
  <si>
    <t>="* p&lt;0.05</t>
  </si>
  <si>
    <t xml:space="preserve"> ** p&lt;0.01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</si>
</sst>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/>
  </sheetViews>
  <sheetFormatPr defaultRowHeight="14.4" x14ac:dyDescent="0.55000000000000004"/>
  <sheetData>
    <row r="1" spans="1:9" x14ac:dyDescent="0.55000000000000004">
      <c r="A1" t="str">
        <f>""</f>
        <v/>
      </c>
      <c r="B1" t="str">
        <f>"(1)"</f>
        <v>(1)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55000000000000004">
      <c r="B2" t="str">
        <f>""</f>
        <v/>
      </c>
      <c r="C2" t="str">
        <f>""</f>
        <v/>
      </c>
      <c r="D2" t="str">
        <f>""</f>
        <v/>
      </c>
      <c r="E2" t="str">
        <f>""</f>
        <v/>
      </c>
      <c r="F2" t="str">
        <f>""</f>
        <v/>
      </c>
      <c r="G2" t="str">
        <f>""</f>
        <v/>
      </c>
      <c r="H2" t="str">
        <f>""</f>
        <v/>
      </c>
      <c r="I2" t="str">
        <f>""</f>
        <v/>
      </c>
    </row>
    <row r="3" spans="1:9" x14ac:dyDescent="0.55000000000000004">
      <c r="A3" t="str">
        <f>"scend"</f>
        <v>scend</v>
      </c>
      <c r="B3" t="str">
        <f>"0.00890"</f>
        <v>0.00890</v>
      </c>
      <c r="C3" t="str">
        <f>"0.0474"</f>
        <v>0.0474</v>
      </c>
      <c r="D3" t="str">
        <f>"0.0197"</f>
        <v>0.0197</v>
      </c>
      <c r="E3" t="str">
        <f>"0.0950***"</f>
        <v>0.0950***</v>
      </c>
      <c r="F3" t="str">
        <f>"0.0906***"</f>
        <v>0.0906***</v>
      </c>
      <c r="G3" t="str">
        <f>"0.0142"</f>
        <v>0.0142</v>
      </c>
      <c r="H3" t="str">
        <f>"-0.0324***"</f>
        <v>-0.0324***</v>
      </c>
      <c r="I3" t="str">
        <f>"0"</f>
        <v>0</v>
      </c>
    </row>
    <row r="4" spans="1:9" x14ac:dyDescent="0.55000000000000004">
      <c r="A4" t="str">
        <f>""</f>
        <v/>
      </c>
      <c r="B4" t="str">
        <f>"(0.253)"</f>
        <v>(0.253)</v>
      </c>
      <c r="C4" t="str">
        <f>"(0.059)"</f>
        <v>(0.059)</v>
      </c>
      <c r="D4" t="str">
        <f>"(0.191)"</f>
        <v>(0.191)</v>
      </c>
      <c r="E4" t="str">
        <f>"(0.000)"</f>
        <v>(0.000)</v>
      </c>
      <c r="F4" t="str">
        <f>"(0.000)"</f>
        <v>(0.000)</v>
      </c>
      <c r="G4" t="str">
        <f>"(0.205)"</f>
        <v>(0.205)</v>
      </c>
      <c r="H4" t="str">
        <f>"(0.000)"</f>
        <v>(0.000)</v>
      </c>
      <c r="I4" t="str">
        <f>"(.)"</f>
        <v>(.)</v>
      </c>
    </row>
    <row r="5" spans="1:9" x14ac:dyDescent="0.55000000000000004">
      <c r="A5" t="str">
        <f>"gor_rank"</f>
        <v>gor_rank</v>
      </c>
      <c r="B5" t="str">
        <f>"0.0200***"</f>
        <v>0.0200***</v>
      </c>
      <c r="C5" t="str">
        <f>"-0.0157"</f>
        <v>-0.0157</v>
      </c>
      <c r="D5" t="str">
        <f>"0.0360***"</f>
        <v>0.0360***</v>
      </c>
      <c r="E5" t="str">
        <f>"0.0353***"</f>
        <v>0.0353***</v>
      </c>
      <c r="F5" t="str">
        <f>"0.0169"</f>
        <v>0.0169</v>
      </c>
      <c r="G5" t="str">
        <f>"-0.00110"</f>
        <v>-0.00110</v>
      </c>
      <c r="H5" t="str">
        <f>"0.0118*"</f>
        <v>0.0118*</v>
      </c>
      <c r="I5" t="str">
        <f>"0"</f>
        <v>0</v>
      </c>
    </row>
    <row r="6" spans="1:9" x14ac:dyDescent="0.55000000000000004">
      <c r="A6" t="str">
        <f>""</f>
        <v/>
      </c>
      <c r="B6" t="str">
        <f>"(0.001)"</f>
        <v>(0.001)</v>
      </c>
      <c r="C6" t="str">
        <f>"(0.118)"</f>
        <v>(0.118)</v>
      </c>
      <c r="D6" t="str">
        <f>"(0.000)"</f>
        <v>(0.000)</v>
      </c>
      <c r="E6" t="str">
        <f>"(0.000)"</f>
        <v>(0.000)</v>
      </c>
      <c r="F6" t="str">
        <f>"(0.057)"</f>
        <v>(0.057)</v>
      </c>
      <c r="G6" t="str">
        <f>"(0.885)"</f>
        <v>(0.885)</v>
      </c>
      <c r="H6" t="str">
        <f>"(0.046)"</f>
        <v>(0.046)</v>
      </c>
      <c r="I6" t="str">
        <f>"(.)"</f>
        <v>(.)</v>
      </c>
    </row>
    <row r="7" spans="1:9" x14ac:dyDescent="0.55000000000000004">
      <c r="A7" t="str">
        <f>"big5o_dv"</f>
        <v>big5o_dv</v>
      </c>
      <c r="B7" t="str">
        <f>"-0.0356*"</f>
        <v>-0.0356*</v>
      </c>
      <c r="C7" t="str">
        <f>"0.00645"</f>
        <v>0.00645</v>
      </c>
      <c r="D7" t="str">
        <f>"0.331***"</f>
        <v>0.331***</v>
      </c>
      <c r="E7" t="str">
        <f>"0.0272"</f>
        <v>0.0272</v>
      </c>
      <c r="F7" t="str">
        <f>"0.0969***"</f>
        <v>0.0969***</v>
      </c>
      <c r="G7" t="str">
        <f>"-0.000323"</f>
        <v>-0.000323</v>
      </c>
      <c r="H7" t="str">
        <f>"-0.00615"</f>
        <v>-0.00615</v>
      </c>
      <c r="I7" t="str">
        <f>"0"</f>
        <v>0</v>
      </c>
    </row>
    <row r="8" spans="1:9" x14ac:dyDescent="0.55000000000000004">
      <c r="A8" t="str">
        <f>""</f>
        <v/>
      </c>
      <c r="B8" t="str">
        <f>"(0.043)"</f>
        <v>(0.043)</v>
      </c>
      <c r="C8" t="str">
        <f>"(0.831)"</f>
        <v>(0.831)</v>
      </c>
      <c r="D8" t="str">
        <f>"(0.000)"</f>
        <v>(0.000)</v>
      </c>
      <c r="E8" t="str">
        <f>"(0.118)"</f>
        <v>(0.118)</v>
      </c>
      <c r="F8" t="str">
        <f>"(0.001)"</f>
        <v>(0.001)</v>
      </c>
      <c r="G8" t="str">
        <f>"(0.989)"</f>
        <v>(0.989)</v>
      </c>
      <c r="H8" t="str">
        <f>"(0.728)"</f>
        <v>(0.728)</v>
      </c>
      <c r="I8" t="str">
        <f>"(.)"</f>
        <v>(.)</v>
      </c>
    </row>
    <row r="9" spans="1:9" x14ac:dyDescent="0.55000000000000004">
      <c r="A9" t="str">
        <f>"big5c_dv"</f>
        <v>big5c_dv</v>
      </c>
      <c r="B9" t="str">
        <f>"0.0309"</f>
        <v>0.0309</v>
      </c>
      <c r="C9" t="str">
        <f>"0.105**"</f>
        <v>0.105**</v>
      </c>
      <c r="D9" t="str">
        <f>"-0.137***"</f>
        <v>-0.137***</v>
      </c>
      <c r="E9" t="str">
        <f>"0.0631**"</f>
        <v>0.0631**</v>
      </c>
      <c r="F9" t="str">
        <f>"-0.0274"</f>
        <v>-0.0274</v>
      </c>
      <c r="G9" t="str">
        <f>"0.131***"</f>
        <v>0.131***</v>
      </c>
      <c r="H9" t="str">
        <f>"-0.0140"</f>
        <v>-0.0140</v>
      </c>
      <c r="I9" t="str">
        <f>"0"</f>
        <v>0</v>
      </c>
    </row>
    <row r="10" spans="1:9" x14ac:dyDescent="0.55000000000000004">
      <c r="A10" t="str">
        <f>""</f>
        <v/>
      </c>
      <c r="B10" t="str">
        <f>"(0.137)"</f>
        <v>(0.137)</v>
      </c>
      <c r="C10" t="str">
        <f>"(0.003)"</f>
        <v>(0.003)</v>
      </c>
      <c r="D10" t="str">
        <f>"(0.000)"</f>
        <v>(0.000)</v>
      </c>
      <c r="E10" t="str">
        <f>"(0.002)"</f>
        <v>(0.002)</v>
      </c>
      <c r="F10" t="str">
        <f>"(0.371)"</f>
        <v>(0.371)</v>
      </c>
      <c r="G10" t="str">
        <f>"(0.000)"</f>
        <v>(0.000)</v>
      </c>
      <c r="H10" t="str">
        <f>"(0.496)"</f>
        <v>(0.496)</v>
      </c>
      <c r="I10" t="str">
        <f>"(.)"</f>
        <v>(.)</v>
      </c>
    </row>
    <row r="11" spans="1:9" x14ac:dyDescent="0.55000000000000004">
      <c r="A11" t="str">
        <f>"big5e_dv"</f>
        <v>big5e_dv</v>
      </c>
      <c r="B11" t="str">
        <f>"0.0238"</f>
        <v>0.0238</v>
      </c>
      <c r="C11" t="str">
        <f>"-0.0344"</f>
        <v>-0.0344</v>
      </c>
      <c r="D11" t="str">
        <f>"-0.0192"</f>
        <v>-0.0192</v>
      </c>
      <c r="E11" t="str">
        <f>"0.0721***"</f>
        <v>0.0721***</v>
      </c>
      <c r="F11" t="str">
        <f>"-0.0411"</f>
        <v>-0.0411</v>
      </c>
      <c r="G11" t="str">
        <f>"0.0286"</f>
        <v>0.0286</v>
      </c>
      <c r="H11" t="str">
        <f>"0.0834***"</f>
        <v>0.0834***</v>
      </c>
      <c r="I11" t="str">
        <f>"0"</f>
        <v>0</v>
      </c>
    </row>
    <row r="12" spans="1:9" x14ac:dyDescent="0.55000000000000004">
      <c r="A12" t="str">
        <f>""</f>
        <v/>
      </c>
      <c r="B12" t="str">
        <f>"(0.150)"</f>
        <v>(0.150)</v>
      </c>
      <c r="C12" t="str">
        <f>"(0.226)"</f>
        <v>(0.226)</v>
      </c>
      <c r="D12" t="str">
        <f>"(0.494)"</f>
        <v>(0.494)</v>
      </c>
      <c r="E12" t="str">
        <f>"(0.000)"</f>
        <v>(0.000)</v>
      </c>
      <c r="F12" t="str">
        <f>"(0.098)"</f>
        <v>(0.098)</v>
      </c>
      <c r="G12" t="str">
        <f>"(0.188)"</f>
        <v>(0.188)</v>
      </c>
      <c r="H12" t="str">
        <f>"(0.000)"</f>
        <v>(0.000)</v>
      </c>
      <c r="I12" t="str">
        <f>"(.)"</f>
        <v>(.)</v>
      </c>
    </row>
    <row r="13" spans="1:9" x14ac:dyDescent="0.55000000000000004">
      <c r="A13" t="str">
        <f>"big5a_dv"</f>
        <v>big5a_dv</v>
      </c>
      <c r="B13" t="str">
        <f>"-0.0503*"</f>
        <v>-0.0503*</v>
      </c>
      <c r="C13" t="str">
        <f>"-0.0657"</f>
        <v>-0.0657</v>
      </c>
      <c r="D13" t="str">
        <f>"-0.158***"</f>
        <v>-0.158***</v>
      </c>
      <c r="E13" t="str">
        <f>"-0.139***"</f>
        <v>-0.139***</v>
      </c>
      <c r="F13" t="str">
        <f>"-0.0580"</f>
        <v>-0.0580</v>
      </c>
      <c r="G13" t="str">
        <f>"-0.143***"</f>
        <v>-0.143***</v>
      </c>
      <c r="H13" t="str">
        <f>"-0.0941***"</f>
        <v>-0.0941***</v>
      </c>
      <c r="I13" t="str">
        <f>"0"</f>
        <v>0</v>
      </c>
    </row>
    <row r="14" spans="1:9" x14ac:dyDescent="0.55000000000000004">
      <c r="A14" t="str">
        <f>""</f>
        <v/>
      </c>
      <c r="B14" t="str">
        <f>"(0.019)"</f>
        <v>(0.019)</v>
      </c>
      <c r="C14" t="str">
        <f>"(0.066)"</f>
        <v>(0.066)</v>
      </c>
      <c r="D14" t="str">
        <f>"(0.000)"</f>
        <v>(0.000)</v>
      </c>
      <c r="E14" t="str">
        <f>"(0.000)"</f>
        <v>(0.000)</v>
      </c>
      <c r="F14" t="str">
        <f>"(0.065)"</f>
        <v>(0.065)</v>
      </c>
      <c r="G14" t="str">
        <f>"(0.000)"</f>
        <v>(0.000)</v>
      </c>
      <c r="H14" t="str">
        <f>"(0.000)"</f>
        <v>(0.000)</v>
      </c>
      <c r="I14" t="str">
        <f>"(.)"</f>
        <v>(.)</v>
      </c>
    </row>
    <row r="15" spans="1:9" x14ac:dyDescent="0.55000000000000004">
      <c r="A15" t="str">
        <f>"big5n_dv"</f>
        <v>big5n_dv</v>
      </c>
      <c r="B15" t="str">
        <f>"0.0552***"</f>
        <v>0.0552***</v>
      </c>
      <c r="C15" t="str">
        <f>"-0.0290"</f>
        <v>-0.0290</v>
      </c>
      <c r="D15" t="str">
        <f>"0.00621"</f>
        <v>0.00621</v>
      </c>
      <c r="E15" t="str">
        <f>"-0.0167"</f>
        <v>-0.0167</v>
      </c>
      <c r="F15" t="str">
        <f>"0.0377"</f>
        <v>0.0377</v>
      </c>
      <c r="G15" t="str">
        <f>"-0.0207"</f>
        <v>-0.0207</v>
      </c>
      <c r="H15" t="str">
        <f>"0.0376**"</f>
        <v>0.0376**</v>
      </c>
      <c r="I15" t="str">
        <f>"0"</f>
        <v>0</v>
      </c>
    </row>
    <row r="16" spans="1:9" x14ac:dyDescent="0.55000000000000004">
      <c r="A16" t="str">
        <f>""</f>
        <v/>
      </c>
      <c r="B16" t="str">
        <f>"(0.000)"</f>
        <v>(0.000)</v>
      </c>
      <c r="C16" t="str">
        <f>"(0.206)"</f>
        <v>(0.206)</v>
      </c>
      <c r="D16" t="str">
        <f>"(0.786)"</f>
        <v>(0.786)</v>
      </c>
      <c r="E16" t="str">
        <f>"(0.206)"</f>
        <v>(0.206)</v>
      </c>
      <c r="F16" t="str">
        <f>"(0.064)"</f>
        <v>(0.064)</v>
      </c>
      <c r="G16" t="str">
        <f>"(0.236)"</f>
        <v>(0.236)</v>
      </c>
      <c r="H16" t="str">
        <f>"(0.005)"</f>
        <v>(0.005)</v>
      </c>
      <c r="I16" t="str">
        <f>"(.)"</f>
        <v>(.)</v>
      </c>
    </row>
    <row r="17" spans="1:9" x14ac:dyDescent="0.55000000000000004">
      <c r="A17" t="str">
        <f>"race_rank"</f>
        <v>race_rank</v>
      </c>
      <c r="B17" t="str">
        <f>"-0.0220*"</f>
        <v>-0.0220*</v>
      </c>
      <c r="C17" t="str">
        <f>"-0.144***"</f>
        <v>-0.144***</v>
      </c>
      <c r="D17" t="str">
        <f>"-0.0104"</f>
        <v>-0.0104</v>
      </c>
      <c r="E17" t="str">
        <f>"-0.0384***"</f>
        <v>-0.0384***</v>
      </c>
      <c r="F17" t="str">
        <f>"-0.0253"</f>
        <v>-0.0253</v>
      </c>
      <c r="G17" t="str">
        <f>"-0.0661***"</f>
        <v>-0.0661***</v>
      </c>
      <c r="H17" t="str">
        <f>"0.00981"</f>
        <v>0.00981</v>
      </c>
      <c r="I17" t="str">
        <f>"0"</f>
        <v>0</v>
      </c>
    </row>
    <row r="18" spans="1:9" x14ac:dyDescent="0.55000000000000004">
      <c r="A18" t="str">
        <f>""</f>
        <v/>
      </c>
      <c r="B18" t="str">
        <f>"(0.029)"</f>
        <v>(0.029)</v>
      </c>
      <c r="C18" t="str">
        <f>"(0.001)"</f>
        <v>(0.001)</v>
      </c>
      <c r="D18" t="str">
        <f>"(0.492)"</f>
        <v>(0.492)</v>
      </c>
      <c r="E18" t="str">
        <f>"(0.000)"</f>
        <v>(0.000)</v>
      </c>
      <c r="F18" t="str">
        <f>"(0.086)"</f>
        <v>(0.086)</v>
      </c>
      <c r="G18" t="str">
        <f>"(0.000)"</f>
        <v>(0.000)</v>
      </c>
      <c r="H18" t="str">
        <f>"(0.296)"</f>
        <v>(0.296)</v>
      </c>
      <c r="I18" t="str">
        <f>"(.)"</f>
        <v>(.)</v>
      </c>
    </row>
    <row r="19" spans="1:9" x14ac:dyDescent="0.55000000000000004">
      <c r="A19" t="str">
        <f>"sex_cr"</f>
        <v>sex_cr</v>
      </c>
      <c r="B19" t="str">
        <f>"-0.443***"</f>
        <v>-0.443***</v>
      </c>
      <c r="C19" t="str">
        <f>"-1.709***"</f>
        <v>-1.709***</v>
      </c>
      <c r="D19" t="str">
        <f>"-1.009***"</f>
        <v>-1.009***</v>
      </c>
      <c r="E19" t="str">
        <f>"-1.177***"</f>
        <v>-1.177***</v>
      </c>
      <c r="F19" t="str">
        <f>"-1.994***"</f>
        <v>-1.994***</v>
      </c>
      <c r="G19" t="str">
        <f>"-2.299***"</f>
        <v>-2.299***</v>
      </c>
      <c r="H19" t="str">
        <f>"-0.735***"</f>
        <v>-0.735***</v>
      </c>
      <c r="I19" t="str">
        <f>"0"</f>
        <v>0</v>
      </c>
    </row>
    <row r="20" spans="1:9" x14ac:dyDescent="0.55000000000000004">
      <c r="A20" t="str">
        <f>""</f>
        <v/>
      </c>
      <c r="B20" t="str">
        <f>"(0.000)"</f>
        <v>(0.000)</v>
      </c>
      <c r="C20" t="str">
        <f>"(0.000)"</f>
        <v>(0.000)</v>
      </c>
      <c r="D20" t="str">
        <f>"(0.000)"</f>
        <v>(0.000)</v>
      </c>
      <c r="E20" t="str">
        <f>"(0.000)"</f>
        <v>(0.000)</v>
      </c>
      <c r="F20" t="str">
        <f>"(0.000)"</f>
        <v>(0.000)</v>
      </c>
      <c r="G20" t="str">
        <f>"(0.000)"</f>
        <v>(0.000)</v>
      </c>
      <c r="H20" t="str">
        <f>"(0.000)"</f>
        <v>(0.000)</v>
      </c>
      <c r="I20" t="str">
        <f>"(.)"</f>
        <v>(.)</v>
      </c>
    </row>
    <row r="21" spans="1:9" x14ac:dyDescent="0.55000000000000004">
      <c r="A21" t="str">
        <f>"educ_level"</f>
        <v>educ_level</v>
      </c>
      <c r="B21" t="str">
        <f>"-0.227***"</f>
        <v>-0.227***</v>
      </c>
      <c r="C21" t="str">
        <f>"-0.421***"</f>
        <v>-0.421***</v>
      </c>
      <c r="D21" t="str">
        <f>"-0.0638*"</f>
        <v>-0.0638*</v>
      </c>
      <c r="E21" t="str">
        <f>"-0.0804***"</f>
        <v>-0.0804***</v>
      </c>
      <c r="F21" t="str">
        <f>"-0.0173"</f>
        <v>-0.0173</v>
      </c>
      <c r="G21" t="str">
        <f>"-0.334***"</f>
        <v>-0.334***</v>
      </c>
      <c r="H21" t="str">
        <f>"-0.383***"</f>
        <v>-0.383***</v>
      </c>
      <c r="I21" t="str">
        <f>"0"</f>
        <v>0</v>
      </c>
    </row>
    <row r="22" spans="1:9" x14ac:dyDescent="0.55000000000000004">
      <c r="A22" t="str">
        <f>""</f>
        <v/>
      </c>
      <c r="B22" t="str">
        <f>"(0.000)"</f>
        <v>(0.000)</v>
      </c>
      <c r="C22" t="str">
        <f>"(0.000)"</f>
        <v>(0.000)</v>
      </c>
      <c r="D22" t="str">
        <f>"(0.041)"</f>
        <v>(0.041)</v>
      </c>
      <c r="E22" t="str">
        <f>"(0.000)"</f>
        <v>(0.000)</v>
      </c>
      <c r="F22" t="str">
        <f>"(0.536)"</f>
        <v>(0.536)</v>
      </c>
      <c r="G22" t="str">
        <f>"(0.000)"</f>
        <v>(0.000)</v>
      </c>
      <c r="H22" t="str">
        <f>"(0.000)"</f>
        <v>(0.000)</v>
      </c>
      <c r="I22" t="str">
        <f>"(.)"</f>
        <v>(.)</v>
      </c>
    </row>
    <row r="23" spans="1:9" x14ac:dyDescent="0.55000000000000004">
      <c r="A23" t="str">
        <f>"_cons"</f>
        <v>_cons</v>
      </c>
      <c r="B23" t="str">
        <f>"0.973***"</f>
        <v>0.973***</v>
      </c>
      <c r="C23" t="str">
        <f>"2.142***"</f>
        <v>2.142***</v>
      </c>
      <c r="D23" t="str">
        <f>"0.0628"</f>
        <v>0.0628</v>
      </c>
      <c r="E23" t="str">
        <f>"0.345"</f>
        <v>0.345</v>
      </c>
      <c r="F23" t="str">
        <f>"0.463"</f>
        <v>0.463</v>
      </c>
      <c r="G23" t="str">
        <f>"3.521***"</f>
        <v>3.521***</v>
      </c>
      <c r="H23" t="str">
        <f>"2.737***"</f>
        <v>2.737***</v>
      </c>
      <c r="I23" t="str">
        <f>"0"</f>
        <v>0</v>
      </c>
    </row>
    <row r="24" spans="1:9" x14ac:dyDescent="0.55000000000000004">
      <c r="A24" t="str">
        <f>""</f>
        <v/>
      </c>
      <c r="B24" t="str">
        <f>"(0.000)"</f>
        <v>(0.000)</v>
      </c>
      <c r="C24" t="str">
        <f>"(0.000)"</f>
        <v>(0.000)</v>
      </c>
      <c r="D24" t="str">
        <f>"(0.829)"</f>
        <v>(0.829)</v>
      </c>
      <c r="E24" t="str">
        <f>"(0.128)"</f>
        <v>(0.128)</v>
      </c>
      <c r="F24" t="str">
        <f>"(0.274)"</f>
        <v>(0.274)</v>
      </c>
      <c r="G24" t="str">
        <f>"(0.000)"</f>
        <v>(0.000)</v>
      </c>
      <c r="H24" t="str">
        <f>"(0.000)"</f>
        <v>(0.000)</v>
      </c>
      <c r="I24" t="str">
        <f>"(.)"</f>
        <v>(.)</v>
      </c>
    </row>
    <row r="26" spans="1:9" x14ac:dyDescent="0.55000000000000004">
      <c r="A26" t="str">
        <f>"N"</f>
        <v>N</v>
      </c>
      <c r="B26" t="str">
        <f>"15533"</f>
        <v>15533</v>
      </c>
    </row>
    <row r="27" spans="1:9" x14ac:dyDescent="0.55000000000000004">
      <c r="A27" t="str">
        <f>"R-sq"</f>
        <v>R-sq</v>
      </c>
      <c r="B27" t="str">
        <f>""</f>
        <v/>
      </c>
    </row>
    <row r="28" spans="1:9" x14ac:dyDescent="0.55000000000000004">
      <c r="A28" t="str">
        <f>"p-values in parentheses"</f>
        <v>p-values in parentheses</v>
      </c>
    </row>
    <row r="29" spans="1:9" x14ac:dyDescent="0.55000000000000004">
      <c r="A29" t="s">
        <v>7</v>
      </c>
      <c r="B2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anuragr</dc:creator>
  <cp:lastModifiedBy>anuragr</cp:lastModifiedBy>
  <dcterms:created xsi:type="dcterms:W3CDTF">2017-04-15T00:04:56Z</dcterms:created>
  <dcterms:modified xsi:type="dcterms:W3CDTF">2017-04-15T00:05:29Z</dcterms:modified>
</cp:coreProperties>
</file>