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aching\PES\MBA Python Tool Kit\Data Visualization\"/>
    </mc:Choice>
  </mc:AlternateContent>
  <xr:revisionPtr revIDLastSave="0" documentId="13_ncr:1_{03BA5BDC-A56F-4C30-829B-F96FFFA3169D}" xr6:coauthVersionLast="47" xr6:coauthVersionMax="47" xr10:uidLastSave="{00000000-0000-0000-0000-000000000000}"/>
  <bookViews>
    <workbookView xWindow="-108" yWindow="-108" windowWidth="23256" windowHeight="12456" activeTab="1" xr2:uid="{C589E0F1-ED9C-4800-A8D5-71E540C5ED19}"/>
  </bookViews>
  <sheets>
    <sheet name="k-NN (2)" sheetId="4" r:id="rId1"/>
    <sheet name="Sheet1" sheetId="1" r:id="rId2"/>
    <sheet name="k-NN" sheetId="2" r:id="rId3"/>
    <sheet name="Sheet3" sheetId="3" r:id="rId4"/>
  </sheets>
  <definedNames>
    <definedName name="_xlnm._FilterDatabase" localSheetId="1" hidden="1">Sheet1!$A$1:$D$11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4" l="1"/>
  <c r="B20" i="4"/>
  <c r="C19" i="4"/>
  <c r="C34" i="4" s="1"/>
  <c r="B19" i="4"/>
  <c r="B33" i="2"/>
  <c r="C23" i="2"/>
  <c r="C24" i="2"/>
  <c r="C25" i="2"/>
  <c r="C26" i="2"/>
  <c r="C27" i="2"/>
  <c r="C28" i="2"/>
  <c r="C29" i="2"/>
  <c r="C30" i="2"/>
  <c r="C31" i="2"/>
  <c r="C22" i="2"/>
  <c r="B23" i="2"/>
  <c r="B24" i="2"/>
  <c r="B25" i="2"/>
  <c r="B26" i="2"/>
  <c r="B27" i="2"/>
  <c r="B28" i="2"/>
  <c r="B29" i="2"/>
  <c r="B30" i="2"/>
  <c r="B31" i="2"/>
  <c r="B22" i="2"/>
  <c r="C20" i="2"/>
  <c r="B20" i="2"/>
  <c r="C19" i="2"/>
  <c r="B19" i="2"/>
  <c r="D13" i="1"/>
  <c r="C22" i="1"/>
  <c r="F14" i="1"/>
  <c r="J23" i="1"/>
  <c r="J22" i="1"/>
  <c r="J21" i="1"/>
  <c r="J20" i="1"/>
  <c r="J18" i="1"/>
  <c r="J17" i="1"/>
  <c r="J16" i="1"/>
  <c r="J14" i="1"/>
  <c r="J13" i="1"/>
  <c r="C20" i="1"/>
  <c r="J15" i="1"/>
  <c r="B35" i="4" l="1"/>
  <c r="B24" i="4"/>
  <c r="B28" i="4"/>
  <c r="B33" i="4"/>
  <c r="C22" i="4"/>
  <c r="C26" i="4"/>
  <c r="C30" i="4"/>
  <c r="C35" i="4"/>
  <c r="B23" i="4"/>
  <c r="B27" i="4"/>
  <c r="B31" i="4"/>
  <c r="C23" i="4"/>
  <c r="C27" i="4"/>
  <c r="C31" i="4"/>
  <c r="B25" i="4"/>
  <c r="B29" i="4"/>
  <c r="B34" i="4"/>
  <c r="C24" i="4"/>
  <c r="C28" i="4"/>
  <c r="C33" i="4"/>
  <c r="C25" i="4"/>
  <c r="C29" i="4"/>
  <c r="B22" i="4"/>
  <c r="B26" i="4"/>
  <c r="B30" i="4"/>
  <c r="C33" i="2"/>
  <c r="C34" i="2"/>
  <c r="C35" i="2"/>
  <c r="B34" i="2"/>
  <c r="B35" i="2"/>
  <c r="T15" i="1"/>
  <c r="S15" i="1"/>
  <c r="B43" i="4" l="1"/>
  <c r="B46" i="4"/>
  <c r="B42" i="4"/>
  <c r="B39" i="4"/>
  <c r="B38" i="4"/>
  <c r="B45" i="4"/>
  <c r="B41" i="4"/>
  <c r="B40" i="4"/>
  <c r="B47" i="4"/>
  <c r="B44" i="4"/>
  <c r="B38" i="2"/>
  <c r="B40" i="2"/>
  <c r="B47" i="2"/>
  <c r="B39" i="2"/>
  <c r="B46" i="2"/>
  <c r="B45" i="2"/>
  <c r="B44" i="2"/>
  <c r="B43" i="2"/>
  <c r="B42" i="2"/>
  <c r="B41" i="2"/>
  <c r="C19" i="1"/>
  <c r="C21" i="1" s="1"/>
</calcChain>
</file>

<file path=xl/sharedStrings.xml><?xml version="1.0" encoding="utf-8"?>
<sst xmlns="http://schemas.openxmlformats.org/spreadsheetml/2006/main" count="278" uniqueCount="62">
  <si>
    <t>S. No.</t>
  </si>
  <si>
    <t>Credit Score</t>
  </si>
  <si>
    <t>High</t>
  </si>
  <si>
    <t>Med</t>
  </si>
  <si>
    <t>Low</t>
  </si>
  <si>
    <t>MF Investment</t>
  </si>
  <si>
    <t>Yes</t>
  </si>
  <si>
    <t>No</t>
  </si>
  <si>
    <t>Loan Offer</t>
  </si>
  <si>
    <t>?</t>
  </si>
  <si>
    <t>P(Offer = Yes)</t>
  </si>
  <si>
    <t>P(Offer = No)</t>
  </si>
  <si>
    <t>Credit Score High</t>
  </si>
  <si>
    <t>MF Inv</t>
  </si>
  <si>
    <t>Offer</t>
  </si>
  <si>
    <t>Cred Score</t>
  </si>
  <si>
    <t>Medium</t>
  </si>
  <si>
    <t>Contingency Tables</t>
  </si>
  <si>
    <t>P(MF Inv = Yes | Offer = Yes)</t>
  </si>
  <si>
    <t>P(MF Inv = No | Offer = Yes)</t>
  </si>
  <si>
    <t>P(MF Inv = Yes | Offer = No)</t>
  </si>
  <si>
    <t>P(MF Inv = No | Offer = No)</t>
  </si>
  <si>
    <t>P(Cred Score = High | Offer = Yes)</t>
  </si>
  <si>
    <t>P(Cred Score = Med | Offer = Yes)</t>
  </si>
  <si>
    <t>P(Cred Score = Low | Offer = Yes)</t>
  </si>
  <si>
    <t>P(Cred Score = High | Offer = No)</t>
  </si>
  <si>
    <t>P(Cred Score = Med | Offer = No)</t>
  </si>
  <si>
    <t>P(Cred Score = Low | Offer = No)</t>
  </si>
  <si>
    <t>Numerator</t>
  </si>
  <si>
    <t>Denominator</t>
  </si>
  <si>
    <t>Part 1</t>
  </si>
  <si>
    <t>Part 2</t>
  </si>
  <si>
    <t>Age</t>
  </si>
  <si>
    <t>Fasting Glucose</t>
  </si>
  <si>
    <t>Diabetic</t>
  </si>
  <si>
    <t>Scaling the Data</t>
  </si>
  <si>
    <t>Mean</t>
  </si>
  <si>
    <t>Std. Dev</t>
  </si>
  <si>
    <t>S. no.</t>
  </si>
  <si>
    <t>Scaled Age</t>
  </si>
  <si>
    <t>Scaled FG</t>
  </si>
  <si>
    <t>Distance of obs 11 from:</t>
  </si>
  <si>
    <t>obs1</t>
  </si>
  <si>
    <t>obs2</t>
  </si>
  <si>
    <t>obs3</t>
  </si>
  <si>
    <t>obs4</t>
  </si>
  <si>
    <t>obs5</t>
  </si>
  <si>
    <t>obs6</t>
  </si>
  <si>
    <t>obs7</t>
  </si>
  <si>
    <t>obs8</t>
  </si>
  <si>
    <t>obs9</t>
  </si>
  <si>
    <t>obs10</t>
  </si>
  <si>
    <t>Sorted</t>
  </si>
  <si>
    <t>Distance</t>
  </si>
  <si>
    <t>Prior</t>
  </si>
  <si>
    <t>Posterior</t>
  </si>
  <si>
    <t>Baseline</t>
  </si>
  <si>
    <t>Accuracy</t>
  </si>
  <si>
    <t>P(Credit Score, MF Inv |Offer= Yes) * P(Offer=Yes)</t>
  </si>
  <si>
    <t>Maths</t>
  </si>
  <si>
    <t>Science</t>
  </si>
  <si>
    <t>Reading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</si>
</sst>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00000000000%"/>
    <numFmt numFmtId="166" formatCode="0.00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SimHei"/>
      <family val="3"/>
      <charset val="134"/>
    </font>
    <font>
      <b/>
      <sz val="12"/>
      <color theme="1"/>
      <name val="Calibri"/>
      <family val="2"/>
      <scheme val="minor"/>
    </font>
    <font>
      <sz val="9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9" fontId="0" fillId="0" borderId="0" xfId="1" applyFont="1"/>
    <xf numFmtId="10" fontId="0" fillId="0" borderId="0" xfId="1" applyNumberFormat="1" applyFont="1"/>
    <xf numFmtId="10" fontId="0" fillId="0" borderId="0" xfId="0" applyNumberFormat="1"/>
    <xf numFmtId="165" fontId="0" fillId="0" borderId="0" xfId="0" applyNumberFormat="1"/>
    <xf numFmtId="1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4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10" fontId="0" fillId="7" borderId="0" xfId="1" applyNumberFormat="1" applyFont="1" applyFill="1"/>
    <xf numFmtId="164" fontId="0" fillId="0" borderId="0" xfId="0" applyNumberFormat="1"/>
    <xf numFmtId="10" fontId="0" fillId="8" borderId="0" xfId="1" applyNumberFormat="1" applyFont="1" applyFill="1"/>
    <xf numFmtId="0" fontId="0" fillId="2" borderId="0" xfId="0" applyFill="1"/>
    <xf numFmtId="0" fontId="5" fillId="9" borderId="0" xfId="0" applyFont="1" applyFill="1" applyAlignment="1">
      <alignment horizontal="center"/>
    </xf>
    <xf numFmtId="9" fontId="0" fillId="0" borderId="0" xfId="0" applyNumberFormat="1"/>
    <xf numFmtId="0" fontId="6" fillId="0" borderId="0" xfId="0" applyFont="1" applyAlignment="1">
      <alignment horizontal="left" vertical="center" readingOrder="1"/>
    </xf>
    <xf numFmtId="0" fontId="0" fillId="3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1788813830524421E-2"/>
          <c:y val="0.10549550152133348"/>
          <c:w val="0.94774272818139438"/>
          <c:h val="0.88090190709286753"/>
        </c:manualLayout>
      </c:layout>
      <c:scatterChart>
        <c:scatterStyle val="lineMarker"/>
        <c:varyColors val="0"/>
        <c:ser>
          <c:idx val="0"/>
          <c:order val="0"/>
          <c:tx>
            <c:strRef>
              <c:f>'k-NN (2)'!$C$21</c:f>
              <c:strCache>
                <c:ptCount val="1"/>
                <c:pt idx="0">
                  <c:v>Scaled FG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131-4CC7-BE9E-D445052F8A3B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131-4CC7-BE9E-D445052F8A3B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8131-4CC7-BE9E-D445052F8A3B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8131-4CC7-BE9E-D445052F8A3B}"/>
              </c:ext>
            </c:extLst>
          </c:dPt>
          <c:xVal>
            <c:numRef>
              <c:f>'k-NN (2)'!$B$22:$B$31</c:f>
              <c:numCache>
                <c:formatCode>General</c:formatCode>
                <c:ptCount val="10"/>
                <c:pt idx="0">
                  <c:v>0.62105900340811893</c:v>
                </c:pt>
                <c:pt idx="1">
                  <c:v>0.62105900340811893</c:v>
                </c:pt>
                <c:pt idx="2">
                  <c:v>0.62105900340811893</c:v>
                </c:pt>
                <c:pt idx="3">
                  <c:v>-1.4491376746189439</c:v>
                </c:pt>
                <c:pt idx="4">
                  <c:v>-1.4491376746189439</c:v>
                </c:pt>
                <c:pt idx="5">
                  <c:v>-1.4491376746189439</c:v>
                </c:pt>
                <c:pt idx="6">
                  <c:v>0.62105900340811893</c:v>
                </c:pt>
                <c:pt idx="7">
                  <c:v>0.62105900340811893</c:v>
                </c:pt>
                <c:pt idx="8">
                  <c:v>0.62105900340811893</c:v>
                </c:pt>
                <c:pt idx="9">
                  <c:v>0.62105900340811893</c:v>
                </c:pt>
              </c:numCache>
            </c:numRef>
          </c:xVal>
          <c:yVal>
            <c:numRef>
              <c:f>'k-NN (2)'!$C$22:$C$31</c:f>
              <c:numCache>
                <c:formatCode>General</c:formatCode>
                <c:ptCount val="10"/>
                <c:pt idx="0">
                  <c:v>0.51653062119817905</c:v>
                </c:pt>
                <c:pt idx="1">
                  <c:v>-1.0555190954919309</c:v>
                </c:pt>
                <c:pt idx="2">
                  <c:v>1.3898915749149068</c:v>
                </c:pt>
                <c:pt idx="3">
                  <c:v>-0.95570641506716203</c:v>
                </c:pt>
                <c:pt idx="4">
                  <c:v>0.24204575003006462</c:v>
                </c:pt>
                <c:pt idx="5">
                  <c:v>-0.28197082219997205</c:v>
                </c:pt>
                <c:pt idx="6">
                  <c:v>-1.2301912862352764</c:v>
                </c:pt>
                <c:pt idx="7">
                  <c:v>-0.30692399230616424</c:v>
                </c:pt>
                <c:pt idx="8">
                  <c:v>1.739235956401598</c:v>
                </c:pt>
                <c:pt idx="9">
                  <c:v>-5.7392291244242041E-2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31-4CC7-BE9E-D445052F8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440127"/>
        <c:axId val="731463167"/>
      </c:scatterChart>
      <c:valAx>
        <c:axId val="73144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463167"/>
        <c:crosses val="autoZero"/>
        <c:crossBetween val="midCat"/>
      </c:valAx>
      <c:valAx>
        <c:axId val="73146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440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1788813830524421E-2"/>
          <c:y val="0.10549550152133348"/>
          <c:w val="0.94774272818139438"/>
          <c:h val="0.88090190709286753"/>
        </c:manualLayout>
      </c:layout>
      <c:scatterChart>
        <c:scatterStyle val="lineMarker"/>
        <c:varyColors val="0"/>
        <c:ser>
          <c:idx val="0"/>
          <c:order val="0"/>
          <c:tx>
            <c:strRef>
              <c:f>'k-NN'!$C$21</c:f>
              <c:strCache>
                <c:ptCount val="1"/>
                <c:pt idx="0">
                  <c:v>Scaled FG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87CD-45BB-A003-305D54E08355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87CD-45BB-A003-305D54E08355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7CD-45BB-A003-305D54E08355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87CD-45BB-A003-305D54E08355}"/>
              </c:ext>
            </c:extLst>
          </c:dPt>
          <c:xVal>
            <c:numRef>
              <c:f>'k-NN'!$B$22:$B$31</c:f>
              <c:numCache>
                <c:formatCode>General</c:formatCode>
                <c:ptCount val="10"/>
                <c:pt idx="0">
                  <c:v>1.1874809976869534</c:v>
                </c:pt>
                <c:pt idx="1">
                  <c:v>-0.41267070132383471</c:v>
                </c:pt>
                <c:pt idx="2">
                  <c:v>-0.32845219084958271</c:v>
                </c:pt>
                <c:pt idx="3">
                  <c:v>-1.2548558060663548</c:v>
                </c:pt>
                <c:pt idx="4">
                  <c:v>-0.24423368037533069</c:v>
                </c:pt>
                <c:pt idx="5">
                  <c:v>-0.49688921179808671</c:v>
                </c:pt>
                <c:pt idx="6">
                  <c:v>-0.83376325369509474</c:v>
                </c:pt>
                <c:pt idx="7">
                  <c:v>-0.58110772227233876</c:v>
                </c:pt>
                <c:pt idx="8">
                  <c:v>1.4401365291097095</c:v>
                </c:pt>
                <c:pt idx="9">
                  <c:v>1.5243550395839616</c:v>
                </c:pt>
              </c:numCache>
            </c:numRef>
          </c:xVal>
          <c:yVal>
            <c:numRef>
              <c:f>'k-NN'!$C$22:$C$31</c:f>
              <c:numCache>
                <c:formatCode>General</c:formatCode>
                <c:ptCount val="10"/>
                <c:pt idx="0">
                  <c:v>0.51653062119817905</c:v>
                </c:pt>
                <c:pt idx="1">
                  <c:v>-1.0555190954919309</c:v>
                </c:pt>
                <c:pt idx="2">
                  <c:v>1.3898915749149068</c:v>
                </c:pt>
                <c:pt idx="3">
                  <c:v>-0.95570641506716203</c:v>
                </c:pt>
                <c:pt idx="4">
                  <c:v>0.24204575003006462</c:v>
                </c:pt>
                <c:pt idx="5">
                  <c:v>-0.28197082219997205</c:v>
                </c:pt>
                <c:pt idx="6">
                  <c:v>-1.2301912862352764</c:v>
                </c:pt>
                <c:pt idx="7">
                  <c:v>-0.30692399230616424</c:v>
                </c:pt>
                <c:pt idx="8">
                  <c:v>1.739235956401598</c:v>
                </c:pt>
                <c:pt idx="9">
                  <c:v>-5.7392291244242041E-2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CD-45BB-A003-305D54E08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440127"/>
        <c:axId val="731463167"/>
      </c:scatterChart>
      <c:valAx>
        <c:axId val="73144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463167"/>
        <c:crosses val="autoZero"/>
        <c:crossBetween val="midCat"/>
      </c:valAx>
      <c:valAx>
        <c:axId val="73146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440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296284</xdr:colOff>
      <xdr:row>1</xdr:row>
      <xdr:rowOff>174363</xdr:rowOff>
    </xdr:from>
    <xdr:to>
      <xdr:col>22</xdr:col>
      <xdr:colOff>600636</xdr:colOff>
      <xdr:row>29</xdr:row>
      <xdr:rowOff>107577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538386-D15B-4674-B151-AC3729AD59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197225</xdr:colOff>
      <xdr:row>15</xdr:row>
      <xdr:rowOff>17930</xdr:rowOff>
    </xdr:from>
    <xdr:to>
      <xdr:col>15</xdr:col>
      <xdr:colOff>600637</xdr:colOff>
      <xdr:row>22</xdr:row>
      <xdr:rowOff>53788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2BFF80C3-6B56-4512-804C-ED010829BC74}"/>
            </a:ext>
          </a:extLst>
        </xdr:cNvPr>
        <xdr:cNvSpPr/>
      </xdr:nvSpPr>
      <xdr:spPr>
        <a:xfrm rot="1301537">
          <a:off x="7916285" y="2761130"/>
          <a:ext cx="2232212" cy="1316018"/>
        </a:xfrm>
        <a:prstGeom prst="ellipse">
          <a:avLst/>
        </a:prstGeom>
        <a:solidFill>
          <a:schemeClr val="accent1">
            <a:alpha val="54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296284</xdr:colOff>
      <xdr:row>1</xdr:row>
      <xdr:rowOff>174363</xdr:rowOff>
    </xdr:from>
    <xdr:to>
      <xdr:col>22</xdr:col>
      <xdr:colOff>600636</xdr:colOff>
      <xdr:row>29</xdr:row>
      <xdr:rowOff>107577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93ADA0-C820-9D95-BE2C-6680C12A52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197225</xdr:colOff>
      <xdr:row>15</xdr:row>
      <xdr:rowOff>17930</xdr:rowOff>
    </xdr:from>
    <xdr:to>
      <xdr:col>15</xdr:col>
      <xdr:colOff>600637</xdr:colOff>
      <xdr:row>22</xdr:row>
      <xdr:rowOff>53788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D3754943-7486-CFCE-E1E7-E3630BEA5F06}"/>
            </a:ext>
          </a:extLst>
        </xdr:cNvPr>
        <xdr:cNvSpPr/>
      </xdr:nvSpPr>
      <xdr:spPr>
        <a:xfrm rot="1301537">
          <a:off x="7924801" y="2707342"/>
          <a:ext cx="2232212" cy="1290917"/>
        </a:xfrm>
        <a:prstGeom prst="ellipse">
          <a:avLst/>
        </a:prstGeom>
        <a:solidFill>
          <a:schemeClr val="accent1">
            <a:alpha val="54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14799-B5BA-4CD2-8D2B-4E79C489EB23}">
  <dimension ref="A1:U47"/>
  <sheetViews>
    <sheetView zoomScale="85" zoomScaleNormal="85" workbookViewId="0">
      <selection activeCell="F23" sqref="F23"/>
    </sheetView>
  </sheetViews>
  <sheetFormatPr defaultRowHeight="14.4" x14ac:dyDescent="0.3"/>
  <cols>
    <col min="1" max="1" width="10" style="1" customWidth="1"/>
    <col min="2" max="2" width="8.88671875" style="1"/>
    <col min="3" max="3" width="13.6640625" style="1" bestFit="1" customWidth="1"/>
    <col min="4" max="4" width="8.88671875" style="1"/>
  </cols>
  <sheetData>
    <row r="1" spans="1:6" x14ac:dyDescent="0.3">
      <c r="A1" s="1" t="s">
        <v>0</v>
      </c>
      <c r="B1" s="1" t="s">
        <v>32</v>
      </c>
      <c r="C1" s="1" t="s">
        <v>33</v>
      </c>
      <c r="D1" s="1" t="s">
        <v>34</v>
      </c>
    </row>
    <row r="2" spans="1:6" x14ac:dyDescent="0.3">
      <c r="A2" s="1">
        <v>1</v>
      </c>
      <c r="B2" s="1">
        <v>1</v>
      </c>
      <c r="C2" s="1">
        <v>148</v>
      </c>
      <c r="D2" s="1" t="s">
        <v>6</v>
      </c>
    </row>
    <row r="3" spans="1:6" x14ac:dyDescent="0.3">
      <c r="A3" s="1">
        <v>2</v>
      </c>
      <c r="B3" s="1">
        <v>1</v>
      </c>
      <c r="C3" s="1">
        <v>85</v>
      </c>
      <c r="D3" s="1" t="s">
        <v>7</v>
      </c>
    </row>
    <row r="4" spans="1:6" x14ac:dyDescent="0.3">
      <c r="A4" s="1">
        <v>3</v>
      </c>
      <c r="B4" s="1">
        <v>1</v>
      </c>
      <c r="C4" s="1">
        <v>183</v>
      </c>
      <c r="D4" s="1" t="s">
        <v>6</v>
      </c>
      <c r="F4" s="1"/>
    </row>
    <row r="5" spans="1:6" x14ac:dyDescent="0.3">
      <c r="A5" s="1">
        <v>4</v>
      </c>
      <c r="B5" s="1">
        <v>0</v>
      </c>
      <c r="C5" s="1">
        <v>89</v>
      </c>
      <c r="D5" s="1" t="s">
        <v>7</v>
      </c>
      <c r="F5" s="1"/>
    </row>
    <row r="6" spans="1:6" x14ac:dyDescent="0.3">
      <c r="A6" s="1">
        <v>5</v>
      </c>
      <c r="B6" s="1">
        <v>0</v>
      </c>
      <c r="C6" s="1">
        <v>137</v>
      </c>
      <c r="D6" s="1" t="s">
        <v>6</v>
      </c>
      <c r="F6" s="1"/>
    </row>
    <row r="7" spans="1:6" x14ac:dyDescent="0.3">
      <c r="A7" s="1">
        <v>6</v>
      </c>
      <c r="B7" s="1">
        <v>0</v>
      </c>
      <c r="C7" s="1">
        <v>116</v>
      </c>
      <c r="D7" s="1" t="s">
        <v>7</v>
      </c>
      <c r="F7" s="1"/>
    </row>
    <row r="8" spans="1:6" x14ac:dyDescent="0.3">
      <c r="A8" s="1">
        <v>7</v>
      </c>
      <c r="B8" s="1">
        <v>1</v>
      </c>
      <c r="C8" s="1">
        <v>78</v>
      </c>
      <c r="D8" s="1" t="s">
        <v>6</v>
      </c>
      <c r="F8" s="1"/>
    </row>
    <row r="9" spans="1:6" x14ac:dyDescent="0.3">
      <c r="A9" s="1">
        <v>8</v>
      </c>
      <c r="B9" s="1">
        <v>1</v>
      </c>
      <c r="C9" s="1">
        <v>115</v>
      </c>
      <c r="D9" s="1" t="s">
        <v>7</v>
      </c>
    </row>
    <row r="10" spans="1:6" x14ac:dyDescent="0.3">
      <c r="A10" s="1">
        <v>9</v>
      </c>
      <c r="B10" s="1">
        <v>1</v>
      </c>
      <c r="C10" s="1">
        <v>197</v>
      </c>
      <c r="D10" s="1" t="s">
        <v>6</v>
      </c>
    </row>
    <row r="11" spans="1:6" x14ac:dyDescent="0.3">
      <c r="A11" s="1">
        <v>10</v>
      </c>
      <c r="B11" s="1">
        <v>1</v>
      </c>
      <c r="C11" s="1">
        <v>125</v>
      </c>
      <c r="D11" s="1" t="s">
        <v>6</v>
      </c>
    </row>
    <row r="13" spans="1:6" x14ac:dyDescent="0.3">
      <c r="A13" s="1">
        <v>11</v>
      </c>
      <c r="B13" s="1">
        <v>29</v>
      </c>
      <c r="C13" s="1">
        <v>116</v>
      </c>
      <c r="D13" s="1" t="s">
        <v>9</v>
      </c>
    </row>
    <row r="14" spans="1:6" x14ac:dyDescent="0.3">
      <c r="A14" s="1">
        <v>12</v>
      </c>
      <c r="B14" s="1">
        <v>34</v>
      </c>
      <c r="C14" s="1">
        <v>120</v>
      </c>
      <c r="D14" s="1" t="s">
        <v>9</v>
      </c>
    </row>
    <row r="15" spans="1:6" x14ac:dyDescent="0.3">
      <c r="A15" s="1">
        <v>13</v>
      </c>
      <c r="B15" s="1">
        <v>35</v>
      </c>
      <c r="C15" s="1">
        <v>200</v>
      </c>
      <c r="D15" s="1" t="s">
        <v>9</v>
      </c>
    </row>
    <row r="17" spans="1:21" x14ac:dyDescent="0.3">
      <c r="A17" s="26" t="s">
        <v>35</v>
      </c>
      <c r="B17" s="26"/>
      <c r="C17" s="26"/>
    </row>
    <row r="18" spans="1:21" x14ac:dyDescent="0.3">
      <c r="B18" s="1" t="s">
        <v>32</v>
      </c>
      <c r="C18" s="1" t="s">
        <v>33</v>
      </c>
    </row>
    <row r="19" spans="1:21" x14ac:dyDescent="0.3">
      <c r="A19" s="1" t="s">
        <v>36</v>
      </c>
      <c r="B19" s="1">
        <f>AVERAGE(B2:B11)</f>
        <v>0.7</v>
      </c>
      <c r="C19" s="1">
        <f>AVERAGE(C2:C11)</f>
        <v>127.3</v>
      </c>
    </row>
    <row r="20" spans="1:21" x14ac:dyDescent="0.3">
      <c r="A20" s="1" t="s">
        <v>37</v>
      </c>
      <c r="B20" s="1">
        <f>_xlfn.STDEV.S(B2:B11)</f>
        <v>0.48304589153964789</v>
      </c>
      <c r="C20" s="1">
        <f>_xlfn.STDEV.S(C2:C11)</f>
        <v>40.075068447990354</v>
      </c>
    </row>
    <row r="21" spans="1:21" x14ac:dyDescent="0.3">
      <c r="A21" s="1" t="s">
        <v>38</v>
      </c>
      <c r="B21" s="1" t="s">
        <v>39</v>
      </c>
      <c r="C21" s="1" t="s">
        <v>40</v>
      </c>
      <c r="D21" s="1" t="s">
        <v>34</v>
      </c>
    </row>
    <row r="22" spans="1:21" x14ac:dyDescent="0.3">
      <c r="A22" s="1">
        <v>1</v>
      </c>
      <c r="B22" s="1">
        <f>(B2-$B$19)/$B$20</f>
        <v>0.62105900340811893</v>
      </c>
      <c r="C22" s="1">
        <f>(C2-$C$19)/$C$20</f>
        <v>0.51653062119817905</v>
      </c>
      <c r="D22" s="1" t="s">
        <v>6</v>
      </c>
    </row>
    <row r="23" spans="1:21" x14ac:dyDescent="0.3">
      <c r="A23" s="1">
        <v>2</v>
      </c>
      <c r="B23" s="1">
        <f t="shared" ref="B23:B31" si="0">(B3-$B$19)/$B$20</f>
        <v>0.62105900340811893</v>
      </c>
      <c r="C23" s="1">
        <f t="shared" ref="C23:C31" si="1">(C3-$C$19)/$C$20</f>
        <v>-1.0555190954919309</v>
      </c>
      <c r="D23" s="1" t="s">
        <v>7</v>
      </c>
    </row>
    <row r="24" spans="1:21" x14ac:dyDescent="0.3">
      <c r="A24" s="1">
        <v>3</v>
      </c>
      <c r="B24" s="1">
        <f t="shared" si="0"/>
        <v>0.62105900340811893</v>
      </c>
      <c r="C24" s="1">
        <f t="shared" si="1"/>
        <v>1.3898915749149068</v>
      </c>
      <c r="D24" s="1" t="s">
        <v>6</v>
      </c>
    </row>
    <row r="25" spans="1:21" x14ac:dyDescent="0.3">
      <c r="A25" s="1">
        <v>4</v>
      </c>
      <c r="B25" s="1">
        <f t="shared" si="0"/>
        <v>-1.4491376746189439</v>
      </c>
      <c r="C25" s="1">
        <f t="shared" si="1"/>
        <v>-0.95570641506716203</v>
      </c>
      <c r="D25" s="1" t="s">
        <v>7</v>
      </c>
      <c r="U25" s="13"/>
    </row>
    <row r="26" spans="1:21" x14ac:dyDescent="0.3">
      <c r="A26" s="1">
        <v>5</v>
      </c>
      <c r="B26" s="1">
        <f t="shared" si="0"/>
        <v>-1.4491376746189439</v>
      </c>
      <c r="C26" s="1">
        <f t="shared" si="1"/>
        <v>0.24204575003006462</v>
      </c>
      <c r="D26" s="1" t="s">
        <v>6</v>
      </c>
    </row>
    <row r="27" spans="1:21" x14ac:dyDescent="0.3">
      <c r="A27" s="1">
        <v>6</v>
      </c>
      <c r="B27" s="1">
        <f t="shared" si="0"/>
        <v>-1.4491376746189439</v>
      </c>
      <c r="C27" s="1">
        <f t="shared" si="1"/>
        <v>-0.28197082219997205</v>
      </c>
      <c r="D27" s="1" t="s">
        <v>7</v>
      </c>
    </row>
    <row r="28" spans="1:21" x14ac:dyDescent="0.3">
      <c r="A28" s="1">
        <v>7</v>
      </c>
      <c r="B28" s="1">
        <f t="shared" si="0"/>
        <v>0.62105900340811893</v>
      </c>
      <c r="C28" s="1">
        <f t="shared" si="1"/>
        <v>-1.2301912862352764</v>
      </c>
      <c r="D28" s="1" t="s">
        <v>6</v>
      </c>
    </row>
    <row r="29" spans="1:21" x14ac:dyDescent="0.3">
      <c r="A29" s="1">
        <v>8</v>
      </c>
      <c r="B29" s="1">
        <f t="shared" si="0"/>
        <v>0.62105900340811893</v>
      </c>
      <c r="C29" s="1">
        <f t="shared" si="1"/>
        <v>-0.30692399230616424</v>
      </c>
      <c r="D29" s="1" t="s">
        <v>7</v>
      </c>
    </row>
    <row r="30" spans="1:21" x14ac:dyDescent="0.3">
      <c r="A30" s="1">
        <v>9</v>
      </c>
      <c r="B30" s="1">
        <f t="shared" si="0"/>
        <v>0.62105900340811893</v>
      </c>
      <c r="C30" s="1">
        <f t="shared" si="1"/>
        <v>1.739235956401598</v>
      </c>
      <c r="D30" s="1" t="s">
        <v>6</v>
      </c>
    </row>
    <row r="31" spans="1:21" x14ac:dyDescent="0.3">
      <c r="A31" s="1">
        <v>10</v>
      </c>
      <c r="B31" s="1">
        <f t="shared" si="0"/>
        <v>0.62105900340811893</v>
      </c>
      <c r="C31" s="1">
        <f t="shared" si="1"/>
        <v>-5.7392291244242041E-2</v>
      </c>
      <c r="D31" s="1" t="s">
        <v>6</v>
      </c>
    </row>
    <row r="33" spans="1:6" x14ac:dyDescent="0.3">
      <c r="A33" s="1">
        <v>11</v>
      </c>
      <c r="B33" s="1">
        <f>(B13-$B$19)/$B$20</f>
        <v>58.58656598816588</v>
      </c>
      <c r="C33" s="1">
        <f t="shared" ref="C33:C35" si="2">(C13-$C$19)/$C$20</f>
        <v>-0.28197082219997205</v>
      </c>
      <c r="D33" s="1" t="s">
        <v>9</v>
      </c>
    </row>
    <row r="34" spans="1:6" x14ac:dyDescent="0.3">
      <c r="A34" s="1">
        <v>12</v>
      </c>
      <c r="B34" s="1">
        <f t="shared" ref="B34:B35" si="3">(B14-$B$19)/$B$20</f>
        <v>68.937549378301185</v>
      </c>
      <c r="C34" s="1">
        <f t="shared" si="2"/>
        <v>-0.18215814177520315</v>
      </c>
      <c r="D34" s="1" t="s">
        <v>9</v>
      </c>
    </row>
    <row r="35" spans="1:6" x14ac:dyDescent="0.3">
      <c r="A35" s="1">
        <v>13</v>
      </c>
      <c r="B35" s="1">
        <f t="shared" si="3"/>
        <v>71.007746056328259</v>
      </c>
      <c r="C35" s="1">
        <f t="shared" si="2"/>
        <v>1.8140954667201745</v>
      </c>
      <c r="D35" s="1" t="s">
        <v>9</v>
      </c>
    </row>
    <row r="37" spans="1:6" x14ac:dyDescent="0.3">
      <c r="A37" s="27" t="s">
        <v>41</v>
      </c>
      <c r="B37" s="27"/>
      <c r="C37" s="27"/>
      <c r="D37" s="1" t="s">
        <v>52</v>
      </c>
      <c r="E37" t="s">
        <v>53</v>
      </c>
      <c r="F37" t="s">
        <v>34</v>
      </c>
    </row>
    <row r="38" spans="1:6" x14ac:dyDescent="0.3">
      <c r="A38" s="1" t="s">
        <v>42</v>
      </c>
      <c r="B38" s="1">
        <f>SQRT((B22-$B$33)^2+(C22-$C$33)^2)</f>
        <v>57.971006585664092</v>
      </c>
      <c r="D38" s="1" t="s">
        <v>49</v>
      </c>
      <c r="E38" s="1">
        <v>2.4953170106192191E-2</v>
      </c>
      <c r="F38" s="1" t="s">
        <v>7</v>
      </c>
    </row>
    <row r="39" spans="1:6" x14ac:dyDescent="0.3">
      <c r="A39" s="1" t="s">
        <v>43</v>
      </c>
      <c r="B39" s="1">
        <f t="shared" ref="B39:B47" si="4">SQRT((B23-$B$33)^2+(C23-$C$33)^2)</f>
        <v>57.970668246373641</v>
      </c>
      <c r="D39" s="1" t="s">
        <v>47</v>
      </c>
      <c r="E39" s="1">
        <v>8.4218510474252051E-2</v>
      </c>
      <c r="F39" s="1" t="s">
        <v>7</v>
      </c>
    </row>
    <row r="40" spans="1:6" x14ac:dyDescent="0.3">
      <c r="A40" s="1" t="s">
        <v>44</v>
      </c>
      <c r="B40" s="1">
        <f t="shared" si="4"/>
        <v>57.98961220662617</v>
      </c>
      <c r="D40" s="1" t="s">
        <v>46</v>
      </c>
      <c r="E40" s="1">
        <v>0.6229586567949309</v>
      </c>
      <c r="F40" s="1" t="s">
        <v>6</v>
      </c>
    </row>
    <row r="41" spans="1:6" x14ac:dyDescent="0.3">
      <c r="A41" s="1" t="s">
        <v>45</v>
      </c>
      <c r="B41" s="1">
        <f t="shared" si="4"/>
        <v>60.039483957932312</v>
      </c>
      <c r="D41" s="1" t="s">
        <v>43</v>
      </c>
      <c r="E41" s="1">
        <v>0.79167415085941639</v>
      </c>
      <c r="F41" s="1" t="s">
        <v>7</v>
      </c>
    </row>
    <row r="42" spans="1:6" x14ac:dyDescent="0.3">
      <c r="A42" s="1" t="s">
        <v>46</v>
      </c>
      <c r="B42" s="1">
        <f t="shared" si="4"/>
        <v>60.037990536440233</v>
      </c>
      <c r="D42" s="1" t="s">
        <v>45</v>
      </c>
      <c r="E42" s="1">
        <v>0.95281484534625749</v>
      </c>
      <c r="F42" s="1" t="s">
        <v>7</v>
      </c>
    </row>
    <row r="43" spans="1:6" x14ac:dyDescent="0.3">
      <c r="A43" s="1" t="s">
        <v>47</v>
      </c>
      <c r="B43" s="1">
        <f t="shared" si="4"/>
        <v>60.035703662784826</v>
      </c>
      <c r="D43" s="1" t="s">
        <v>48</v>
      </c>
      <c r="E43" s="1">
        <v>0.98130365635405803</v>
      </c>
      <c r="F43" s="1" t="s">
        <v>6</v>
      </c>
    </row>
    <row r="44" spans="1:6" x14ac:dyDescent="0.3">
      <c r="A44" s="1" t="s">
        <v>48</v>
      </c>
      <c r="B44" s="1">
        <f t="shared" si="4"/>
        <v>57.973262130471973</v>
      </c>
      <c r="D44" s="1" t="s">
        <v>44</v>
      </c>
      <c r="E44" s="1">
        <v>1.690845555467803</v>
      </c>
      <c r="F44" s="1" t="s">
        <v>6</v>
      </c>
    </row>
    <row r="45" spans="1:6" x14ac:dyDescent="0.3">
      <c r="A45" s="1" t="s">
        <v>49</v>
      </c>
      <c r="B45" s="1">
        <f t="shared" si="4"/>
        <v>57.965512355716299</v>
      </c>
      <c r="D45" s="1" t="s">
        <v>42</v>
      </c>
      <c r="E45" s="1">
        <v>1.9404923641890934</v>
      </c>
      <c r="F45" s="1" t="s">
        <v>6</v>
      </c>
    </row>
    <row r="46" spans="1:6" x14ac:dyDescent="0.3">
      <c r="A46" s="1" t="s">
        <v>50</v>
      </c>
      <c r="B46" s="1">
        <f t="shared" si="4"/>
        <v>58.000735140529599</v>
      </c>
      <c r="D46" s="1" t="s">
        <v>51</v>
      </c>
      <c r="E46" s="1">
        <v>2.1174061863822429</v>
      </c>
      <c r="F46" s="1" t="s">
        <v>6</v>
      </c>
    </row>
    <row r="47" spans="1:6" x14ac:dyDescent="0.3">
      <c r="A47" s="1" t="s">
        <v>51</v>
      </c>
      <c r="B47" s="1">
        <f t="shared" si="4"/>
        <v>57.965942030787069</v>
      </c>
      <c r="D47" s="1" t="s">
        <v>50</v>
      </c>
      <c r="E47" s="1">
        <v>2.8584445360387725</v>
      </c>
      <c r="F47" s="1" t="s">
        <v>6</v>
      </c>
    </row>
  </sheetData>
  <mergeCells count="2">
    <mergeCell ref="A17:C17"/>
    <mergeCell ref="A37:C3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968D9-0105-4F00-A273-FA416748FDA3}">
  <dimension ref="A1:V23"/>
  <sheetViews>
    <sheetView tabSelected="1" zoomScaleNormal="100" workbookViewId="0">
      <selection activeCell="O19" sqref="O19"/>
    </sheetView>
  </sheetViews>
  <sheetFormatPr defaultRowHeight="14.4" x14ac:dyDescent="0.3"/>
  <cols>
    <col min="1" max="1" width="6" style="1" bestFit="1" customWidth="1"/>
    <col min="2" max="2" width="11.109375" style="1" bestFit="1" customWidth="1"/>
    <col min="3" max="3" width="13.77734375" style="1" bestFit="1" customWidth="1"/>
    <col min="4" max="4" width="9.88671875" style="1" bestFit="1" customWidth="1"/>
    <col min="5" max="5" width="4.44140625" customWidth="1"/>
    <col min="6" max="6" width="16" customWidth="1"/>
    <col min="7" max="7" width="4.44140625" bestFit="1" customWidth="1"/>
    <col min="8" max="8" width="2.5546875" customWidth="1"/>
    <col min="9" max="9" width="28.5546875" bestFit="1" customWidth="1"/>
    <col min="10" max="10" width="9.77734375" bestFit="1" customWidth="1"/>
    <col min="11" max="11" width="1.6640625" customWidth="1"/>
    <col min="12" max="12" width="20.21875" bestFit="1" customWidth="1"/>
    <col min="13" max="13" width="9.77734375" bestFit="1" customWidth="1"/>
    <col min="14" max="14" width="1.21875" customWidth="1"/>
    <col min="15" max="15" width="15" bestFit="1" customWidth="1"/>
    <col min="16" max="16" width="9.77734375" bestFit="1" customWidth="1"/>
    <col min="17" max="17" width="1.6640625" customWidth="1"/>
    <col min="18" max="18" width="10.6640625" customWidth="1"/>
    <col min="20" max="20" width="5.5546875" customWidth="1"/>
  </cols>
  <sheetData>
    <row r="1" spans="1:22" x14ac:dyDescent="0.3">
      <c r="A1" s="3" t="s">
        <v>0</v>
      </c>
      <c r="B1" s="3" t="s">
        <v>1</v>
      </c>
      <c r="C1" s="3" t="s">
        <v>5</v>
      </c>
      <c r="D1" s="3" t="s">
        <v>8</v>
      </c>
      <c r="I1" s="14" t="s">
        <v>12</v>
      </c>
      <c r="J1" s="14" t="s">
        <v>8</v>
      </c>
      <c r="L1" s="15" t="s">
        <v>12</v>
      </c>
      <c r="M1" s="15" t="s">
        <v>8</v>
      </c>
      <c r="O1" s="17" t="s">
        <v>12</v>
      </c>
      <c r="P1" s="17" t="s">
        <v>8</v>
      </c>
      <c r="R1" s="16" t="s">
        <v>13</v>
      </c>
      <c r="S1" s="16" t="s">
        <v>8</v>
      </c>
      <c r="U1" s="18" t="s">
        <v>13</v>
      </c>
      <c r="V1" s="18" t="s">
        <v>8</v>
      </c>
    </row>
    <row r="2" spans="1:22" x14ac:dyDescent="0.3">
      <c r="A2" s="1">
        <v>1</v>
      </c>
      <c r="B2" s="1" t="s">
        <v>2</v>
      </c>
      <c r="C2" s="1" t="s">
        <v>6</v>
      </c>
      <c r="D2" s="1" t="s">
        <v>6</v>
      </c>
      <c r="G2" s="1" t="s">
        <v>54</v>
      </c>
      <c r="I2" s="14" t="s">
        <v>2</v>
      </c>
      <c r="J2" s="14" t="s">
        <v>6</v>
      </c>
      <c r="L2" s="15" t="s">
        <v>3</v>
      </c>
      <c r="M2" s="15" t="s">
        <v>6</v>
      </c>
      <c r="O2" s="17" t="s">
        <v>4</v>
      </c>
      <c r="P2" s="17" t="s">
        <v>6</v>
      </c>
      <c r="R2" s="16" t="s">
        <v>6</v>
      </c>
      <c r="S2" s="16" t="s">
        <v>6</v>
      </c>
      <c r="U2" s="18" t="s">
        <v>7</v>
      </c>
      <c r="V2" s="18" t="s">
        <v>7</v>
      </c>
    </row>
    <row r="3" spans="1:22" x14ac:dyDescent="0.3">
      <c r="A3" s="1">
        <v>2</v>
      </c>
      <c r="B3" s="1" t="s">
        <v>3</v>
      </c>
      <c r="C3" s="1" t="s">
        <v>6</v>
      </c>
      <c r="D3" s="1" t="s">
        <v>6</v>
      </c>
      <c r="F3" s="1" t="s">
        <v>10</v>
      </c>
      <c r="G3" s="6">
        <v>0.6</v>
      </c>
      <c r="I3" s="14" t="s">
        <v>2</v>
      </c>
      <c r="J3" s="14" t="s">
        <v>6</v>
      </c>
      <c r="L3" s="15" t="s">
        <v>3</v>
      </c>
      <c r="M3" s="15" t="s">
        <v>7</v>
      </c>
      <c r="O3" s="17" t="s">
        <v>4</v>
      </c>
      <c r="P3" s="17" t="s">
        <v>7</v>
      </c>
      <c r="R3" s="16" t="s">
        <v>6</v>
      </c>
      <c r="S3" s="16" t="s">
        <v>6</v>
      </c>
      <c r="U3" s="18" t="s">
        <v>7</v>
      </c>
      <c r="V3" s="18" t="s">
        <v>6</v>
      </c>
    </row>
    <row r="4" spans="1:22" x14ac:dyDescent="0.3">
      <c r="A4" s="1">
        <v>3</v>
      </c>
      <c r="B4" s="1" t="s">
        <v>4</v>
      </c>
      <c r="C4" s="1" t="s">
        <v>6</v>
      </c>
      <c r="D4" s="1" t="s">
        <v>6</v>
      </c>
      <c r="F4" s="1" t="s">
        <v>11</v>
      </c>
      <c r="G4" s="6">
        <v>0.4</v>
      </c>
      <c r="I4" s="14" t="s">
        <v>2</v>
      </c>
      <c r="J4" s="14" t="s">
        <v>6</v>
      </c>
      <c r="O4" s="17" t="s">
        <v>4</v>
      </c>
      <c r="P4" s="17" t="s">
        <v>7</v>
      </c>
      <c r="R4" s="16" t="s">
        <v>6</v>
      </c>
      <c r="S4" s="16" t="s">
        <v>6</v>
      </c>
      <c r="U4" s="18" t="s">
        <v>7</v>
      </c>
      <c r="V4" s="18" t="s">
        <v>7</v>
      </c>
    </row>
    <row r="5" spans="1:22" x14ac:dyDescent="0.3">
      <c r="A5" s="1">
        <v>4</v>
      </c>
      <c r="B5" s="1" t="s">
        <v>4</v>
      </c>
      <c r="C5" s="1" t="s">
        <v>7</v>
      </c>
      <c r="D5" s="1" t="s">
        <v>7</v>
      </c>
      <c r="I5" s="14" t="s">
        <v>2</v>
      </c>
      <c r="J5" s="14" t="s">
        <v>7</v>
      </c>
      <c r="O5" s="17" t="s">
        <v>4</v>
      </c>
      <c r="P5" s="17" t="s">
        <v>6</v>
      </c>
      <c r="R5" s="16" t="s">
        <v>6</v>
      </c>
      <c r="S5" s="16" t="s">
        <v>6</v>
      </c>
      <c r="U5" s="18" t="s">
        <v>7</v>
      </c>
      <c r="V5" s="18" t="s">
        <v>7</v>
      </c>
    </row>
    <row r="6" spans="1:22" x14ac:dyDescent="0.3">
      <c r="A6" s="1">
        <v>5</v>
      </c>
      <c r="B6" s="1" t="s">
        <v>2</v>
      </c>
      <c r="C6" s="1" t="s">
        <v>7</v>
      </c>
      <c r="D6" s="1" t="s">
        <v>6</v>
      </c>
      <c r="R6" s="16" t="s">
        <v>6</v>
      </c>
      <c r="S6" s="16" t="s">
        <v>6</v>
      </c>
    </row>
    <row r="7" spans="1:22" x14ac:dyDescent="0.3">
      <c r="A7" s="1">
        <v>6</v>
      </c>
      <c r="B7" s="1" t="s">
        <v>2</v>
      </c>
      <c r="C7" s="1" t="s">
        <v>6</v>
      </c>
      <c r="D7" s="1" t="s">
        <v>6</v>
      </c>
      <c r="R7" s="16" t="s">
        <v>6</v>
      </c>
      <c r="S7" s="16" t="s">
        <v>7</v>
      </c>
    </row>
    <row r="8" spans="1:22" x14ac:dyDescent="0.3">
      <c r="A8" s="1">
        <v>7</v>
      </c>
      <c r="B8" s="1" t="s">
        <v>3</v>
      </c>
      <c r="C8" s="1" t="s">
        <v>7</v>
      </c>
      <c r="D8" s="1" t="s">
        <v>7</v>
      </c>
      <c r="I8" s="25" t="s">
        <v>58</v>
      </c>
      <c r="M8" t="s">
        <v>57</v>
      </c>
    </row>
    <row r="9" spans="1:22" ht="15.6" x14ac:dyDescent="0.3">
      <c r="A9" s="1">
        <v>8</v>
      </c>
      <c r="B9" s="1" t="s">
        <v>4</v>
      </c>
      <c r="C9" s="1" t="s">
        <v>7</v>
      </c>
      <c r="D9" s="1" t="s">
        <v>7</v>
      </c>
      <c r="L9" s="23" t="s">
        <v>56</v>
      </c>
      <c r="M9" s="24">
        <v>0.8</v>
      </c>
      <c r="R9" t="s">
        <v>17</v>
      </c>
    </row>
    <row r="10" spans="1:22" x14ac:dyDescent="0.3">
      <c r="A10" s="1">
        <v>9</v>
      </c>
      <c r="B10" s="1" t="s">
        <v>4</v>
      </c>
      <c r="C10" s="1" t="s">
        <v>6</v>
      </c>
      <c r="D10" s="1" t="s">
        <v>6</v>
      </c>
      <c r="R10" s="4"/>
      <c r="S10" s="28" t="s">
        <v>14</v>
      </c>
      <c r="T10" s="28"/>
    </row>
    <row r="11" spans="1:22" x14ac:dyDescent="0.3">
      <c r="A11" s="1">
        <v>10</v>
      </c>
      <c r="B11" s="1" t="s">
        <v>2</v>
      </c>
      <c r="C11" s="1" t="s">
        <v>6</v>
      </c>
      <c r="D11" s="1" t="s">
        <v>7</v>
      </c>
      <c r="R11" s="4" t="s">
        <v>15</v>
      </c>
      <c r="S11" s="5" t="s">
        <v>6</v>
      </c>
      <c r="T11" s="5" t="s">
        <v>7</v>
      </c>
    </row>
    <row r="12" spans="1:22" x14ac:dyDescent="0.3">
      <c r="D12" s="1" t="s">
        <v>55</v>
      </c>
      <c r="J12" t="s">
        <v>54</v>
      </c>
      <c r="R12" s="4" t="s">
        <v>2</v>
      </c>
      <c r="S12" s="5">
        <v>3</v>
      </c>
      <c r="T12" s="5">
        <v>1</v>
      </c>
    </row>
    <row r="13" spans="1:22" x14ac:dyDescent="0.3">
      <c r="A13" s="1">
        <v>11</v>
      </c>
      <c r="B13" s="1" t="s">
        <v>3</v>
      </c>
      <c r="C13" s="1" t="s">
        <v>6</v>
      </c>
      <c r="D13" s="11">
        <f>C19/C20</f>
        <v>0.76923076923076916</v>
      </c>
      <c r="E13" t="s">
        <v>6</v>
      </c>
      <c r="F13" s="8"/>
      <c r="I13" t="s">
        <v>22</v>
      </c>
      <c r="J13" s="7">
        <f>S12/S15</f>
        <v>0.5</v>
      </c>
      <c r="R13" s="4" t="s">
        <v>16</v>
      </c>
      <c r="S13" s="5">
        <v>1</v>
      </c>
      <c r="T13" s="5">
        <v>1</v>
      </c>
    </row>
    <row r="14" spans="1:22" x14ac:dyDescent="0.3">
      <c r="A14" s="1">
        <v>12</v>
      </c>
      <c r="B14" s="1" t="s">
        <v>2</v>
      </c>
      <c r="C14" s="1" t="s">
        <v>6</v>
      </c>
      <c r="D14" s="1" t="s">
        <v>9</v>
      </c>
      <c r="F14" s="8">
        <f>G3*J14*J20</f>
        <v>8.3333333333333329E-2</v>
      </c>
      <c r="I14" t="s">
        <v>23</v>
      </c>
      <c r="J14" s="19">
        <f>S13/S15</f>
        <v>0.16666666666666666</v>
      </c>
      <c r="L14" s="9"/>
      <c r="R14" s="4" t="s">
        <v>4</v>
      </c>
      <c r="S14" s="5">
        <v>2</v>
      </c>
      <c r="T14" s="5">
        <v>2</v>
      </c>
    </row>
    <row r="15" spans="1:22" x14ac:dyDescent="0.3">
      <c r="A15" s="1">
        <v>13</v>
      </c>
      <c r="B15" s="1" t="s">
        <v>3</v>
      </c>
      <c r="C15" s="1" t="s">
        <v>7</v>
      </c>
      <c r="D15" s="1" t="s">
        <v>9</v>
      </c>
      <c r="I15" t="s">
        <v>24</v>
      </c>
      <c r="J15" s="7">
        <f>S14/S15</f>
        <v>0.33333333333333331</v>
      </c>
      <c r="S15">
        <f>SUM(S12:S14)</f>
        <v>6</v>
      </c>
      <c r="T15">
        <f>SUM(T12:T14)</f>
        <v>4</v>
      </c>
    </row>
    <row r="16" spans="1:22" x14ac:dyDescent="0.3">
      <c r="I16" t="s">
        <v>25</v>
      </c>
      <c r="J16" s="7">
        <f>T12/T15</f>
        <v>0.25</v>
      </c>
    </row>
    <row r="17" spans="2:20" x14ac:dyDescent="0.3">
      <c r="I17" t="s">
        <v>26</v>
      </c>
      <c r="J17" s="21">
        <f>T13/T15</f>
        <v>0.25</v>
      </c>
    </row>
    <row r="18" spans="2:20" x14ac:dyDescent="0.3">
      <c r="C18" s="2">
        <v>11</v>
      </c>
      <c r="D18" s="2">
        <v>12</v>
      </c>
      <c r="E18" s="22">
        <v>13</v>
      </c>
      <c r="F18" s="20"/>
      <c r="I18" t="s">
        <v>27</v>
      </c>
      <c r="J18" s="7">
        <f>T14/T15</f>
        <v>0.5</v>
      </c>
      <c r="R18" s="4"/>
      <c r="S18" s="28" t="s">
        <v>14</v>
      </c>
      <c r="T18" s="28"/>
    </row>
    <row r="19" spans="2:20" x14ac:dyDescent="0.3">
      <c r="B19" s="1" t="s">
        <v>28</v>
      </c>
      <c r="C19" s="11">
        <f>(J14*J20)*G3</f>
        <v>8.3333333333333329E-2</v>
      </c>
      <c r="R19" s="4" t="s">
        <v>13</v>
      </c>
      <c r="S19" s="5" t="s">
        <v>6</v>
      </c>
      <c r="T19" s="5" t="s">
        <v>7</v>
      </c>
    </row>
    <row r="20" spans="2:20" x14ac:dyDescent="0.3">
      <c r="B20" s="1" t="s">
        <v>29</v>
      </c>
      <c r="C20" s="10">
        <f>C21+C22</f>
        <v>0.10833333333333334</v>
      </c>
      <c r="I20" t="s">
        <v>18</v>
      </c>
      <c r="J20" s="19">
        <f>S20/(S22)</f>
        <v>0.83333333333333337</v>
      </c>
      <c r="R20" s="4" t="s">
        <v>6</v>
      </c>
      <c r="S20" s="5">
        <v>5</v>
      </c>
      <c r="T20" s="5">
        <v>1</v>
      </c>
    </row>
    <row r="21" spans="2:20" x14ac:dyDescent="0.3">
      <c r="B21" s="1" t="s">
        <v>30</v>
      </c>
      <c r="C21" s="11">
        <f>C19</f>
        <v>8.3333333333333329E-2</v>
      </c>
      <c r="I21" t="s">
        <v>19</v>
      </c>
      <c r="J21" s="7">
        <f>S21/(S22)</f>
        <v>0.16666666666666666</v>
      </c>
      <c r="R21" s="4" t="s">
        <v>7</v>
      </c>
      <c r="S21" s="5">
        <v>1</v>
      </c>
      <c r="T21" s="5">
        <v>3</v>
      </c>
    </row>
    <row r="22" spans="2:20" x14ac:dyDescent="0.3">
      <c r="B22" s="1" t="s">
        <v>31</v>
      </c>
      <c r="C22" s="12">
        <f>(J17*J22)*G4</f>
        <v>2.5000000000000001E-2</v>
      </c>
      <c r="I22" t="s">
        <v>20</v>
      </c>
      <c r="J22" s="21">
        <f>T20/(T22)</f>
        <v>0.25</v>
      </c>
      <c r="S22">
        <v>6</v>
      </c>
      <c r="T22">
        <v>4</v>
      </c>
    </row>
    <row r="23" spans="2:20" x14ac:dyDescent="0.3">
      <c r="I23" t="s">
        <v>21</v>
      </c>
      <c r="J23" s="7">
        <f>T21/(T22)</f>
        <v>0.75</v>
      </c>
    </row>
  </sheetData>
  <mergeCells count="2">
    <mergeCell ref="S18:T18"/>
    <mergeCell ref="S10:T1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66B15-C32F-4DD7-91B3-E414430CE8BC}">
  <dimension ref="A1:U47"/>
  <sheetViews>
    <sheetView zoomScale="85" zoomScaleNormal="85" workbookViewId="0">
      <selection activeCell="A33" sqref="A33"/>
    </sheetView>
  </sheetViews>
  <sheetFormatPr defaultRowHeight="14.4" x14ac:dyDescent="0.3"/>
  <cols>
    <col min="1" max="1" width="10" style="1" customWidth="1"/>
    <col min="2" max="2" width="8.88671875" style="1"/>
    <col min="3" max="3" width="13.6640625" style="1" bestFit="1" customWidth="1"/>
    <col min="4" max="4" width="8.88671875" style="1"/>
  </cols>
  <sheetData>
    <row r="1" spans="1:6" x14ac:dyDescent="0.3">
      <c r="A1" s="1" t="s">
        <v>0</v>
      </c>
      <c r="B1" s="1" t="s">
        <v>32</v>
      </c>
      <c r="C1" s="1" t="s">
        <v>33</v>
      </c>
      <c r="D1" s="1" t="s">
        <v>34</v>
      </c>
    </row>
    <row r="2" spans="1:6" x14ac:dyDescent="0.3">
      <c r="A2" s="1">
        <v>1</v>
      </c>
      <c r="B2" s="1">
        <v>50</v>
      </c>
      <c r="C2" s="1">
        <v>148</v>
      </c>
      <c r="D2" s="1" t="s">
        <v>6</v>
      </c>
    </row>
    <row r="3" spans="1:6" x14ac:dyDescent="0.3">
      <c r="A3" s="1">
        <v>2</v>
      </c>
      <c r="B3" s="1">
        <v>31</v>
      </c>
      <c r="C3" s="1">
        <v>85</v>
      </c>
      <c r="D3" s="1" t="s">
        <v>7</v>
      </c>
    </row>
    <row r="4" spans="1:6" x14ac:dyDescent="0.3">
      <c r="A4" s="1">
        <v>3</v>
      </c>
      <c r="B4" s="1">
        <v>32</v>
      </c>
      <c r="C4" s="1">
        <v>183</v>
      </c>
      <c r="D4" s="1" t="s">
        <v>6</v>
      </c>
      <c r="F4" s="1"/>
    </row>
    <row r="5" spans="1:6" x14ac:dyDescent="0.3">
      <c r="A5" s="1">
        <v>4</v>
      </c>
      <c r="B5" s="1">
        <v>21</v>
      </c>
      <c r="C5" s="1">
        <v>89</v>
      </c>
      <c r="D5" s="1" t="s">
        <v>7</v>
      </c>
      <c r="F5" s="1"/>
    </row>
    <row r="6" spans="1:6" x14ac:dyDescent="0.3">
      <c r="A6" s="1">
        <v>5</v>
      </c>
      <c r="B6" s="1">
        <v>33</v>
      </c>
      <c r="C6" s="1">
        <v>137</v>
      </c>
      <c r="D6" s="1" t="s">
        <v>6</v>
      </c>
      <c r="F6" s="1"/>
    </row>
    <row r="7" spans="1:6" x14ac:dyDescent="0.3">
      <c r="A7" s="1">
        <v>6</v>
      </c>
      <c r="B7" s="1">
        <v>30</v>
      </c>
      <c r="C7" s="1">
        <v>116</v>
      </c>
      <c r="D7" s="1" t="s">
        <v>7</v>
      </c>
      <c r="F7" s="1"/>
    </row>
    <row r="8" spans="1:6" x14ac:dyDescent="0.3">
      <c r="A8" s="1">
        <v>7</v>
      </c>
      <c r="B8" s="1">
        <v>26</v>
      </c>
      <c r="C8" s="1">
        <v>78</v>
      </c>
      <c r="D8" s="1" t="s">
        <v>6</v>
      </c>
      <c r="F8" s="1"/>
    </row>
    <row r="9" spans="1:6" x14ac:dyDescent="0.3">
      <c r="A9" s="1">
        <v>8</v>
      </c>
      <c r="B9" s="1">
        <v>29</v>
      </c>
      <c r="C9" s="1">
        <v>115</v>
      </c>
      <c r="D9" s="1" t="s">
        <v>7</v>
      </c>
    </row>
    <row r="10" spans="1:6" x14ac:dyDescent="0.3">
      <c r="A10" s="1">
        <v>9</v>
      </c>
      <c r="B10" s="1">
        <v>53</v>
      </c>
      <c r="C10" s="1">
        <v>197</v>
      </c>
      <c r="D10" s="1" t="s">
        <v>6</v>
      </c>
    </row>
    <row r="11" spans="1:6" x14ac:dyDescent="0.3">
      <c r="A11" s="1">
        <v>10</v>
      </c>
      <c r="B11" s="1">
        <v>54</v>
      </c>
      <c r="C11" s="1">
        <v>125</v>
      </c>
      <c r="D11" s="1" t="s">
        <v>6</v>
      </c>
    </row>
    <row r="13" spans="1:6" x14ac:dyDescent="0.3">
      <c r="A13" s="1">
        <v>11</v>
      </c>
      <c r="B13" s="1">
        <v>29</v>
      </c>
      <c r="C13" s="1">
        <v>116</v>
      </c>
      <c r="D13" s="1" t="s">
        <v>9</v>
      </c>
    </row>
    <row r="14" spans="1:6" x14ac:dyDescent="0.3">
      <c r="A14" s="1">
        <v>12</v>
      </c>
      <c r="B14" s="1">
        <v>34</v>
      </c>
      <c r="C14" s="1">
        <v>120</v>
      </c>
      <c r="D14" s="1" t="s">
        <v>9</v>
      </c>
    </row>
    <row r="15" spans="1:6" x14ac:dyDescent="0.3">
      <c r="A15" s="1">
        <v>13</v>
      </c>
      <c r="B15" s="1">
        <v>35</v>
      </c>
      <c r="C15" s="1">
        <v>200</v>
      </c>
      <c r="D15" s="1" t="s">
        <v>9</v>
      </c>
    </row>
    <row r="17" spans="1:21" x14ac:dyDescent="0.3">
      <c r="A17" s="26" t="s">
        <v>35</v>
      </c>
      <c r="B17" s="26"/>
      <c r="C17" s="26"/>
    </row>
    <row r="18" spans="1:21" x14ac:dyDescent="0.3">
      <c r="B18" s="1" t="s">
        <v>32</v>
      </c>
      <c r="C18" s="1" t="s">
        <v>33</v>
      </c>
    </row>
    <row r="19" spans="1:21" x14ac:dyDescent="0.3">
      <c r="A19" s="1" t="s">
        <v>36</v>
      </c>
      <c r="B19" s="1">
        <f>AVERAGE(B2:B11)</f>
        <v>35.9</v>
      </c>
      <c r="C19" s="1">
        <f>AVERAGE(C2:C11)</f>
        <v>127.3</v>
      </c>
    </row>
    <row r="20" spans="1:21" x14ac:dyDescent="0.3">
      <c r="A20" s="1" t="s">
        <v>37</v>
      </c>
      <c r="B20" s="1">
        <f>_xlfn.STDEV.S(B2:B11)</f>
        <v>11.87387421564204</v>
      </c>
      <c r="C20" s="1">
        <f>_xlfn.STDEV.S(C2:C11)</f>
        <v>40.075068447990354</v>
      </c>
    </row>
    <row r="21" spans="1:21" x14ac:dyDescent="0.3">
      <c r="A21" s="1" t="s">
        <v>38</v>
      </c>
      <c r="B21" s="1" t="s">
        <v>39</v>
      </c>
      <c r="C21" s="1" t="s">
        <v>40</v>
      </c>
      <c r="D21" s="1" t="s">
        <v>34</v>
      </c>
    </row>
    <row r="22" spans="1:21" x14ac:dyDescent="0.3">
      <c r="A22" s="1">
        <v>1</v>
      </c>
      <c r="B22" s="1">
        <f>(B2-$B$19)/$B$20</f>
        <v>1.1874809976869534</v>
      </c>
      <c r="C22" s="1">
        <f>(C2-$C$19)/$C$20</f>
        <v>0.51653062119817905</v>
      </c>
      <c r="D22" s="1" t="s">
        <v>6</v>
      </c>
    </row>
    <row r="23" spans="1:21" x14ac:dyDescent="0.3">
      <c r="A23" s="1">
        <v>2</v>
      </c>
      <c r="B23" s="1">
        <f t="shared" ref="B23:B31" si="0">(B3-$B$19)/$B$20</f>
        <v>-0.41267070132383471</v>
      </c>
      <c r="C23" s="1">
        <f t="shared" ref="C23:C31" si="1">(C3-$C$19)/$C$20</f>
        <v>-1.0555190954919309</v>
      </c>
      <c r="D23" s="1" t="s">
        <v>7</v>
      </c>
    </row>
    <row r="24" spans="1:21" x14ac:dyDescent="0.3">
      <c r="A24" s="1">
        <v>3</v>
      </c>
      <c r="B24" s="1">
        <f t="shared" si="0"/>
        <v>-0.32845219084958271</v>
      </c>
      <c r="C24" s="1">
        <f t="shared" si="1"/>
        <v>1.3898915749149068</v>
      </c>
      <c r="D24" s="1" t="s">
        <v>6</v>
      </c>
    </row>
    <row r="25" spans="1:21" x14ac:dyDescent="0.3">
      <c r="A25" s="1">
        <v>4</v>
      </c>
      <c r="B25" s="1">
        <f t="shared" si="0"/>
        <v>-1.2548558060663548</v>
      </c>
      <c r="C25" s="1">
        <f t="shared" si="1"/>
        <v>-0.95570641506716203</v>
      </c>
      <c r="D25" s="1" t="s">
        <v>7</v>
      </c>
      <c r="U25" s="13"/>
    </row>
    <row r="26" spans="1:21" x14ac:dyDescent="0.3">
      <c r="A26" s="1">
        <v>5</v>
      </c>
      <c r="B26" s="1">
        <f t="shared" si="0"/>
        <v>-0.24423368037533069</v>
      </c>
      <c r="C26" s="1">
        <f t="shared" si="1"/>
        <v>0.24204575003006462</v>
      </c>
      <c r="D26" s="1" t="s">
        <v>6</v>
      </c>
    </row>
    <row r="27" spans="1:21" x14ac:dyDescent="0.3">
      <c r="A27" s="1">
        <v>6</v>
      </c>
      <c r="B27" s="1">
        <f t="shared" si="0"/>
        <v>-0.49688921179808671</v>
      </c>
      <c r="C27" s="1">
        <f t="shared" si="1"/>
        <v>-0.28197082219997205</v>
      </c>
      <c r="D27" s="1" t="s">
        <v>7</v>
      </c>
    </row>
    <row r="28" spans="1:21" x14ac:dyDescent="0.3">
      <c r="A28" s="1">
        <v>7</v>
      </c>
      <c r="B28" s="1">
        <f t="shared" si="0"/>
        <v>-0.83376325369509474</v>
      </c>
      <c r="C28" s="1">
        <f t="shared" si="1"/>
        <v>-1.2301912862352764</v>
      </c>
      <c r="D28" s="1" t="s">
        <v>6</v>
      </c>
    </row>
    <row r="29" spans="1:21" x14ac:dyDescent="0.3">
      <c r="A29" s="1">
        <v>8</v>
      </c>
      <c r="B29" s="1">
        <f t="shared" si="0"/>
        <v>-0.58110772227233876</v>
      </c>
      <c r="C29" s="1">
        <f t="shared" si="1"/>
        <v>-0.30692399230616424</v>
      </c>
      <c r="D29" s="1" t="s">
        <v>7</v>
      </c>
    </row>
    <row r="30" spans="1:21" x14ac:dyDescent="0.3">
      <c r="A30" s="1">
        <v>9</v>
      </c>
      <c r="B30" s="1">
        <f t="shared" si="0"/>
        <v>1.4401365291097095</v>
      </c>
      <c r="C30" s="1">
        <f t="shared" si="1"/>
        <v>1.739235956401598</v>
      </c>
      <c r="D30" s="1" t="s">
        <v>6</v>
      </c>
    </row>
    <row r="31" spans="1:21" x14ac:dyDescent="0.3">
      <c r="A31" s="1">
        <v>10</v>
      </c>
      <c r="B31" s="1">
        <f t="shared" si="0"/>
        <v>1.5243550395839616</v>
      </c>
      <c r="C31" s="1">
        <f t="shared" si="1"/>
        <v>-5.7392291244242041E-2</v>
      </c>
      <c r="D31" s="1" t="s">
        <v>6</v>
      </c>
    </row>
    <row r="33" spans="1:6" x14ac:dyDescent="0.3">
      <c r="A33" s="1">
        <v>11</v>
      </c>
      <c r="B33" s="1">
        <f>(B13-$B$19)/$B$20</f>
        <v>-0.58110772227233876</v>
      </c>
      <c r="C33" s="1">
        <f t="shared" ref="C33:C35" si="2">(C13-$C$19)/$C$20</f>
        <v>-0.28197082219997205</v>
      </c>
      <c r="D33" s="1" t="s">
        <v>9</v>
      </c>
    </row>
    <row r="34" spans="1:6" x14ac:dyDescent="0.3">
      <c r="A34" s="1">
        <v>12</v>
      </c>
      <c r="B34" s="1">
        <f t="shared" ref="B34" si="3">(B14-$B$19)/$B$20</f>
        <v>-0.1600151699010787</v>
      </c>
      <c r="C34" s="1">
        <f t="shared" si="2"/>
        <v>-0.18215814177520315</v>
      </c>
      <c r="D34" s="1" t="s">
        <v>9</v>
      </c>
    </row>
    <row r="35" spans="1:6" x14ac:dyDescent="0.3">
      <c r="A35" s="1">
        <v>13</v>
      </c>
      <c r="B35" s="1">
        <f t="shared" ref="B35" si="4">(B15-$B$19)/$B$20</f>
        <v>-7.5796659426826687E-2</v>
      </c>
      <c r="C35" s="1">
        <f t="shared" si="2"/>
        <v>1.8140954667201745</v>
      </c>
      <c r="D35" s="1" t="s">
        <v>9</v>
      </c>
    </row>
    <row r="37" spans="1:6" x14ac:dyDescent="0.3">
      <c r="A37" s="27" t="s">
        <v>41</v>
      </c>
      <c r="B37" s="27"/>
      <c r="C37" s="27"/>
      <c r="D37" s="1" t="s">
        <v>52</v>
      </c>
      <c r="E37" t="s">
        <v>53</v>
      </c>
      <c r="F37" t="s">
        <v>34</v>
      </c>
    </row>
    <row r="38" spans="1:6" x14ac:dyDescent="0.3">
      <c r="A38" s="1" t="s">
        <v>42</v>
      </c>
      <c r="B38" s="1">
        <f>SQRT((B22-$B$33)^2+(C22-$C$33)^2)</f>
        <v>1.9404923641890934</v>
      </c>
      <c r="D38" s="1" t="s">
        <v>49</v>
      </c>
      <c r="E38" s="1">
        <v>2.4953170106192191E-2</v>
      </c>
      <c r="F38" s="1" t="s">
        <v>7</v>
      </c>
    </row>
    <row r="39" spans="1:6" x14ac:dyDescent="0.3">
      <c r="A39" s="1" t="s">
        <v>43</v>
      </c>
      <c r="B39" s="1">
        <f t="shared" ref="B39:B47" si="5">SQRT((B23-$B$33)^2+(C23-$C$33)^2)</f>
        <v>0.79167415085941639</v>
      </c>
      <c r="D39" s="1" t="s">
        <v>47</v>
      </c>
      <c r="E39" s="1">
        <v>8.4218510474252051E-2</v>
      </c>
      <c r="F39" s="1" t="s">
        <v>7</v>
      </c>
    </row>
    <row r="40" spans="1:6" x14ac:dyDescent="0.3">
      <c r="A40" s="1" t="s">
        <v>44</v>
      </c>
      <c r="B40" s="1">
        <f t="shared" si="5"/>
        <v>1.690845555467803</v>
      </c>
      <c r="D40" s="1" t="s">
        <v>46</v>
      </c>
      <c r="E40" s="1">
        <v>0.6229586567949309</v>
      </c>
      <c r="F40" s="1" t="s">
        <v>6</v>
      </c>
    </row>
    <row r="41" spans="1:6" x14ac:dyDescent="0.3">
      <c r="A41" s="1" t="s">
        <v>45</v>
      </c>
      <c r="B41" s="1">
        <f t="shared" si="5"/>
        <v>0.95281484534625749</v>
      </c>
      <c r="D41" s="1" t="s">
        <v>43</v>
      </c>
      <c r="E41" s="1">
        <v>0.79167415085941639</v>
      </c>
      <c r="F41" s="1" t="s">
        <v>7</v>
      </c>
    </row>
    <row r="42" spans="1:6" x14ac:dyDescent="0.3">
      <c r="A42" s="1" t="s">
        <v>46</v>
      </c>
      <c r="B42" s="1">
        <f t="shared" si="5"/>
        <v>0.6229586567949309</v>
      </c>
      <c r="D42" s="1" t="s">
        <v>45</v>
      </c>
      <c r="E42" s="1">
        <v>0.95281484534625749</v>
      </c>
      <c r="F42" s="1" t="s">
        <v>7</v>
      </c>
    </row>
    <row r="43" spans="1:6" x14ac:dyDescent="0.3">
      <c r="A43" s="1" t="s">
        <v>47</v>
      </c>
      <c r="B43" s="1">
        <f t="shared" si="5"/>
        <v>8.4218510474252051E-2</v>
      </c>
      <c r="D43" s="1" t="s">
        <v>48</v>
      </c>
      <c r="E43" s="1">
        <v>0.98130365635405803</v>
      </c>
      <c r="F43" s="1" t="s">
        <v>6</v>
      </c>
    </row>
    <row r="44" spans="1:6" x14ac:dyDescent="0.3">
      <c r="A44" s="1" t="s">
        <v>48</v>
      </c>
      <c r="B44" s="1">
        <f t="shared" si="5"/>
        <v>0.98130365635405803</v>
      </c>
      <c r="D44" s="1" t="s">
        <v>44</v>
      </c>
      <c r="E44" s="1">
        <v>1.690845555467803</v>
      </c>
      <c r="F44" s="1" t="s">
        <v>6</v>
      </c>
    </row>
    <row r="45" spans="1:6" x14ac:dyDescent="0.3">
      <c r="A45" s="1" t="s">
        <v>49</v>
      </c>
      <c r="B45" s="1">
        <f t="shared" si="5"/>
        <v>2.4953170106192191E-2</v>
      </c>
      <c r="D45" s="1" t="s">
        <v>42</v>
      </c>
      <c r="E45" s="1">
        <v>1.9404923641890934</v>
      </c>
      <c r="F45" s="1" t="s">
        <v>6</v>
      </c>
    </row>
    <row r="46" spans="1:6" x14ac:dyDescent="0.3">
      <c r="A46" s="1" t="s">
        <v>50</v>
      </c>
      <c r="B46" s="1">
        <f t="shared" si="5"/>
        <v>2.8584445360387725</v>
      </c>
      <c r="D46" s="1" t="s">
        <v>51</v>
      </c>
      <c r="E46" s="1">
        <v>2.1174061863822429</v>
      </c>
      <c r="F46" s="1" t="s">
        <v>6</v>
      </c>
    </row>
    <row r="47" spans="1:6" x14ac:dyDescent="0.3">
      <c r="A47" s="1" t="s">
        <v>51</v>
      </c>
      <c r="B47" s="1">
        <f t="shared" si="5"/>
        <v>2.1174061863822429</v>
      </c>
      <c r="D47" s="1" t="s">
        <v>50</v>
      </c>
      <c r="E47" s="1">
        <v>2.8584445360387725</v>
      </c>
      <c r="F47" s="1" t="s">
        <v>6</v>
      </c>
    </row>
  </sheetData>
  <sortState xmlns:xlrd2="http://schemas.microsoft.com/office/spreadsheetml/2017/richdata2" ref="D38:F47">
    <sortCondition ref="E38:E47"/>
  </sortState>
  <mergeCells count="2">
    <mergeCell ref="A17:C17"/>
    <mergeCell ref="A37:C37"/>
  </mergeCells>
  <phoneticPr fontId="3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2729D-A3EE-49FF-8D5E-49530495405C}">
  <dimension ref="E5:G7"/>
  <sheetViews>
    <sheetView workbookViewId="0">
      <selection activeCell="E6" sqref="E6:G7"/>
    </sheetView>
  </sheetViews>
  <sheetFormatPr defaultRowHeight="14.4" x14ac:dyDescent="0.3"/>
  <sheetData>
    <row r="5" spans="5:7" x14ac:dyDescent="0.3">
      <c r="E5" t="s">
        <v>59</v>
      </c>
      <c r="F5" t="s">
        <v>60</v>
      </c>
      <c r="G5" t="s">
        <v>61</v>
      </c>
    </row>
    <row r="6" spans="5:7" x14ac:dyDescent="0.3">
      <c r="E6">
        <v>65</v>
      </c>
      <c r="F6">
        <v>78</v>
      </c>
      <c r="G6">
        <v>95</v>
      </c>
    </row>
    <row r="7" spans="5:7" x14ac:dyDescent="0.3">
      <c r="E7">
        <v>65</v>
      </c>
      <c r="F7">
        <v>78</v>
      </c>
      <c r="G7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k-NN (2)</vt:lpstr>
      <vt:lpstr>Sheet1</vt:lpstr>
      <vt:lpstr>k-NN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Kumar</dc:creator>
  <cp:lastModifiedBy>Rohit Kumar</cp:lastModifiedBy>
  <dcterms:created xsi:type="dcterms:W3CDTF">2023-04-19T20:13:50Z</dcterms:created>
  <dcterms:modified xsi:type="dcterms:W3CDTF">2024-01-07T08:23:32Z</dcterms:modified>
</cp:coreProperties>
</file>