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stassured-LumiraDX\"/>
    </mc:Choice>
  </mc:AlternateContent>
  <bookViews>
    <workbookView xWindow="0" yWindow="0" windowWidth="23040" windowHeight="9384" tabRatio="862" firstSheet="4" activeTab="5"/>
  </bookViews>
  <sheets>
    <sheet name="Status" sheetId="30" state="hidden" r:id="rId1"/>
    <sheet name="Bar Graph" sheetId="9" state="hidden" r:id="rId2"/>
    <sheet name="Sheet2" sheetId="46" state="hidden" r:id="rId3"/>
    <sheet name="Sheet3" sheetId="47" state="hidden" r:id="rId4"/>
    <sheet name="Test Cases" sheetId="49" r:id="rId5"/>
    <sheet name="DefectsLog" sheetId="50" r:id="rId6"/>
    <sheet name="Sheet7" sheetId="51" state="hidden" r:id="rId7"/>
    <sheet name="Sheet8" sheetId="52" state="hidden" r:id="rId8"/>
    <sheet name="Defects" sheetId="40" r:id="rId9"/>
    <sheet name="Streams" sheetId="35" r:id="rId10"/>
    <sheet name="Recommendations" sheetId="48" r:id="rId11"/>
    <sheet name="TESTEXECUTIONLOG" sheetId="45" state="hidden" r:id="rId12"/>
  </sheets>
  <definedNames>
    <definedName name="_xlnm._FilterDatabase" localSheetId="4" hidden="1">'Test Cases'!$A$1:$E$29</definedName>
    <definedName name="_xlnm.Print_Area" localSheetId="0">Status!$C$1:$N$38</definedName>
  </definedNames>
  <calcPr calcId="152511"/>
  <pivotCaches>
    <pivotCache cacheId="14" r:id="rId13"/>
    <pivotCache cacheId="25" r:id="rId14"/>
    <pivotCache cacheId="43" r:id="rId15"/>
    <pivotCache cacheId="5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5" l="1"/>
  <c r="I2" i="35"/>
  <c r="I4" i="35" l="1"/>
  <c r="B4" i="35"/>
  <c r="C4" i="35"/>
  <c r="D4" i="35"/>
  <c r="E4" i="35"/>
  <c r="F4" i="35"/>
  <c r="G4" i="35"/>
  <c r="J3" i="35" l="1"/>
  <c r="K3" i="35" s="1"/>
  <c r="H4" i="35" l="1"/>
  <c r="J2" i="35"/>
  <c r="J4" i="35" s="1"/>
  <c r="K4" i="35" l="1"/>
  <c r="K2" i="35"/>
  <c r="F9" i="40" l="1"/>
  <c r="F5" i="40"/>
  <c r="J14" i="9" l="1"/>
  <c r="H12" i="9"/>
  <c r="I12" i="9"/>
  <c r="J12" i="9" s="1"/>
  <c r="I7" i="9"/>
  <c r="J7" i="9" s="1"/>
  <c r="H7" i="9"/>
  <c r="I8" i="9"/>
  <c r="H8" i="9"/>
  <c r="J8" i="9" l="1"/>
  <c r="I13" i="9" l="1"/>
  <c r="I11" i="9"/>
  <c r="M6" i="9" l="1"/>
  <c r="L5" i="9"/>
  <c r="K7" i="9" l="1"/>
  <c r="B14" i="9" l="1"/>
  <c r="C14" i="9"/>
  <c r="D14" i="9"/>
  <c r="E14" i="9"/>
  <c r="F14" i="9"/>
  <c r="G14" i="9"/>
  <c r="H13" i="9"/>
  <c r="J13" i="9" s="1"/>
  <c r="H10" i="9"/>
  <c r="I10" i="9"/>
  <c r="J10" i="9" s="1"/>
  <c r="I31" i="30" l="1"/>
  <c r="E33" i="30" l="1"/>
  <c r="F24" i="30"/>
  <c r="J18" i="9"/>
  <c r="N90" i="9"/>
  <c r="L90" i="9"/>
  <c r="G90" i="9"/>
  <c r="F90" i="9"/>
  <c r="E90" i="9"/>
  <c r="D90" i="9"/>
  <c r="C90" i="9"/>
  <c r="B90" i="9"/>
  <c r="I89" i="9"/>
  <c r="J89" i="9" s="1"/>
  <c r="H89" i="9"/>
  <c r="I88" i="9"/>
  <c r="J88" i="9" s="1"/>
  <c r="H88" i="9"/>
  <c r="I87" i="9"/>
  <c r="J87" i="9" s="1"/>
  <c r="H87" i="9"/>
  <c r="I86" i="9"/>
  <c r="J86" i="9" s="1"/>
  <c r="H86" i="9"/>
  <c r="I85" i="9"/>
  <c r="J85" i="9" s="1"/>
  <c r="H85" i="9"/>
  <c r="I84" i="9"/>
  <c r="J84" i="9" s="1"/>
  <c r="H84" i="9"/>
  <c r="I83" i="9"/>
  <c r="J83" i="9" s="1"/>
  <c r="H83" i="9"/>
  <c r="I82" i="9"/>
  <c r="J82" i="9" s="1"/>
  <c r="H82" i="9"/>
  <c r="I81" i="9"/>
  <c r="J81" i="9" s="1"/>
  <c r="H81" i="9"/>
  <c r="I80" i="9"/>
  <c r="H80" i="9"/>
  <c r="G25" i="9"/>
  <c r="F25" i="9"/>
  <c r="E25" i="9"/>
  <c r="D25" i="9"/>
  <c r="C25" i="9"/>
  <c r="B25" i="9"/>
  <c r="I90" i="9" l="1"/>
  <c r="J90" i="9" s="1"/>
  <c r="H90" i="9"/>
  <c r="J80" i="9"/>
  <c r="F32" i="30" l="1"/>
  <c r="H14" i="9" l="1"/>
  <c r="I9" i="9" l="1"/>
  <c r="I6" i="9"/>
  <c r="H5" i="9"/>
  <c r="I5" i="9"/>
  <c r="H11" i="9"/>
  <c r="J11" i="9" s="1"/>
  <c r="H6" i="9"/>
  <c r="J5" i="9" l="1"/>
  <c r="J6" i="9"/>
  <c r="I14" i="9"/>
  <c r="H9" i="9"/>
  <c r="J9" i="9" s="1"/>
  <c r="M31" i="30" l="1"/>
  <c r="J31" i="30"/>
  <c r="K31" i="30"/>
  <c r="L31" i="30"/>
  <c r="N28" i="30" l="1"/>
  <c r="N27" i="30"/>
  <c r="N26" i="30"/>
  <c r="N25" i="30"/>
  <c r="N24" i="30"/>
  <c r="N31" i="30" l="1"/>
  <c r="F29" i="30"/>
  <c r="F30" i="30" l="1"/>
  <c r="H18" i="9" l="1"/>
  <c r="F28" i="30" l="1"/>
  <c r="F27" i="30"/>
  <c r="F25" i="30"/>
  <c r="F26" i="30"/>
</calcChain>
</file>

<file path=xl/sharedStrings.xml><?xml version="1.0" encoding="utf-8"?>
<sst xmlns="http://schemas.openxmlformats.org/spreadsheetml/2006/main" count="425" uniqueCount="239">
  <si>
    <t>Logical Day</t>
  </si>
  <si>
    <t>Failed</t>
  </si>
  <si>
    <t>Passed</t>
  </si>
  <si>
    <t>Grand Total</t>
  </si>
  <si>
    <t>Total</t>
  </si>
  <si>
    <t>Test Level</t>
  </si>
  <si>
    <t>Report Date</t>
  </si>
  <si>
    <t>Prepared By</t>
  </si>
  <si>
    <t>Open Issues / Defects</t>
  </si>
  <si>
    <t>Test Case Status</t>
  </si>
  <si>
    <t>%</t>
  </si>
  <si>
    <t>Blocked</t>
  </si>
  <si>
    <t>Deferred</t>
  </si>
  <si>
    <t>Total Executed Till Date</t>
  </si>
  <si>
    <t>Current Execution</t>
  </si>
  <si>
    <t>Column Labels</t>
  </si>
  <si>
    <t>Application</t>
  </si>
  <si>
    <t>Total
Defects</t>
  </si>
  <si>
    <t>Exit Criteria</t>
  </si>
  <si>
    <t>Today</t>
  </si>
  <si>
    <t>RAG</t>
  </si>
  <si>
    <r>
      <rPr>
        <b/>
        <sz val="11"/>
        <rFont val="Trebuchet MS"/>
        <family val="2"/>
      </rPr>
      <t>RAG</t>
    </r>
    <r>
      <rPr>
        <b/>
        <sz val="11"/>
        <color theme="1"/>
        <rFont val="Trebuchet MS"/>
        <family val="2"/>
      </rPr>
      <t xml:space="preserve"> Reason</t>
    </r>
  </si>
  <si>
    <t>Open</t>
  </si>
  <si>
    <t>Based on variance in execution%: Green: 0% or Negative Variance, Amber: 0% to 5% Variance, Red: More than 5% Variance</t>
  </si>
  <si>
    <t>Closed</t>
  </si>
  <si>
    <t>Fixed</t>
  </si>
  <si>
    <t>Critical</t>
  </si>
  <si>
    <t>Retested</t>
  </si>
  <si>
    <t>Reopened</t>
  </si>
  <si>
    <t>Disputed</t>
  </si>
  <si>
    <t>Defect Status</t>
  </si>
  <si>
    <t>Status %</t>
  </si>
  <si>
    <t>In Progress</t>
  </si>
  <si>
    <t>Undetermined</t>
  </si>
  <si>
    <t>No Run</t>
  </si>
  <si>
    <t>Overall Pass % Till Date</t>
  </si>
  <si>
    <t>-</t>
  </si>
  <si>
    <t>Note</t>
  </si>
  <si>
    <t>Unplanned downtime (In Minutes)</t>
  </si>
  <si>
    <t>Execution
Status</t>
  </si>
  <si>
    <t>Not Run</t>
  </si>
  <si>
    <t>Start Date</t>
  </si>
  <si>
    <t>Planned End Date</t>
  </si>
  <si>
    <t>Testing Day 01 : Logical Day 01</t>
  </si>
  <si>
    <t>IB</t>
  </si>
  <si>
    <t>MB</t>
  </si>
  <si>
    <t>ATM</t>
  </si>
  <si>
    <t>CMS</t>
  </si>
  <si>
    <t>ECOMMERCE</t>
  </si>
  <si>
    <t>FMS</t>
  </si>
  <si>
    <t>Loyalty &amp; Redemption</t>
  </si>
  <si>
    <t>POS</t>
  </si>
  <si>
    <t>PREPAID</t>
  </si>
  <si>
    <t>WEBSERVICES</t>
  </si>
  <si>
    <t>No of Test Case</t>
  </si>
  <si>
    <t>Test Case Planned</t>
  </si>
  <si>
    <t>Obsolete Test Case</t>
  </si>
  <si>
    <r>
      <t>1. Test case</t>
    </r>
    <r>
      <rPr>
        <sz val="11"/>
        <color theme="1"/>
        <rFont val="Calibri"/>
        <family val="2"/>
        <scheme val="minor"/>
      </rPr>
      <t xml:space="preserve"> count are considered for Test Execution status.
</t>
    </r>
    <r>
      <rPr>
        <b/>
        <sz val="11"/>
        <color theme="1"/>
        <rFont val="Calibri"/>
        <family val="2"/>
        <scheme val="minor"/>
      </rPr>
      <t xml:space="preserve">2. Total Executed Till Date = </t>
    </r>
    <r>
      <rPr>
        <sz val="11"/>
        <color theme="1"/>
        <rFont val="Calibri"/>
        <family val="2"/>
        <scheme val="minor"/>
      </rPr>
      <t xml:space="preserve">Passed + Failed.
</t>
    </r>
    <r>
      <rPr>
        <b/>
        <sz val="11"/>
        <color theme="1"/>
        <rFont val="Calibri"/>
        <family val="2"/>
        <scheme val="minor"/>
      </rPr>
      <t xml:space="preserve">3. Obsolete Test case = </t>
    </r>
    <r>
      <rPr>
        <sz val="11"/>
        <color theme="1"/>
        <rFont val="Calibri"/>
        <family val="2"/>
        <scheme val="minor"/>
      </rPr>
      <t>Invalid/Deleted Test case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from Test Pack.
</t>
    </r>
    <r>
      <rPr>
        <b/>
        <sz val="11"/>
        <color theme="1"/>
        <rFont val="Calibri"/>
        <family val="2"/>
        <scheme val="minor"/>
      </rPr>
      <t xml:space="preserve">4. Undetermined = </t>
    </r>
    <r>
      <rPr>
        <sz val="11"/>
        <color theme="1"/>
        <rFont val="Calibri"/>
        <family val="2"/>
        <scheme val="minor"/>
      </rPr>
      <t xml:space="preserve">Deferred Test case.
</t>
    </r>
    <r>
      <rPr>
        <b/>
        <sz val="11"/>
        <color theme="1"/>
        <rFont val="Calibri"/>
        <family val="2"/>
        <scheme val="minor"/>
      </rPr>
      <t xml:space="preserve">5. In Progress = </t>
    </r>
    <r>
      <rPr>
        <sz val="11"/>
        <color theme="1"/>
        <rFont val="Calibri"/>
        <family val="2"/>
        <scheme val="minor"/>
      </rPr>
      <t>Test case currently under execution.</t>
    </r>
  </si>
  <si>
    <t>(DD : HH : MM)</t>
  </si>
  <si>
    <t>Cumulative (SIT &amp; UAT)</t>
  </si>
  <si>
    <t>Total Unplanned downtime till date</t>
  </si>
  <si>
    <t>Risks</t>
  </si>
  <si>
    <t>Count of Status(Round 2)</t>
  </si>
  <si>
    <t>REPORTS</t>
  </si>
  <si>
    <t>STATEMENT</t>
  </si>
  <si>
    <t>CHARGEBACK</t>
  </si>
  <si>
    <t>Database</t>
  </si>
  <si>
    <t>Pending %</t>
  </si>
  <si>
    <t>Count of Status(Round 1)</t>
  </si>
  <si>
    <t>CTI</t>
  </si>
  <si>
    <t>Total NR +Block</t>
  </si>
  <si>
    <t>00:00:00</t>
  </si>
  <si>
    <t>failed</t>
  </si>
  <si>
    <t>blocked</t>
  </si>
  <si>
    <t>IVR</t>
  </si>
  <si>
    <t>VIVR</t>
  </si>
  <si>
    <r>
      <rPr>
        <b/>
        <u/>
        <sz val="11"/>
        <color theme="1"/>
        <rFont val="Calibri"/>
        <family val="2"/>
        <scheme val="minor"/>
      </rPr>
      <t xml:space="preserve">
TEST STEPS STATUS: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 - Test case executed successfully
</t>
    </r>
    <r>
      <rPr>
        <b/>
        <sz val="11"/>
        <color theme="1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 - Test case executed and result is not as expected
</t>
    </r>
    <r>
      <rPr>
        <b/>
        <sz val="11"/>
        <color theme="1"/>
        <rFont val="Calibri"/>
        <family val="2"/>
        <scheme val="minor"/>
      </rPr>
      <t>Blocked</t>
    </r>
    <r>
      <rPr>
        <sz val="11"/>
        <color theme="1"/>
        <rFont val="Calibri"/>
        <family val="2"/>
        <scheme val="minor"/>
      </rPr>
      <t xml:space="preserve"> – Test case cannot be executed due to outstanding defect, environment issue, missing configuration, missing documentation etc.
</t>
    </r>
    <r>
      <rPr>
        <b/>
        <sz val="11"/>
        <color theme="1"/>
        <rFont val="Calibri"/>
        <family val="2"/>
        <scheme val="minor"/>
      </rPr>
      <t>In Progress</t>
    </r>
    <r>
      <rPr>
        <sz val="11"/>
        <color theme="1"/>
        <rFont val="Calibri"/>
        <family val="2"/>
        <scheme val="minor"/>
      </rPr>
      <t xml:space="preserve"> - Test case currently under execution
</t>
    </r>
    <r>
      <rPr>
        <b/>
        <sz val="11"/>
        <color theme="1"/>
        <rFont val="Calibri"/>
        <family val="2"/>
        <scheme val="minor"/>
      </rPr>
      <t>Not Run</t>
    </r>
    <r>
      <rPr>
        <sz val="11"/>
        <color theme="1"/>
        <rFont val="Calibri"/>
        <family val="2"/>
        <scheme val="minor"/>
      </rPr>
      <t xml:space="preserve"> - Test case planned to be executed in the coming / future days
</t>
    </r>
    <r>
      <rPr>
        <b/>
        <sz val="11"/>
        <color theme="1"/>
        <rFont val="Calibri"/>
        <family val="2"/>
        <scheme val="minor"/>
      </rPr>
      <t>Undetermined</t>
    </r>
    <r>
      <rPr>
        <sz val="11"/>
        <color theme="1"/>
        <rFont val="Calibri"/>
        <family val="2"/>
        <scheme val="minor"/>
      </rPr>
      <t xml:space="preserve"> - Test Case to be executed in the next / future round due to dependencies and invalid.
</t>
    </r>
  </si>
  <si>
    <t>Green</t>
  </si>
  <si>
    <t>Functional Areas</t>
  </si>
  <si>
    <t>User Acceptance Testing</t>
  </si>
  <si>
    <t>Satya Praveen Vemuri</t>
  </si>
  <si>
    <t xml:space="preserve">3. No outstanding 'Severity 1 - Critical' and 'Severity 2 - High' defects </t>
  </si>
  <si>
    <t>1. Test execution rate of the total test cases for UAT Round should be 100%. Any exceptions should be documented and signed off by the KCL</t>
  </si>
  <si>
    <t>2. All planned test scripts have been executed with results recorded for both UAT Functional Testing and Integration Testing</t>
  </si>
  <si>
    <t>4. Medium and Low Severity open defects should be agreed and signed off by business as known issues before Go Live</t>
  </si>
  <si>
    <t>ALMA</t>
  </si>
  <si>
    <t>Internal Systems</t>
  </si>
  <si>
    <t>External Systems</t>
  </si>
  <si>
    <t>Any Other Support Systems</t>
  </si>
  <si>
    <t>Execution Summary - UAT</t>
  </si>
  <si>
    <t>Defect summary - UAT</t>
  </si>
  <si>
    <t>High</t>
  </si>
  <si>
    <t>Medium</t>
  </si>
  <si>
    <t>Low</t>
  </si>
  <si>
    <t>Cannot Reproduce/As Designed</t>
  </si>
  <si>
    <r>
      <rPr>
        <b/>
        <sz val="11"/>
        <color theme="1"/>
        <rFont val="Calibri"/>
        <family val="2"/>
        <scheme val="minor"/>
      </rPr>
      <t>Defect Status Owners: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UAT Team:</t>
    </r>
    <r>
      <rPr>
        <sz val="11"/>
        <color theme="1"/>
        <rFont val="Calibri"/>
        <family val="2"/>
        <scheme val="minor"/>
      </rPr>
      <t xml:space="preserve">  Open, Retested, Reopened &amp; Closed
</t>
    </r>
    <r>
      <rPr>
        <b/>
        <sz val="11"/>
        <color theme="1"/>
        <rFont val="Calibri"/>
        <family val="2"/>
        <scheme val="minor"/>
      </rPr>
      <t>Development:</t>
    </r>
    <r>
      <rPr>
        <sz val="11"/>
        <color theme="1"/>
        <rFont val="Calibri"/>
        <family val="2"/>
        <scheme val="minor"/>
      </rPr>
      <t xml:space="preserve"> Fixed, Deferred &amp; Cannot Reroduce
</t>
    </r>
    <r>
      <rPr>
        <b/>
        <sz val="11"/>
        <color theme="1"/>
        <rFont val="Calibri"/>
        <family val="2"/>
        <scheme val="minor"/>
      </rPr>
      <t>UAT Team &amp; Development:</t>
    </r>
    <r>
      <rPr>
        <sz val="11"/>
        <color theme="1"/>
        <rFont val="Calibri"/>
        <family val="2"/>
        <scheme val="minor"/>
      </rPr>
      <t xml:space="preserve"> Deferred &amp; Cannot Reroduce</t>
    </r>
  </si>
  <si>
    <t>User Management</t>
  </si>
  <si>
    <t>Acquisitions</t>
  </si>
  <si>
    <t>Fulfillment</t>
  </si>
  <si>
    <t>Analytics &amp; Reporting</t>
  </si>
  <si>
    <t>Integration Systems</t>
  </si>
  <si>
    <r>
      <t>Overall Execution is at 100</t>
    </r>
    <r>
      <rPr>
        <b/>
        <sz val="11"/>
        <rFont val="Trebuchet MS"/>
        <family val="2"/>
      </rPr>
      <t xml:space="preserve"> % </t>
    </r>
    <r>
      <rPr>
        <b/>
        <sz val="10"/>
        <rFont val="Trebuchet MS"/>
        <family val="2"/>
      </rPr>
      <t>(</t>
    </r>
    <r>
      <rPr>
        <b/>
        <sz val="10"/>
        <color rgb="FF00B050"/>
        <rFont val="Trebuchet MS"/>
        <family val="2"/>
      </rPr>
      <t>Pass 95.74 %</t>
    </r>
    <r>
      <rPr>
        <b/>
        <sz val="10"/>
        <rFont val="Trebuchet MS"/>
        <family val="2"/>
      </rPr>
      <t xml:space="preserve">, </t>
    </r>
    <r>
      <rPr>
        <b/>
        <sz val="10"/>
        <color rgb="FFFF0000"/>
        <rFont val="Trebuchet MS"/>
        <family val="2"/>
      </rPr>
      <t>Fail 1.84 %, Block 1.32 %</t>
    </r>
    <r>
      <rPr>
        <b/>
        <sz val="10"/>
        <rFont val="Trebuchet MS"/>
        <family val="2"/>
      </rPr>
      <t>)</t>
    </r>
    <r>
      <rPr>
        <sz val="11"/>
        <rFont val="Trebuchet MS"/>
        <family val="2"/>
      </rPr>
      <t>. This is just an example</t>
    </r>
  </si>
  <si>
    <t>User Management, Acquisitions, Fulfillment, Resource Sharing, Analytics &amp; Reporting, Discovery &amp; Integration Systems</t>
  </si>
  <si>
    <r>
      <rPr>
        <b/>
        <u/>
        <sz val="11"/>
        <rFont val="Trebuchet MS"/>
        <family val="2"/>
      </rPr>
      <t>OVERALL OPEN/REOPEN Defects (Round 1)</t>
    </r>
    <r>
      <rPr>
        <sz val="11"/>
        <rFont val="Trebuchet MS"/>
        <family val="2"/>
      </rPr>
      <t xml:space="preserve">
• </t>
    </r>
    <r>
      <rPr>
        <b/>
        <u/>
        <sz val="11"/>
        <rFont val="Trebuchet MS"/>
        <family val="2"/>
      </rPr>
      <t>With ExLibris:</t>
    </r>
    <r>
      <rPr>
        <sz val="11"/>
        <rFont val="Trebuchet MS"/>
        <family val="2"/>
      </rPr>
      <t xml:space="preserve">  Defects ( 8- Major; 3-Average, 1-Minor )
• </t>
    </r>
    <r>
      <rPr>
        <b/>
        <u/>
        <sz val="11"/>
        <rFont val="Trebuchet MS"/>
        <family val="2"/>
      </rPr>
      <t>With KCL IT:</t>
    </r>
    <r>
      <rPr>
        <b/>
        <sz val="11"/>
        <rFont val="Trebuchet MS"/>
        <family val="2"/>
      </rPr>
      <t xml:space="preserve">  </t>
    </r>
    <r>
      <rPr>
        <sz val="11"/>
        <rFont val="Trebuchet MS"/>
        <family val="2"/>
      </rPr>
      <t>Defects ( 1-Critiical;3- Major;)
Above is just an example</t>
    </r>
  </si>
  <si>
    <t>UAT Daily Status Report (LMS - IT180104) - ALMA Testing - 26/May/2021 (Day 01)</t>
  </si>
  <si>
    <t>Cataloguing (Resources)</t>
  </si>
  <si>
    <t>Resource Management</t>
  </si>
  <si>
    <t>Discovery (Primo)</t>
  </si>
  <si>
    <t>Resource Sharing / ILL (Resources)</t>
  </si>
  <si>
    <t>Description</t>
  </si>
  <si>
    <t>N/A</t>
  </si>
  <si>
    <t>Functional Area</t>
  </si>
  <si>
    <t>OVERALL DEFECT SUMMARY</t>
  </si>
  <si>
    <t>Not Started</t>
  </si>
  <si>
    <t>Retest</t>
  </si>
  <si>
    <t>Severity</t>
  </si>
  <si>
    <t>Total NS + Block</t>
  </si>
  <si>
    <t>Blog/posts</t>
  </si>
  <si>
    <t>Blog/Categories</t>
  </si>
  <si>
    <t>S.no</t>
  </si>
  <si>
    <t>HTTP method</t>
  </si>
  <si>
    <t>Response Type</t>
  </si>
  <si>
    <t>Full Route</t>
  </si>
  <si>
    <t>PathParam route</t>
  </si>
  <si>
    <t>GET</t>
  </si>
  <si>
    <t>JSON</t>
  </si>
  <si>
    <t>/posts</t>
  </si>
  <si>
    <t>http://localhost:8888/api/blog/posts/?page=1&amp;bool=true&amp;per_page=20</t>
  </si>
  <si>
    <t>return list of blog posts</t>
  </si>
  <si>
    <t>Test passed</t>
  </si>
  <si>
    <t>returns a blog post</t>
  </si>
  <si>
    <t>Failed, fetching wrong records</t>
  </si>
  <si>
    <t>/create</t>
  </si>
  <si>
    <t>POST</t>
  </si>
  <si>
    <t>/update/{id}</t>
  </si>
  <si>
    <t>PUT</t>
  </si>
  <si>
    <t>update/create a post</t>
  </si>
  <si>
    <t>Test Status</t>
  </si>
  <si>
    <t>Test failed-updating the existing record
but not creating new records</t>
  </si>
  <si>
    <t>Status Code</t>
  </si>
  <si>
    <t>204-update
404-not found when giving new record</t>
  </si>
  <si>
    <t>/post/{id}</t>
  </si>
  <si>
    <t>/delete/{id}</t>
  </si>
  <si>
    <t>DELETE</t>
  </si>
  <si>
    <t>delete a post</t>
  </si>
  <si>
    <t>/post/{year}</t>
  </si>
  <si>
    <t>return list of posts in a specified year</t>
  </si>
  <si>
    <t>/post/{year}/{month}</t>
  </si>
  <si>
    <t>return list of posts in a specified year and month</t>
  </si>
  <si>
    <t>/post/{year}/{month}/{day}</t>
  </si>
  <si>
    <t>return list of posts in a specified year ,month and day</t>
  </si>
  <si>
    <t>/categories</t>
  </si>
  <si>
    <t>Return list of blog categories</t>
  </si>
  <si>
    <t>creates a new blog categories</t>
  </si>
  <si>
    <t>creates a new blog post</t>
  </si>
  <si>
    <t>/categories/{id}</t>
  </si>
  <si>
    <t>Returns a category with list of posts</t>
  </si>
  <si>
    <t>updates a blog category</t>
  </si>
  <si>
    <t>Deletes a blog category</t>
  </si>
  <si>
    <t>http://localhost:8888/api/blog/categories/</t>
  </si>
  <si>
    <t>Test Passed-updating the existing record but not creating new records</t>
  </si>
  <si>
    <t>204
404-not found whe given new id</t>
  </si>
  <si>
    <t>http://localhost:8888/api/blog/categories/{id}</t>
  </si>
  <si>
    <t>http://localhost:8888/api/blog/posts/{id}</t>
  </si>
  <si>
    <t>http://localhost:8888/api/blog/posts/create</t>
  </si>
  <si>
    <t>http://localhost:8888/api/blog/posts/update/{id}</t>
  </si>
  <si>
    <t>http://localhost:8888/api/blog/posts/delete/{id}</t>
  </si>
  <si>
    <t>http://localhost:8888/api/blog/posts/{year}</t>
  </si>
  <si>
    <t>http://localhost:8888/api/blog/posts/{year}/{month}</t>
  </si>
  <si>
    <t>http://localhost:8888/api/blog/posts/{year}/{month}/{day}</t>
  </si>
  <si>
    <t>http://localhost:8888/api/blog/categories/create</t>
  </si>
  <si>
    <t>http://localhost:8888/api/blog/categories/update/{id}</t>
  </si>
  <si>
    <t>http://localhost:8888/api/blog/categories/delete/{id}</t>
  </si>
  <si>
    <t>Count of S.no</t>
  </si>
  <si>
    <t>Functional area</t>
  </si>
  <si>
    <t>Test Cases</t>
  </si>
  <si>
    <t>Status code</t>
  </si>
  <si>
    <t>Blogs/Posts</t>
  </si>
  <si>
    <t>HTTP Method</t>
  </si>
  <si>
    <t>Pass</t>
  </si>
  <si>
    <t>Retrieving the list of blog posts mentioning all fields and paramaters</t>
  </si>
  <si>
    <t>Retrieving the list of blog posts with  missing fields and paramaters</t>
  </si>
  <si>
    <t>400
Bad Request</t>
  </si>
  <si>
    <t>200
Success</t>
  </si>
  <si>
    <t>Creating a blog post with Post body</t>
  </si>
  <si>
    <t>201
Post is success</t>
  </si>
  <si>
    <t>Creating a blog post with missing post body</t>
  </si>
  <si>
    <t>Fail</t>
  </si>
  <si>
    <t>Creating a blog post with Post body but headers are in Text format</t>
  </si>
  <si>
    <t>500
Internal server error</t>
  </si>
  <si>
    <t>Retrieving ablog post based on id</t>
  </si>
  <si>
    <t>204
update is success
with no response body</t>
  </si>
  <si>
    <t>Updating  existing record based on id</t>
  </si>
  <si>
    <t>Updating a record with Id that doesn’t exist in DB</t>
  </si>
  <si>
    <t>404
Record not found</t>
  </si>
  <si>
    <t>404
Record not found
Need to create a new record in this case</t>
  </si>
  <si>
    <t>204
Delete is success</t>
  </si>
  <si>
    <t>Deleting a existing record based on id</t>
  </si>
  <si>
    <t>Retrieving a deleted record based on id</t>
  </si>
  <si>
    <t>Retrieving the list of blog categories mentioning all fields and paramaters</t>
  </si>
  <si>
    <t>400 
Bad request</t>
  </si>
  <si>
    <t>Creating a blog post with post body having null fields</t>
  </si>
  <si>
    <t>200
success</t>
  </si>
  <si>
    <t>Retrieving list of blogs posts based on year and month with missing parameters</t>
  </si>
  <si>
    <t>Retrieving list of blogs posts based on year, month and day with missing parameters</t>
  </si>
  <si>
    <t>Retrieving list of blogs posts based on year and month</t>
  </si>
  <si>
    <t>Retrieving list of blogs posts based on year, month and day</t>
  </si>
  <si>
    <t>Retrieving list of blogs post based on year</t>
  </si>
  <si>
    <t>Retrieving list of blogs post based on year with missing parameters</t>
  </si>
  <si>
    <t>Retrieving the list of blog categories with  missing fields and paramaters</t>
  </si>
  <si>
    <t>Creating a blog category with Post body</t>
  </si>
  <si>
    <t>Creating a blog category with missing post body</t>
  </si>
  <si>
    <t>Creating a blog category with Post body but headers are in Text format</t>
  </si>
  <si>
    <t>Retrieving ablog category based on id</t>
  </si>
  <si>
    <t>Creating a blog category with post body having null fields</t>
  </si>
  <si>
    <t>Deleting a existing category record based on id</t>
  </si>
  <si>
    <t>Retrieving a deleted category record based on id</t>
  </si>
  <si>
    <t>Updating  existing category record based on id by providing Category name</t>
  </si>
  <si>
    <t>Defects Logged</t>
  </si>
  <si>
    <t>Unable to get the required id posts</t>
  </si>
  <si>
    <t>screenshot</t>
  </si>
  <si>
    <t>Blog/categories</t>
  </si>
  <si>
    <t>Unable to create new records with PUT method</t>
  </si>
  <si>
    <t xml:space="preserve">Unable to create a new category with PUT method </t>
  </si>
  <si>
    <t>Count of Test Cases</t>
  </si>
  <si>
    <t>Recommendations</t>
  </si>
  <si>
    <t>Observations</t>
  </si>
  <si>
    <t>id in the items field looks like an auto-generated number because it is not taking the value we give in id field</t>
  </si>
  <si>
    <t>Can skip in post body as mandatory field</t>
  </si>
  <si>
    <t>In Post body all values are mandatory</t>
  </si>
  <si>
    <t>Can make post body with required fields</t>
  </si>
  <si>
    <t>When a record is deleted from the DB-total number is reflecting with correct number but when try to fetch the records by id its fetching the next records</t>
  </si>
  <si>
    <t>When user try to fetch the deleted records, please convey a proper message to user saying the record was deleted or not found instead fetching the following records.</t>
  </si>
  <si>
    <t>The boolean value given as query parameter in GET request showing no difference when we select True/False</t>
  </si>
  <si>
    <t>Please make it as a default parameter or let the selected value make any difference in results.</t>
  </si>
  <si>
    <t>Defect_ID</t>
  </si>
  <si>
    <t>lumira-1</t>
  </si>
  <si>
    <t>lumira-2</t>
  </si>
  <si>
    <t>lumira-3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</si>
</sst>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6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b/>
      <sz val="11"/>
      <color theme="0"/>
      <name val="Trebuchet MS"/>
      <family val="2"/>
    </font>
    <font>
      <b/>
      <u/>
      <sz val="11"/>
      <color theme="1"/>
      <name val="Calibri"/>
      <family val="2"/>
      <scheme val="minor"/>
    </font>
    <font>
      <b/>
      <u/>
      <sz val="11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B050"/>
      <name val="Trebuchet MS"/>
      <family val="2"/>
    </font>
    <font>
      <b/>
      <sz val="10"/>
      <color rgb="FFFF0000"/>
      <name val="Trebuchet MS"/>
      <family val="2"/>
    </font>
    <font>
      <b/>
      <sz val="18"/>
      <color theme="4" tint="-0.249977111117893"/>
      <name val="Trebuchet MS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Trebuchet MS"/>
      <family val="2"/>
    </font>
    <font>
      <b/>
      <sz val="10"/>
      <color rgb="FFFFFFFF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6F49F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2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0" xfId="0" applyFont="1" applyBorder="1"/>
    <xf numFmtId="0" fontId="3" fillId="0" borderId="13" xfId="0" applyFont="1" applyBorder="1"/>
    <xf numFmtId="9" fontId="0" fillId="0" borderId="0" xfId="1" applyFont="1"/>
    <xf numFmtId="0" fontId="0" fillId="0" borderId="0" xfId="0"/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9" xfId="0" applyBorder="1"/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0" fillId="0" borderId="15" xfId="0" applyBorder="1"/>
    <xf numFmtId="0" fontId="8" fillId="3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8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0" xfId="0" applyBorder="1"/>
    <xf numFmtId="0" fontId="0" fillId="0" borderId="17" xfId="0" applyBorder="1" applyAlignment="1">
      <alignment horizontal="left"/>
    </xf>
    <xf numFmtId="0" fontId="4" fillId="4" borderId="5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top" wrapText="1"/>
    </xf>
    <xf numFmtId="1" fontId="0" fillId="0" borderId="0" xfId="0" applyNumberFormat="1"/>
    <xf numFmtId="0" fontId="0" fillId="0" borderId="15" xfId="0" quotePrefix="1" applyBorder="1" applyAlignment="1">
      <alignment horizontal="center" vertical="center"/>
    </xf>
    <xf numFmtId="0" fontId="3" fillId="0" borderId="5" xfId="0" applyNumberFormat="1" applyFont="1" applyBorder="1" applyAlignment="1">
      <alignment vertical="center" wrapText="1"/>
    </xf>
    <xf numFmtId="10" fontId="0" fillId="0" borderId="26" xfId="1" applyNumberFormat="1" applyFont="1" applyBorder="1" applyAlignment="1">
      <alignment horizontal="center" vertical="center"/>
    </xf>
    <xf numFmtId="10" fontId="0" fillId="0" borderId="26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0" fontId="2" fillId="0" borderId="15" xfId="0" applyFont="1" applyBorder="1"/>
    <xf numFmtId="164" fontId="3" fillId="0" borderId="1" xfId="0" applyNumberFormat="1" applyFont="1" applyFill="1" applyBorder="1" applyAlignment="1">
      <alignment horizontal="center" vertical="center"/>
    </xf>
    <xf numFmtId="164" fontId="3" fillId="0" borderId="40" xfId="0" applyNumberFormat="1" applyFont="1" applyFill="1" applyBorder="1" applyAlignment="1">
      <alignment vertical="center"/>
    </xf>
    <xf numFmtId="22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14" xfId="0" applyBorder="1"/>
    <xf numFmtId="0" fontId="0" fillId="0" borderId="7" xfId="0" applyBorder="1"/>
    <xf numFmtId="0" fontId="0" fillId="0" borderId="11" xfId="0" applyBorder="1"/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4" borderId="45" xfId="0" applyFont="1" applyFill="1" applyBorder="1" applyAlignment="1">
      <alignment horizontal="center" vertical="center" wrapText="1"/>
    </xf>
    <xf numFmtId="0" fontId="4" fillId="4" borderId="49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21" fontId="3" fillId="0" borderId="56" xfId="0" quotePrefix="1" applyNumberFormat="1" applyFont="1" applyBorder="1" applyAlignment="1">
      <alignment horizontal="center" vertical="center" wrapText="1"/>
    </xf>
    <xf numFmtId="0" fontId="0" fillId="0" borderId="42" xfId="0" applyNumberFormat="1" applyFont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66" fontId="0" fillId="0" borderId="35" xfId="0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right" vertical="center"/>
    </xf>
    <xf numFmtId="21" fontId="4" fillId="7" borderId="56" xfId="0" quotePrefix="1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5" xfId="0" applyFont="1" applyFill="1" applyBorder="1"/>
    <xf numFmtId="9" fontId="0" fillId="0" borderId="15" xfId="1" applyFont="1" applyBorder="1"/>
    <xf numFmtId="0" fontId="0" fillId="0" borderId="15" xfId="0" applyNumberForma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0" fontId="0" fillId="0" borderId="15" xfId="1" applyNumberFormat="1" applyFont="1" applyBorder="1"/>
    <xf numFmtId="0" fontId="0" fillId="0" borderId="1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0" fontId="0" fillId="0" borderId="0" xfId="0" applyFill="1" applyBorder="1"/>
    <xf numFmtId="0" fontId="4" fillId="2" borderId="5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left" wrapText="1"/>
    </xf>
    <xf numFmtId="0" fontId="0" fillId="6" borderId="68" xfId="0" applyFill="1" applyBorder="1"/>
    <xf numFmtId="0" fontId="0" fillId="6" borderId="30" xfId="0" applyFill="1" applyBorder="1"/>
    <xf numFmtId="0" fontId="0" fillId="6" borderId="31" xfId="0" applyFill="1" applyBorder="1"/>
    <xf numFmtId="0" fontId="0" fillId="0" borderId="6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6" borderId="69" xfId="0" applyFill="1" applyBorder="1"/>
    <xf numFmtId="0" fontId="0" fillId="0" borderId="69" xfId="0" applyBorder="1" applyAlignment="1">
      <alignment horizontal="center"/>
    </xf>
    <xf numFmtId="9" fontId="0" fillId="0" borderId="26" xfId="1" applyFont="1" applyBorder="1" applyAlignment="1">
      <alignment horizontal="center"/>
    </xf>
    <xf numFmtId="0" fontId="2" fillId="9" borderId="36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10" fontId="16" fillId="9" borderId="38" xfId="1" applyNumberFormat="1" applyFont="1" applyFill="1" applyBorder="1" applyAlignment="1">
      <alignment horizontal="center"/>
    </xf>
    <xf numFmtId="0" fontId="0" fillId="6" borderId="4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0" xfId="0" pivotButton="1"/>
    <xf numFmtId="0" fontId="20" fillId="8" borderId="36" xfId="0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0" borderId="63" xfId="0" applyFont="1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65" xfId="0" applyBorder="1" applyAlignment="1">
      <alignment horizontal="left" vertical="top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3" fillId="0" borderId="53" xfId="0" applyFont="1" applyBorder="1" applyAlignment="1">
      <alignment horizontal="left" vertical="top" wrapText="1"/>
    </xf>
    <xf numFmtId="0" fontId="3" fillId="0" borderId="54" xfId="0" applyFont="1" applyBorder="1" applyAlignment="1">
      <alignment horizontal="left" vertical="top" wrapText="1"/>
    </xf>
    <xf numFmtId="0" fontId="3" fillId="0" borderId="55" xfId="0" applyFont="1" applyBorder="1" applyAlignment="1">
      <alignment horizontal="left" vertical="top" wrapText="1"/>
    </xf>
    <xf numFmtId="0" fontId="2" fillId="0" borderId="5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2" fillId="0" borderId="6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5" fillId="0" borderId="14" xfId="0" applyNumberFormat="1" applyFont="1" applyBorder="1" applyAlignment="1">
      <alignment horizontal="left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1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left" vertical="center" wrapText="1"/>
    </xf>
    <xf numFmtId="0" fontId="19" fillId="0" borderId="2" xfId="0" applyNumberFormat="1" applyFont="1" applyBorder="1" applyAlignment="1">
      <alignment horizontal="left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5" fillId="0" borderId="21" xfId="0" applyNumberFormat="1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1" fillId="0" borderId="17" xfId="0" applyNumberFormat="1" applyFont="1" applyFill="1" applyBorder="1" applyAlignment="1">
      <alignment horizontal="left" vertical="top" wrapText="1"/>
    </xf>
    <xf numFmtId="0" fontId="11" fillId="0" borderId="15" xfId="0" applyNumberFormat="1" applyFont="1" applyFill="1" applyBorder="1" applyAlignment="1">
      <alignment horizontal="left" vertical="top" wrapText="1"/>
    </xf>
    <xf numFmtId="0" fontId="11" fillId="0" borderId="18" xfId="0" applyNumberFormat="1" applyFont="1" applyFill="1" applyBorder="1" applyAlignment="1">
      <alignment horizontal="left" vertical="top" wrapText="1"/>
    </xf>
    <xf numFmtId="0" fontId="11" fillId="5" borderId="22" xfId="0" applyNumberFormat="1" applyFont="1" applyFill="1" applyBorder="1" applyAlignment="1">
      <alignment horizontal="left" vertical="top" wrapText="1"/>
    </xf>
    <xf numFmtId="0" fontId="11" fillId="5" borderId="23" xfId="0" applyNumberFormat="1" applyFont="1" applyFill="1" applyBorder="1" applyAlignment="1">
      <alignment horizontal="left" vertical="top" wrapText="1"/>
    </xf>
    <xf numFmtId="0" fontId="11" fillId="5" borderId="24" xfId="0" applyNumberFormat="1" applyFont="1" applyFill="1" applyBorder="1" applyAlignment="1">
      <alignment horizontal="left" vertical="top" wrapText="1"/>
    </xf>
    <xf numFmtId="0" fontId="11" fillId="5" borderId="43" xfId="0" applyNumberFormat="1" applyFont="1" applyFill="1" applyBorder="1" applyAlignment="1">
      <alignment horizontal="left" vertical="top" wrapText="1"/>
    </xf>
    <xf numFmtId="0" fontId="11" fillId="5" borderId="44" xfId="0" applyNumberFormat="1" applyFont="1" applyFill="1" applyBorder="1" applyAlignment="1">
      <alignment horizontal="left" vertical="top" wrapText="1"/>
    </xf>
    <xf numFmtId="0" fontId="11" fillId="5" borderId="45" xfId="0" applyNumberFormat="1" applyFont="1" applyFill="1" applyBorder="1" applyAlignment="1">
      <alignment horizontal="left" vertical="top" wrapText="1"/>
    </xf>
    <xf numFmtId="0" fontId="3" fillId="0" borderId="2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15" fontId="3" fillId="0" borderId="46" xfId="0" applyNumberFormat="1" applyFont="1" applyBorder="1" applyAlignment="1">
      <alignment horizontal="left" vertical="center"/>
    </xf>
    <xf numFmtId="15" fontId="3" fillId="0" borderId="33" xfId="0" applyNumberFormat="1" applyFont="1" applyBorder="1" applyAlignment="1">
      <alignment horizontal="left" vertical="center"/>
    </xf>
    <xf numFmtId="15" fontId="3" fillId="0" borderId="40" xfId="0" applyNumberFormat="1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left" vertical="center" wrapText="1"/>
    </xf>
    <xf numFmtId="164" fontId="3" fillId="0" borderId="23" xfId="0" applyNumberFormat="1" applyFont="1" applyBorder="1" applyAlignment="1">
      <alignment horizontal="left" vertical="center" wrapText="1"/>
    </xf>
    <xf numFmtId="164" fontId="3" fillId="0" borderId="24" xfId="0" applyNumberFormat="1" applyFont="1" applyBorder="1" applyAlignment="1">
      <alignment horizontal="left" vertical="center" wrapText="1"/>
    </xf>
    <xf numFmtId="164" fontId="3" fillId="0" borderId="39" xfId="0" applyNumberFormat="1" applyFont="1" applyFill="1" applyBorder="1" applyAlignment="1">
      <alignment horizontal="center" vertical="center"/>
    </xf>
    <xf numFmtId="164" fontId="3" fillId="0" borderId="33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left" wrapText="1"/>
    </xf>
    <xf numFmtId="0" fontId="0" fillId="0" borderId="3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12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2" fillId="10" borderId="15" xfId="0" applyFont="1" applyFill="1" applyBorder="1" applyAlignment="1">
      <alignment vertical="center"/>
    </xf>
    <xf numFmtId="0" fontId="2" fillId="13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 wrapText="1"/>
    </xf>
    <xf numFmtId="0" fontId="2" fillId="9" borderId="15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 wrapText="1"/>
    </xf>
    <xf numFmtId="0" fontId="0" fillId="0" borderId="15" xfId="0" applyBorder="1" applyAlignment="1">
      <alignment horizontal="left"/>
    </xf>
    <xf numFmtId="0" fontId="17" fillId="0" borderId="15" xfId="13" applyBorder="1" applyAlignment="1">
      <alignment vertical="center"/>
    </xf>
    <xf numFmtId="0" fontId="17" fillId="0" borderId="15" xfId="13" applyBorder="1"/>
    <xf numFmtId="0" fontId="0" fillId="0" borderId="15" xfId="0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 wrapText="1"/>
    </xf>
  </cellXfs>
  <cellStyles count="1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Normal 2" xfId="2"/>
    <cellStyle name="Percent" xfId="1" builtinId="5"/>
  </cellStyles>
  <dxfs count="31">
    <dxf>
      <font>
        <color theme="0"/>
      </font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rebuchet MS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96F49F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6.jpeg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ALMA - UAT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Graph'!$B$4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Graph'!$A$5:$A$13</c:f>
              <c:strCache>
                <c:ptCount val="9"/>
                <c:pt idx="0">
                  <c:v>User Management</c:v>
                </c:pt>
                <c:pt idx="1">
                  <c:v>Acquisitions</c:v>
                </c:pt>
                <c:pt idx="2">
                  <c:v>Resource Management</c:v>
                </c:pt>
                <c:pt idx="3">
                  <c:v>Fulfillment</c:v>
                </c:pt>
                <c:pt idx="4">
                  <c:v>Cataloguing (Resources)</c:v>
                </c:pt>
                <c:pt idx="5">
                  <c:v>Analytics &amp; Reporting</c:v>
                </c:pt>
                <c:pt idx="6">
                  <c:v>Discovery (Primo)</c:v>
                </c:pt>
                <c:pt idx="7">
                  <c:v>Resource Sharing / ILL (Resources)</c:v>
                </c:pt>
                <c:pt idx="8">
                  <c:v>Integration Systems</c:v>
                </c:pt>
              </c:strCache>
            </c:strRef>
          </c:cat>
          <c:val>
            <c:numRef>
              <c:f>'Bar Graph'!$B$5:$B$13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A7-406F-9D81-63633927374A}"/>
            </c:ext>
          </c:extLst>
        </c:ser>
        <c:ser>
          <c:idx val="1"/>
          <c:order val="1"/>
          <c:tx>
            <c:strRef>
              <c:f>'Bar Graph'!$C$4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61A7-406F-9D81-63633927374A}"/>
              </c:ext>
            </c:extLst>
          </c:dPt>
          <c:cat>
            <c:strRef>
              <c:f>'Bar Graph'!$A$5:$A$13</c:f>
              <c:strCache>
                <c:ptCount val="9"/>
                <c:pt idx="0">
                  <c:v>User Management</c:v>
                </c:pt>
                <c:pt idx="1">
                  <c:v>Acquisitions</c:v>
                </c:pt>
                <c:pt idx="2">
                  <c:v>Resource Management</c:v>
                </c:pt>
                <c:pt idx="3">
                  <c:v>Fulfillment</c:v>
                </c:pt>
                <c:pt idx="4">
                  <c:v>Cataloguing (Resources)</c:v>
                </c:pt>
                <c:pt idx="5">
                  <c:v>Analytics &amp; Reporting</c:v>
                </c:pt>
                <c:pt idx="6">
                  <c:v>Discovery (Primo)</c:v>
                </c:pt>
                <c:pt idx="7">
                  <c:v>Resource Sharing / ILL (Resources)</c:v>
                </c:pt>
                <c:pt idx="8">
                  <c:v>Integration Systems</c:v>
                </c:pt>
              </c:strCache>
            </c:strRef>
          </c:cat>
          <c:val>
            <c:numRef>
              <c:f>'Bar Graph'!$C$5:$C$13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A7-406F-9D81-63633927374A}"/>
            </c:ext>
          </c:extLst>
        </c:ser>
        <c:ser>
          <c:idx val="2"/>
          <c:order val="2"/>
          <c:tx>
            <c:strRef>
              <c:f>'Bar Graph'!$D$4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Graph'!$A$5:$A$13</c:f>
              <c:strCache>
                <c:ptCount val="9"/>
                <c:pt idx="0">
                  <c:v>User Management</c:v>
                </c:pt>
                <c:pt idx="1">
                  <c:v>Acquisitions</c:v>
                </c:pt>
                <c:pt idx="2">
                  <c:v>Resource Management</c:v>
                </c:pt>
                <c:pt idx="3">
                  <c:v>Fulfillment</c:v>
                </c:pt>
                <c:pt idx="4">
                  <c:v>Cataloguing (Resources)</c:v>
                </c:pt>
                <c:pt idx="5">
                  <c:v>Analytics &amp; Reporting</c:v>
                </c:pt>
                <c:pt idx="6">
                  <c:v>Discovery (Primo)</c:v>
                </c:pt>
                <c:pt idx="7">
                  <c:v>Resource Sharing / ILL (Resources)</c:v>
                </c:pt>
                <c:pt idx="8">
                  <c:v>Integration Systems</c:v>
                </c:pt>
              </c:strCache>
            </c:strRef>
          </c:cat>
          <c:val>
            <c:numRef>
              <c:f>'Bar Graph'!$D$5:$D$13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A7-406F-9D81-63633927374A}"/>
            </c:ext>
          </c:extLst>
        </c:ser>
        <c:ser>
          <c:idx val="3"/>
          <c:order val="3"/>
          <c:tx>
            <c:strRef>
              <c:f>'Bar Graph'!$E$4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Graph'!$A$5:$A$13</c:f>
              <c:strCache>
                <c:ptCount val="9"/>
                <c:pt idx="0">
                  <c:v>User Management</c:v>
                </c:pt>
                <c:pt idx="1">
                  <c:v>Acquisitions</c:v>
                </c:pt>
                <c:pt idx="2">
                  <c:v>Resource Management</c:v>
                </c:pt>
                <c:pt idx="3">
                  <c:v>Fulfillment</c:v>
                </c:pt>
                <c:pt idx="4">
                  <c:v>Cataloguing (Resources)</c:v>
                </c:pt>
                <c:pt idx="5">
                  <c:v>Analytics &amp; Reporting</c:v>
                </c:pt>
                <c:pt idx="6">
                  <c:v>Discovery (Primo)</c:v>
                </c:pt>
                <c:pt idx="7">
                  <c:v>Resource Sharing / ILL (Resources)</c:v>
                </c:pt>
                <c:pt idx="8">
                  <c:v>Integration Systems</c:v>
                </c:pt>
              </c:strCache>
            </c:strRef>
          </c:cat>
          <c:val>
            <c:numRef>
              <c:f>'Bar Graph'!$E$5:$E$13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A7-406F-9D81-63633927374A}"/>
            </c:ext>
          </c:extLst>
        </c:ser>
        <c:ser>
          <c:idx val="4"/>
          <c:order val="4"/>
          <c:tx>
            <c:strRef>
              <c:f>'Bar Graph'!$F$4</c:f>
              <c:strCache>
                <c:ptCount val="1"/>
                <c:pt idx="0">
                  <c:v>Not Run</c:v>
                </c:pt>
              </c:strCache>
            </c:strRef>
          </c:tx>
          <c:spPr>
            <a:solidFill>
              <a:schemeClr val="bg2">
                <a:lumMod val="75000"/>
                <a:alpha val="85000"/>
              </a:schemeClr>
            </a:solidFill>
            <a:ln w="22225" cap="flat" cmpd="sng" algn="ctr">
              <a:solidFill>
                <a:schemeClr val="accent1">
                  <a:alpha val="49000"/>
                </a:schemeClr>
              </a:solidFill>
              <a:round/>
            </a:ln>
            <a:effectLst/>
          </c:spPr>
          <c:invertIfNegative val="0"/>
          <c:cat>
            <c:strRef>
              <c:f>'Bar Graph'!$A$5:$A$13</c:f>
              <c:strCache>
                <c:ptCount val="9"/>
                <c:pt idx="0">
                  <c:v>User Management</c:v>
                </c:pt>
                <c:pt idx="1">
                  <c:v>Acquisitions</c:v>
                </c:pt>
                <c:pt idx="2">
                  <c:v>Resource Management</c:v>
                </c:pt>
                <c:pt idx="3">
                  <c:v>Fulfillment</c:v>
                </c:pt>
                <c:pt idx="4">
                  <c:v>Cataloguing (Resources)</c:v>
                </c:pt>
                <c:pt idx="5">
                  <c:v>Analytics &amp; Reporting</c:v>
                </c:pt>
                <c:pt idx="6">
                  <c:v>Discovery (Primo)</c:v>
                </c:pt>
                <c:pt idx="7">
                  <c:v>Resource Sharing / ILL (Resources)</c:v>
                </c:pt>
                <c:pt idx="8">
                  <c:v>Integration Systems</c:v>
                </c:pt>
              </c:strCache>
            </c:strRef>
          </c:cat>
          <c:val>
            <c:numRef>
              <c:f>'Bar Graph'!$F$5:$F$13</c:f>
              <c:numCache>
                <c:formatCode>General</c:formatCode>
                <c:ptCount val="9"/>
                <c:pt idx="0">
                  <c:v>54</c:v>
                </c:pt>
                <c:pt idx="1">
                  <c:v>88</c:v>
                </c:pt>
                <c:pt idx="2">
                  <c:v>61</c:v>
                </c:pt>
                <c:pt idx="3">
                  <c:v>75</c:v>
                </c:pt>
                <c:pt idx="4">
                  <c:v>63</c:v>
                </c:pt>
                <c:pt idx="5">
                  <c:v>13</c:v>
                </c:pt>
                <c:pt idx="6">
                  <c:v>71</c:v>
                </c:pt>
                <c:pt idx="7">
                  <c:v>36</c:v>
                </c:pt>
                <c:pt idx="8">
                  <c:v>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A7-406F-9D81-63633927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34144"/>
        <c:axId val="1860729792"/>
      </c:barChart>
      <c:catAx>
        <c:axId val="18607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29792"/>
        <c:crosses val="autoZero"/>
        <c:auto val="1"/>
        <c:lblAlgn val="ctr"/>
        <c:lblOffset val="100"/>
        <c:tickLblSkip val="1"/>
        <c:noMultiLvlLbl val="0"/>
      </c:catAx>
      <c:valAx>
        <c:axId val="186072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Reports.xlsx]Sheet8!PivotTable34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Test Cases by HTTP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POST</c:v>
                </c:pt>
                <c:pt idx="3">
                  <c:v>PUT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914512"/>
        <c:axId val="1979921040"/>
      </c:barChart>
      <c:catAx>
        <c:axId val="1979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21040"/>
        <c:crosses val="autoZero"/>
        <c:auto val="1"/>
        <c:lblAlgn val="ctr"/>
        <c:lblOffset val="100"/>
        <c:noMultiLvlLbl val="0"/>
      </c:catAx>
      <c:valAx>
        <c:axId val="1979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Defects!$A$5</c:f>
              <c:strCache>
                <c:ptCount val="1"/>
                <c:pt idx="0">
                  <c:v>Open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Defects!$A$6</c:f>
              <c:strCache>
                <c:ptCount val="1"/>
                <c:pt idx="0">
                  <c:v>Reopened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Defects!$B$6:$F$6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Defects!$A$7</c:f>
              <c:strCache>
                <c:ptCount val="1"/>
                <c:pt idx="0">
                  <c:v>Fixed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Defects!$B$7:$F$7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strRef>
              <c:f>Defects!$A$8</c:f>
              <c:strCache>
                <c:ptCount val="1"/>
                <c:pt idx="0">
                  <c:v>Retest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Defects!$B$8:$F$8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strRef>
              <c:f>Defects!$A$9</c:f>
              <c:strCache>
                <c:ptCount val="1"/>
                <c:pt idx="0">
                  <c:v>Closed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Defects!$B$9:$F$9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Defects!$A$10</c:f>
              <c:strCache>
                <c:ptCount val="1"/>
                <c:pt idx="0">
                  <c:v>Deferred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Defects!$B$10:$F$10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Defects!$A$11</c:f>
              <c:strCache>
                <c:ptCount val="1"/>
                <c:pt idx="0">
                  <c:v>Disputed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Defects!$B$4:$F$4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Defects!$B$11:$F$11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j-lt"/>
                <a:ea typeface="+mj-ea"/>
                <a:cs typeface="+mj-cs"/>
              </a:defRPr>
            </a:pPr>
            <a:r>
              <a:rPr lang="en-IN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</a:rPr>
              <a:t>Execution Status - </a:t>
            </a:r>
            <a:r>
              <a:rPr lang="en-IN" sz="1600" b="1" i="0" u="none" strike="noStrike" cap="none" normalizeH="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effectLst/>
              </a:rPr>
              <a:t>Functional Area Wise</a:t>
            </a:r>
            <a:endParaRPr lang="en-IN">
              <a:blipFill>
                <a:blip xmlns:r="http://schemas.openxmlformats.org/officeDocument/2006/relationships" r:embed="rId3"/>
                <a:tile tx="0" ty="0" sx="100000" sy="100000" flip="none" algn="tl"/>
              </a:blip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Streams!$B$1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Streams!$B$2:$B$3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D8-4672-BB35-F4E38033E136}"/>
            </c:ext>
          </c:extLst>
        </c:ser>
        <c:ser>
          <c:idx val="1"/>
          <c:order val="1"/>
          <c:tx>
            <c:strRef>
              <c:f>Streams!$C$1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Streams!$C$2:$C$3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D8-4672-BB35-F4E38033E136}"/>
            </c:ext>
          </c:extLst>
        </c:ser>
        <c:ser>
          <c:idx val="2"/>
          <c:order val="2"/>
          <c:tx>
            <c:strRef>
              <c:f>Streams!$D$1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Streams!$D$2:$D$3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D8-4672-BB35-F4E38033E136}"/>
            </c:ext>
          </c:extLst>
        </c:ser>
        <c:ser>
          <c:idx val="3"/>
          <c:order val="3"/>
          <c:tx>
            <c:strRef>
              <c:f>Streams!$E$1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D8-4672-BB35-F4E38033E136}"/>
            </c:ext>
          </c:extLst>
        </c:ser>
        <c:ser>
          <c:idx val="4"/>
          <c:order val="4"/>
          <c:tx>
            <c:strRef>
              <c:f>Streams!$F$1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D8-4672-BB35-F4E38033E136}"/>
            </c:ext>
          </c:extLst>
        </c:ser>
        <c:ser>
          <c:idx val="5"/>
          <c:order val="5"/>
          <c:tx>
            <c:strRef>
              <c:f>Streams!$G$1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Streams!$G$2:$G$3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5D8-4672-BB35-F4E38033E136}"/>
            </c:ext>
          </c:extLst>
        </c:ser>
        <c:ser>
          <c:idx val="6"/>
          <c:order val="6"/>
          <c:tx>
            <c:strRef>
              <c:f>Streams!$H$1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Streams!$H$2:$H$3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5D8-4672-BB35-F4E38033E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0723808"/>
        <c:axId val="1860725984"/>
      </c:barChart>
      <c:catAx>
        <c:axId val="18607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pattFill prst="pct5">
                  <a:fgClr>
                    <a:schemeClr val="accent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25984"/>
        <c:crosses val="autoZero"/>
        <c:auto val="1"/>
        <c:lblAlgn val="ctr"/>
        <c:lblOffset val="100"/>
        <c:noMultiLvlLbl val="0"/>
      </c:catAx>
      <c:valAx>
        <c:axId val="1860725984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60723808"/>
        <c:crosses val="autoZero"/>
        <c:crossBetween val="between"/>
        <c:minorUnit val="100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rect">
            <a:fillToRect l="100000" b="100000"/>
          </a:path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91981526036097339"/>
          <c:y val="0.17507910469524643"/>
          <c:w val="7.2468690256310558E-2"/>
          <c:h val="0.57465660542432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rect">
        <a:fillToRect r="100000" b="100000"/>
      </a:path>
      <a:tileRect l="-100000" t="-10000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  <a:latin typeface="+mj-lt"/>
                <a:ea typeface="+mj-ea"/>
                <a:cs typeface="+mj-cs"/>
              </a:defRPr>
            </a:pPr>
            <a:r>
              <a:rPr lang="en-IN" baseline="0">
                <a:blipFill>
                  <a:blip xmlns:r="http://schemas.openxmlformats.org/officeDocument/2006/relationships" r:embed="rId3"/>
                  <a:tile tx="0" ty="0" sx="100000" sy="100000" flip="none" algn="tl"/>
                </a:blipFill>
              </a:rPr>
              <a:t>Execution Status - Blog/posts</a:t>
            </a:r>
            <a:endParaRPr lang="en-IN">
              <a:blipFill>
                <a:blip xmlns:r="http://schemas.openxmlformats.org/officeDocument/2006/relationships" r:embed="rId3"/>
                <a:tile tx="0" ty="0" sx="100000" sy="100000" flip="none" algn="tl"/>
              </a:blipFill>
            </a:endParaRPr>
          </a:p>
        </c:rich>
      </c:tx>
      <c:layout>
        <c:manualLayout>
          <c:xMode val="edge"/>
          <c:yMode val="edge"/>
          <c:x val="0.148705758924981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Streams!$B$1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66-4A60-A282-3096D7296842}"/>
            </c:ext>
          </c:extLst>
        </c:ser>
        <c:ser>
          <c:idx val="1"/>
          <c:order val="1"/>
          <c:tx>
            <c:strRef>
              <c:f>Streams!$C$1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66-4A60-A282-3096D7296842}"/>
            </c:ext>
          </c:extLst>
        </c:ser>
        <c:ser>
          <c:idx val="2"/>
          <c:order val="2"/>
          <c:tx>
            <c:strRef>
              <c:f>Streams!$D$1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Streams!$D$2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66-4A60-A282-3096D7296842}"/>
            </c:ext>
          </c:extLst>
        </c:ser>
        <c:ser>
          <c:idx val="3"/>
          <c:order val="3"/>
          <c:tx>
            <c:strRef>
              <c:f>Streams!$E$1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66-4A60-A282-3096D7296842}"/>
            </c:ext>
          </c:extLst>
        </c:ser>
        <c:ser>
          <c:idx val="4"/>
          <c:order val="4"/>
          <c:tx>
            <c:strRef>
              <c:f>Streams!$F$1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66-4A60-A282-3096D7296842}"/>
            </c:ext>
          </c:extLst>
        </c:ser>
        <c:ser>
          <c:idx val="5"/>
          <c:order val="5"/>
          <c:tx>
            <c:strRef>
              <c:f>Streams!$G$1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Streams!$G$2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66-4A60-A282-3096D7296842}"/>
            </c:ext>
          </c:extLst>
        </c:ser>
        <c:ser>
          <c:idx val="6"/>
          <c:order val="6"/>
          <c:tx>
            <c:strRef>
              <c:f>Streams!$H$1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Streams!$A$2</c:f>
              <c:strCache>
                <c:ptCount val="1"/>
                <c:pt idx="0">
                  <c:v>Blog/posts</c:v>
                </c:pt>
              </c:strCache>
            </c:strRef>
          </c:cat>
          <c:val>
            <c:numRef>
              <c:f>Streams!$H$2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66-4A60-A282-3096D7296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0726528"/>
        <c:axId val="1665269376"/>
      </c:barChart>
      <c:catAx>
        <c:axId val="18607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pattFill prst="pct5">
                  <a:fgClr>
                    <a:schemeClr val="accent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69376"/>
        <c:crosses val="autoZero"/>
        <c:auto val="1"/>
        <c:lblAlgn val="ctr"/>
        <c:lblOffset val="100"/>
        <c:noMultiLvlLbl val="0"/>
      </c:catAx>
      <c:valAx>
        <c:axId val="16652693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26528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83395669291338592"/>
          <c:y val="0.21211614173228346"/>
          <c:w val="0.14317585301837271"/>
          <c:h val="0.66724919801691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rect">
        <a:fillToRect r="100000" b="100000"/>
      </a:path>
      <a:tileRect l="-100000" t="-10000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blipFill>
                  <a:blip xmlns:r="http://schemas.openxmlformats.org/officeDocument/2006/relationships" r:embed="rId4"/>
                  <a:tile tx="0" ty="0" sx="100000" sy="100000" flip="none" algn="tl"/>
                </a:blipFill>
                <a:latin typeface="+mj-lt"/>
                <a:ea typeface="+mj-ea"/>
                <a:cs typeface="+mj-cs"/>
              </a:defRPr>
            </a:pPr>
            <a:r>
              <a:rPr lang="en-IN" sz="1600" b="1" i="0" baseline="0">
                <a:effectLst/>
              </a:rPr>
              <a:t>Execution Status - Blog/categories</a:t>
            </a:r>
            <a:endParaRPr lang="en-IN" sz="1600">
              <a:effectLst/>
            </a:endParaRPr>
          </a:p>
        </c:rich>
      </c:tx>
      <c:layout>
        <c:manualLayout>
          <c:xMode val="edge"/>
          <c:yMode val="edge"/>
          <c:x val="0.17668285154669444"/>
          <c:y val="2.7620459710724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blipFill>
                <a:blip xmlns:r="http://schemas.openxmlformats.org/officeDocument/2006/relationships" r:embed="rId4"/>
                <a:tile tx="0" ty="0" sx="100000" sy="100000" flip="none" algn="tl"/>
              </a:blip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Streams!$B$1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66-4A60-A282-3096D7296842}"/>
            </c:ext>
          </c:extLst>
        </c:ser>
        <c:ser>
          <c:idx val="1"/>
          <c:order val="1"/>
          <c:tx>
            <c:strRef>
              <c:f>Streams!$C$1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66-4A60-A282-3096D7296842}"/>
            </c:ext>
          </c:extLst>
        </c:ser>
        <c:ser>
          <c:idx val="2"/>
          <c:order val="2"/>
          <c:tx>
            <c:strRef>
              <c:f>Streams!$D$1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Streams!$D$3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66-4A60-A282-3096D7296842}"/>
            </c:ext>
          </c:extLst>
        </c:ser>
        <c:ser>
          <c:idx val="3"/>
          <c:order val="3"/>
          <c:tx>
            <c:strRef>
              <c:f>Streams!$E$1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C0504D">
                    <a:lumMod val="67000"/>
                  </a:srgbClr>
                </a:gs>
                <a:gs pos="48000">
                  <a:srgbClr val="C0504D">
                    <a:lumMod val="97000"/>
                    <a:lumOff val="3000"/>
                  </a:srgbClr>
                </a:gs>
                <a:gs pos="100000">
                  <a:srgbClr val="C0504D">
                    <a:lumMod val="60000"/>
                    <a:lumOff val="40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Streams!$E$3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66-4A60-A282-3096D7296842}"/>
            </c:ext>
          </c:extLst>
        </c:ser>
        <c:ser>
          <c:idx val="4"/>
          <c:order val="4"/>
          <c:tx>
            <c:strRef>
              <c:f>Streams!$F$1</c:f>
              <c:strCache>
                <c:ptCount val="1"/>
                <c:pt idx="0">
                  <c:v>Deferred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66-4A60-A282-3096D7296842}"/>
            </c:ext>
          </c:extLst>
        </c:ser>
        <c:ser>
          <c:idx val="5"/>
          <c:order val="5"/>
          <c:tx>
            <c:strRef>
              <c:f>Streams!$G$1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66-4A60-A282-3096D7296842}"/>
            </c:ext>
          </c:extLst>
        </c:ser>
        <c:ser>
          <c:idx val="6"/>
          <c:order val="6"/>
          <c:tx>
            <c:strRef>
              <c:f>Streams!$H$1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Streams!$A$3</c:f>
              <c:strCache>
                <c:ptCount val="1"/>
                <c:pt idx="0">
                  <c:v>Blog/Categories</c:v>
                </c:pt>
              </c:strCache>
            </c:strRef>
          </c:cat>
          <c:val>
            <c:numRef>
              <c:f>Streams!$H$3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66-4A60-A282-3096D7296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65271008"/>
        <c:axId val="1665272096"/>
      </c:barChart>
      <c:catAx>
        <c:axId val="16652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pattFill prst="pct5">
                  <a:fgClr>
                    <a:schemeClr val="accent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2096"/>
        <c:crosses val="autoZero"/>
        <c:auto val="1"/>
        <c:lblAlgn val="ctr"/>
        <c:lblOffset val="100"/>
        <c:noMultiLvlLbl val="0"/>
      </c:catAx>
      <c:valAx>
        <c:axId val="166527209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outerShdw blurRad="50800" dist="50800" dir="1800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1008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40000"/>
                <a:lumOff val="60000"/>
              </a:schemeClr>
            </a:gs>
            <a:gs pos="46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8089566929133859"/>
          <c:y val="0.23063466025080198"/>
          <c:w val="0.16817585301837271"/>
          <c:h val="0.64873067949839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rect">
        <a:fillToRect r="100000" b="100000"/>
      </a:path>
      <a:tileRect l="-100000" t="-10000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Cases -Execution Log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POST</c:v>
                </c:pt>
                <c:pt idx="3">
                  <c:v>PUT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26592"/>
        <c:axId val="2037527680"/>
      </c:barChart>
      <c:catAx>
        <c:axId val="20375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7680"/>
        <c:crosses val="autoZero"/>
        <c:auto val="1"/>
        <c:lblAlgn val="ctr"/>
        <c:lblOffset val="100"/>
        <c:noMultiLvlLbl val="0"/>
      </c:catAx>
      <c:valAx>
        <c:axId val="20375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Reports.xlsx]Sheet3!PivotTable16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Status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Failed, fetching wrong records</c:v>
                </c:pt>
                <c:pt idx="1">
                  <c:v>Test failed-updating the existing record
but not creating new records</c:v>
                </c:pt>
                <c:pt idx="2">
                  <c:v>Test passed</c:v>
                </c:pt>
                <c:pt idx="3">
                  <c:v>Test Passed-updating the existing record but not creating new records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02912"/>
        <c:axId val="1958195840"/>
      </c:lineChart>
      <c:catAx>
        <c:axId val="19582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95840"/>
        <c:crosses val="autoZero"/>
        <c:auto val="1"/>
        <c:lblAlgn val="ctr"/>
        <c:lblOffset val="100"/>
        <c:noMultiLvlLbl val="0"/>
      </c:catAx>
      <c:valAx>
        <c:axId val="1958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UAT Execution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91-4CCF-A051-958DCF36CE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91-4CCF-A051-958DCF36CE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691-4CCF-A051-958DCF36CE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691-4CCF-A051-958DCF36CE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691-4CCF-A051-958DCF36CE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691-4CCF-A051-958DCF36CE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691-4CCF-A051-958DCF36CE95}"/>
              </c:ext>
            </c:extLst>
          </c:dPt>
          <c:cat>
            <c:strRef>
              <c:f>Status!$D$24:$D$30</c:f>
              <c:strCache>
                <c:ptCount val="7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In Progress</c:v>
                </c:pt>
                <c:pt idx="4">
                  <c:v>No Run</c:v>
                </c:pt>
                <c:pt idx="5">
                  <c:v>Undetermined</c:v>
                </c:pt>
                <c:pt idx="6">
                  <c:v>Test Case Planned</c:v>
                </c:pt>
              </c:strCache>
            </c:strRef>
          </c:cat>
          <c:val>
            <c:numRef>
              <c:f>Status!$E$24:$E$30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1F-4386-86DE-21D93C36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</c:pivotFmt>
      <c:pivotFmt>
        <c:idx val="5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dLbl>
          <c:idx val="0"/>
          <c:layout>
            <c:manualLayout>
              <c:x val="7.5614366729678598E-3"/>
              <c:y val="-4.08684601413180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4.6208245866537603E-17"/>
              <c:y val="-3.065134510598849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2.5204788909892902E-3"/>
              <c:y val="-4.08684601413180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8.8215768870101106E-3"/>
              <c:y val="-3.065134510598849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3.7807183364839299E-3"/>
              <c:y val="-4.08684601413180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8.8216761184624903E-3"/>
              <c:y val="-6.2437203935994994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5.0408585505261503E-3"/>
              <c:y val="-3.74630232952904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0"/>
              <c:y val="-4.427416515309459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3.7807183364839299E-3"/>
              <c:y val="-3.06516132717374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1.2602394454946399E-3"/>
              <c:y val="-3.0651345105988499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1.2602394454946399E-3"/>
              <c:y val="-4.086846014131800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1.2602394454946399E-3"/>
              <c:y val="-3.746275512954150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</c:pivotFmt>
      <c:pivotFmt>
        <c:idx val="21"/>
        <c:dLbl>
          <c:idx val="0"/>
          <c:layout>
            <c:manualLayout>
              <c:x val="2.1217730246405799E-3"/>
              <c:y val="-2.5965598240227602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4.0221061805904103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3.9550280095585104E-3"/>
              <c:y val="-5.1931196480455204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52236964670568E-2"/>
              <c:y val="-2.0445352945061099E-7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3.8058991436726898E-3"/>
              <c:y val="2.5963553704933099E-3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6492229622581699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7.61179828734539E-3"/>
              <c:y val="-2.5965598240227602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1.52236964670568E-2"/>
              <c:y val="-2.0445352945061099E-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1.52236964670568E-2"/>
              <c:y val="-2.0445352945061099E-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1.5810274492923101E-2"/>
              <c:y val="-6.2551456544235495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6.85111894693336E-2"/>
              <c:y val="-3.29218192338082E-2"/>
            </c:manualLayout>
          </c:layout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0456868221198E-2"/>
          <c:y val="7.2230283441644005E-2"/>
          <c:w val="0.695331786572707"/>
          <c:h val="0.68214443718552698"/>
        </c:manualLayout>
      </c:layout>
      <c:barChart>
        <c:barDir val="bar"/>
        <c:grouping val="stacked"/>
        <c:varyColors val="0"/>
        <c:ser>
          <c:idx val="0"/>
          <c:order val="0"/>
          <c:tx>
            <c:v>Passed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141</c:v>
              </c:pt>
              <c:pt idx="1">
                <c:v>25</c:v>
              </c:pt>
              <c:pt idx="2">
                <c:v>0</c:v>
              </c:pt>
              <c:pt idx="3">
                <c:v>6</c:v>
              </c:pt>
              <c:pt idx="4">
                <c:v>0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E-4B42-B51E-93B934FF4BC3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3E-4B42-B51E-93B934FF4BC3}"/>
            </c:ext>
          </c:extLst>
        </c:ser>
        <c:ser>
          <c:idx val="2"/>
          <c:order val="2"/>
          <c:tx>
            <c:v>In Progress</c:v>
          </c:tx>
          <c:invertIfNegative val="0"/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0</c:v>
              </c:pt>
              <c:pt idx="5">
                <c:v>5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3E-4B42-B51E-93B934FF4BC3}"/>
            </c:ext>
          </c:extLst>
        </c:ser>
        <c:ser>
          <c:idx val="3"/>
          <c:order val="3"/>
          <c:tx>
            <c:v>Blocked</c:v>
          </c:tx>
          <c:invertIfNegative val="0"/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3E-4B42-B51E-93B934FF4BC3}"/>
            </c:ext>
          </c:extLst>
        </c:ser>
        <c:ser>
          <c:idx val="4"/>
          <c:order val="4"/>
          <c:tx>
            <c:v>Not Run</c:v>
          </c:tx>
          <c:invertIfNegative val="0"/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1023</c:v>
              </c:pt>
              <c:pt idx="1">
                <c:v>688</c:v>
              </c:pt>
              <c:pt idx="2">
                <c:v>701</c:v>
              </c:pt>
              <c:pt idx="3">
                <c:v>2909</c:v>
              </c:pt>
              <c:pt idx="4">
                <c:v>16</c:v>
              </c:pt>
              <c:pt idx="5">
                <c:v>2558</c:v>
              </c:pt>
              <c:pt idx="6">
                <c:v>123</c:v>
              </c:pt>
              <c:pt idx="7">
                <c:v>488</c:v>
              </c:pt>
              <c:pt idx="8">
                <c:v>87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3E-4B42-B51E-93B934FF4BC3}"/>
            </c:ext>
          </c:extLst>
        </c:ser>
        <c:ser>
          <c:idx val="5"/>
          <c:order val="5"/>
          <c:tx>
            <c:v>Undetermined</c:v>
          </c:tx>
          <c:invertIfNegative val="0"/>
          <c:cat>
            <c:strLit>
              <c:ptCount val="9"/>
              <c:pt idx="0">
                <c:v>Registration and Login</c:v>
              </c:pt>
              <c:pt idx="1">
                <c:v>Profile</c:v>
              </c:pt>
              <c:pt idx="2">
                <c:v>Accounts</c:v>
              </c:pt>
              <c:pt idx="3">
                <c:v>Transfers and Payments</c:v>
              </c:pt>
              <c:pt idx="4">
                <c:v>Backoffice</c:v>
              </c:pt>
              <c:pt idx="5">
                <c:v>Cards</c:v>
              </c:pt>
              <c:pt idx="6">
                <c:v>Investments</c:v>
              </c:pt>
              <c:pt idx="7">
                <c:v>Islamic Finance</c:v>
              </c:pt>
              <c:pt idx="8">
                <c:v>Exchange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33E-4B42-B51E-93B934FF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733056"/>
        <c:axId val="1860719456"/>
      </c:barChart>
      <c:catAx>
        <c:axId val="1860733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860719456"/>
        <c:crosses val="autoZero"/>
        <c:auto val="1"/>
        <c:lblAlgn val="ctr"/>
        <c:lblOffset val="100"/>
        <c:noMultiLvlLbl val="0"/>
      </c:catAx>
      <c:valAx>
        <c:axId val="1860719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07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ALMA - UAT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Streams!$B$2:$B$3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28-44C9-AFBB-E85D5B3EF4C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7F28-44C9-AFBB-E85D5B3EF4C2}"/>
              </c:ext>
            </c:extLst>
          </c:dPt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Streams!$C$2:$C$3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28-44C9-AFBB-E85D5B3EF4C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Streams!$D$2:$D$3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28-44C9-AFBB-E85D5B3EF4C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28-44C9-AFBB-E85D5B3EF4C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bg2">
                <a:lumMod val="75000"/>
                <a:alpha val="85000"/>
              </a:schemeClr>
            </a:solidFill>
            <a:ln w="22225" cap="flat" cmpd="sng" algn="ctr">
              <a:solidFill>
                <a:schemeClr val="accent1">
                  <a:alpha val="49000"/>
                </a:schemeClr>
              </a:solidFill>
              <a:round/>
            </a:ln>
            <a:effectLst/>
          </c:spPr>
          <c:invertIfNegative val="0"/>
          <c:cat>
            <c:strRef>
              <c:f>Streams!$A$2:$A$3</c:f>
              <c:strCache>
                <c:ptCount val="2"/>
                <c:pt idx="0">
                  <c:v>Blog/posts</c:v>
                </c:pt>
                <c:pt idx="1">
                  <c:v>Blog/Categories</c:v>
                </c:pt>
              </c:strCache>
            </c:strRef>
          </c:cat>
          <c:val>
            <c:numRef>
              <c:f>Streams!$F$2:$F$3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28-44C9-AFBB-E85D5B3EF4C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30880"/>
        <c:axId val="1860731968"/>
      </c:barChart>
      <c:catAx>
        <c:axId val="18607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31968"/>
        <c:crosses val="autoZero"/>
        <c:auto val="1"/>
        <c:lblAlgn val="ctr"/>
        <c:lblOffset val="100"/>
        <c:tickLblSkip val="1"/>
        <c:noMultiLvlLbl val="0"/>
      </c:catAx>
      <c:valAx>
        <c:axId val="186073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Cases -Execution Log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POST</c:v>
                </c:pt>
                <c:pt idx="3">
                  <c:v>PUT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39104"/>
        <c:axId val="2037528768"/>
      </c:barChart>
      <c:catAx>
        <c:axId val="20375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8768"/>
        <c:crosses val="autoZero"/>
        <c:auto val="1"/>
        <c:lblAlgn val="ctr"/>
        <c:lblOffset val="100"/>
        <c:noMultiLvlLbl val="0"/>
      </c:catAx>
      <c:valAx>
        <c:axId val="2037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Status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4"/>
                <c:pt idx="0">
                  <c:v>Failed, fetching wrong records</c:v>
                </c:pt>
                <c:pt idx="1">
                  <c:v>Test failed-updating the existing record
but not creating new records</c:v>
                </c:pt>
                <c:pt idx="2">
                  <c:v>Test passed</c:v>
                </c:pt>
                <c:pt idx="3">
                  <c:v>Test Passed-updating the existing record but not creating new records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528224"/>
        <c:axId val="2037530944"/>
      </c:lineChart>
      <c:catAx>
        <c:axId val="20375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0944"/>
        <c:crosses val="autoZero"/>
        <c:auto val="1"/>
        <c:lblAlgn val="ctr"/>
        <c:lblOffset val="100"/>
        <c:noMultiLvlLbl val="0"/>
      </c:catAx>
      <c:valAx>
        <c:axId val="20375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Reports.xlsx]Sheet7!PivotTable29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Cases by Test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Sheet7!$A$4:$A$5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912880"/>
        <c:axId val="1979922128"/>
      </c:barChart>
      <c:catAx>
        <c:axId val="19799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22128"/>
        <c:crosses val="autoZero"/>
        <c:auto val="1"/>
        <c:lblAlgn val="ctr"/>
        <c:lblOffset val="100"/>
        <c:noMultiLvlLbl val="0"/>
      </c:catAx>
      <c:valAx>
        <c:axId val="19799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Reports.xlsx]Sheet8!PivotTable34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Cases by HTTP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Sheet8!$A$4:$A$7</c:f>
              <c:strCache>
                <c:ptCount val="4"/>
                <c:pt idx="0">
                  <c:v>DELETE</c:v>
                </c:pt>
                <c:pt idx="1">
                  <c:v>GET</c:v>
                </c:pt>
                <c:pt idx="2">
                  <c:v>POST</c:v>
                </c:pt>
                <c:pt idx="3">
                  <c:v>PUT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2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38016"/>
        <c:axId val="2037533120"/>
      </c:barChart>
      <c:catAx>
        <c:axId val="20375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3120"/>
        <c:crosses val="autoZero"/>
        <c:auto val="1"/>
        <c:lblAlgn val="ctr"/>
        <c:lblOffset val="100"/>
        <c:noMultiLvlLbl val="0"/>
      </c:catAx>
      <c:valAx>
        <c:axId val="20375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[Lumira-DX Test Reports.xlsx]Sheet7!PivotTable29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Test Cases by Test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3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918864"/>
        <c:axId val="1979917232"/>
      </c:barChart>
      <c:catAx>
        <c:axId val="1979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7232"/>
        <c:crosses val="autoZero"/>
        <c:auto val="1"/>
        <c:lblAlgn val="ctr"/>
        <c:lblOffset val="100"/>
        <c:noMultiLvlLbl val="0"/>
      </c:catAx>
      <c:valAx>
        <c:axId val="1979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39</xdr:row>
      <xdr:rowOff>84667</xdr:rowOff>
    </xdr:from>
    <xdr:to>
      <xdr:col>13</xdr:col>
      <xdr:colOff>762000</xdr:colOff>
      <xdr:row>57</xdr:row>
      <xdr:rowOff>71015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CA11A1F-3A28-44A7-AB97-0A2316999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465666</xdr:colOff>
      <xdr:row>0</xdr:row>
      <xdr:rowOff>0</xdr:rowOff>
    </xdr:from>
    <xdr:to>
      <xdr:col>13</xdr:col>
      <xdr:colOff>931332</xdr:colOff>
      <xdr:row>1</xdr:row>
      <xdr:rowOff>567266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9035D801-6C11-420E-A933-F581E177D77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6733" y="0"/>
          <a:ext cx="1447799" cy="795866"/>
        </a:xfrm>
        <a:prstGeom prst="rect">
          <a:avLst/>
        </a:prstGeom>
      </xdr:spPr>
    </xdr:pic>
    <xdr:clientData/>
  </xdr:twoCellAnchor>
  <xdr:twoCellAnchor>
    <xdr:from>
      <xdr:col>2</xdr:col>
      <xdr:colOff>304800</xdr:colOff>
      <xdr:row>63</xdr:row>
      <xdr:rowOff>8467</xdr:rowOff>
    </xdr:from>
    <xdr:to>
      <xdr:col>5</xdr:col>
      <xdr:colOff>177800</xdr:colOff>
      <xdr:row>77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FD50BFB-0312-4AC6-B69B-AF5093E9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7</xdr:row>
      <xdr:rowOff>140970</xdr:rowOff>
    </xdr:from>
    <xdr:to>
      <xdr:col>11</xdr:col>
      <xdr:colOff>0</xdr:colOff>
      <xdr:row>22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F48CDC5-68A1-4A7D-9B96-751045FD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220980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791F897-8612-4293-998A-3581AFEAE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27</xdr:row>
      <xdr:rowOff>41910</xdr:rowOff>
    </xdr:from>
    <xdr:to>
      <xdr:col>12</xdr:col>
      <xdr:colOff>0</xdr:colOff>
      <xdr:row>41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64A4158-9E65-436D-B880-587DB028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5</xdr:col>
      <xdr:colOff>403860</xdr:colOff>
      <xdr:row>28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9</xdr:col>
      <xdr:colOff>220980</xdr:colOff>
      <xdr:row>31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50</xdr:row>
      <xdr:rowOff>180976</xdr:rowOff>
    </xdr:from>
    <xdr:to>
      <xdr:col>11</xdr:col>
      <xdr:colOff>9526</xdr:colOff>
      <xdr:row>71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1331595</xdr:colOff>
      <xdr:row>27</xdr:row>
      <xdr:rowOff>39052</xdr:rowOff>
    </xdr:from>
    <xdr:to>
      <xdr:col>13</xdr:col>
      <xdr:colOff>64770</xdr:colOff>
      <xdr:row>44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480059</xdr:colOff>
      <xdr:row>27</xdr:row>
      <xdr:rowOff>53340</xdr:rowOff>
    </xdr:from>
    <xdr:to>
      <xdr:col>13</xdr:col>
      <xdr:colOff>38100</xdr:colOff>
      <xdr:row>29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62EFD10-2193-4A09-A0D9-FC27F1C58B88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6439" y="4998720"/>
          <a:ext cx="647701" cy="480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49530</xdr:rowOff>
    </xdr:from>
    <xdr:to>
      <xdr:col>10</xdr:col>
      <xdr:colOff>571500</xdr:colOff>
      <xdr:row>12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15240</xdr:rowOff>
    </xdr:from>
    <xdr:to>
      <xdr:col>9</xdr:col>
      <xdr:colOff>480060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2</xdr:col>
      <xdr:colOff>1539240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5</xdr:col>
      <xdr:colOff>449580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327661</xdr:colOff>
      <xdr:row>2</xdr:row>
      <xdr:rowOff>518161</xdr:rowOff>
    </xdr:from>
    <xdr:to>
      <xdr:col>4</xdr:col>
      <xdr:colOff>1325881</xdr:colOff>
      <xdr:row>2</xdr:row>
      <xdr:rowOff>962640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1" y="1379221"/>
          <a:ext cx="998220" cy="444479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1</xdr:row>
      <xdr:rowOff>137160</xdr:rowOff>
    </xdr:from>
    <xdr:to>
      <xdr:col>4</xdr:col>
      <xdr:colOff>1249680</xdr:colOff>
      <xdr:row>1</xdr:row>
      <xdr:rowOff>636872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320040"/>
          <a:ext cx="1051560" cy="499712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3</xdr:row>
      <xdr:rowOff>144664</xdr:rowOff>
    </xdr:from>
    <xdr:to>
      <xdr:col>4</xdr:col>
      <xdr:colOff>1653541</xdr:colOff>
      <xdr:row>3</xdr:row>
      <xdr:rowOff>853463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1" y="2423044"/>
          <a:ext cx="1539240" cy="7087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34290</xdr:rowOff>
    </xdr:from>
    <xdr:to>
      <xdr:col>12</xdr:col>
      <xdr:colOff>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8</xdr:row>
      <xdr:rowOff>34290</xdr:rowOff>
    </xdr:from>
    <xdr:to>
      <xdr:col>11</xdr:col>
      <xdr:colOff>441960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906780</xdr:colOff>
      <xdr:row>2</xdr:row>
      <xdr:rowOff>163830</xdr:rowOff>
    </xdr:from>
    <xdr:to>
      <xdr:col>13</xdr:col>
      <xdr:colOff>312420</xdr:colOff>
      <xdr:row>15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33.979276620368" createdVersion="5" refreshedVersion="5" minRefreshableVersion="3" recordCount="13">
  <cacheSource type="worksheet">
    <worksheetSource ref="A1:H14" sheet="TESTEXECUTIONLOG"/>
  </cacheSource>
  <cacheFields count="8">
    <cacheField name="S.no" numFmtId="0">
      <sharedItems containsSemiMixedTypes="0" containsString="0" containsNumber="1" containsInteger="1" minValue="1" maxValue="13"/>
    </cacheField>
    <cacheField name="PathParam route" numFmtId="0">
      <sharedItems/>
    </cacheField>
    <cacheField name="HTTP method" numFmtId="0">
      <sharedItems count="4">
        <s v="GET"/>
        <s v="POST"/>
        <s v="PUT"/>
        <s v="DELETE"/>
      </sharedItems>
    </cacheField>
    <cacheField name="Response Type" numFmtId="0">
      <sharedItems/>
    </cacheField>
    <cacheField name="Full Route" numFmtId="0">
      <sharedItems/>
    </cacheField>
    <cacheField name="Description" numFmtId="0">
      <sharedItems/>
    </cacheField>
    <cacheField name="Status Code" numFmtId="0">
      <sharedItems containsMixedTypes="1" containsNumber="1" containsInteger="1" minValue="200" maxValue="204"/>
    </cacheField>
    <cacheField name="Tes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633.980643402778" createdVersion="5" refreshedVersion="5" minRefreshableVersion="3" recordCount="13">
  <cacheSource type="worksheet">
    <worksheetSource ref="A1:H14" sheet="TESTEXECUTIONLOG"/>
  </cacheSource>
  <cacheFields count="8">
    <cacheField name="S.no" numFmtId="0">
      <sharedItems containsSemiMixedTypes="0" containsString="0" containsNumber="1" containsInteger="1" minValue="1" maxValue="13"/>
    </cacheField>
    <cacheField name="PathParam route" numFmtId="0">
      <sharedItems/>
    </cacheField>
    <cacheField name="HTTP method" numFmtId="0">
      <sharedItems/>
    </cacheField>
    <cacheField name="Response Type" numFmtId="0">
      <sharedItems/>
    </cacheField>
    <cacheField name="Full Route" numFmtId="0">
      <sharedItems/>
    </cacheField>
    <cacheField name="Description" numFmtId="0">
      <sharedItems/>
    </cacheField>
    <cacheField name="Status Code" numFmtId="0">
      <sharedItems containsMixedTypes="1" containsNumber="1" containsInteger="1" minValue="200" maxValue="204"/>
    </cacheField>
    <cacheField name="Test Status" numFmtId="0">
      <sharedItems count="4">
        <s v="Test passed"/>
        <s v="Failed, fetching wrong records"/>
        <s v="Test failed-updating the existing record_x000a_but not creating new records"/>
        <s v="Test Passed-updating the existing record but not creating new recor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634.564846064815" createdVersion="5" refreshedVersion="5" minRefreshableVersion="3" recordCount="28">
  <cacheSource type="worksheet">
    <worksheetSource ref="A1:E29" sheet="Test Cases"/>
  </cacheSource>
  <cacheFields count="5">
    <cacheField name="Functional area" numFmtId="0">
      <sharedItems containsBlank="1"/>
    </cacheField>
    <cacheField name="Test Cases" numFmtId="0">
      <sharedItems/>
    </cacheField>
    <cacheField name="HTTP Method" numFmtId="0">
      <sharedItems/>
    </cacheField>
    <cacheField name="Status code" numFmtId="0">
      <sharedItems/>
    </cacheField>
    <cacheField name="Test Status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634.573352777777" createdVersion="5" refreshedVersion="5" minRefreshableVersion="3" recordCount="28">
  <cacheSource type="worksheet">
    <worksheetSource ref="A1:E29" sheet="Test Cases"/>
  </cacheSource>
  <cacheFields count="5">
    <cacheField name="Functional area" numFmtId="0">
      <sharedItems containsBlank="1"/>
    </cacheField>
    <cacheField name="Test Cases" numFmtId="0">
      <sharedItems/>
    </cacheField>
    <cacheField name="HTTP Method" numFmtId="0">
      <sharedItems count="4">
        <s v="GET"/>
        <s v="POST"/>
        <s v="PUT"/>
        <s v="DELETE"/>
      </sharedItems>
    </cacheField>
    <cacheField name="Status code" numFmtId="0">
      <sharedItems/>
    </cacheField>
    <cacheField name="Tes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/posts"/>
    <x v="0"/>
    <s v="JSON"/>
    <s v="http://localhost:8888/api/blog/posts/?page=1&amp;bool=true&amp;per_page=20"/>
    <s v="return list of blog posts"/>
    <n v="200"/>
    <s v="Test passed"/>
  </r>
  <r>
    <n v="2"/>
    <s v="/post/{id}"/>
    <x v="0"/>
    <s v="JSON"/>
    <s v="http://localhost:8888/api/blog/posts/{id}"/>
    <s v="returns a blog post"/>
    <n v="200"/>
    <s v="Failed, fetching wrong records"/>
  </r>
  <r>
    <n v="3"/>
    <s v="/create"/>
    <x v="1"/>
    <s v="JSON"/>
    <s v="http://localhost:8888/api/blog/posts/create"/>
    <s v="creates a new blog post"/>
    <n v="201"/>
    <s v="Test passed"/>
  </r>
  <r>
    <n v="4"/>
    <s v="/update/{id}"/>
    <x v="2"/>
    <s v="JSON"/>
    <s v="http://localhost:8888/api/blog/posts/update/{id}"/>
    <s v="update/create a post"/>
    <s v="204-update_x000a_404-not found when giving new record"/>
    <s v="Test failed-updating the existing record_x000a_but not creating new records"/>
  </r>
  <r>
    <n v="5"/>
    <s v="/delete/{id}"/>
    <x v="3"/>
    <s v="JSON"/>
    <s v="http://localhost:8888/api/blog/posts/delete/{id}"/>
    <s v="delete a post"/>
    <n v="204"/>
    <s v="Test passed"/>
  </r>
  <r>
    <n v="6"/>
    <s v="/post/{year}"/>
    <x v="0"/>
    <s v="JSON"/>
    <s v="http://localhost:8888/api/blog/posts/{year}"/>
    <s v="return list of posts in a specified year"/>
    <n v="200"/>
    <s v="Test passed"/>
  </r>
  <r>
    <n v="7"/>
    <s v="/post/{year}/{month}"/>
    <x v="0"/>
    <s v="JSON"/>
    <s v="http://localhost:8888/api/blog/posts/{year}/{month}"/>
    <s v="return list of posts in a specified year and month"/>
    <n v="200"/>
    <s v="Test passed"/>
  </r>
  <r>
    <n v="8"/>
    <s v="/post/{year}/{month}/{day}"/>
    <x v="0"/>
    <s v="JSON"/>
    <s v="http://localhost:8888/api/blog/posts/{year}/{month}/{day}"/>
    <s v="return list of posts in a specified year ,month and day"/>
    <n v="200"/>
    <s v="Test passed"/>
  </r>
  <r>
    <n v="9"/>
    <s v="/categories"/>
    <x v="0"/>
    <s v="JSON"/>
    <s v="http://localhost:8888/api/blog/categories/"/>
    <s v="Return list of blog categories"/>
    <n v="200"/>
    <s v="Test passed"/>
  </r>
  <r>
    <n v="10"/>
    <s v="/create"/>
    <x v="1"/>
    <s v="JSON"/>
    <s v="http://localhost:8888/api/blog/categories/create"/>
    <s v="creates a new blog categories"/>
    <n v="201"/>
    <s v="Test passed"/>
  </r>
  <r>
    <n v="11"/>
    <s v="/categories/{id}"/>
    <x v="0"/>
    <s v="JSON"/>
    <s v="http://localhost:8888/api/blog/categories/{id}"/>
    <s v="Returns a category with list of posts"/>
    <n v="200"/>
    <s v="Test passed"/>
  </r>
  <r>
    <n v="12"/>
    <s v="/update/{id}"/>
    <x v="2"/>
    <s v="JSON"/>
    <s v="http://localhost:8888/api/blog/categories/update/{id}"/>
    <s v="updates a blog category"/>
    <s v="204_x000a_404-not found whe given new id"/>
    <s v="Test Passed-updating the existing record but not creating new records"/>
  </r>
  <r>
    <n v="13"/>
    <s v="/delete/{id}"/>
    <x v="3"/>
    <s v="JSON"/>
    <s v="http://localhost:8888/api/blog/categories/delete/{id}"/>
    <s v="Deletes a blog category"/>
    <n v="204"/>
    <s v="Test pass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n v="1"/>
    <s v="/posts"/>
    <s v="GET"/>
    <s v="JSON"/>
    <s v="http://localhost:8888/api/blog/posts/?page=1&amp;bool=true&amp;per_page=20"/>
    <s v="return list of blog posts"/>
    <n v="200"/>
    <x v="0"/>
  </r>
  <r>
    <n v="2"/>
    <s v="/post/{id}"/>
    <s v="GET"/>
    <s v="JSON"/>
    <s v="http://localhost:8888/api/blog/posts/{id}"/>
    <s v="returns a blog post"/>
    <n v="200"/>
    <x v="1"/>
  </r>
  <r>
    <n v="3"/>
    <s v="/create"/>
    <s v="POST"/>
    <s v="JSON"/>
    <s v="http://localhost:8888/api/blog/posts/create"/>
    <s v="creates a new blog post"/>
    <n v="201"/>
    <x v="0"/>
  </r>
  <r>
    <n v="4"/>
    <s v="/update/{id}"/>
    <s v="PUT"/>
    <s v="JSON"/>
    <s v="http://localhost:8888/api/blog/posts/update/{id}"/>
    <s v="update/create a post"/>
    <s v="204-update_x000a_404-not found when giving new record"/>
    <x v="2"/>
  </r>
  <r>
    <n v="5"/>
    <s v="/delete/{id}"/>
    <s v="DELETE"/>
    <s v="JSON"/>
    <s v="http://localhost:8888/api/blog/posts/delete/{id}"/>
    <s v="delete a post"/>
    <n v="204"/>
    <x v="0"/>
  </r>
  <r>
    <n v="6"/>
    <s v="/post/{year}"/>
    <s v="GET"/>
    <s v="JSON"/>
    <s v="http://localhost:8888/api/blog/posts/{year}"/>
    <s v="return list of posts in a specified year"/>
    <n v="200"/>
    <x v="0"/>
  </r>
  <r>
    <n v="7"/>
    <s v="/post/{year}/{month}"/>
    <s v="GET"/>
    <s v="JSON"/>
    <s v="http://localhost:8888/api/blog/posts/{year}/{month}"/>
    <s v="return list of posts in a specified year and month"/>
    <n v="200"/>
    <x v="0"/>
  </r>
  <r>
    <n v="8"/>
    <s v="/post/{year}/{month}/{day}"/>
    <s v="GET"/>
    <s v="JSON"/>
    <s v="http://localhost:8888/api/blog/posts/{year}/{month}/{day}"/>
    <s v="return list of posts in a specified year ,month and day"/>
    <n v="200"/>
    <x v="0"/>
  </r>
  <r>
    <n v="9"/>
    <s v="/categories"/>
    <s v="GET"/>
    <s v="JSON"/>
    <s v="http://localhost:8888/api/blog/categories/"/>
    <s v="Return list of blog categories"/>
    <n v="200"/>
    <x v="0"/>
  </r>
  <r>
    <n v="10"/>
    <s v="/create"/>
    <s v="POST"/>
    <s v="JSON"/>
    <s v="http://localhost:8888/api/blog/categories/create"/>
    <s v="creates a new blog categories"/>
    <n v="201"/>
    <x v="0"/>
  </r>
  <r>
    <n v="11"/>
    <s v="/categories/{id}"/>
    <s v="GET"/>
    <s v="JSON"/>
    <s v="http://localhost:8888/api/blog/categories/{id}"/>
    <s v="Returns a category with list of posts"/>
    <n v="200"/>
    <x v="0"/>
  </r>
  <r>
    <n v="12"/>
    <s v="/update/{id}"/>
    <s v="PUT"/>
    <s v="JSON"/>
    <s v="http://localhost:8888/api/blog/categories/update/{id}"/>
    <s v="updates a blog category"/>
    <s v="204_x000a_404-not found whe given new id"/>
    <x v="3"/>
  </r>
  <r>
    <n v="13"/>
    <s v="/delete/{id}"/>
    <s v="DELETE"/>
    <s v="JSON"/>
    <s v="http://localhost:8888/api/blog/categories/delete/{id}"/>
    <s v="Deletes a blog category"/>
    <n v="20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s v="Blogs/Posts"/>
    <s v="Retrieving the list of blog posts mentioning all fields and paramaters"/>
    <s v="GET"/>
    <s v="200_x000a_Success"/>
    <x v="0"/>
  </r>
  <r>
    <m/>
    <s v="Retrieving the list of blog posts with  missing fields and paramaters"/>
    <s v="GET"/>
    <s v="400_x000a_Bad Request"/>
    <x v="0"/>
  </r>
  <r>
    <m/>
    <s v="Creating a blog post with Post body"/>
    <s v="POST"/>
    <s v="201_x000a_Post is success"/>
    <x v="0"/>
  </r>
  <r>
    <m/>
    <s v="Creating a blog post with missing post body"/>
    <s v="POST"/>
    <s v="400_x000a_Bad Request"/>
    <x v="0"/>
  </r>
  <r>
    <m/>
    <s v="Creating a blog post with Post body but headers are in Text format"/>
    <s v="POST"/>
    <s v="500_x000a_Internal server error"/>
    <x v="0"/>
  </r>
  <r>
    <m/>
    <s v="Creating a blog post with post body having null fields"/>
    <s v="POST"/>
    <s v="400_x000a_Bad Request"/>
    <x v="0"/>
  </r>
  <r>
    <m/>
    <s v="Retrieving ablog post based on id"/>
    <s v="GET"/>
    <s v="200_x000a_Success"/>
    <x v="1"/>
  </r>
  <r>
    <m/>
    <s v="Updating  existing record based on id"/>
    <s v="PUT"/>
    <s v="204_x000a_update is success_x000a_with no response body"/>
    <x v="0"/>
  </r>
  <r>
    <m/>
    <s v="Updating a record with Id that doesn’t exist in DB"/>
    <s v="PUT"/>
    <s v="404_x000a_Record not found_x000a_Need to create a new record in this case"/>
    <x v="1"/>
  </r>
  <r>
    <m/>
    <s v="Deleting a existing record based on id"/>
    <s v="DELETE"/>
    <s v="204_x000a_Delete is success"/>
    <x v="0"/>
  </r>
  <r>
    <m/>
    <s v="Retrieving a deleted record based on id"/>
    <s v="GET"/>
    <s v="404_x000a_Record not found"/>
    <x v="0"/>
  </r>
  <r>
    <m/>
    <s v="Retrieving list of blogs post based on year"/>
    <s v="GET"/>
    <s v="200_x000a_Success"/>
    <x v="0"/>
  </r>
  <r>
    <m/>
    <s v="Retrieving list of blogs post based on year with missing parameters"/>
    <s v="GET"/>
    <s v="400 _x000a_Bad request"/>
    <x v="0"/>
  </r>
  <r>
    <m/>
    <s v="Retrieving list of blogs posts based on year and month"/>
    <s v="GET"/>
    <s v="200_x000a_Success"/>
    <x v="0"/>
  </r>
  <r>
    <m/>
    <s v="Retrieving list of blogs posts based on year and month with missing parameters"/>
    <s v="GET"/>
    <s v="400 _x000a_Bad request"/>
    <x v="0"/>
  </r>
  <r>
    <m/>
    <s v="Retrieving list of blogs posts based on year, month and day"/>
    <s v="GET"/>
    <s v="200_x000a_Success"/>
    <x v="0"/>
  </r>
  <r>
    <m/>
    <s v="Retrieving list of blogs posts based on year, month and day with missing parameters"/>
    <s v="GET"/>
    <s v="400 _x000a_Bad request"/>
    <x v="0"/>
  </r>
  <r>
    <s v="Blog/Categories"/>
    <s v="Retrieving the list of blog categories mentioning all fields and paramaters"/>
    <s v="GET"/>
    <s v="200_x000a_Success"/>
    <x v="0"/>
  </r>
  <r>
    <m/>
    <s v="Retrieving the list of blog categories with  missing fields and paramaters"/>
    <s v="GET"/>
    <s v="400_x000a_Bad Request"/>
    <x v="0"/>
  </r>
  <r>
    <m/>
    <s v="Creating a blog category with Post body"/>
    <s v="POST"/>
    <s v="201_x000a_Post is success"/>
    <x v="0"/>
  </r>
  <r>
    <m/>
    <s v="Creating a blog category with missing post body"/>
    <s v="POST"/>
    <s v="400_x000a_Bad Request"/>
    <x v="0"/>
  </r>
  <r>
    <m/>
    <s v="Creating a blog category with Post body but headers are in Text format"/>
    <s v="POST"/>
    <s v="500_x000a_Internal server error"/>
    <x v="0"/>
  </r>
  <r>
    <m/>
    <s v="Creating a blog category with post body having null fields"/>
    <s v="POST"/>
    <s v="400_x000a_Bad Request"/>
    <x v="0"/>
  </r>
  <r>
    <m/>
    <s v="Retrieving ablog category based on id"/>
    <s v="GET"/>
    <s v="200_x000a_Success"/>
    <x v="0"/>
  </r>
  <r>
    <m/>
    <s v="Updating  existing category record based on id by providing Category name"/>
    <s v="PUT"/>
    <s v="204_x000a_update is success_x000a_with no response body"/>
    <x v="0"/>
  </r>
  <r>
    <m/>
    <s v="Updating a record with Id that doesn’t exist in DB"/>
    <s v="PUT"/>
    <s v="404_x000a_Record not found_x000a_Need to create a new record in this case"/>
    <x v="1"/>
  </r>
  <r>
    <m/>
    <s v="Deleting a existing category record based on id"/>
    <s v="DELETE"/>
    <s v="204_x000a_Delete is success"/>
    <x v="0"/>
  </r>
  <r>
    <m/>
    <s v="Retrieving a deleted category record based on id"/>
    <s v="GET"/>
    <s v="404_x000a_Record not found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s v="Blogs/Posts"/>
    <s v="Retrieving the list of blog posts mentioning all fields and paramaters"/>
    <x v="0"/>
    <s v="200_x000a_Success"/>
    <s v="Pass"/>
  </r>
  <r>
    <m/>
    <s v="Retrieving the list of blog posts with  missing fields and paramaters"/>
    <x v="0"/>
    <s v="400_x000a_Bad Request"/>
    <s v="Pass"/>
  </r>
  <r>
    <m/>
    <s v="Creating a blog post with Post body"/>
    <x v="1"/>
    <s v="201_x000a_Post is success"/>
    <s v="Pass"/>
  </r>
  <r>
    <m/>
    <s v="Creating a blog post with missing post body"/>
    <x v="1"/>
    <s v="400_x000a_Bad Request"/>
    <s v="Pass"/>
  </r>
  <r>
    <m/>
    <s v="Creating a blog post with Post body but headers are in Text format"/>
    <x v="1"/>
    <s v="500_x000a_Internal server error"/>
    <s v="Pass"/>
  </r>
  <r>
    <m/>
    <s v="Creating a blog post with post body having null fields"/>
    <x v="1"/>
    <s v="400_x000a_Bad Request"/>
    <s v="Pass"/>
  </r>
  <r>
    <m/>
    <s v="Retrieving ablog post based on id"/>
    <x v="0"/>
    <s v="200_x000a_Success"/>
    <s v="Fail"/>
  </r>
  <r>
    <m/>
    <s v="Updating  existing record based on id"/>
    <x v="2"/>
    <s v="204_x000a_update is success_x000a_with no response body"/>
    <s v="Pass"/>
  </r>
  <r>
    <m/>
    <s v="Updating a record with Id that doesn’t exist in DB"/>
    <x v="2"/>
    <s v="404_x000a_Record not found_x000a_Need to create a new record in this case"/>
    <s v="Fail"/>
  </r>
  <r>
    <m/>
    <s v="Deleting a existing record based on id"/>
    <x v="3"/>
    <s v="204_x000a_Delete is success"/>
    <s v="Pass"/>
  </r>
  <r>
    <m/>
    <s v="Retrieving a deleted record based on id"/>
    <x v="0"/>
    <s v="404_x000a_Record not found"/>
    <s v="Pass"/>
  </r>
  <r>
    <m/>
    <s v="Retrieving list of blogs post based on year"/>
    <x v="0"/>
    <s v="200_x000a_Success"/>
    <s v="Pass"/>
  </r>
  <r>
    <m/>
    <s v="Retrieving list of blogs post based on year with missing parameters"/>
    <x v="0"/>
    <s v="400 _x000a_Bad request"/>
    <s v="Pass"/>
  </r>
  <r>
    <m/>
    <s v="Retrieving list of blogs posts based on year and month"/>
    <x v="0"/>
    <s v="200_x000a_Success"/>
    <s v="Pass"/>
  </r>
  <r>
    <m/>
    <s v="Retrieving list of blogs posts based on year and month with missing parameters"/>
    <x v="0"/>
    <s v="400 _x000a_Bad request"/>
    <s v="Pass"/>
  </r>
  <r>
    <m/>
    <s v="Retrieving list of blogs posts based on year, month and day"/>
    <x v="0"/>
    <s v="200_x000a_Success"/>
    <s v="Pass"/>
  </r>
  <r>
    <m/>
    <s v="Retrieving list of blogs posts based on year, month and day with missing parameters"/>
    <x v="0"/>
    <s v="400 _x000a_Bad request"/>
    <s v="Pass"/>
  </r>
  <r>
    <s v="Blog/Categories"/>
    <s v="Retrieving the list of blog categories mentioning all fields and paramaters"/>
    <x v="0"/>
    <s v="200_x000a_Success"/>
    <s v="Pass"/>
  </r>
  <r>
    <m/>
    <s v="Retrieving the list of blog categories with  missing fields and paramaters"/>
    <x v="0"/>
    <s v="400_x000a_Bad Request"/>
    <s v="Pass"/>
  </r>
  <r>
    <m/>
    <s v="Creating a blog category with Post body"/>
    <x v="1"/>
    <s v="201_x000a_Post is success"/>
    <s v="Pass"/>
  </r>
  <r>
    <m/>
    <s v="Creating a blog category with missing post body"/>
    <x v="1"/>
    <s v="400_x000a_Bad Request"/>
    <s v="Pass"/>
  </r>
  <r>
    <m/>
    <s v="Creating a blog category with Post body but headers are in Text format"/>
    <x v="1"/>
    <s v="500_x000a_Internal server error"/>
    <s v="Pass"/>
  </r>
  <r>
    <m/>
    <s v="Creating a blog category with post body having null fields"/>
    <x v="1"/>
    <s v="400_x000a_Bad Request"/>
    <s v="Pass"/>
  </r>
  <r>
    <m/>
    <s v="Retrieving ablog category based on id"/>
    <x v="0"/>
    <s v="200_x000a_Success"/>
    <s v="Pass"/>
  </r>
  <r>
    <m/>
    <s v="Updating  existing category record based on id by providing Category name"/>
    <x v="2"/>
    <s v="204_x000a_update is success_x000a_with no response body"/>
    <s v="Pass"/>
  </r>
  <r>
    <m/>
    <s v="Updating a record with Id that doesn’t exist in DB"/>
    <x v="2"/>
    <s v="404_x000a_Record not found_x000a_Need to create a new record in this case"/>
    <s v="Fail"/>
  </r>
  <r>
    <m/>
    <s v="Deleting a existing category record based on id"/>
    <x v="3"/>
    <s v="204_x000a_Delete is success"/>
    <s v="Pass"/>
  </r>
  <r>
    <m/>
    <s v="Retrieving a deleted category record based on id"/>
    <x v="0"/>
    <s v="404_x000a_Record not found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7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.no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6" cacheId="2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5">
  <location ref="A3:B7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.no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9" cacheId="4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Test Case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34" cacheId="5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est Case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4" name="Table85" displayName="Table85" ref="A4:F11" totalsRowShown="0" headerRowDxfId="15" dataDxfId="13" headerRowBorderDxfId="14" tableBorderDxfId="12" totalsRowBorderDxfId="11">
  <tableColumns count="6">
    <tableColumn id="1" name="Defect Status" dataDxfId="10"/>
    <tableColumn id="2" name="Critical" dataDxfId="9"/>
    <tableColumn id="3" name="High" dataDxfId="8"/>
    <tableColumn id="4" name="Medium" dataDxfId="7"/>
    <tableColumn id="5" name="Low" dataDxfId="6"/>
    <tableColumn id="6" name="Total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5" name="Table66" displayName="Table66" ref="A1:K4" totalsRowShown="0" headerRowDxfId="30" dataDxfId="28" headerRowBorderDxfId="29" tableBorderDxfId="27">
  <tableColumns count="11">
    <tableColumn id="1" name="Functional Area" dataDxfId="26"/>
    <tableColumn id="2" name="Passed" dataDxfId="25"/>
    <tableColumn id="3" name="Failed" dataDxfId="24"/>
    <tableColumn id="4" name="In Progress" dataDxfId="23"/>
    <tableColumn id="5" name="Blocked" dataDxfId="22"/>
    <tableColumn id="11" name="Deferred" dataDxfId="21"/>
    <tableColumn id="12" name="N/A" dataDxfId="20"/>
    <tableColumn id="6" name="Not Started" dataDxfId="19"/>
    <tableColumn id="8" name="Grand Total" dataDxfId="18"/>
    <tableColumn id="9" name="Total NS + Block" dataDxfId="17"/>
    <tableColumn id="10" name="Pending %" dataDxfId="16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888/api/blog/posts/create" TargetMode="External"/><Relationship Id="rId13" Type="http://schemas.openxmlformats.org/officeDocument/2006/relationships/hyperlink" Target="http://localhost:8888/api/blog/posts/%7byear%7d/%7bmonth%7d/%7bday%7d" TargetMode="External"/><Relationship Id="rId3" Type="http://schemas.openxmlformats.org/officeDocument/2006/relationships/hyperlink" Target="http://localhost:8888/api/blog/categories/delete/%7bid%7d" TargetMode="External"/><Relationship Id="rId7" Type="http://schemas.openxmlformats.org/officeDocument/2006/relationships/hyperlink" Target="http://localhost:8888/api/blog/posts/%7bid%7d" TargetMode="External"/><Relationship Id="rId12" Type="http://schemas.openxmlformats.org/officeDocument/2006/relationships/hyperlink" Target="http://localhost:8888/api/blog/posts/%7byear%7d/%7bmonth%7d" TargetMode="External"/><Relationship Id="rId2" Type="http://schemas.openxmlformats.org/officeDocument/2006/relationships/hyperlink" Target="http://localhost:8888/api/blog/categories/update/%7bid%7d" TargetMode="External"/><Relationship Id="rId1" Type="http://schemas.openxmlformats.org/officeDocument/2006/relationships/hyperlink" Target="http://localhost:8888/api/blog/posts/?page=1&amp;bool=true&amp;per_page=20" TargetMode="External"/><Relationship Id="rId6" Type="http://schemas.openxmlformats.org/officeDocument/2006/relationships/hyperlink" Target="http://localhost:8888/api/blog/categories/" TargetMode="External"/><Relationship Id="rId11" Type="http://schemas.openxmlformats.org/officeDocument/2006/relationships/hyperlink" Target="http://localhost:8888/api/blog/posts/%7byear%7d" TargetMode="External"/><Relationship Id="rId5" Type="http://schemas.openxmlformats.org/officeDocument/2006/relationships/hyperlink" Target="http://localhost:8888/api/blog/categories/create" TargetMode="External"/><Relationship Id="rId15" Type="http://schemas.openxmlformats.org/officeDocument/2006/relationships/drawing" Target="../drawings/drawing11.xml"/><Relationship Id="rId10" Type="http://schemas.openxmlformats.org/officeDocument/2006/relationships/hyperlink" Target="http://localhost:8888/api/blog/posts/delete/%7bid%7d" TargetMode="External"/><Relationship Id="rId4" Type="http://schemas.openxmlformats.org/officeDocument/2006/relationships/hyperlink" Target="http://localhost:8888/api/blog/categories/%7bid%7d" TargetMode="External"/><Relationship Id="rId9" Type="http://schemas.openxmlformats.org/officeDocument/2006/relationships/hyperlink" Target="http://localhost:8888/api/blog/posts/update/%7bid%7d" TargetMode="External"/><Relationship Id="rId1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58"/>
  <sheetViews>
    <sheetView showGridLines="0" topLeftCell="A59" zoomScale="90" zoomScaleNormal="90" zoomScaleSheetLayoutView="100" zoomScalePageLayoutView="85" workbookViewId="0">
      <selection activeCell="F30" sqref="F30"/>
    </sheetView>
  </sheetViews>
  <sheetFormatPr defaultColWidth="8.88671875" defaultRowHeight="14.4" x14ac:dyDescent="0.3"/>
  <cols>
    <col min="1" max="1" width="3.109375" customWidth="1"/>
    <col min="2" max="2" width="6.44140625" hidden="1" customWidth="1"/>
    <col min="3" max="3" width="22.44140625" customWidth="1"/>
    <col min="4" max="4" width="28" customWidth="1"/>
    <col min="5" max="5" width="18" customWidth="1"/>
    <col min="6" max="6" width="21" customWidth="1"/>
    <col min="7" max="7" width="24.44140625" customWidth="1"/>
    <col min="8" max="8" width="20" customWidth="1"/>
    <col min="9" max="9" width="10.6640625" customWidth="1"/>
    <col min="10" max="10" width="15.6640625" customWidth="1"/>
    <col min="11" max="11" width="15.109375" customWidth="1"/>
    <col min="12" max="12" width="13.88671875" customWidth="1"/>
    <col min="13" max="13" width="14.33203125" customWidth="1"/>
    <col min="14" max="14" width="14" customWidth="1"/>
  </cols>
  <sheetData>
    <row r="1" spans="3:14" ht="18" customHeight="1" x14ac:dyDescent="0.3">
      <c r="C1" s="169" t="s">
        <v>104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</row>
    <row r="2" spans="3:14" ht="46.8" customHeight="1" thickBot="1" x14ac:dyDescent="0.35">
      <c r="C2" s="172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</row>
    <row r="3" spans="3:14" ht="27.75" customHeight="1" thickBot="1" x14ac:dyDescent="0.35">
      <c r="C3" s="12" t="s">
        <v>78</v>
      </c>
      <c r="D3" s="184" t="s">
        <v>102</v>
      </c>
      <c r="E3" s="185"/>
      <c r="F3" s="185"/>
      <c r="G3" s="185"/>
      <c r="H3" s="185"/>
      <c r="I3" s="185"/>
      <c r="J3" s="185"/>
      <c r="K3" s="185"/>
      <c r="L3" s="185"/>
      <c r="M3" s="186"/>
      <c r="N3" s="16" t="s">
        <v>20</v>
      </c>
    </row>
    <row r="4" spans="3:14" ht="21" customHeight="1" thickBot="1" x14ac:dyDescent="0.35">
      <c r="C4" s="13" t="s">
        <v>5</v>
      </c>
      <c r="D4" s="187" t="s">
        <v>79</v>
      </c>
      <c r="E4" s="188"/>
      <c r="F4" s="188"/>
      <c r="G4" s="188"/>
      <c r="H4" s="188"/>
      <c r="I4" s="188"/>
      <c r="J4" s="188"/>
      <c r="K4" s="188"/>
      <c r="L4" s="188"/>
      <c r="M4" s="189"/>
      <c r="N4" s="31" t="s">
        <v>77</v>
      </c>
    </row>
    <row r="5" spans="3:14" ht="24" customHeight="1" thickBot="1" x14ac:dyDescent="0.35">
      <c r="C5" s="13" t="s">
        <v>6</v>
      </c>
      <c r="D5" s="68">
        <v>44342</v>
      </c>
      <c r="E5" s="1" t="s">
        <v>41</v>
      </c>
      <c r="F5" s="68">
        <v>44342</v>
      </c>
      <c r="G5" s="1" t="s">
        <v>42</v>
      </c>
      <c r="H5" s="36">
        <v>44379</v>
      </c>
      <c r="I5" s="196"/>
      <c r="J5" s="197"/>
      <c r="K5" s="197"/>
      <c r="L5" s="197"/>
      <c r="M5" s="197"/>
      <c r="N5" s="37"/>
    </row>
    <row r="6" spans="3:14" ht="24" customHeight="1" x14ac:dyDescent="0.3">
      <c r="C6" s="13" t="s">
        <v>7</v>
      </c>
      <c r="D6" s="190" t="s">
        <v>80</v>
      </c>
      <c r="E6" s="190"/>
      <c r="F6" s="190"/>
      <c r="G6" s="190"/>
      <c r="H6" s="190"/>
      <c r="I6" s="191"/>
      <c r="J6" s="191"/>
      <c r="K6" s="191"/>
      <c r="L6" s="191"/>
      <c r="M6" s="191"/>
      <c r="N6" s="192"/>
    </row>
    <row r="7" spans="3:14" ht="24.75" hidden="1" customHeight="1" thickBot="1" x14ac:dyDescent="0.35">
      <c r="C7" s="14" t="s">
        <v>0</v>
      </c>
      <c r="D7" s="193" t="s">
        <v>43</v>
      </c>
      <c r="E7" s="194"/>
      <c r="F7" s="194"/>
      <c r="G7" s="194"/>
      <c r="H7" s="194"/>
      <c r="I7" s="194"/>
      <c r="J7" s="194"/>
      <c r="K7" s="194"/>
      <c r="L7" s="194"/>
      <c r="M7" s="194"/>
      <c r="N7" s="195"/>
    </row>
    <row r="8" spans="3:14" ht="6.75" customHeight="1" thickBot="1" x14ac:dyDescent="0.35"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3:14" ht="16.5" customHeight="1" x14ac:dyDescent="0.3">
      <c r="C9" s="108" t="s">
        <v>18</v>
      </c>
      <c r="D9" s="181" t="s">
        <v>82</v>
      </c>
      <c r="E9" s="182"/>
      <c r="F9" s="182"/>
      <c r="G9" s="182"/>
      <c r="H9" s="182"/>
      <c r="I9" s="182"/>
      <c r="J9" s="182"/>
      <c r="K9" s="182"/>
      <c r="L9" s="182"/>
      <c r="M9" s="182"/>
      <c r="N9" s="183"/>
    </row>
    <row r="10" spans="3:14" s="6" customFormat="1" ht="15" customHeight="1" x14ac:dyDescent="0.3">
      <c r="C10" s="109"/>
      <c r="D10" s="175" t="s">
        <v>83</v>
      </c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3:14" ht="17.25" customHeight="1" thickBot="1" x14ac:dyDescent="0.35">
      <c r="C11" s="109"/>
      <c r="D11" s="178" t="s">
        <v>81</v>
      </c>
      <c r="E11" s="179"/>
      <c r="F11" s="179"/>
      <c r="G11" s="179"/>
      <c r="H11" s="179"/>
      <c r="I11" s="179"/>
      <c r="J11" s="179"/>
      <c r="K11" s="179"/>
      <c r="L11" s="179"/>
      <c r="M11" s="179"/>
      <c r="N11" s="180"/>
    </row>
    <row r="12" spans="3:14" s="6" customFormat="1" ht="17.25" customHeight="1" thickBot="1" x14ac:dyDescent="0.35">
      <c r="C12" s="109"/>
      <c r="D12" s="178" t="s">
        <v>84</v>
      </c>
      <c r="E12" s="179"/>
      <c r="F12" s="179"/>
      <c r="G12" s="179"/>
      <c r="H12" s="179"/>
      <c r="I12" s="179"/>
      <c r="J12" s="179"/>
      <c r="K12" s="179"/>
      <c r="L12" s="179"/>
      <c r="M12" s="179"/>
      <c r="N12" s="180"/>
    </row>
    <row r="13" spans="3:14" ht="29.25" customHeight="1" thickBot="1" x14ac:dyDescent="0.35">
      <c r="C13" s="1" t="s">
        <v>14</v>
      </c>
      <c r="D13" s="160" t="s">
        <v>101</v>
      </c>
      <c r="E13" s="161"/>
      <c r="F13" s="161"/>
      <c r="G13" s="161"/>
      <c r="H13" s="161"/>
      <c r="I13" s="161"/>
      <c r="J13" s="161"/>
      <c r="K13" s="161"/>
      <c r="L13" s="161"/>
      <c r="M13" s="161"/>
      <c r="N13" s="162"/>
    </row>
    <row r="14" spans="3:14" ht="15" thickBot="1" x14ac:dyDescent="0.35">
      <c r="C14" s="1" t="s">
        <v>21</v>
      </c>
      <c r="D14" s="163" t="s">
        <v>23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5"/>
    </row>
    <row r="15" spans="3:14" ht="67.2" customHeight="1" thickBot="1" x14ac:dyDescent="0.35">
      <c r="C15" s="67" t="s">
        <v>61</v>
      </c>
      <c r="D15" s="166"/>
      <c r="E15" s="167"/>
      <c r="F15" s="167"/>
      <c r="G15" s="167"/>
      <c r="H15" s="167"/>
      <c r="I15" s="167"/>
      <c r="J15" s="167"/>
      <c r="K15" s="167"/>
      <c r="L15" s="167"/>
      <c r="M15" s="167"/>
      <c r="N15" s="168"/>
    </row>
    <row r="16" spans="3:14" ht="85.5" customHeight="1" thickBot="1" x14ac:dyDescent="0.35">
      <c r="C16" s="67" t="s">
        <v>8</v>
      </c>
      <c r="D16" s="163" t="s">
        <v>103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5"/>
    </row>
    <row r="17" spans="1:14" s="6" customFormat="1" ht="15.75" customHeight="1" thickBot="1" x14ac:dyDescent="0.35">
      <c r="C17" s="108" t="s">
        <v>38</v>
      </c>
      <c r="D17" s="139" t="s">
        <v>19</v>
      </c>
      <c r="E17" s="140"/>
      <c r="F17" s="140"/>
      <c r="G17" s="140"/>
      <c r="H17" s="49" t="s">
        <v>58</v>
      </c>
      <c r="I17" s="139" t="s">
        <v>59</v>
      </c>
      <c r="J17" s="140"/>
      <c r="K17" s="140"/>
      <c r="L17" s="140"/>
      <c r="M17" s="140"/>
      <c r="N17" s="141"/>
    </row>
    <row r="18" spans="1:14" s="6" customFormat="1" ht="15" customHeight="1" thickBot="1" x14ac:dyDescent="0.35">
      <c r="C18" s="109"/>
      <c r="D18" s="142"/>
      <c r="E18" s="143"/>
      <c r="F18" s="143"/>
      <c r="G18" s="144"/>
      <c r="H18" s="50" t="s">
        <v>71</v>
      </c>
      <c r="I18" s="145" t="s">
        <v>85</v>
      </c>
      <c r="J18" s="147" t="s">
        <v>86</v>
      </c>
      <c r="K18" s="147" t="s">
        <v>87</v>
      </c>
      <c r="L18" s="147" t="s">
        <v>66</v>
      </c>
      <c r="M18" s="152" t="s">
        <v>88</v>
      </c>
      <c r="N18" s="153"/>
    </row>
    <row r="19" spans="1:14" s="6" customFormat="1" ht="15" customHeight="1" x14ac:dyDescent="0.3">
      <c r="C19" s="109"/>
      <c r="D19" s="149"/>
      <c r="E19" s="150"/>
      <c r="F19" s="150"/>
      <c r="G19" s="151"/>
      <c r="H19" s="50"/>
      <c r="I19" s="146"/>
      <c r="J19" s="148"/>
      <c r="K19" s="148"/>
      <c r="L19" s="148"/>
      <c r="M19" s="154"/>
      <c r="N19" s="155"/>
    </row>
    <row r="20" spans="1:14" s="6" customFormat="1" ht="15" customHeight="1" thickBot="1" x14ac:dyDescent="0.35">
      <c r="C20" s="109"/>
      <c r="D20" s="24"/>
      <c r="E20" s="24"/>
      <c r="F20" s="24"/>
      <c r="G20" s="24"/>
      <c r="H20" s="55"/>
      <c r="I20" s="51"/>
      <c r="J20" s="52"/>
      <c r="K20" s="52"/>
      <c r="L20" s="54"/>
      <c r="M20" s="156"/>
      <c r="N20" s="157"/>
    </row>
    <row r="21" spans="1:14" s="6" customFormat="1" ht="15.75" customHeight="1" thickBot="1" x14ac:dyDescent="0.35">
      <c r="C21" s="110"/>
      <c r="D21" s="136" t="s">
        <v>60</v>
      </c>
      <c r="E21" s="137"/>
      <c r="F21" s="137"/>
      <c r="G21" s="138"/>
      <c r="H21" s="56" t="s">
        <v>71</v>
      </c>
      <c r="I21" s="51"/>
      <c r="J21" s="52"/>
      <c r="K21" s="52"/>
      <c r="L21" s="53"/>
      <c r="M21" s="158"/>
      <c r="N21" s="159"/>
    </row>
    <row r="22" spans="1:14" s="6" customFormat="1" ht="15" thickBot="1" x14ac:dyDescent="0.35">
      <c r="C22" s="130" t="s">
        <v>89</v>
      </c>
      <c r="D22" s="131"/>
      <c r="E22" s="131"/>
      <c r="F22" s="132"/>
      <c r="G22" s="133" t="s">
        <v>90</v>
      </c>
      <c r="H22" s="134"/>
      <c r="I22" s="134"/>
      <c r="J22" s="134"/>
      <c r="K22" s="134"/>
      <c r="L22" s="134"/>
      <c r="M22" s="134"/>
      <c r="N22" s="135"/>
    </row>
    <row r="23" spans="1:14" ht="33" customHeight="1" x14ac:dyDescent="0.3">
      <c r="C23" s="123" t="s">
        <v>39</v>
      </c>
      <c r="D23" s="27" t="s">
        <v>9</v>
      </c>
      <c r="E23" s="19" t="s">
        <v>54</v>
      </c>
      <c r="F23" s="20" t="s">
        <v>10</v>
      </c>
      <c r="G23" s="120" t="s">
        <v>17</v>
      </c>
      <c r="H23" s="27" t="s">
        <v>30</v>
      </c>
      <c r="I23" s="19" t="s">
        <v>26</v>
      </c>
      <c r="J23" s="21" t="s">
        <v>91</v>
      </c>
      <c r="K23" s="21" t="s">
        <v>92</v>
      </c>
      <c r="L23" s="21" t="s">
        <v>93</v>
      </c>
      <c r="M23" s="48" t="s">
        <v>4</v>
      </c>
      <c r="N23" s="47" t="s">
        <v>31</v>
      </c>
    </row>
    <row r="24" spans="1:14" x14ac:dyDescent="0.3">
      <c r="C24" s="124"/>
      <c r="D24" s="7" t="s">
        <v>2</v>
      </c>
      <c r="E24" s="17">
        <v>3</v>
      </c>
      <c r="F24" s="32">
        <f>E24/(E30-E29)</f>
        <v>6.0851926977687626E-3</v>
      </c>
      <c r="G24" s="121"/>
      <c r="H24" s="26" t="s">
        <v>22</v>
      </c>
      <c r="I24" s="64">
        <v>1</v>
      </c>
      <c r="J24" s="64">
        <v>2</v>
      </c>
      <c r="K24" s="64"/>
      <c r="L24" s="64"/>
      <c r="M24" s="61">
        <v>3</v>
      </c>
      <c r="N24" s="65">
        <f>+M24/M31*100</f>
        <v>30</v>
      </c>
    </row>
    <row r="25" spans="1:14" x14ac:dyDescent="0.3">
      <c r="C25" s="124"/>
      <c r="D25" s="7" t="s">
        <v>1</v>
      </c>
      <c r="E25" s="17">
        <v>1</v>
      </c>
      <c r="F25" s="32">
        <f t="shared" ref="F25:F30" si="0">E25/$E$30</f>
        <v>2.0283975659229209E-3</v>
      </c>
      <c r="G25" s="121"/>
      <c r="H25" s="26" t="s">
        <v>28</v>
      </c>
      <c r="I25" s="64"/>
      <c r="J25" s="64"/>
      <c r="K25" s="61"/>
      <c r="L25" s="61"/>
      <c r="M25" s="61"/>
      <c r="N25" s="65">
        <f>+M25/M31*100</f>
        <v>0</v>
      </c>
    </row>
    <row r="26" spans="1:14" x14ac:dyDescent="0.3">
      <c r="A26" s="5"/>
      <c r="C26" s="124"/>
      <c r="D26" s="7" t="s">
        <v>11</v>
      </c>
      <c r="E26" s="17">
        <v>0</v>
      </c>
      <c r="F26" s="32">
        <f t="shared" si="0"/>
        <v>0</v>
      </c>
      <c r="G26" s="121"/>
      <c r="H26" s="26" t="s">
        <v>25</v>
      </c>
      <c r="I26" s="64"/>
      <c r="J26" s="64"/>
      <c r="K26" s="61">
        <v>3</v>
      </c>
      <c r="L26" s="61">
        <v>4</v>
      </c>
      <c r="M26" s="61">
        <v>7</v>
      </c>
      <c r="N26" s="65">
        <f>+M26/M31*100</f>
        <v>70</v>
      </c>
    </row>
    <row r="27" spans="1:14" x14ac:dyDescent="0.3">
      <c r="C27" s="124"/>
      <c r="D27" s="7" t="s">
        <v>32</v>
      </c>
      <c r="E27" s="17">
        <v>1</v>
      </c>
      <c r="F27" s="32">
        <f t="shared" si="0"/>
        <v>2.0283975659229209E-3</v>
      </c>
      <c r="G27" s="121"/>
      <c r="H27" s="26" t="s">
        <v>27</v>
      </c>
      <c r="I27" s="61"/>
      <c r="J27" s="61"/>
      <c r="K27" s="61"/>
      <c r="L27" s="61"/>
      <c r="M27" s="61"/>
      <c r="N27" s="65">
        <f>+M27/M31*100</f>
        <v>0</v>
      </c>
    </row>
    <row r="28" spans="1:14" s="6" customFormat="1" x14ac:dyDescent="0.3">
      <c r="A28" s="29"/>
      <c r="C28" s="124"/>
      <c r="D28" s="7" t="s">
        <v>34</v>
      </c>
      <c r="E28" s="17">
        <v>0</v>
      </c>
      <c r="F28" s="32">
        <f t="shared" si="0"/>
        <v>0</v>
      </c>
      <c r="G28" s="121"/>
      <c r="H28" s="26" t="s">
        <v>24</v>
      </c>
      <c r="I28" s="64"/>
      <c r="J28" s="64"/>
      <c r="K28" s="64"/>
      <c r="L28" s="64"/>
      <c r="M28" s="61"/>
      <c r="N28" s="65">
        <f>+M28/M31*100</f>
        <v>0</v>
      </c>
    </row>
    <row r="29" spans="1:14" x14ac:dyDescent="0.3">
      <c r="A29" s="29"/>
      <c r="C29" s="124"/>
      <c r="D29" s="8" t="s">
        <v>33</v>
      </c>
      <c r="E29" s="17">
        <v>0</v>
      </c>
      <c r="F29" s="32">
        <f t="shared" si="0"/>
        <v>0</v>
      </c>
      <c r="G29" s="121"/>
      <c r="H29" s="26" t="s">
        <v>12</v>
      </c>
      <c r="I29" s="61"/>
      <c r="J29" s="61"/>
      <c r="K29" s="61"/>
      <c r="L29" s="61"/>
      <c r="M29" s="61"/>
      <c r="N29" s="65"/>
    </row>
    <row r="30" spans="1:14" ht="28.8" x14ac:dyDescent="0.3">
      <c r="C30" s="124"/>
      <c r="D30" s="18" t="s">
        <v>55</v>
      </c>
      <c r="E30" s="17">
        <v>493</v>
      </c>
      <c r="F30" s="32">
        <f t="shared" si="0"/>
        <v>1</v>
      </c>
      <c r="G30" s="121"/>
      <c r="H30" s="69" t="s">
        <v>94</v>
      </c>
      <c r="I30" s="61"/>
      <c r="J30" s="61"/>
      <c r="K30" s="61"/>
      <c r="L30" s="61"/>
      <c r="M30" s="61"/>
      <c r="N30" s="65"/>
    </row>
    <row r="31" spans="1:14" ht="17.25" customHeight="1" x14ac:dyDescent="0.3">
      <c r="C31" s="124"/>
      <c r="D31" s="7" t="s">
        <v>56</v>
      </c>
      <c r="E31" s="30" t="s">
        <v>36</v>
      </c>
      <c r="F31" s="33" t="s">
        <v>36</v>
      </c>
      <c r="G31" s="121"/>
      <c r="H31" s="126" t="s">
        <v>4</v>
      </c>
      <c r="I31" s="128">
        <f>SUM(I24:I30)</f>
        <v>1</v>
      </c>
      <c r="J31" s="128">
        <f t="shared" ref="J31:N31" si="1">SUM(J24:J30)</f>
        <v>2</v>
      </c>
      <c r="K31" s="128">
        <f t="shared" si="1"/>
        <v>3</v>
      </c>
      <c r="L31" s="128">
        <f t="shared" si="1"/>
        <v>4</v>
      </c>
      <c r="M31" s="128">
        <f t="shared" si="1"/>
        <v>10</v>
      </c>
      <c r="N31" s="128">
        <f t="shared" si="1"/>
        <v>100</v>
      </c>
    </row>
    <row r="32" spans="1:14" x14ac:dyDescent="0.3">
      <c r="C32" s="124"/>
      <c r="D32" s="7" t="s">
        <v>13</v>
      </c>
      <c r="E32" s="17">
        <v>5</v>
      </c>
      <c r="F32" s="32">
        <f>E32/(E30-E29)</f>
        <v>1.0141987829614604E-2</v>
      </c>
      <c r="G32" s="121"/>
      <c r="H32" s="126"/>
      <c r="I32" s="128"/>
      <c r="J32" s="128"/>
      <c r="K32" s="128"/>
      <c r="L32" s="128"/>
      <c r="M32" s="128"/>
      <c r="N32" s="128"/>
    </row>
    <row r="33" spans="3:14" ht="15" thickBot="1" x14ac:dyDescent="0.35">
      <c r="C33" s="125"/>
      <c r="D33" s="28" t="s">
        <v>35</v>
      </c>
      <c r="E33" s="32">
        <f>E24/(E30-E29)</f>
        <v>6.0851926977687626E-3</v>
      </c>
      <c r="F33" s="34" t="s">
        <v>36</v>
      </c>
      <c r="G33" s="122"/>
      <c r="H33" s="127"/>
      <c r="I33" s="129"/>
      <c r="J33" s="129"/>
      <c r="K33" s="129"/>
      <c r="L33" s="129"/>
      <c r="M33" s="129"/>
      <c r="N33" s="129"/>
    </row>
    <row r="34" spans="3:14" ht="13.5" customHeight="1" x14ac:dyDescent="0.3">
      <c r="C34" s="120" t="s">
        <v>37</v>
      </c>
      <c r="D34" s="111" t="s">
        <v>57</v>
      </c>
      <c r="E34" s="112"/>
      <c r="F34" s="113"/>
      <c r="G34" s="108" t="s">
        <v>37</v>
      </c>
      <c r="H34" s="102" t="s">
        <v>95</v>
      </c>
      <c r="I34" s="103"/>
      <c r="J34" s="103"/>
      <c r="K34" s="103"/>
      <c r="L34" s="103"/>
      <c r="M34" s="103"/>
      <c r="N34" s="104"/>
    </row>
    <row r="35" spans="3:14" ht="19.5" customHeight="1" x14ac:dyDescent="0.3">
      <c r="C35" s="121"/>
      <c r="D35" s="114"/>
      <c r="E35" s="115"/>
      <c r="F35" s="116"/>
      <c r="G35" s="109"/>
      <c r="H35" s="102"/>
      <c r="I35" s="103"/>
      <c r="J35" s="103"/>
      <c r="K35" s="103"/>
      <c r="L35" s="103"/>
      <c r="M35" s="103"/>
      <c r="N35" s="104"/>
    </row>
    <row r="36" spans="3:14" ht="45.75" customHeight="1" thickBot="1" x14ac:dyDescent="0.35">
      <c r="C36" s="122"/>
      <c r="D36" s="117"/>
      <c r="E36" s="118"/>
      <c r="F36" s="119"/>
      <c r="G36" s="110"/>
      <c r="H36" s="105"/>
      <c r="I36" s="106"/>
      <c r="J36" s="106"/>
      <c r="K36" s="106"/>
      <c r="L36" s="106"/>
      <c r="M36" s="106"/>
      <c r="N36" s="107"/>
    </row>
    <row r="37" spans="3:14" ht="4.2" customHeight="1" thickBot="1" x14ac:dyDescent="0.35"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3:14" ht="123" customHeight="1" thickBot="1" x14ac:dyDescent="0.35">
      <c r="C38" s="99" t="s">
        <v>76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</row>
    <row r="39" spans="3:14" s="6" customFormat="1" ht="13.5" customHeight="1" thickBot="1" x14ac:dyDescent="0.35"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6"/>
    </row>
    <row r="40" spans="3:14" x14ac:dyDescent="0.3"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</row>
    <row r="41" spans="3:14" x14ac:dyDescent="0.3"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  <row r="42" spans="3:14" x14ac:dyDescent="0.3"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</row>
    <row r="43" spans="3:14" x14ac:dyDescent="0.3"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</row>
    <row r="44" spans="3:14" x14ac:dyDescent="0.3"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5"/>
    </row>
    <row r="45" spans="3:14" x14ac:dyDescent="0.3"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</row>
    <row r="46" spans="3:14" x14ac:dyDescent="0.3"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</row>
    <row r="47" spans="3:14" x14ac:dyDescent="0.3"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3:14" x14ac:dyDescent="0.3"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spans="3:14" x14ac:dyDescent="0.3"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3:14" x14ac:dyDescent="0.3">
      <c r="C50" s="23"/>
      <c r="D50" s="24"/>
      <c r="E50" s="24"/>
      <c r="F50" s="24"/>
      <c r="G50" s="24"/>
      <c r="H50" s="24"/>
      <c r="I50" s="24"/>
      <c r="J50" s="24"/>
      <c r="K50" s="38"/>
      <c r="L50" s="24"/>
      <c r="M50" s="24"/>
      <c r="N50" s="25"/>
    </row>
    <row r="51" spans="3:14" x14ac:dyDescent="0.3">
      <c r="C51" s="23"/>
      <c r="D51" s="24"/>
      <c r="E51" s="24"/>
      <c r="F51" s="24"/>
      <c r="G51" s="24"/>
      <c r="H51" s="24"/>
      <c r="I51" s="24"/>
      <c r="J51" s="24"/>
      <c r="K51" s="39"/>
      <c r="L51" s="24"/>
      <c r="M51" s="24"/>
      <c r="N51" s="25"/>
    </row>
    <row r="52" spans="3:14" x14ac:dyDescent="0.3">
      <c r="C52" s="23"/>
      <c r="D52" s="24"/>
      <c r="E52" s="24"/>
      <c r="F52" s="24"/>
      <c r="G52" s="24"/>
      <c r="H52" s="24"/>
      <c r="I52" s="24"/>
      <c r="J52" s="24"/>
      <c r="K52" s="38"/>
      <c r="L52" s="24"/>
      <c r="M52" s="24"/>
      <c r="N52" s="25"/>
    </row>
    <row r="53" spans="3:14" x14ac:dyDescent="0.3">
      <c r="C53" s="23"/>
      <c r="D53" s="24"/>
      <c r="E53" s="24"/>
      <c r="F53" s="24"/>
      <c r="G53" s="24"/>
      <c r="H53" s="24"/>
      <c r="I53" s="24"/>
      <c r="J53" s="24"/>
      <c r="K53" s="40"/>
      <c r="L53" s="24"/>
      <c r="M53" s="24"/>
      <c r="N53" s="25"/>
    </row>
    <row r="54" spans="3:14" x14ac:dyDescent="0.3"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</row>
    <row r="55" spans="3:14" x14ac:dyDescent="0.3"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</row>
    <row r="56" spans="3:14" x14ac:dyDescent="0.3">
      <c r="C56" s="2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</row>
    <row r="57" spans="3:14" x14ac:dyDescent="0.3"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</row>
    <row r="58" spans="3:14" ht="15" thickBot="1" x14ac:dyDescent="0.35">
      <c r="C58" s="41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</sheetData>
  <mergeCells count="44">
    <mergeCell ref="D13:N13"/>
    <mergeCell ref="D14:N14"/>
    <mergeCell ref="D15:N15"/>
    <mergeCell ref="D16:N16"/>
    <mergeCell ref="C1:N2"/>
    <mergeCell ref="D10:N10"/>
    <mergeCell ref="D11:N11"/>
    <mergeCell ref="D9:N9"/>
    <mergeCell ref="D3:M3"/>
    <mergeCell ref="D4:M4"/>
    <mergeCell ref="D6:N6"/>
    <mergeCell ref="D7:N7"/>
    <mergeCell ref="I5:M5"/>
    <mergeCell ref="C9:C12"/>
    <mergeCell ref="D12:N12"/>
    <mergeCell ref="C22:F22"/>
    <mergeCell ref="G22:N22"/>
    <mergeCell ref="C17:C21"/>
    <mergeCell ref="D21:G21"/>
    <mergeCell ref="D17:G17"/>
    <mergeCell ref="I17:N17"/>
    <mergeCell ref="D18:G18"/>
    <mergeCell ref="I18:I19"/>
    <mergeCell ref="J18:J19"/>
    <mergeCell ref="K18:K19"/>
    <mergeCell ref="L18:L19"/>
    <mergeCell ref="D19:G19"/>
    <mergeCell ref="M18:N19"/>
    <mergeCell ref="M20:N20"/>
    <mergeCell ref="M21:N21"/>
    <mergeCell ref="C38:N38"/>
    <mergeCell ref="H34:N36"/>
    <mergeCell ref="G34:G36"/>
    <mergeCell ref="D34:F36"/>
    <mergeCell ref="G23:G33"/>
    <mergeCell ref="C23:C33"/>
    <mergeCell ref="C34:C36"/>
    <mergeCell ref="H31:H33"/>
    <mergeCell ref="I31:I33"/>
    <mergeCell ref="J31:J33"/>
    <mergeCell ref="K31:K33"/>
    <mergeCell ref="L31:L33"/>
    <mergeCell ref="N31:N33"/>
    <mergeCell ref="M31:M33"/>
  </mergeCells>
  <conditionalFormatting sqref="N4">
    <cfRule type="cellIs" dxfId="3" priority="3" operator="equal">
      <formula>"Green"</formula>
    </cfRule>
    <cfRule type="cellIs" dxfId="2" priority="4" operator="equal">
      <formula>"Amber"</formula>
    </cfRule>
    <cfRule type="cellIs" dxfId="1" priority="5" operator="equal">
      <formula>"Red"</formula>
    </cfRule>
  </conditionalFormatting>
  <conditionalFormatting sqref="I24:M30">
    <cfRule type="cellIs" dxfId="0" priority="1" operator="equal">
      <formula>0</formula>
    </cfRule>
  </conditionalFormatting>
  <dataValidations count="1">
    <dataValidation type="list" allowBlank="1" showInputMessage="1" showErrorMessage="1" sqref="N4">
      <formula1>"Red, Amber, Green"</formula1>
    </dataValidation>
  </dataValidations>
  <pageMargins left="0" right="0" top="0" bottom="0" header="0" footer="0"/>
  <pageSetup paperSize="9" orientation="portrait" r:id="rId1"/>
  <headerFooter>
    <oddFooter>&amp;L&amp;"Times New Roman,Regular"&amp;8&amp;K000000KIB Classification: &amp;K4FA7FFINTERNAL USE ONLY</oddFooter>
    <evenFooter>&amp;L&amp;"Times New Roman,Regular"&amp;8&amp;K000000KIB Classification: &amp;K4FA7FFINTERNAL USE ONLY</evenFooter>
    <firstFooter>&amp;L&amp;"Times New Roman,Regular"&amp;8&amp;K000000KIB Classification: &amp;K4FA7FFINTERNAL USE ONLY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4"/>
  <sheetViews>
    <sheetView zoomScaleNormal="100" workbookViewId="0">
      <selection activeCell="A6" sqref="A6"/>
    </sheetView>
  </sheetViews>
  <sheetFormatPr defaultColWidth="8.88671875" defaultRowHeight="14.4" x14ac:dyDescent="0.3"/>
  <cols>
    <col min="1" max="1" width="29.21875" style="6" bestFit="1" customWidth="1"/>
    <col min="2" max="2" width="16.5546875" style="6" customWidth="1"/>
    <col min="3" max="3" width="8.33203125" style="6" customWidth="1"/>
    <col min="4" max="4" width="12.5546875" style="6" customWidth="1"/>
    <col min="5" max="8" width="9.88671875" style="6" customWidth="1"/>
    <col min="9" max="9" width="13.21875" style="6" customWidth="1"/>
    <col min="10" max="10" width="16" style="6" customWidth="1"/>
    <col min="11" max="11" width="11.6640625" style="6" customWidth="1"/>
    <col min="12" max="16384" width="8.88671875" style="6"/>
  </cols>
  <sheetData>
    <row r="1" spans="1:11" s="91" customFormat="1" x14ac:dyDescent="0.3">
      <c r="A1" s="88" t="s">
        <v>111</v>
      </c>
      <c r="B1" s="89" t="s">
        <v>2</v>
      </c>
      <c r="C1" s="89" t="s">
        <v>1</v>
      </c>
      <c r="D1" s="89" t="s">
        <v>32</v>
      </c>
      <c r="E1" s="89" t="s">
        <v>11</v>
      </c>
      <c r="F1" s="89" t="s">
        <v>12</v>
      </c>
      <c r="G1" s="89" t="s">
        <v>110</v>
      </c>
      <c r="H1" s="89" t="s">
        <v>113</v>
      </c>
      <c r="I1" s="89" t="s">
        <v>3</v>
      </c>
      <c r="J1" s="89" t="s">
        <v>116</v>
      </c>
      <c r="K1" s="90" t="s">
        <v>67</v>
      </c>
    </row>
    <row r="2" spans="1:11" x14ac:dyDescent="0.3">
      <c r="A2" s="82" t="s">
        <v>117</v>
      </c>
      <c r="B2" s="94">
        <v>15</v>
      </c>
      <c r="C2" s="94">
        <v>2</v>
      </c>
      <c r="D2" s="94"/>
      <c r="E2" s="94">
        <v>0</v>
      </c>
      <c r="F2" s="94">
        <v>0</v>
      </c>
      <c r="G2" s="94"/>
      <c r="H2" s="94">
        <v>0</v>
      </c>
      <c r="I2" s="94">
        <f>SUM(Table66[[#This Row],[Passed]:[Not Started]])</f>
        <v>17</v>
      </c>
      <c r="J2" s="94">
        <f>E2+H2</f>
        <v>0</v>
      </c>
      <c r="K2" s="78">
        <f>J2/I2</f>
        <v>0</v>
      </c>
    </row>
    <row r="3" spans="1:11" ht="15" thickBot="1" x14ac:dyDescent="0.35">
      <c r="A3" s="83" t="s">
        <v>118</v>
      </c>
      <c r="B3" s="94">
        <v>10</v>
      </c>
      <c r="C3" s="94">
        <v>1</v>
      </c>
      <c r="D3" s="94"/>
      <c r="E3" s="94"/>
      <c r="F3" s="94">
        <v>0</v>
      </c>
      <c r="G3" s="94">
        <v>0</v>
      </c>
      <c r="H3" s="94">
        <v>0</v>
      </c>
      <c r="I3" s="94">
        <f>SUM(Table66[[#This Row],[Passed]:[Not Started]])</f>
        <v>11</v>
      </c>
      <c r="J3" s="94">
        <f t="shared" ref="J3" si="0">E3+H3</f>
        <v>0</v>
      </c>
      <c r="K3" s="78">
        <f t="shared" ref="K3" si="1">J3/I3</f>
        <v>0</v>
      </c>
    </row>
    <row r="4" spans="1:11" ht="15" thickBot="1" x14ac:dyDescent="0.35">
      <c r="A4" s="79" t="s">
        <v>3</v>
      </c>
      <c r="B4" s="80">
        <f>SUM(B2:B3)</f>
        <v>25</v>
      </c>
      <c r="C4" s="80">
        <f>SUM(C2:C3)</f>
        <v>3</v>
      </c>
      <c r="D4" s="80">
        <f>SUM(D2:D3)</f>
        <v>0</v>
      </c>
      <c r="E4" s="80">
        <f>SUM(E2:E3)</f>
        <v>0</v>
      </c>
      <c r="F4" s="80">
        <f>SUM(F2:F3)</f>
        <v>0</v>
      </c>
      <c r="G4" s="80">
        <f>SUM(G2:G3)</f>
        <v>0</v>
      </c>
      <c r="H4" s="80">
        <f>SUM(H2:H3)</f>
        <v>0</v>
      </c>
      <c r="I4" s="80">
        <f>SUBTOTAL(109,I2:I3)</f>
        <v>28</v>
      </c>
      <c r="J4" s="80">
        <f>SUM(J2:J3)</f>
        <v>0</v>
      </c>
      <c r="K4" s="81">
        <f>J4/456</f>
        <v>0</v>
      </c>
    </row>
  </sheetData>
  <pageMargins left="0.7" right="0.7" top="0.75" bottom="0.75" header="0.3" footer="0.3"/>
  <pageSetup paperSize="9" orientation="portrait" r:id="rId1"/>
  <headerFooter>
    <oddFooter>&amp;L&amp;"Times New Roman,Regular"&amp;8&amp;K000000KIB Classification: &amp;K4FA7FFINTERNAL USE ONLY</oddFooter>
    <evenFooter>&amp;L&amp;"Times New Roman,Regular"&amp;8&amp;K000000KIB Classification: &amp;K4FA7FFINTERNAL USE ONLY</evenFooter>
    <firstFooter>&amp;L&amp;"Times New Roman,Regular"&amp;8&amp;K000000KIB Classification: &amp;K4FA7FFINTERNAL USE ONLY</firstFooter>
  </headerFooter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4.4" x14ac:dyDescent="0.3"/>
  <cols>
    <col min="2" max="2" width="71.5546875" style="87" customWidth="1"/>
    <col min="3" max="3" width="49.6640625" customWidth="1"/>
  </cols>
  <sheetData>
    <row r="1" spans="1:3" x14ac:dyDescent="0.3">
      <c r="A1" s="226" t="s">
        <v>119</v>
      </c>
      <c r="B1" s="227" t="s">
        <v>226</v>
      </c>
      <c r="C1" s="226" t="s">
        <v>225</v>
      </c>
    </row>
    <row r="2" spans="1:3" ht="28.8" x14ac:dyDescent="0.3">
      <c r="A2" s="225">
        <v>1</v>
      </c>
      <c r="B2" s="95" t="s">
        <v>227</v>
      </c>
      <c r="C2" s="225" t="s">
        <v>228</v>
      </c>
    </row>
    <row r="3" spans="1:3" x14ac:dyDescent="0.3">
      <c r="A3" s="225">
        <v>2</v>
      </c>
      <c r="B3" s="95" t="s">
        <v>229</v>
      </c>
      <c r="C3" s="225" t="s">
        <v>230</v>
      </c>
    </row>
    <row r="4" spans="1:3" ht="43.2" x14ac:dyDescent="0.3">
      <c r="A4" s="225">
        <v>3</v>
      </c>
      <c r="B4" s="95" t="s">
        <v>231</v>
      </c>
      <c r="C4" s="95" t="s">
        <v>232</v>
      </c>
    </row>
    <row r="5" spans="1:3" ht="28.8" x14ac:dyDescent="0.3">
      <c r="A5" s="225">
        <v>4</v>
      </c>
      <c r="B5" s="95" t="s">
        <v>233</v>
      </c>
      <c r="C5" s="95" t="s">
        <v>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E1" workbookViewId="0">
      <selection activeCell="F16" sqref="F16"/>
    </sheetView>
  </sheetViews>
  <sheetFormatPr defaultRowHeight="14.4" x14ac:dyDescent="0.3"/>
  <cols>
    <col min="1" max="1" width="8.88671875" style="9"/>
    <col min="2" max="2" width="23.77734375" customWidth="1"/>
    <col min="3" max="3" width="14.88671875" customWidth="1"/>
    <col min="4" max="4" width="15.77734375" customWidth="1"/>
    <col min="5" max="5" width="60.77734375" customWidth="1"/>
    <col min="6" max="6" width="38.109375" style="87" customWidth="1"/>
    <col min="7" max="7" width="18.88671875" style="9" customWidth="1"/>
    <col min="8" max="8" width="35.6640625" customWidth="1"/>
  </cols>
  <sheetData>
    <row r="1" spans="1:8" x14ac:dyDescent="0.3">
      <c r="A1" s="219" t="s">
        <v>119</v>
      </c>
      <c r="B1" s="220" t="s">
        <v>123</v>
      </c>
      <c r="C1" s="220" t="s">
        <v>120</v>
      </c>
      <c r="D1" s="220" t="s">
        <v>121</v>
      </c>
      <c r="E1" s="220" t="s">
        <v>122</v>
      </c>
      <c r="F1" s="221" t="s">
        <v>109</v>
      </c>
      <c r="G1" s="219" t="s">
        <v>139</v>
      </c>
      <c r="H1" s="220" t="s">
        <v>137</v>
      </c>
    </row>
    <row r="2" spans="1:8" x14ac:dyDescent="0.3">
      <c r="A2" s="222">
        <v>1</v>
      </c>
      <c r="B2" s="15" t="s">
        <v>126</v>
      </c>
      <c r="C2" s="15" t="s">
        <v>124</v>
      </c>
      <c r="D2" s="15" t="s">
        <v>125</v>
      </c>
      <c r="E2" s="223" t="s">
        <v>127</v>
      </c>
      <c r="F2" s="203" t="s">
        <v>128</v>
      </c>
      <c r="G2" s="222">
        <v>200</v>
      </c>
      <c r="H2" s="15" t="s">
        <v>129</v>
      </c>
    </row>
    <row r="3" spans="1:8" x14ac:dyDescent="0.3">
      <c r="A3" s="222">
        <v>2</v>
      </c>
      <c r="B3" s="15" t="s">
        <v>141</v>
      </c>
      <c r="C3" s="15" t="s">
        <v>124</v>
      </c>
      <c r="D3" s="15" t="s">
        <v>125</v>
      </c>
      <c r="E3" s="223" t="s">
        <v>163</v>
      </c>
      <c r="F3" s="203" t="s">
        <v>130</v>
      </c>
      <c r="G3" s="222">
        <v>200</v>
      </c>
      <c r="H3" s="15" t="s">
        <v>131</v>
      </c>
    </row>
    <row r="4" spans="1:8" x14ac:dyDescent="0.3">
      <c r="A4" s="222">
        <v>3</v>
      </c>
      <c r="B4" s="15" t="s">
        <v>132</v>
      </c>
      <c r="C4" s="15" t="s">
        <v>133</v>
      </c>
      <c r="D4" s="15" t="s">
        <v>125</v>
      </c>
      <c r="E4" s="224" t="s">
        <v>164</v>
      </c>
      <c r="F4" s="203" t="s">
        <v>154</v>
      </c>
      <c r="G4" s="222">
        <v>201</v>
      </c>
      <c r="H4" s="15" t="s">
        <v>129</v>
      </c>
    </row>
    <row r="5" spans="1:8" ht="43.2" x14ac:dyDescent="0.3">
      <c r="A5" s="222">
        <v>4</v>
      </c>
      <c r="B5" s="15" t="s">
        <v>134</v>
      </c>
      <c r="C5" s="15" t="s">
        <v>135</v>
      </c>
      <c r="D5" s="15" t="s">
        <v>125</v>
      </c>
      <c r="E5" s="223" t="s">
        <v>165</v>
      </c>
      <c r="F5" s="203" t="s">
        <v>136</v>
      </c>
      <c r="G5" s="204" t="s">
        <v>140</v>
      </c>
      <c r="H5" s="203" t="s">
        <v>138</v>
      </c>
    </row>
    <row r="6" spans="1:8" x14ac:dyDescent="0.3">
      <c r="A6" s="222">
        <v>5</v>
      </c>
      <c r="B6" s="15" t="s">
        <v>142</v>
      </c>
      <c r="C6" s="15" t="s">
        <v>143</v>
      </c>
      <c r="D6" s="15" t="s">
        <v>125</v>
      </c>
      <c r="E6" s="223" t="s">
        <v>166</v>
      </c>
      <c r="F6" s="203" t="s">
        <v>144</v>
      </c>
      <c r="G6" s="222">
        <v>204</v>
      </c>
      <c r="H6" s="15" t="s">
        <v>129</v>
      </c>
    </row>
    <row r="7" spans="1:8" x14ac:dyDescent="0.3">
      <c r="A7" s="222">
        <v>6</v>
      </c>
      <c r="B7" s="15" t="s">
        <v>145</v>
      </c>
      <c r="C7" s="15" t="s">
        <v>124</v>
      </c>
      <c r="D7" s="15" t="s">
        <v>125</v>
      </c>
      <c r="E7" s="223" t="s">
        <v>167</v>
      </c>
      <c r="F7" s="203" t="s">
        <v>146</v>
      </c>
      <c r="G7" s="222">
        <v>200</v>
      </c>
      <c r="H7" s="15" t="s">
        <v>129</v>
      </c>
    </row>
    <row r="8" spans="1:8" ht="28.8" x14ac:dyDescent="0.3">
      <c r="A8" s="222">
        <v>7</v>
      </c>
      <c r="B8" s="15" t="s">
        <v>147</v>
      </c>
      <c r="C8" s="15" t="s">
        <v>124</v>
      </c>
      <c r="D8" s="15" t="s">
        <v>125</v>
      </c>
      <c r="E8" s="223" t="s">
        <v>168</v>
      </c>
      <c r="F8" s="203" t="s">
        <v>148</v>
      </c>
      <c r="G8" s="222">
        <v>200</v>
      </c>
      <c r="H8" s="15" t="s">
        <v>129</v>
      </c>
    </row>
    <row r="9" spans="1:8" ht="28.8" x14ac:dyDescent="0.3">
      <c r="A9" s="222">
        <v>8</v>
      </c>
      <c r="B9" s="15" t="s">
        <v>149</v>
      </c>
      <c r="C9" s="15" t="s">
        <v>124</v>
      </c>
      <c r="D9" s="15" t="s">
        <v>125</v>
      </c>
      <c r="E9" s="223" t="s">
        <v>169</v>
      </c>
      <c r="F9" s="203" t="s">
        <v>150</v>
      </c>
      <c r="G9" s="222">
        <v>200</v>
      </c>
      <c r="H9" s="15" t="s">
        <v>129</v>
      </c>
    </row>
    <row r="10" spans="1:8" x14ac:dyDescent="0.3">
      <c r="A10" s="222">
        <v>9</v>
      </c>
      <c r="B10" s="15" t="s">
        <v>151</v>
      </c>
      <c r="C10" s="15" t="s">
        <v>124</v>
      </c>
      <c r="D10" s="15" t="s">
        <v>125</v>
      </c>
      <c r="E10" s="224" t="s">
        <v>159</v>
      </c>
      <c r="F10" s="203" t="s">
        <v>152</v>
      </c>
      <c r="G10" s="222">
        <v>200</v>
      </c>
      <c r="H10" s="15" t="s">
        <v>129</v>
      </c>
    </row>
    <row r="11" spans="1:8" x14ac:dyDescent="0.3">
      <c r="A11" s="222">
        <v>10</v>
      </c>
      <c r="B11" s="15" t="s">
        <v>132</v>
      </c>
      <c r="C11" s="15" t="s">
        <v>133</v>
      </c>
      <c r="D11" s="15" t="s">
        <v>125</v>
      </c>
      <c r="E11" s="224" t="s">
        <v>170</v>
      </c>
      <c r="F11" s="203" t="s">
        <v>153</v>
      </c>
      <c r="G11" s="222">
        <v>201</v>
      </c>
      <c r="H11" s="15" t="s">
        <v>129</v>
      </c>
    </row>
    <row r="12" spans="1:8" x14ac:dyDescent="0.3">
      <c r="A12" s="222">
        <v>11</v>
      </c>
      <c r="B12" s="15" t="s">
        <v>155</v>
      </c>
      <c r="C12" s="15" t="s">
        <v>124</v>
      </c>
      <c r="D12" s="15" t="s">
        <v>125</v>
      </c>
      <c r="E12" s="224" t="s">
        <v>162</v>
      </c>
      <c r="F12" s="203" t="s">
        <v>156</v>
      </c>
      <c r="G12" s="222">
        <v>200</v>
      </c>
      <c r="H12" s="15" t="s">
        <v>129</v>
      </c>
    </row>
    <row r="13" spans="1:8" ht="43.2" x14ac:dyDescent="0.3">
      <c r="A13" s="222">
        <v>12</v>
      </c>
      <c r="B13" s="15" t="s">
        <v>134</v>
      </c>
      <c r="C13" s="15" t="s">
        <v>135</v>
      </c>
      <c r="D13" s="15" t="s">
        <v>125</v>
      </c>
      <c r="E13" s="223" t="s">
        <v>171</v>
      </c>
      <c r="F13" s="203" t="s">
        <v>157</v>
      </c>
      <c r="G13" s="204" t="s">
        <v>161</v>
      </c>
      <c r="H13" s="203" t="s">
        <v>160</v>
      </c>
    </row>
    <row r="14" spans="1:8" x14ac:dyDescent="0.3">
      <c r="A14" s="222">
        <v>13</v>
      </c>
      <c r="B14" s="15" t="s">
        <v>142</v>
      </c>
      <c r="C14" s="15" t="s">
        <v>143</v>
      </c>
      <c r="D14" s="15" t="s">
        <v>125</v>
      </c>
      <c r="E14" s="223" t="s">
        <v>172</v>
      </c>
      <c r="F14" s="203" t="s">
        <v>158</v>
      </c>
      <c r="G14" s="222">
        <v>204</v>
      </c>
      <c r="H14" s="15" t="s">
        <v>129</v>
      </c>
    </row>
  </sheetData>
  <hyperlinks>
    <hyperlink ref="E2" r:id="rId1"/>
    <hyperlink ref="E13" r:id="rId2"/>
    <hyperlink ref="E14" r:id="rId3"/>
    <hyperlink ref="E12" r:id="rId4"/>
    <hyperlink ref="E11" r:id="rId5"/>
    <hyperlink ref="E10" r:id="rId6"/>
    <hyperlink ref="E3" r:id="rId7"/>
    <hyperlink ref="E4" r:id="rId8"/>
    <hyperlink ref="E5" r:id="rId9"/>
    <hyperlink ref="E6" r:id="rId10"/>
    <hyperlink ref="E7" r:id="rId11"/>
    <hyperlink ref="E8" r:id="rId12"/>
    <hyperlink ref="E9" r:id="rId13"/>
  </hyperlinks>
  <pageMargins left="0.7" right="0.7" top="0.75" bottom="0.75" header="0.3" footer="0.3"/>
  <pageSetup paperSize="9"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3:N90"/>
  <sheetViews>
    <sheetView workbookViewId="0">
      <selection activeCell="A13" sqref="A13"/>
    </sheetView>
  </sheetViews>
  <sheetFormatPr defaultColWidth="8.88671875" defaultRowHeight="14.4" x14ac:dyDescent="0.3"/>
  <cols>
    <col min="1" max="1" width="24" customWidth="1"/>
    <col min="2" max="2" width="14" customWidth="1"/>
    <col min="3" max="3" width="6.44140625" customWidth="1"/>
    <col min="4" max="4" width="10.6640625" bestFit="1" customWidth="1"/>
    <col min="5" max="5" width="8" bestFit="1" customWidth="1"/>
    <col min="6" max="6" width="8.109375" bestFit="1" customWidth="1"/>
    <col min="7" max="7" width="14.33203125" bestFit="1" customWidth="1"/>
    <col min="8" max="8" width="11.33203125" bestFit="1" customWidth="1"/>
    <col min="9" max="9" width="14.6640625" bestFit="1" customWidth="1"/>
    <col min="10" max="10" width="10.33203125" bestFit="1" customWidth="1"/>
    <col min="11" max="11" width="11.33203125" customWidth="1"/>
    <col min="12" max="12" width="7" customWidth="1"/>
    <col min="14" max="14" width="7.109375" customWidth="1"/>
    <col min="15" max="15" width="8.33203125" customWidth="1"/>
    <col min="16" max="16" width="19.33203125" bestFit="1" customWidth="1"/>
    <col min="17" max="17" width="8" customWidth="1"/>
    <col min="18" max="18" width="9" customWidth="1"/>
    <col min="19" max="19" width="6.44140625" customWidth="1"/>
    <col min="20" max="20" width="7.109375" customWidth="1"/>
    <col min="21" max="21" width="8.33203125" customWidth="1"/>
    <col min="22" max="22" width="10" bestFit="1" customWidth="1"/>
    <col min="23" max="23" width="8.109375" customWidth="1"/>
    <col min="24" max="24" width="9" customWidth="1"/>
    <col min="25" max="25" width="6.44140625" customWidth="1"/>
    <col min="26" max="26" width="4.44140625" customWidth="1"/>
    <col min="27" max="27" width="7.109375" customWidth="1"/>
    <col min="28" max="28" width="8.33203125" customWidth="1"/>
    <col min="29" max="29" width="11.109375" bestFit="1" customWidth="1"/>
    <col min="30" max="30" width="25.6640625" bestFit="1" customWidth="1"/>
    <col min="31" max="31" width="9" customWidth="1"/>
    <col min="32" max="32" width="6.44140625" customWidth="1"/>
    <col min="33" max="33" width="7.109375" customWidth="1"/>
    <col min="34" max="34" width="8.33203125" customWidth="1"/>
    <col min="35" max="35" width="28.88671875" bestFit="1" customWidth="1"/>
    <col min="36" max="36" width="11.6640625" bestFit="1" customWidth="1"/>
    <col min="37" max="37" width="9" customWidth="1"/>
    <col min="38" max="38" width="6.44140625" customWidth="1"/>
    <col min="39" max="39" width="7.109375" customWidth="1"/>
    <col min="40" max="40" width="8.33203125" customWidth="1"/>
    <col min="41" max="41" width="14.88671875" bestFit="1" customWidth="1"/>
    <col min="42" max="42" width="30" bestFit="1" customWidth="1"/>
    <col min="43" max="43" width="9" customWidth="1"/>
    <col min="44" max="44" width="6.44140625" customWidth="1"/>
    <col min="45" max="45" width="7" customWidth="1"/>
    <col min="47" max="47" width="7.109375" customWidth="1"/>
    <col min="48" max="48" width="8.33203125" customWidth="1"/>
    <col min="49" max="49" width="33.109375" bestFit="1" customWidth="1"/>
    <col min="50" max="50" width="25.6640625" bestFit="1" customWidth="1"/>
    <col min="51" max="51" width="9" customWidth="1"/>
    <col min="52" max="52" width="6.44140625" customWidth="1"/>
    <col min="53" max="53" width="7" customWidth="1"/>
    <col min="55" max="55" width="7.109375" customWidth="1"/>
    <col min="56" max="56" width="8.33203125" customWidth="1"/>
    <col min="57" max="57" width="16.88671875" bestFit="1" customWidth="1"/>
    <col min="58" max="58" width="28.88671875" bestFit="1" customWidth="1"/>
    <col min="59" max="59" width="17.88671875" bestFit="1" customWidth="1"/>
    <col min="60" max="60" width="9" customWidth="1"/>
    <col min="61" max="61" width="6.44140625" customWidth="1"/>
    <col min="62" max="62" width="7" customWidth="1"/>
    <col min="64" max="64" width="7.109375" customWidth="1"/>
    <col min="65" max="65" width="8.33203125" customWidth="1"/>
    <col min="66" max="66" width="16.88671875" bestFit="1" customWidth="1"/>
    <col min="67" max="67" width="21" bestFit="1" customWidth="1"/>
    <col min="68" max="68" width="15.44140625" bestFit="1" customWidth="1"/>
    <col min="69" max="69" width="9" customWidth="1"/>
    <col min="70" max="70" width="6.44140625" customWidth="1"/>
    <col min="71" max="71" width="7.109375" customWidth="1"/>
    <col min="72" max="72" width="18.44140625" bestFit="1" customWidth="1"/>
    <col min="73" max="73" width="12" bestFit="1" customWidth="1"/>
    <col min="74" max="74" width="9" customWidth="1"/>
    <col min="75" max="75" width="6.44140625" customWidth="1"/>
    <col min="76" max="76" width="7.109375" customWidth="1"/>
    <col min="77" max="77" width="8.33203125" customWidth="1"/>
    <col min="78" max="78" width="16.88671875" bestFit="1" customWidth="1"/>
    <col min="79" max="79" width="15.109375" bestFit="1" customWidth="1"/>
    <col min="80" max="80" width="11.33203125" bestFit="1" customWidth="1"/>
  </cols>
  <sheetData>
    <row r="3" spans="1:14" x14ac:dyDescent="0.3">
      <c r="A3" s="35" t="s">
        <v>68</v>
      </c>
      <c r="B3" s="35" t="s">
        <v>15</v>
      </c>
      <c r="C3" s="24"/>
      <c r="D3" s="24"/>
      <c r="E3" s="24"/>
      <c r="F3" s="24"/>
      <c r="G3" s="24"/>
      <c r="H3" s="24"/>
      <c r="I3" s="24"/>
      <c r="K3" s="6"/>
    </row>
    <row r="4" spans="1:14" x14ac:dyDescent="0.3">
      <c r="A4" s="35" t="s">
        <v>16</v>
      </c>
      <c r="B4" s="35" t="s">
        <v>2</v>
      </c>
      <c r="C4" s="35" t="s">
        <v>1</v>
      </c>
      <c r="D4" s="35" t="s">
        <v>32</v>
      </c>
      <c r="E4" s="35" t="s">
        <v>11</v>
      </c>
      <c r="F4" s="35" t="s">
        <v>40</v>
      </c>
      <c r="G4" s="35" t="s">
        <v>33</v>
      </c>
      <c r="H4" s="35" t="s">
        <v>3</v>
      </c>
      <c r="I4" s="59" t="s">
        <v>70</v>
      </c>
      <c r="J4" s="59" t="s">
        <v>67</v>
      </c>
      <c r="K4" s="6"/>
    </row>
    <row r="5" spans="1:14" x14ac:dyDescent="0.3">
      <c r="A5" s="70" t="s">
        <v>96</v>
      </c>
      <c r="B5" s="57"/>
      <c r="C5" s="57"/>
      <c r="D5" s="57"/>
      <c r="E5" s="57"/>
      <c r="F5" s="73">
        <v>54</v>
      </c>
      <c r="G5" s="57"/>
      <c r="H5" s="57">
        <f t="shared" ref="H5:H13" si="0">B5+C5+D5+E5+F5+G5</f>
        <v>54</v>
      </c>
      <c r="I5" s="57">
        <f t="shared" ref="I5:I13" si="1">E5+F5</f>
        <v>54</v>
      </c>
      <c r="J5" s="60">
        <f>I5/H5</f>
        <v>1</v>
      </c>
      <c r="K5" s="6"/>
      <c r="L5">
        <f>218+111</f>
        <v>329</v>
      </c>
    </row>
    <row r="6" spans="1:14" x14ac:dyDescent="0.3">
      <c r="A6" s="71" t="s">
        <v>97</v>
      </c>
      <c r="B6" s="57"/>
      <c r="C6" s="57"/>
      <c r="D6" s="57"/>
      <c r="E6" s="57"/>
      <c r="F6" s="74">
        <v>88</v>
      </c>
      <c r="G6" s="57"/>
      <c r="H6" s="57">
        <f t="shared" si="0"/>
        <v>88</v>
      </c>
      <c r="I6" s="57">
        <f t="shared" si="1"/>
        <v>88</v>
      </c>
      <c r="J6" s="60">
        <f t="shared" ref="J6:J13" si="2">I6/H6</f>
        <v>1</v>
      </c>
      <c r="K6" s="6"/>
      <c r="L6" s="6"/>
      <c r="M6" s="6">
        <f>333+56</f>
        <v>389</v>
      </c>
      <c r="N6" s="6"/>
    </row>
    <row r="7" spans="1:14" x14ac:dyDescent="0.3">
      <c r="A7" s="71" t="s">
        <v>106</v>
      </c>
      <c r="B7" s="57"/>
      <c r="C7" s="57"/>
      <c r="D7" s="57"/>
      <c r="E7" s="57"/>
      <c r="F7" s="74">
        <v>61</v>
      </c>
      <c r="G7" s="57"/>
      <c r="H7" s="57">
        <f t="shared" ref="H7" si="3">B7+C7+D7+E7+F7+G7</f>
        <v>61</v>
      </c>
      <c r="I7" s="57">
        <f t="shared" ref="I7" si="4">E7+F7</f>
        <v>61</v>
      </c>
      <c r="J7" s="60">
        <f t="shared" ref="J7" si="5">I7/H7</f>
        <v>1</v>
      </c>
      <c r="K7" s="6">
        <f>112-56</f>
        <v>56</v>
      </c>
      <c r="L7" s="6"/>
      <c r="M7" s="6"/>
      <c r="N7" s="6"/>
    </row>
    <row r="8" spans="1:14" s="6" customFormat="1" x14ac:dyDescent="0.3">
      <c r="A8" s="71" t="s">
        <v>98</v>
      </c>
      <c r="B8" s="57"/>
      <c r="C8" s="57"/>
      <c r="D8" s="57"/>
      <c r="E8" s="57"/>
      <c r="F8" s="74">
        <v>75</v>
      </c>
      <c r="G8" s="57"/>
      <c r="H8" s="57">
        <f t="shared" ref="H8" si="6">B8+C8+D8+E8+F8+G8</f>
        <v>75</v>
      </c>
      <c r="I8" s="57">
        <f t="shared" ref="I8" si="7">E8+F8</f>
        <v>75</v>
      </c>
      <c r="J8" s="60">
        <f t="shared" ref="J8" si="8">I8/H8</f>
        <v>1</v>
      </c>
    </row>
    <row r="9" spans="1:14" x14ac:dyDescent="0.3">
      <c r="A9" s="71" t="s">
        <v>105</v>
      </c>
      <c r="B9" s="57"/>
      <c r="C9" s="57"/>
      <c r="D9" s="57"/>
      <c r="E9" s="57"/>
      <c r="F9" s="74">
        <v>63</v>
      </c>
      <c r="G9" s="57"/>
      <c r="H9" s="57">
        <f t="shared" si="0"/>
        <v>63</v>
      </c>
      <c r="I9" s="57">
        <f t="shared" si="1"/>
        <v>63</v>
      </c>
      <c r="J9" s="60">
        <f t="shared" si="2"/>
        <v>1</v>
      </c>
      <c r="K9" s="6"/>
      <c r="L9" s="6"/>
      <c r="M9" s="6"/>
      <c r="N9" s="6"/>
    </row>
    <row r="10" spans="1:14" s="6" customFormat="1" x14ac:dyDescent="0.3">
      <c r="A10" s="71" t="s">
        <v>99</v>
      </c>
      <c r="B10" s="57"/>
      <c r="C10" s="57"/>
      <c r="D10" s="57"/>
      <c r="E10" s="57"/>
      <c r="F10" s="74">
        <v>13</v>
      </c>
      <c r="G10" s="57"/>
      <c r="H10" s="57">
        <f t="shared" si="0"/>
        <v>13</v>
      </c>
      <c r="I10" s="57">
        <f t="shared" si="1"/>
        <v>13</v>
      </c>
      <c r="J10" s="60">
        <f t="shared" si="2"/>
        <v>1</v>
      </c>
    </row>
    <row r="11" spans="1:14" s="6" customFormat="1" x14ac:dyDescent="0.3">
      <c r="A11" s="71" t="s">
        <v>107</v>
      </c>
      <c r="B11" s="57"/>
      <c r="C11" s="57"/>
      <c r="D11" s="57"/>
      <c r="E11" s="57"/>
      <c r="F11" s="74">
        <v>71</v>
      </c>
      <c r="G11" s="57"/>
      <c r="H11" s="57">
        <f t="shared" si="0"/>
        <v>71</v>
      </c>
      <c r="I11" s="57">
        <f t="shared" si="1"/>
        <v>71</v>
      </c>
      <c r="J11" s="60">
        <f t="shared" si="2"/>
        <v>1</v>
      </c>
    </row>
    <row r="12" spans="1:14" s="6" customFormat="1" x14ac:dyDescent="0.3">
      <c r="A12" s="76" t="s">
        <v>108</v>
      </c>
      <c r="B12" s="57"/>
      <c r="C12" s="57"/>
      <c r="D12" s="57"/>
      <c r="E12" s="57"/>
      <c r="F12" s="77">
        <v>36</v>
      </c>
      <c r="G12" s="57"/>
      <c r="H12" s="57">
        <f t="shared" si="0"/>
        <v>36</v>
      </c>
      <c r="I12" s="57">
        <f t="shared" si="1"/>
        <v>36</v>
      </c>
      <c r="J12" s="60">
        <f t="shared" si="2"/>
        <v>1</v>
      </c>
    </row>
    <row r="13" spans="1:14" s="6" customFormat="1" ht="15" thickBot="1" x14ac:dyDescent="0.35">
      <c r="A13" s="72" t="s">
        <v>100</v>
      </c>
      <c r="B13" s="57"/>
      <c r="C13" s="57"/>
      <c r="D13" s="57"/>
      <c r="E13" s="57"/>
      <c r="F13" s="75">
        <v>101</v>
      </c>
      <c r="G13" s="57"/>
      <c r="H13" s="57">
        <f t="shared" si="0"/>
        <v>101</v>
      </c>
      <c r="I13" s="57">
        <f t="shared" si="1"/>
        <v>101</v>
      </c>
      <c r="J13" s="60">
        <f t="shared" si="2"/>
        <v>1</v>
      </c>
    </row>
    <row r="14" spans="1:14" x14ac:dyDescent="0.3">
      <c r="A14" s="15" t="s">
        <v>3</v>
      </c>
      <c r="B14" s="58">
        <f t="shared" ref="B14:G14" si="9">SUM(B5:B13)</f>
        <v>0</v>
      </c>
      <c r="C14" s="58">
        <f t="shared" si="9"/>
        <v>0</v>
      </c>
      <c r="D14" s="58">
        <f t="shared" si="9"/>
        <v>0</v>
      </c>
      <c r="E14" s="58">
        <f t="shared" si="9"/>
        <v>0</v>
      </c>
      <c r="F14" s="58">
        <f t="shared" si="9"/>
        <v>562</v>
      </c>
      <c r="G14" s="58">
        <f t="shared" si="9"/>
        <v>0</v>
      </c>
      <c r="H14" s="58">
        <f>SUM(B14:G14)</f>
        <v>562</v>
      </c>
      <c r="I14" s="58">
        <f>SUM(I5:I13)</f>
        <v>562</v>
      </c>
      <c r="J14" s="63">
        <f>I14/562</f>
        <v>1</v>
      </c>
      <c r="K14" s="62"/>
      <c r="L14" s="6"/>
      <c r="M14" s="6"/>
      <c r="N14" s="6"/>
    </row>
    <row r="15" spans="1:14" x14ac:dyDescent="0.3">
      <c r="K15" s="6"/>
      <c r="L15" s="6"/>
      <c r="M15" s="6"/>
      <c r="N15" s="6"/>
    </row>
    <row r="16" spans="1:14" x14ac:dyDescent="0.3">
      <c r="A16" s="35" t="s">
        <v>62</v>
      </c>
      <c r="B16" s="35" t="s">
        <v>15</v>
      </c>
      <c r="C16" s="15"/>
      <c r="D16" s="15"/>
      <c r="E16" s="15"/>
      <c r="F16" s="15"/>
      <c r="G16" s="15"/>
      <c r="H16" s="15"/>
      <c r="K16" s="6"/>
      <c r="L16" s="6"/>
      <c r="M16" s="6"/>
      <c r="N16" s="6"/>
    </row>
    <row r="17" spans="1:14" x14ac:dyDescent="0.3">
      <c r="A17" s="35" t="s">
        <v>16</v>
      </c>
      <c r="B17" s="35" t="s">
        <v>2</v>
      </c>
      <c r="C17" s="35" t="s">
        <v>1</v>
      </c>
      <c r="D17" s="35" t="s">
        <v>32</v>
      </c>
      <c r="E17" s="35" t="s">
        <v>11</v>
      </c>
      <c r="F17" s="35" t="s">
        <v>40</v>
      </c>
      <c r="G17" s="35" t="s">
        <v>33</v>
      </c>
      <c r="H17" s="35" t="s">
        <v>3</v>
      </c>
      <c r="K17" s="6"/>
      <c r="L17" s="6"/>
      <c r="M17" s="6"/>
      <c r="N17" s="6"/>
    </row>
    <row r="18" spans="1:14" x14ac:dyDescent="0.3">
      <c r="A18" s="15" t="s">
        <v>50</v>
      </c>
      <c r="B18" s="15"/>
      <c r="C18" s="15">
        <v>1</v>
      </c>
      <c r="D18" s="15"/>
      <c r="E18" s="15">
        <v>131</v>
      </c>
      <c r="F18" s="15"/>
      <c r="G18" s="15"/>
      <c r="H18" s="15">
        <f t="shared" ref="H18" si="10">SUM(B18:G18)</f>
        <v>132</v>
      </c>
      <c r="J18">
        <f>3536-72</f>
        <v>3464</v>
      </c>
    </row>
    <row r="20" spans="1:14" s="6" customFormat="1" x14ac:dyDescent="0.3">
      <c r="A20" s="6" t="s">
        <v>69</v>
      </c>
      <c r="B20" s="6">
        <v>24</v>
      </c>
      <c r="C20" s="6">
        <v>13</v>
      </c>
      <c r="D20" s="6">
        <v>9</v>
      </c>
      <c r="E20" s="6">
        <v>1</v>
      </c>
      <c r="F20" s="6">
        <v>1</v>
      </c>
    </row>
    <row r="21" spans="1:14" s="6" customFormat="1" x14ac:dyDescent="0.3">
      <c r="A21" s="66" t="s">
        <v>74</v>
      </c>
      <c r="F21" s="6">
        <v>29</v>
      </c>
    </row>
    <row r="22" spans="1:14" s="6" customFormat="1" x14ac:dyDescent="0.3">
      <c r="A22" s="66" t="s">
        <v>75</v>
      </c>
      <c r="F22" s="6">
        <v>46</v>
      </c>
    </row>
    <row r="23" spans="1:14" s="6" customFormat="1" x14ac:dyDescent="0.3">
      <c r="A23" s="66" t="s">
        <v>45</v>
      </c>
      <c r="B23" s="6">
        <v>21</v>
      </c>
      <c r="C23" s="6">
        <v>2</v>
      </c>
      <c r="E23" s="6">
        <v>1</v>
      </c>
      <c r="F23" s="66">
        <v>25</v>
      </c>
      <c r="G23" s="66">
        <v>12</v>
      </c>
    </row>
    <row r="24" spans="1:14" s="6" customFormat="1" x14ac:dyDescent="0.3">
      <c r="A24" s="66" t="s">
        <v>44</v>
      </c>
      <c r="B24" s="6">
        <v>28</v>
      </c>
      <c r="C24" s="6">
        <v>4</v>
      </c>
      <c r="E24" s="6">
        <v>5</v>
      </c>
      <c r="F24" s="66"/>
      <c r="G24" s="66">
        <v>28</v>
      </c>
    </row>
    <row r="25" spans="1:14" s="6" customFormat="1" x14ac:dyDescent="0.3">
      <c r="A25" s="66"/>
      <c r="B25" s="6">
        <f t="shared" ref="B25:G25" si="11">SUM(B20:B24)</f>
        <v>73</v>
      </c>
      <c r="C25" s="6">
        <f t="shared" si="11"/>
        <v>19</v>
      </c>
      <c r="D25" s="6">
        <f t="shared" si="11"/>
        <v>9</v>
      </c>
      <c r="E25" s="6">
        <f t="shared" si="11"/>
        <v>7</v>
      </c>
      <c r="F25" s="6">
        <f t="shared" si="11"/>
        <v>101</v>
      </c>
      <c r="G25" s="6">
        <f t="shared" si="11"/>
        <v>40</v>
      </c>
    </row>
    <row r="78" spans="1:14" x14ac:dyDescent="0.3">
      <c r="A78" s="35" t="s">
        <v>68</v>
      </c>
      <c r="B78" s="35" t="s">
        <v>15</v>
      </c>
      <c r="C78" s="24"/>
      <c r="D78" s="24"/>
      <c r="E78" s="24"/>
      <c r="F78" s="24"/>
      <c r="G78" s="24"/>
      <c r="H78" s="24"/>
      <c r="I78" s="24"/>
      <c r="J78" s="6"/>
      <c r="K78" s="6"/>
      <c r="L78" s="6"/>
      <c r="M78" s="6"/>
      <c r="N78" s="6"/>
    </row>
    <row r="79" spans="1:14" x14ac:dyDescent="0.3">
      <c r="A79" s="35" t="s">
        <v>16</v>
      </c>
      <c r="B79" s="35" t="s">
        <v>2</v>
      </c>
      <c r="C79" s="35" t="s">
        <v>1</v>
      </c>
      <c r="D79" s="35" t="s">
        <v>32</v>
      </c>
      <c r="E79" s="35" t="s">
        <v>11</v>
      </c>
      <c r="F79" s="35" t="s">
        <v>40</v>
      </c>
      <c r="G79" s="35" t="s">
        <v>33</v>
      </c>
      <c r="H79" s="35" t="s">
        <v>3</v>
      </c>
      <c r="I79" s="59" t="s">
        <v>70</v>
      </c>
      <c r="J79" s="59" t="s">
        <v>67</v>
      </c>
      <c r="K79" s="6"/>
      <c r="L79" s="6"/>
      <c r="M79" s="6"/>
      <c r="N79" s="6"/>
    </row>
    <row r="80" spans="1:14" x14ac:dyDescent="0.3">
      <c r="A80" s="15" t="s">
        <v>46</v>
      </c>
      <c r="B80" s="57">
        <v>1969</v>
      </c>
      <c r="C80" s="57">
        <v>2</v>
      </c>
      <c r="D80" s="57">
        <v>20</v>
      </c>
      <c r="E80" s="57">
        <v>235</v>
      </c>
      <c r="F80" s="57"/>
      <c r="G80" s="57">
        <v>14</v>
      </c>
      <c r="H80" s="57">
        <f t="shared" ref="H80:H89" si="12">B80+C80+D80+E80+F80+G80</f>
        <v>2240</v>
      </c>
      <c r="I80" s="57">
        <f t="shared" ref="I80:I89" si="13">E80+F80</f>
        <v>235</v>
      </c>
      <c r="J80" s="60">
        <f t="shared" ref="J80:J90" si="14">I80/3521</f>
        <v>6.674240272649816E-2</v>
      </c>
      <c r="K80" s="6"/>
      <c r="L80" s="6"/>
      <c r="M80" s="6"/>
      <c r="N80" s="6"/>
    </row>
    <row r="81" spans="1:14" x14ac:dyDescent="0.3">
      <c r="A81" s="35" t="s">
        <v>47</v>
      </c>
      <c r="B81" s="57">
        <v>287</v>
      </c>
      <c r="C81" s="57">
        <v>49</v>
      </c>
      <c r="D81" s="57">
        <v>45</v>
      </c>
      <c r="E81" s="57">
        <v>47</v>
      </c>
      <c r="F81" s="57">
        <v>206</v>
      </c>
      <c r="G81" s="57">
        <v>5</v>
      </c>
      <c r="H81" s="57">
        <f t="shared" si="12"/>
        <v>639</v>
      </c>
      <c r="I81" s="57">
        <f t="shared" si="13"/>
        <v>253</v>
      </c>
      <c r="J81" s="60">
        <f t="shared" si="14"/>
        <v>7.1854586765123546E-2</v>
      </c>
      <c r="K81" s="6"/>
      <c r="L81" s="6">
        <v>15</v>
      </c>
      <c r="M81" s="6"/>
      <c r="N81" s="6"/>
    </row>
    <row r="82" spans="1:14" x14ac:dyDescent="0.3">
      <c r="A82" s="15" t="s">
        <v>48</v>
      </c>
      <c r="B82" s="57"/>
      <c r="C82" s="57"/>
      <c r="D82" s="57"/>
      <c r="E82" s="57"/>
      <c r="F82" s="15"/>
      <c r="G82" s="57">
        <v>64</v>
      </c>
      <c r="H82" s="57">
        <f t="shared" si="12"/>
        <v>64</v>
      </c>
      <c r="I82" s="57">
        <f t="shared" si="13"/>
        <v>0</v>
      </c>
      <c r="J82" s="60">
        <f t="shared" si="14"/>
        <v>0</v>
      </c>
      <c r="K82" s="6"/>
      <c r="L82" s="6"/>
      <c r="M82" s="6"/>
      <c r="N82" s="6"/>
    </row>
    <row r="83" spans="1:14" x14ac:dyDescent="0.3">
      <c r="A83" s="15" t="s">
        <v>49</v>
      </c>
      <c r="B83" s="57"/>
      <c r="C83" s="57"/>
      <c r="D83" s="57"/>
      <c r="E83" s="57"/>
      <c r="F83" s="57"/>
      <c r="G83" s="57">
        <v>180</v>
      </c>
      <c r="H83" s="57">
        <f t="shared" si="12"/>
        <v>180</v>
      </c>
      <c r="I83" s="57">
        <f t="shared" si="13"/>
        <v>0</v>
      </c>
      <c r="J83" s="60">
        <f t="shared" si="14"/>
        <v>0</v>
      </c>
      <c r="K83" s="6"/>
      <c r="L83" s="6">
        <v>5</v>
      </c>
      <c r="M83" s="6" t="s">
        <v>72</v>
      </c>
      <c r="N83" s="6"/>
    </row>
    <row r="84" spans="1:14" x14ac:dyDescent="0.3">
      <c r="A84" s="15" t="s">
        <v>51</v>
      </c>
      <c r="B84" s="57"/>
      <c r="C84" s="57"/>
      <c r="D84" s="57"/>
      <c r="E84" s="57"/>
      <c r="F84" s="15"/>
      <c r="G84" s="57">
        <v>444</v>
      </c>
      <c r="H84" s="57">
        <f t="shared" si="12"/>
        <v>444</v>
      </c>
      <c r="I84" s="57">
        <f t="shared" si="13"/>
        <v>0</v>
      </c>
      <c r="J84" s="60">
        <f t="shared" si="14"/>
        <v>0</v>
      </c>
      <c r="K84" s="6"/>
      <c r="L84" s="6">
        <v>10</v>
      </c>
      <c r="M84" s="6" t="s">
        <v>73</v>
      </c>
      <c r="N84" s="6"/>
    </row>
    <row r="85" spans="1:14" x14ac:dyDescent="0.3">
      <c r="A85" s="35" t="s">
        <v>52</v>
      </c>
      <c r="B85" s="57">
        <v>74</v>
      </c>
      <c r="C85" s="57"/>
      <c r="D85" s="57"/>
      <c r="E85" s="57">
        <v>38</v>
      </c>
      <c r="F85" s="57">
        <v>0</v>
      </c>
      <c r="G85" s="57"/>
      <c r="H85" s="57">
        <f t="shared" si="12"/>
        <v>112</v>
      </c>
      <c r="I85" s="57">
        <f t="shared" si="13"/>
        <v>38</v>
      </c>
      <c r="J85" s="60">
        <f t="shared" si="14"/>
        <v>1.0792388525986936E-2</v>
      </c>
      <c r="K85" s="6"/>
      <c r="L85" s="6"/>
      <c r="M85" s="6"/>
      <c r="N85" s="6"/>
    </row>
    <row r="86" spans="1:14" x14ac:dyDescent="0.3">
      <c r="A86" s="15" t="s">
        <v>53</v>
      </c>
      <c r="B86" s="57">
        <v>67</v>
      </c>
      <c r="C86" s="57">
        <v>19</v>
      </c>
      <c r="D86" s="57">
        <v>12</v>
      </c>
      <c r="E86" s="57">
        <v>2</v>
      </c>
      <c r="F86" s="57">
        <v>110</v>
      </c>
      <c r="G86" s="57">
        <v>39</v>
      </c>
      <c r="H86" s="57">
        <f t="shared" si="12"/>
        <v>249</v>
      </c>
      <c r="I86" s="57">
        <f t="shared" si="13"/>
        <v>112</v>
      </c>
      <c r="J86" s="60">
        <f t="shared" si="14"/>
        <v>3.1809145129224649E-2</v>
      </c>
      <c r="K86" s="6">
        <v>9</v>
      </c>
      <c r="L86" s="6"/>
      <c r="M86" s="6"/>
      <c r="N86" s="6"/>
    </row>
    <row r="87" spans="1:14" x14ac:dyDescent="0.3">
      <c r="A87" s="15" t="s">
        <v>63</v>
      </c>
      <c r="B87" s="57"/>
      <c r="C87" s="57">
        <v>1</v>
      </c>
      <c r="D87" s="57"/>
      <c r="E87" s="57">
        <v>270</v>
      </c>
      <c r="F87" s="57"/>
      <c r="G87" s="57"/>
      <c r="H87" s="57">
        <f t="shared" si="12"/>
        <v>271</v>
      </c>
      <c r="I87" s="57">
        <f t="shared" si="13"/>
        <v>270</v>
      </c>
      <c r="J87" s="60">
        <f t="shared" si="14"/>
        <v>7.6682760579380851E-2</v>
      </c>
      <c r="K87" s="6"/>
      <c r="L87" s="6"/>
      <c r="M87" s="6"/>
      <c r="N87" s="6"/>
    </row>
    <row r="88" spans="1:14" x14ac:dyDescent="0.3">
      <c r="A88" s="15" t="s">
        <v>64</v>
      </c>
      <c r="B88" s="57"/>
      <c r="C88" s="57">
        <v>1</v>
      </c>
      <c r="D88" s="57"/>
      <c r="E88" s="57">
        <v>7</v>
      </c>
      <c r="F88" s="57"/>
      <c r="G88" s="57"/>
      <c r="H88" s="57">
        <f t="shared" si="12"/>
        <v>8</v>
      </c>
      <c r="I88" s="57">
        <f t="shared" si="13"/>
        <v>7</v>
      </c>
      <c r="J88" s="60">
        <f t="shared" si="14"/>
        <v>1.9880715705765406E-3</v>
      </c>
      <c r="K88" s="6"/>
      <c r="L88" s="6"/>
      <c r="M88" s="6"/>
      <c r="N88" s="6"/>
    </row>
    <row r="89" spans="1:14" x14ac:dyDescent="0.3">
      <c r="A89" s="15" t="s">
        <v>65</v>
      </c>
      <c r="B89" s="57"/>
      <c r="C89" s="57"/>
      <c r="D89" s="57"/>
      <c r="E89" s="57"/>
      <c r="F89" s="57">
        <v>3</v>
      </c>
      <c r="G89" s="57">
        <v>14</v>
      </c>
      <c r="H89" s="57">
        <f t="shared" si="12"/>
        <v>17</v>
      </c>
      <c r="I89" s="57">
        <f t="shared" si="13"/>
        <v>3</v>
      </c>
      <c r="J89" s="60">
        <f t="shared" si="14"/>
        <v>8.5203067310423179E-4</v>
      </c>
      <c r="K89" s="6"/>
      <c r="L89" s="6"/>
      <c r="M89" s="6"/>
      <c r="N89" s="6">
        <v>218</v>
      </c>
    </row>
    <row r="90" spans="1:14" x14ac:dyDescent="0.3">
      <c r="A90" s="15" t="s">
        <v>3</v>
      </c>
      <c r="B90" s="58">
        <f>SUM(B80:B89)</f>
        <v>2397</v>
      </c>
      <c r="C90" s="58">
        <f>SUM(C80:C89)</f>
        <v>72</v>
      </c>
      <c r="D90" s="58">
        <f>SUM(D80:D89)</f>
        <v>77</v>
      </c>
      <c r="E90" s="58">
        <f>SUM(E80:E89)</f>
        <v>599</v>
      </c>
      <c r="F90" s="58">
        <f t="shared" ref="F90:I90" si="15">SUM(F80:F89)</f>
        <v>319</v>
      </c>
      <c r="G90" s="58">
        <f t="shared" si="15"/>
        <v>760</v>
      </c>
      <c r="H90" s="58">
        <f t="shared" si="15"/>
        <v>4224</v>
      </c>
      <c r="I90" s="58">
        <f t="shared" si="15"/>
        <v>918</v>
      </c>
      <c r="J90" s="63">
        <f t="shared" si="14"/>
        <v>0.26072138596989491</v>
      </c>
      <c r="K90" s="62"/>
      <c r="L90" s="6">
        <f>665+73</f>
        <v>738</v>
      </c>
      <c r="M90" s="6"/>
      <c r="N90" s="6">
        <f>665+73</f>
        <v>738</v>
      </c>
    </row>
  </sheetData>
  <pageMargins left="0.7" right="0.7" top="0.75" bottom="0.75" header="0.3" footer="0.3"/>
  <pageSetup paperSize="9" orientation="portrait" r:id="rId1"/>
  <headerFooter>
    <oddFooter>&amp;L&amp;"Times New Roman,Regular"&amp;8&amp;K000000KIB Classification: &amp;K4FA7FFINTERNAL USE ONLY</oddFooter>
    <evenFooter>&amp;L&amp;"Times New Roman,Regular"&amp;8&amp;K000000KIB Classification: &amp;K4FA7FFINTERNAL USE ONLY</evenFooter>
    <firstFooter>&amp;L&amp;"Times New Roman,Regular"&amp;8&amp;K000000KIB Classification: &amp;K4FA7FFINTERNAL USE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7" sqref="E7"/>
    </sheetView>
  </sheetViews>
  <sheetFormatPr defaultRowHeight="14.4" x14ac:dyDescent="0.3"/>
  <cols>
    <col min="1" max="1" width="14.6640625" bestFit="1" customWidth="1"/>
    <col min="2" max="2" width="12.5546875" bestFit="1" customWidth="1"/>
  </cols>
  <sheetData>
    <row r="3" spans="1:2" x14ac:dyDescent="0.3">
      <c r="A3" s="96" t="s">
        <v>120</v>
      </c>
      <c r="B3" t="s">
        <v>173</v>
      </c>
    </row>
    <row r="4" spans="1:2" x14ac:dyDescent="0.3">
      <c r="A4" s="6" t="s">
        <v>143</v>
      </c>
      <c r="B4" s="92">
        <v>2</v>
      </c>
    </row>
    <row r="5" spans="1:2" x14ac:dyDescent="0.3">
      <c r="A5" s="6" t="s">
        <v>124</v>
      </c>
      <c r="B5" s="92">
        <v>7</v>
      </c>
    </row>
    <row r="6" spans="1:2" x14ac:dyDescent="0.3">
      <c r="A6" s="6" t="s">
        <v>133</v>
      </c>
      <c r="B6" s="92">
        <v>2</v>
      </c>
    </row>
    <row r="7" spans="1:2" x14ac:dyDescent="0.3">
      <c r="A7" s="6" t="s">
        <v>135</v>
      </c>
      <c r="B7" s="92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19" sqref="D19:G20"/>
    </sheetView>
  </sheetViews>
  <sheetFormatPr defaultRowHeight="14.4" x14ac:dyDescent="0.3"/>
  <cols>
    <col min="1" max="1" width="58.6640625" bestFit="1" customWidth="1"/>
    <col min="2" max="2" width="12.5546875" bestFit="1" customWidth="1"/>
  </cols>
  <sheetData>
    <row r="3" spans="1:2" x14ac:dyDescent="0.3">
      <c r="A3" s="96" t="s">
        <v>137</v>
      </c>
      <c r="B3" t="s">
        <v>173</v>
      </c>
    </row>
    <row r="4" spans="1:2" x14ac:dyDescent="0.3">
      <c r="A4" s="6" t="s">
        <v>131</v>
      </c>
      <c r="B4" s="92">
        <v>1</v>
      </c>
    </row>
    <row r="5" spans="1:2" x14ac:dyDescent="0.3">
      <c r="A5" s="6" t="s">
        <v>138</v>
      </c>
      <c r="B5" s="92">
        <v>1</v>
      </c>
    </row>
    <row r="6" spans="1:2" x14ac:dyDescent="0.3">
      <c r="A6" s="6" t="s">
        <v>129</v>
      </c>
      <c r="B6" s="92">
        <v>10</v>
      </c>
    </row>
    <row r="7" spans="1:2" x14ac:dyDescent="0.3">
      <c r="A7" s="6" t="s">
        <v>160</v>
      </c>
      <c r="B7" s="9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5" sqref="E5"/>
    </sheetView>
  </sheetViews>
  <sheetFormatPr defaultRowHeight="14.4" x14ac:dyDescent="0.3"/>
  <cols>
    <col min="1" max="1" width="28" customWidth="1"/>
    <col min="2" max="2" width="44.21875" style="87" customWidth="1"/>
    <col min="3" max="3" width="36.33203125" style="6" customWidth="1"/>
    <col min="4" max="4" width="32.33203125" style="9" customWidth="1"/>
    <col min="5" max="5" width="27.77734375" customWidth="1"/>
    <col min="6" max="6" width="20.5546875" customWidth="1"/>
  </cols>
  <sheetData>
    <row r="1" spans="1:5" s="200" customFormat="1" x14ac:dyDescent="0.3">
      <c r="A1" s="209" t="s">
        <v>174</v>
      </c>
      <c r="B1" s="210" t="s">
        <v>175</v>
      </c>
      <c r="C1" s="209" t="s">
        <v>178</v>
      </c>
      <c r="D1" s="211" t="s">
        <v>176</v>
      </c>
      <c r="E1" s="209" t="s">
        <v>137</v>
      </c>
    </row>
    <row r="2" spans="1:5" ht="28.8" x14ac:dyDescent="0.3">
      <c r="A2" s="205" t="s">
        <v>177</v>
      </c>
      <c r="B2" s="215" t="s">
        <v>180</v>
      </c>
      <c r="C2" s="214" t="s">
        <v>124</v>
      </c>
      <c r="D2" s="95" t="s">
        <v>183</v>
      </c>
      <c r="E2" s="217" t="s">
        <v>179</v>
      </c>
    </row>
    <row r="3" spans="1:5" ht="28.8" x14ac:dyDescent="0.3">
      <c r="A3" s="206"/>
      <c r="B3" s="215" t="s">
        <v>181</v>
      </c>
      <c r="C3" s="214" t="s">
        <v>124</v>
      </c>
      <c r="D3" s="95" t="s">
        <v>182</v>
      </c>
      <c r="E3" s="217" t="s">
        <v>179</v>
      </c>
    </row>
    <row r="4" spans="1:5" ht="28.8" x14ac:dyDescent="0.3">
      <c r="A4" s="206"/>
      <c r="B4" s="215" t="s">
        <v>184</v>
      </c>
      <c r="C4" s="214" t="s">
        <v>133</v>
      </c>
      <c r="D4" s="95" t="s">
        <v>185</v>
      </c>
      <c r="E4" s="217" t="s">
        <v>179</v>
      </c>
    </row>
    <row r="5" spans="1:5" ht="28.8" x14ac:dyDescent="0.3">
      <c r="A5" s="206"/>
      <c r="B5" s="215" t="s">
        <v>186</v>
      </c>
      <c r="C5" s="214" t="s">
        <v>133</v>
      </c>
      <c r="D5" s="95" t="s">
        <v>182</v>
      </c>
      <c r="E5" s="217" t="s">
        <v>179</v>
      </c>
    </row>
    <row r="6" spans="1:5" ht="28.8" x14ac:dyDescent="0.3">
      <c r="A6" s="206"/>
      <c r="B6" s="215" t="s">
        <v>188</v>
      </c>
      <c r="C6" s="214" t="s">
        <v>133</v>
      </c>
      <c r="D6" s="95" t="s">
        <v>189</v>
      </c>
      <c r="E6" s="217" t="s">
        <v>179</v>
      </c>
    </row>
    <row r="7" spans="1:5" s="6" customFormat="1" ht="28.8" x14ac:dyDescent="0.3">
      <c r="A7" s="206"/>
      <c r="B7" s="215" t="s">
        <v>201</v>
      </c>
      <c r="C7" s="214" t="s">
        <v>133</v>
      </c>
      <c r="D7" s="95" t="s">
        <v>182</v>
      </c>
      <c r="E7" s="217" t="s">
        <v>179</v>
      </c>
    </row>
    <row r="8" spans="1:5" ht="28.8" x14ac:dyDescent="0.3">
      <c r="A8" s="206"/>
      <c r="B8" s="215" t="s">
        <v>190</v>
      </c>
      <c r="C8" s="214" t="s">
        <v>124</v>
      </c>
      <c r="D8" s="95" t="s">
        <v>183</v>
      </c>
      <c r="E8" s="218" t="s">
        <v>187</v>
      </c>
    </row>
    <row r="9" spans="1:5" ht="43.2" x14ac:dyDescent="0.3">
      <c r="A9" s="206"/>
      <c r="B9" s="215" t="s">
        <v>192</v>
      </c>
      <c r="C9" s="214" t="s">
        <v>135</v>
      </c>
      <c r="D9" s="95" t="s">
        <v>191</v>
      </c>
      <c r="E9" s="217" t="s">
        <v>179</v>
      </c>
    </row>
    <row r="10" spans="1:5" ht="57.6" x14ac:dyDescent="0.3">
      <c r="A10" s="206"/>
      <c r="B10" s="215" t="s">
        <v>193</v>
      </c>
      <c r="C10" s="214" t="s">
        <v>135</v>
      </c>
      <c r="D10" s="95" t="s">
        <v>195</v>
      </c>
      <c r="E10" s="216" t="s">
        <v>187</v>
      </c>
    </row>
    <row r="11" spans="1:5" ht="28.8" x14ac:dyDescent="0.3">
      <c r="A11" s="206"/>
      <c r="B11" s="215" t="s">
        <v>197</v>
      </c>
      <c r="C11" s="214" t="s">
        <v>143</v>
      </c>
      <c r="D11" s="95" t="s">
        <v>196</v>
      </c>
      <c r="E11" s="217" t="s">
        <v>179</v>
      </c>
    </row>
    <row r="12" spans="1:5" ht="28.8" x14ac:dyDescent="0.3">
      <c r="A12" s="206"/>
      <c r="B12" s="215" t="s">
        <v>198</v>
      </c>
      <c r="C12" s="214" t="s">
        <v>124</v>
      </c>
      <c r="D12" s="95" t="s">
        <v>194</v>
      </c>
      <c r="E12" s="217" t="s">
        <v>179</v>
      </c>
    </row>
    <row r="13" spans="1:5" ht="28.8" x14ac:dyDescent="0.3">
      <c r="A13" s="206"/>
      <c r="B13" s="215" t="s">
        <v>207</v>
      </c>
      <c r="C13" s="214" t="s">
        <v>124</v>
      </c>
      <c r="D13" s="95" t="s">
        <v>202</v>
      </c>
      <c r="E13" s="217" t="s">
        <v>179</v>
      </c>
    </row>
    <row r="14" spans="1:5" ht="28.8" x14ac:dyDescent="0.3">
      <c r="A14" s="206"/>
      <c r="B14" s="215" t="s">
        <v>208</v>
      </c>
      <c r="C14" s="214" t="s">
        <v>124</v>
      </c>
      <c r="D14" s="95" t="s">
        <v>200</v>
      </c>
      <c r="E14" s="217" t="s">
        <v>179</v>
      </c>
    </row>
    <row r="15" spans="1:5" ht="28.8" x14ac:dyDescent="0.3">
      <c r="A15" s="206"/>
      <c r="B15" s="215" t="s">
        <v>205</v>
      </c>
      <c r="C15" s="214" t="s">
        <v>124</v>
      </c>
      <c r="D15" s="95" t="s">
        <v>183</v>
      </c>
      <c r="E15" s="217" t="s">
        <v>179</v>
      </c>
    </row>
    <row r="16" spans="1:5" ht="28.8" x14ac:dyDescent="0.3">
      <c r="A16" s="206"/>
      <c r="B16" s="215" t="s">
        <v>203</v>
      </c>
      <c r="C16" s="214" t="s">
        <v>124</v>
      </c>
      <c r="D16" s="95" t="s">
        <v>200</v>
      </c>
      <c r="E16" s="217" t="s">
        <v>179</v>
      </c>
    </row>
    <row r="17" spans="1:5" s="6" customFormat="1" ht="28.8" x14ac:dyDescent="0.3">
      <c r="A17" s="206"/>
      <c r="B17" s="215" t="s">
        <v>206</v>
      </c>
      <c r="C17" s="214" t="s">
        <v>124</v>
      </c>
      <c r="D17" s="95" t="s">
        <v>183</v>
      </c>
      <c r="E17" s="217" t="s">
        <v>179</v>
      </c>
    </row>
    <row r="18" spans="1:5" s="6" customFormat="1" ht="28.8" x14ac:dyDescent="0.3">
      <c r="A18" s="207"/>
      <c r="B18" s="215" t="s">
        <v>204</v>
      </c>
      <c r="C18" s="214" t="s">
        <v>124</v>
      </c>
      <c r="D18" s="95" t="s">
        <v>200</v>
      </c>
      <c r="E18" s="217" t="s">
        <v>179</v>
      </c>
    </row>
    <row r="19" spans="1:5" ht="28.8" x14ac:dyDescent="0.3">
      <c r="A19" s="205" t="s">
        <v>118</v>
      </c>
      <c r="B19" s="215" t="s">
        <v>199</v>
      </c>
      <c r="C19" s="214" t="s">
        <v>124</v>
      </c>
      <c r="D19" s="95" t="s">
        <v>183</v>
      </c>
      <c r="E19" s="217" t="s">
        <v>179</v>
      </c>
    </row>
    <row r="20" spans="1:5" ht="28.8" x14ac:dyDescent="0.3">
      <c r="A20" s="206"/>
      <c r="B20" s="215" t="s">
        <v>209</v>
      </c>
      <c r="C20" s="214" t="s">
        <v>124</v>
      </c>
      <c r="D20" s="95" t="s">
        <v>182</v>
      </c>
      <c r="E20" s="217" t="s">
        <v>179</v>
      </c>
    </row>
    <row r="21" spans="1:5" ht="28.8" x14ac:dyDescent="0.3">
      <c r="A21" s="206"/>
      <c r="B21" s="215" t="s">
        <v>210</v>
      </c>
      <c r="C21" s="214" t="s">
        <v>133</v>
      </c>
      <c r="D21" s="95" t="s">
        <v>185</v>
      </c>
      <c r="E21" s="217" t="s">
        <v>179</v>
      </c>
    </row>
    <row r="22" spans="1:5" ht="28.8" x14ac:dyDescent="0.3">
      <c r="A22" s="206"/>
      <c r="B22" s="215" t="s">
        <v>211</v>
      </c>
      <c r="C22" s="214" t="s">
        <v>133</v>
      </c>
      <c r="D22" s="95" t="s">
        <v>182</v>
      </c>
      <c r="E22" s="217" t="s">
        <v>179</v>
      </c>
    </row>
    <row r="23" spans="1:5" ht="28.8" x14ac:dyDescent="0.3">
      <c r="A23" s="206"/>
      <c r="B23" s="215" t="s">
        <v>212</v>
      </c>
      <c r="C23" s="214" t="s">
        <v>133</v>
      </c>
      <c r="D23" s="95" t="s">
        <v>189</v>
      </c>
      <c r="E23" s="217" t="s">
        <v>179</v>
      </c>
    </row>
    <row r="24" spans="1:5" ht="28.8" x14ac:dyDescent="0.3">
      <c r="A24" s="206"/>
      <c r="B24" s="215" t="s">
        <v>214</v>
      </c>
      <c r="C24" s="214" t="s">
        <v>133</v>
      </c>
      <c r="D24" s="95" t="s">
        <v>182</v>
      </c>
      <c r="E24" s="217" t="s">
        <v>179</v>
      </c>
    </row>
    <row r="25" spans="1:5" ht="28.8" x14ac:dyDescent="0.3">
      <c r="A25" s="206"/>
      <c r="B25" s="215" t="s">
        <v>213</v>
      </c>
      <c r="C25" s="214" t="s">
        <v>124</v>
      </c>
      <c r="D25" s="95" t="s">
        <v>183</v>
      </c>
      <c r="E25" s="217" t="s">
        <v>179</v>
      </c>
    </row>
    <row r="26" spans="1:5" ht="43.2" x14ac:dyDescent="0.3">
      <c r="A26" s="206"/>
      <c r="B26" s="215" t="s">
        <v>217</v>
      </c>
      <c r="C26" s="214" t="s">
        <v>135</v>
      </c>
      <c r="D26" s="95" t="s">
        <v>191</v>
      </c>
      <c r="E26" s="217" t="s">
        <v>179</v>
      </c>
    </row>
    <row r="27" spans="1:5" ht="57.6" x14ac:dyDescent="0.3">
      <c r="A27" s="206"/>
      <c r="B27" s="215" t="s">
        <v>193</v>
      </c>
      <c r="C27" s="214" t="s">
        <v>135</v>
      </c>
      <c r="D27" s="95" t="s">
        <v>195</v>
      </c>
      <c r="E27" s="216" t="s">
        <v>187</v>
      </c>
    </row>
    <row r="28" spans="1:5" ht="28.8" x14ac:dyDescent="0.3">
      <c r="A28" s="206"/>
      <c r="B28" s="215" t="s">
        <v>215</v>
      </c>
      <c r="C28" s="214" t="s">
        <v>143</v>
      </c>
      <c r="D28" s="95" t="s">
        <v>196</v>
      </c>
      <c r="E28" s="217" t="s">
        <v>179</v>
      </c>
    </row>
    <row r="29" spans="1:5" ht="28.8" x14ac:dyDescent="0.3">
      <c r="A29" s="207"/>
      <c r="B29" s="215" t="s">
        <v>216</v>
      </c>
      <c r="C29" s="214" t="s">
        <v>124</v>
      </c>
      <c r="D29" s="95" t="s">
        <v>194</v>
      </c>
      <c r="E29" s="217" t="s">
        <v>179</v>
      </c>
    </row>
    <row r="34" spans="2:2" x14ac:dyDescent="0.3">
      <c r="B34" s="202"/>
    </row>
  </sheetData>
  <mergeCells count="2">
    <mergeCell ref="A2:A18"/>
    <mergeCell ref="A19:A2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9" sqref="B9"/>
    </sheetView>
  </sheetViews>
  <sheetFormatPr defaultRowHeight="14.4" x14ac:dyDescent="0.3"/>
  <cols>
    <col min="1" max="1" width="23" customWidth="1"/>
    <col min="2" max="2" width="23" style="6" customWidth="1"/>
    <col min="3" max="3" width="44.88671875" customWidth="1"/>
    <col min="4" max="4" width="20.44140625" customWidth="1"/>
    <col min="5" max="5" width="28.109375" style="201" customWidth="1"/>
  </cols>
  <sheetData>
    <row r="1" spans="1:5" x14ac:dyDescent="0.3">
      <c r="A1" s="208" t="s">
        <v>111</v>
      </c>
      <c r="B1" s="208" t="s">
        <v>235</v>
      </c>
      <c r="C1" s="208" t="s">
        <v>218</v>
      </c>
      <c r="D1" s="208" t="s">
        <v>115</v>
      </c>
      <c r="E1" s="208" t="s">
        <v>220</v>
      </c>
    </row>
    <row r="2" spans="1:5" ht="72" customHeight="1" x14ac:dyDescent="0.3">
      <c r="A2" s="212" t="s">
        <v>177</v>
      </c>
      <c r="B2" s="93" t="s">
        <v>236</v>
      </c>
      <c r="C2" s="214" t="s">
        <v>219</v>
      </c>
      <c r="D2" s="214" t="s">
        <v>26</v>
      </c>
      <c r="E2" s="213"/>
    </row>
    <row r="3" spans="1:5" ht="93" customHeight="1" x14ac:dyDescent="0.3">
      <c r="A3" s="212"/>
      <c r="B3" s="93" t="s">
        <v>237</v>
      </c>
      <c r="C3" s="214" t="s">
        <v>222</v>
      </c>
      <c r="D3" s="214" t="s">
        <v>91</v>
      </c>
      <c r="E3" s="213"/>
    </row>
    <row r="4" spans="1:5" ht="73.8" customHeight="1" x14ac:dyDescent="0.3">
      <c r="A4" s="93" t="s">
        <v>221</v>
      </c>
      <c r="B4" s="93" t="s">
        <v>238</v>
      </c>
      <c r="C4" s="214" t="s">
        <v>223</v>
      </c>
      <c r="D4" s="214" t="s">
        <v>91</v>
      </c>
      <c r="E4" s="213"/>
    </row>
  </sheetData>
  <mergeCells count="1">
    <mergeCell ref="A2:A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17.5546875" bestFit="1" customWidth="1"/>
  </cols>
  <sheetData>
    <row r="3" spans="1:2" x14ac:dyDescent="0.3">
      <c r="A3" s="96" t="s">
        <v>137</v>
      </c>
      <c r="B3" t="s">
        <v>224</v>
      </c>
    </row>
    <row r="4" spans="1:2" x14ac:dyDescent="0.3">
      <c r="A4" s="6" t="s">
        <v>187</v>
      </c>
      <c r="B4" s="92">
        <v>3</v>
      </c>
    </row>
    <row r="5" spans="1:2" x14ac:dyDescent="0.3">
      <c r="A5" s="6" t="s">
        <v>179</v>
      </c>
      <c r="B5" s="92">
        <v>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4.77734375" bestFit="1" customWidth="1"/>
    <col min="2" max="2" width="17.5546875" bestFit="1" customWidth="1"/>
  </cols>
  <sheetData>
    <row r="3" spans="1:2" x14ac:dyDescent="0.3">
      <c r="A3" s="96" t="s">
        <v>178</v>
      </c>
      <c r="B3" t="s">
        <v>224</v>
      </c>
    </row>
    <row r="4" spans="1:2" x14ac:dyDescent="0.3">
      <c r="A4" s="6" t="s">
        <v>143</v>
      </c>
      <c r="B4" s="92">
        <v>2</v>
      </c>
    </row>
    <row r="5" spans="1:2" x14ac:dyDescent="0.3">
      <c r="A5" s="6" t="s">
        <v>124</v>
      </c>
      <c r="B5" s="92">
        <v>14</v>
      </c>
    </row>
    <row r="6" spans="1:2" x14ac:dyDescent="0.3">
      <c r="A6" s="6" t="s">
        <v>133</v>
      </c>
      <c r="B6" s="92">
        <v>8</v>
      </c>
    </row>
    <row r="7" spans="1:2" x14ac:dyDescent="0.3">
      <c r="A7" s="6" t="s">
        <v>135</v>
      </c>
      <c r="B7" s="92">
        <v>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G16" sqref="G16"/>
    </sheetView>
  </sheetViews>
  <sheetFormatPr defaultRowHeight="14.4" x14ac:dyDescent="0.3"/>
  <cols>
    <col min="1" max="1" width="17.6640625" bestFit="1" customWidth="1"/>
    <col min="2" max="2" width="10.77734375" bestFit="1" customWidth="1"/>
    <col min="4" max="4" width="9.77734375" bestFit="1" customWidth="1"/>
    <col min="6" max="6" width="10.77734375" bestFit="1" customWidth="1"/>
    <col min="7" max="7" width="17.6640625" bestFit="1" customWidth="1"/>
  </cols>
  <sheetData>
    <row r="2" spans="1:6" ht="15" thickBot="1" x14ac:dyDescent="0.35"/>
    <row r="3" spans="1:6" ht="15" thickBot="1" x14ac:dyDescent="0.35">
      <c r="A3" s="198" t="s">
        <v>112</v>
      </c>
      <c r="B3" s="199"/>
      <c r="C3" s="199"/>
      <c r="D3" s="199"/>
      <c r="E3" s="199"/>
      <c r="F3" s="199"/>
    </row>
    <row r="4" spans="1:6" ht="15" thickBot="1" x14ac:dyDescent="0.35">
      <c r="A4" s="97" t="s">
        <v>30</v>
      </c>
      <c r="B4" s="98" t="s">
        <v>26</v>
      </c>
      <c r="C4" s="98" t="s">
        <v>91</v>
      </c>
      <c r="D4" s="98" t="s">
        <v>92</v>
      </c>
      <c r="E4" s="98" t="s">
        <v>93</v>
      </c>
      <c r="F4" s="98" t="s">
        <v>4</v>
      </c>
    </row>
    <row r="5" spans="1:6" x14ac:dyDescent="0.3">
      <c r="A5" s="85" t="s">
        <v>22</v>
      </c>
      <c r="B5" s="86">
        <v>1</v>
      </c>
      <c r="C5" s="86">
        <v>2</v>
      </c>
      <c r="D5" s="86"/>
      <c r="E5" s="86"/>
      <c r="F5" s="86">
        <f>Table85[[#This Row],[Critical]]+Table85[[#This Row],[High]]+Table85[[#This Row],[Medium]]+Table85[[#This Row],[Low]]</f>
        <v>3</v>
      </c>
    </row>
    <row r="6" spans="1:6" x14ac:dyDescent="0.3">
      <c r="A6" s="84" t="s">
        <v>28</v>
      </c>
      <c r="B6" s="93"/>
      <c r="C6" s="93"/>
      <c r="D6" s="93"/>
      <c r="E6" s="93"/>
      <c r="F6" s="86"/>
    </row>
    <row r="7" spans="1:6" x14ac:dyDescent="0.3">
      <c r="A7" s="84" t="s">
        <v>25</v>
      </c>
      <c r="B7" s="93"/>
      <c r="C7" s="93"/>
      <c r="D7" s="93"/>
      <c r="E7" s="93"/>
      <c r="F7" s="86"/>
    </row>
    <row r="8" spans="1:6" x14ac:dyDescent="0.3">
      <c r="A8" s="84" t="s">
        <v>114</v>
      </c>
      <c r="B8" s="93"/>
      <c r="C8" s="93"/>
      <c r="D8" s="93"/>
      <c r="E8" s="93"/>
      <c r="F8" s="86"/>
    </row>
    <row r="9" spans="1:6" x14ac:dyDescent="0.3">
      <c r="A9" s="84" t="s">
        <v>24</v>
      </c>
      <c r="B9" s="93"/>
      <c r="C9" s="93"/>
      <c r="D9" s="93"/>
      <c r="E9" s="93"/>
      <c r="F9" s="86">
        <f>Table85[[#This Row],[Critical]]+Table85[[#This Row],[High]]+Table85[[#This Row],[Medium]]+Table85[[#This Row],[Low]]</f>
        <v>0</v>
      </c>
    </row>
    <row r="10" spans="1:6" x14ac:dyDescent="0.3">
      <c r="A10" s="84" t="s">
        <v>12</v>
      </c>
      <c r="B10" s="93"/>
      <c r="C10" s="93"/>
      <c r="D10" s="93"/>
      <c r="E10" s="93"/>
      <c r="F10" s="86"/>
    </row>
    <row r="11" spans="1:6" x14ac:dyDescent="0.3">
      <c r="A11" s="84" t="s">
        <v>29</v>
      </c>
      <c r="B11" s="93"/>
      <c r="C11" s="93"/>
      <c r="D11" s="93"/>
      <c r="E11" s="93"/>
      <c r="F11" s="86"/>
    </row>
  </sheetData>
  <mergeCells count="1">
    <mergeCell ref="A3:F3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927A308EF5644A44BE55CA9043347" ma:contentTypeVersion="5" ma:contentTypeDescription="Create a new document." ma:contentTypeScope="" ma:versionID="033bc7d026e5dcac2735dc513f47c747">
  <xsd:schema xmlns:xsd="http://www.w3.org/2001/XMLSchema" xmlns:xs="http://www.w3.org/2001/XMLSchema" xmlns:p="http://schemas.microsoft.com/office/2006/metadata/properties" xmlns:ns3="d3e78438-c2b3-48aa-970d-ed8aa350c4e6" xmlns:ns4="0b0a657e-2551-4d94-9da9-8b33895a8646" targetNamespace="http://schemas.microsoft.com/office/2006/metadata/properties" ma:root="true" ma:fieldsID="0d9deab2648ae74a638185d9e73577ba" ns3:_="" ns4:_="">
    <xsd:import namespace="d3e78438-c2b3-48aa-970d-ed8aa350c4e6"/>
    <xsd:import namespace="0b0a657e-2551-4d94-9da9-8b33895a86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8438-c2b3-48aa-970d-ed8aa350c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a657e-2551-4d94-9da9-8b33895a86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3a4d9cc7-725c-470c-a4c2-83d2367643fa">
  <element uid="id_classification_confidential" value=""/>
</sisl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DB6B7F-5091-49E6-92DC-8D282B36A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2D7BC2-B435-4117-8A5D-6A7A67CB1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8438-c2b3-48aa-970d-ed8aa350c4e6"/>
    <ds:schemaRef ds:uri="0b0a657e-2551-4d94-9da9-8b33895a86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EED03F-4A08-41A9-B843-19570EBDC3D2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D953A92C-4EB5-4040-822A-A57E7968E458}">
  <ds:schemaRefs>
    <ds:schemaRef ds:uri="http://purl.org/dc/elements/1.1/"/>
    <ds:schemaRef ds:uri="0b0a657e-2551-4d94-9da9-8b33895a8646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3e78438-c2b3-48aa-970d-ed8aa350c4e6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Status</vt:lpstr>
      <vt:lpstr>Bar Graph</vt:lpstr>
      <vt:lpstr>Sheet2</vt:lpstr>
      <vt:lpstr>Sheet3</vt:lpstr>
      <vt:lpstr>Test Cases</vt:lpstr>
      <vt:lpstr>DefectsLog</vt:lpstr>
      <vt:lpstr>Sheet7</vt:lpstr>
      <vt:lpstr>Sheet8</vt:lpstr>
      <vt:lpstr>Defects</vt:lpstr>
      <vt:lpstr>Streams</vt:lpstr>
      <vt:lpstr>Recommendations</vt:lpstr>
      <vt:lpstr>TESTEXECUTIONLOG</vt:lpstr>
      <vt:lpstr>Status!Print_Area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EOD Report</dc:subject>
  <dc:creator>Sathish D</dc:creator>
  <cp:lastModifiedBy>User</cp:lastModifiedBy>
  <cp:lastPrinted>2017-05-24T07:43:44Z</cp:lastPrinted>
  <dcterms:created xsi:type="dcterms:W3CDTF">2013-07-28T19:11:45Z</dcterms:created>
  <dcterms:modified xsi:type="dcterms:W3CDTF">2022-03-14T15:56:47Z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a6c48759-5df5-4540-a915-5deb61e25541</vt:lpwstr>
  </property>
  <property fmtid="{D5CDD505-2E9C-101B-9397-08002B2CF9AE}" pid="3" name="bjSaver">
    <vt:lpwstr>PFlxh33i+MZfsJxhmoykUZ5ioY+4krSy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policy="3a4d9cc7-725c-470c-a4c2-83d2367643fa" xmlns="http://www.boldonjames.com/2008/01/sie/i</vt:lpwstr>
  </property>
  <property fmtid="{D5CDD505-2E9C-101B-9397-08002B2CF9AE}" pid="5" name="bjDocumentLabelXML-0">
    <vt:lpwstr>nternal/label"&gt;&lt;element uid="id_classification_confidential" value="" /&gt;&lt;/sisl&gt;</vt:lpwstr>
  </property>
  <property fmtid="{D5CDD505-2E9C-101B-9397-08002B2CF9AE}" pid="6" name="bjDocumentSecurityLabel">
    <vt:lpwstr>INTERNAL USE ONLY</vt:lpwstr>
  </property>
  <property fmtid="{D5CDD505-2E9C-101B-9397-08002B2CF9AE}" pid="7" name="bjLeftFooterLabel">
    <vt:lpwstr>&amp;"Times New Roman,Regular"&amp;8&amp;K000000KIB Classification: &amp;K4FA7FFINTERNAL USE ONLY</vt:lpwstr>
  </property>
  <property fmtid="{D5CDD505-2E9C-101B-9397-08002B2CF9AE}" pid="8" name="ContentTypeId">
    <vt:lpwstr>0x01010023D927A308EF5644A44BE55CA9043347</vt:lpwstr>
  </property>
</Properties>
</file>