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SDI grp project\"/>
    </mc:Choice>
  </mc:AlternateContent>
  <xr:revisionPtr revIDLastSave="0" documentId="13_ncr:1_{8E9C7EC9-EE5E-4897-B2EF-F9905DB7DD2E}" xr6:coauthVersionLast="47" xr6:coauthVersionMax="47" xr10:uidLastSave="{00000000-0000-0000-0000-000000000000}"/>
  <bookViews>
    <workbookView xWindow="-108" yWindow="-108" windowWidth="23256" windowHeight="12456" activeTab="3" xr2:uid="{D1657234-94E6-4BED-AE50-AA4F8CA92BC5}"/>
  </bookViews>
  <sheets>
    <sheet name="Initial Response Calc" sheetId="1" r:id="rId1"/>
    <sheet name="Final Mean, SD for Online" sheetId="4" r:id="rId2"/>
    <sheet name="Final Mean SD for Physical" sheetId="5" r:id="rId3"/>
    <sheet name="Summary" sheetId="3" r:id="rId4"/>
    <sheet name="Final Mean Calc(not needed)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2" i="3"/>
  <c r="N41" i="5"/>
  <c r="M3" i="5"/>
  <c r="N3" i="5" s="1"/>
  <c r="M4" i="5"/>
  <c r="N4" i="5" s="1"/>
  <c r="M5" i="5"/>
  <c r="M6" i="5"/>
  <c r="M7" i="5"/>
  <c r="M8" i="5"/>
  <c r="N8" i="5" s="1"/>
  <c r="M9" i="5"/>
  <c r="M10" i="5"/>
  <c r="N10" i="5" s="1"/>
  <c r="M11" i="5"/>
  <c r="M12" i="5"/>
  <c r="N12" i="5" s="1"/>
  <c r="M13" i="5"/>
  <c r="M14" i="5"/>
  <c r="M15" i="5"/>
  <c r="M16" i="5"/>
  <c r="M17" i="5"/>
  <c r="M18" i="5"/>
  <c r="M19" i="5"/>
  <c r="M20" i="5"/>
  <c r="M21" i="5"/>
  <c r="M22" i="5"/>
  <c r="M23" i="5"/>
  <c r="M24" i="5"/>
  <c r="N24" i="5" s="1"/>
  <c r="M25" i="5"/>
  <c r="M26" i="5"/>
  <c r="M27" i="5"/>
  <c r="N27" i="5" s="1"/>
  <c r="M28" i="5"/>
  <c r="N28" i="5" s="1"/>
  <c r="M29" i="5"/>
  <c r="M30" i="5"/>
  <c r="M31" i="5"/>
  <c r="M32" i="5"/>
  <c r="M33" i="5"/>
  <c r="M34" i="5"/>
  <c r="N34" i="5" s="1"/>
  <c r="M35" i="5"/>
  <c r="M36" i="5"/>
  <c r="M37" i="5"/>
  <c r="M38" i="5"/>
  <c r="M39" i="5"/>
  <c r="N39" i="5" s="1"/>
  <c r="M2" i="5"/>
  <c r="N43" i="5"/>
  <c r="A2" i="5" a="1"/>
  <c r="A2" i="5" s="1"/>
  <c r="L2" i="5"/>
  <c r="L3" i="5"/>
  <c r="L4" i="5"/>
  <c r="L5" i="5"/>
  <c r="N5" i="5" s="1"/>
  <c r="L6" i="5"/>
  <c r="N6" i="5" s="1"/>
  <c r="L7" i="5"/>
  <c r="N7" i="5"/>
  <c r="L8" i="5"/>
  <c r="L9" i="5"/>
  <c r="L10" i="5"/>
  <c r="L11" i="5"/>
  <c r="L12" i="5"/>
  <c r="L13" i="5"/>
  <c r="L14" i="5"/>
  <c r="N14" i="5"/>
  <c r="L15" i="5"/>
  <c r="N15" i="5"/>
  <c r="L16" i="5"/>
  <c r="L17" i="5"/>
  <c r="N17" i="5" s="1"/>
  <c r="L18" i="5"/>
  <c r="N18" i="5"/>
  <c r="L19" i="5"/>
  <c r="N19" i="5"/>
  <c r="L20" i="5"/>
  <c r="N20" i="5" s="1"/>
  <c r="L21" i="5"/>
  <c r="N21" i="5" s="1"/>
  <c r="L22" i="5"/>
  <c r="N22" i="5"/>
  <c r="L23" i="5"/>
  <c r="N23" i="5"/>
  <c r="L24" i="5"/>
  <c r="L25" i="5"/>
  <c r="L26" i="5"/>
  <c r="L27" i="5"/>
  <c r="L28" i="5"/>
  <c r="L29" i="5"/>
  <c r="N29" i="5" s="1"/>
  <c r="L30" i="5"/>
  <c r="N30" i="5" s="1"/>
  <c r="L31" i="5"/>
  <c r="N31" i="5"/>
  <c r="L32" i="5"/>
  <c r="N32" i="5"/>
  <c r="L33" i="5"/>
  <c r="L34" i="5"/>
  <c r="L35" i="5"/>
  <c r="L36" i="5"/>
  <c r="N36" i="5"/>
  <c r="L37" i="5"/>
  <c r="N37" i="5" s="1"/>
  <c r="L38" i="5"/>
  <c r="N38" i="5"/>
  <c r="L39" i="5"/>
  <c r="B41" i="5"/>
  <c r="C41" i="5"/>
  <c r="D41" i="5"/>
  <c r="E41" i="5"/>
  <c r="F41" i="5"/>
  <c r="G41" i="5"/>
  <c r="G46" i="5" s="1"/>
  <c r="H41" i="5"/>
  <c r="H46" i="5" s="1"/>
  <c r="I41" i="5"/>
  <c r="I46" i="5" s="1"/>
  <c r="J41" i="5"/>
  <c r="J46" i="5" s="1"/>
  <c r="K41" i="5"/>
  <c r="K46" i="5" s="1"/>
  <c r="B42" i="5"/>
  <c r="C42" i="5"/>
  <c r="D42" i="5"/>
  <c r="E42" i="5"/>
  <c r="F42" i="5"/>
  <c r="G42" i="5"/>
  <c r="H42" i="5"/>
  <c r="I42" i="5"/>
  <c r="J42" i="5"/>
  <c r="K42" i="5"/>
  <c r="B43" i="5"/>
  <c r="C43" i="5"/>
  <c r="D43" i="5"/>
  <c r="D46" i="5" s="1"/>
  <c r="E43" i="5"/>
  <c r="F43" i="5"/>
  <c r="G43" i="5"/>
  <c r="H43" i="5"/>
  <c r="I43" i="5"/>
  <c r="J43" i="5"/>
  <c r="K43" i="5"/>
  <c r="B44" i="5"/>
  <c r="C44" i="5"/>
  <c r="D44" i="5"/>
  <c r="E44" i="5"/>
  <c r="E46" i="5" s="1"/>
  <c r="F44" i="5"/>
  <c r="F46" i="5" s="1"/>
  <c r="G44" i="5"/>
  <c r="H44" i="5"/>
  <c r="I44" i="5"/>
  <c r="J44" i="5"/>
  <c r="K44" i="5"/>
  <c r="N11" i="5" l="1"/>
  <c r="N42" i="5" s="1"/>
  <c r="N26" i="5"/>
  <c r="N33" i="5"/>
  <c r="N25" i="5"/>
  <c r="N13" i="5"/>
  <c r="N35" i="5"/>
  <c r="N9" i="5"/>
  <c r="N16" i="5"/>
  <c r="N2" i="5"/>
  <c r="B46" i="5"/>
  <c r="C46" i="5"/>
  <c r="N48" i="4"/>
  <c r="N47" i="4"/>
  <c r="N46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2" i="4"/>
  <c r="C51" i="4"/>
  <c r="D51" i="4"/>
  <c r="E51" i="4"/>
  <c r="F51" i="4"/>
  <c r="G51" i="4"/>
  <c r="H51" i="4"/>
  <c r="I51" i="4"/>
  <c r="J51" i="4"/>
  <c r="K51" i="4"/>
  <c r="C49" i="4"/>
  <c r="D49" i="4"/>
  <c r="E49" i="4"/>
  <c r="F49" i="4"/>
  <c r="G49" i="4"/>
  <c r="H49" i="4"/>
  <c r="I49" i="4"/>
  <c r="J49" i="4"/>
  <c r="K49" i="4"/>
  <c r="C48" i="4"/>
  <c r="D48" i="4"/>
  <c r="E48" i="4"/>
  <c r="F48" i="4"/>
  <c r="G48" i="4"/>
  <c r="H48" i="4"/>
  <c r="I48" i="4"/>
  <c r="J48" i="4"/>
  <c r="K48" i="4"/>
  <c r="C47" i="4"/>
  <c r="D47" i="4"/>
  <c r="E47" i="4"/>
  <c r="F47" i="4"/>
  <c r="G47" i="4"/>
  <c r="H47" i="4"/>
  <c r="I47" i="4"/>
  <c r="J47" i="4"/>
  <c r="K47" i="4"/>
  <c r="C46" i="4"/>
  <c r="D46" i="4"/>
  <c r="E46" i="4"/>
  <c r="F46" i="4"/>
  <c r="G46" i="4"/>
  <c r="H46" i="4"/>
  <c r="I46" i="4"/>
  <c r="J46" i="4"/>
  <c r="K46" i="4"/>
  <c r="B51" i="4"/>
  <c r="B49" i="4"/>
  <c r="B48" i="4"/>
  <c r="B47" i="4"/>
  <c r="B46" i="4"/>
  <c r="A2" i="4" a="1"/>
  <c r="A2" i="4" s="1"/>
  <c r="I13" i="2"/>
  <c r="I3" i="2"/>
  <c r="I4" i="2"/>
  <c r="I5" i="2"/>
  <c r="I6" i="2"/>
  <c r="I7" i="2"/>
  <c r="I8" i="2"/>
  <c r="I9" i="2"/>
  <c r="I10" i="2"/>
  <c r="I11" i="2"/>
  <c r="I12" i="2"/>
  <c r="L29" i="2"/>
  <c r="L30" i="2" s="1"/>
  <c r="L20" i="2"/>
  <c r="L21" i="2"/>
  <c r="L22" i="2"/>
  <c r="L23" i="2"/>
  <c r="L24" i="2"/>
  <c r="L25" i="2"/>
  <c r="L26" i="2"/>
  <c r="L27" i="2"/>
  <c r="L28" i="2"/>
  <c r="L19" i="2"/>
  <c r="K20" i="2"/>
  <c r="K21" i="2"/>
  <c r="K22" i="2"/>
  <c r="K23" i="2"/>
  <c r="K24" i="2"/>
  <c r="K25" i="2"/>
  <c r="K26" i="2"/>
  <c r="K27" i="2"/>
  <c r="K28" i="2"/>
  <c r="K19" i="2"/>
  <c r="I29" i="2"/>
  <c r="I20" i="2"/>
  <c r="I21" i="2"/>
  <c r="I22" i="2"/>
  <c r="I23" i="2"/>
  <c r="I24" i="2"/>
  <c r="I25" i="2"/>
  <c r="I26" i="2"/>
  <c r="I27" i="2"/>
  <c r="I28" i="2"/>
  <c r="I19" i="2"/>
  <c r="F3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F13" i="2" s="1"/>
  <c r="G4" i="2"/>
  <c r="F4" i="2"/>
  <c r="G3" i="2"/>
  <c r="P28" i="1"/>
  <c r="O28" i="1"/>
  <c r="P27" i="1"/>
  <c r="O27" i="1"/>
  <c r="P26" i="1"/>
  <c r="O26" i="1"/>
  <c r="P25" i="1"/>
  <c r="O25" i="1"/>
  <c r="P24" i="1"/>
  <c r="O24" i="1"/>
  <c r="P23" i="1"/>
  <c r="O23" i="1"/>
  <c r="P22" i="1"/>
  <c r="O22" i="1"/>
  <c r="P21" i="1"/>
  <c r="O21" i="1"/>
  <c r="P20" i="1"/>
  <c r="O20" i="1"/>
  <c r="P19" i="1"/>
  <c r="O1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P4" i="1"/>
  <c r="P5" i="1"/>
  <c r="P6" i="1"/>
  <c r="P7" i="1"/>
  <c r="P8" i="1"/>
  <c r="P9" i="1"/>
  <c r="P10" i="1"/>
  <c r="P11" i="1"/>
  <c r="P12" i="1"/>
  <c r="P3" i="1"/>
  <c r="G4" i="1"/>
  <c r="G5" i="1"/>
  <c r="G6" i="1"/>
  <c r="G7" i="1"/>
  <c r="G8" i="1"/>
  <c r="G9" i="1"/>
  <c r="G10" i="1"/>
  <c r="G11" i="1"/>
  <c r="G12" i="1"/>
  <c r="G3" i="1"/>
  <c r="O12" i="1"/>
  <c r="O11" i="1"/>
  <c r="O10" i="1"/>
  <c r="O9" i="1"/>
  <c r="O8" i="1"/>
  <c r="O7" i="1"/>
  <c r="O6" i="1"/>
  <c r="O5" i="1"/>
  <c r="O4" i="1"/>
  <c r="O3" i="1"/>
  <c r="F4" i="1"/>
  <c r="F5" i="1"/>
  <c r="F6" i="1"/>
  <c r="F7" i="1"/>
  <c r="F8" i="1"/>
  <c r="F9" i="1"/>
  <c r="F10" i="1"/>
  <c r="F11" i="1"/>
  <c r="F12" i="1"/>
  <c r="F3" i="1"/>
  <c r="K10" i="2" l="1"/>
  <c r="L10" i="2" s="1"/>
  <c r="K9" i="2"/>
  <c r="L9" i="2" s="1"/>
  <c r="K8" i="2"/>
  <c r="L8" i="2" s="1"/>
  <c r="K7" i="2"/>
  <c r="L7" i="2" s="1"/>
  <c r="K6" i="2"/>
  <c r="L6" i="2" s="1"/>
  <c r="K3" i="2"/>
  <c r="L3" i="2" s="1"/>
  <c r="K11" i="2"/>
  <c r="L11" i="2" s="1"/>
  <c r="K12" i="2"/>
  <c r="L12" i="2" s="1"/>
  <c r="K5" i="2"/>
  <c r="L5" i="2" s="1"/>
  <c r="K4" i="2"/>
  <c r="L4" i="2" s="1"/>
  <c r="O29" i="1"/>
  <c r="F29" i="1"/>
  <c r="F13" i="1"/>
  <c r="O13" i="1"/>
  <c r="L13" i="2" l="1"/>
  <c r="L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<sst xmlns="http://schemas.openxmlformats.org/spreadsheetml/2006/main" count="125" uniqueCount="44">
  <si>
    <t>Q.no</t>
  </si>
  <si>
    <t>SA</t>
  </si>
  <si>
    <t>A</t>
  </si>
  <si>
    <t>D</t>
  </si>
  <si>
    <t>SD</t>
  </si>
  <si>
    <t>Mean</t>
  </si>
  <si>
    <t>Impact of Online learning</t>
  </si>
  <si>
    <t>Challenges of Online learning</t>
  </si>
  <si>
    <t>Grand Mean</t>
  </si>
  <si>
    <t>No. of responses</t>
  </si>
  <si>
    <t>Impact of Physical learning</t>
  </si>
  <si>
    <t>Challenges of Physical learning</t>
  </si>
  <si>
    <t>Variable</t>
  </si>
  <si>
    <t>N</t>
  </si>
  <si>
    <t>Percentage(%)</t>
  </si>
  <si>
    <t>Online</t>
  </si>
  <si>
    <t>Physical</t>
  </si>
  <si>
    <t>Final Mean for all online responses</t>
  </si>
  <si>
    <t>Final Mean for all physical responses</t>
  </si>
  <si>
    <t>Final SD for all online responses</t>
  </si>
  <si>
    <t>Final SD for all physical responses</t>
  </si>
  <si>
    <t>Xi-Mean</t>
  </si>
  <si>
    <t>(Xi-Mean)^2</t>
  </si>
  <si>
    <t>Variance of physical responses</t>
  </si>
  <si>
    <t>Variance of online responses</t>
  </si>
  <si>
    <t>Response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</si>
  <si>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</si>
  <si>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</si>
  <si>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</si>
  <si>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</si>
  <si>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</si>
  <si>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</si>
  <si>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</si>
  <si>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</si>
  <si>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</si>
  <si>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</si>
  <si>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</si>
  <si>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Variance</t>
  </si>
  <si>
    <t>Decision Value: Negative=0.00-2.44, Positive = 2.45-4.00</t>
  </si>
  <si>
    <t>Decision value</t>
  </si>
  <si>
    <t>Negative</t>
  </si>
  <si>
    <t>Positive</t>
  </si>
  <si>
    <t>0.00-2.44</t>
  </si>
  <si>
    <t>2.45-4.00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</si>
</sst>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rgb="FFFFFFFF"/>
      </patternFill>
    </fill>
    <fill>
      <patternFill patternType="solid">
        <fgColor rgb="FF00B0F0"/>
        <bgColor rgb="FFF8F9FA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0" fontId="0" fillId="6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7" borderId="5" xfId="0" applyFill="1" applyBorder="1"/>
    <xf numFmtId="2" fontId="0" fillId="7" borderId="5" xfId="0" applyNumberFormat="1" applyFill="1" applyBorder="1"/>
    <xf numFmtId="164" fontId="0" fillId="7" borderId="1" xfId="0" applyNumberFormat="1" applyFill="1" applyBorder="1"/>
    <xf numFmtId="165" fontId="0" fillId="7" borderId="1" xfId="0" applyNumberFormat="1" applyFill="1" applyBorder="1"/>
    <xf numFmtId="2" fontId="0" fillId="2" borderId="1" xfId="0" applyNumberFormat="1" applyFill="1" applyBorder="1"/>
    <xf numFmtId="0" fontId="0" fillId="8" borderId="1" xfId="0" applyFill="1" applyBorder="1"/>
    <xf numFmtId="165" fontId="0" fillId="9" borderId="1" xfId="0" applyNumberFormat="1" applyFill="1" applyBorder="1"/>
    <xf numFmtId="164" fontId="0" fillId="9" borderId="1" xfId="0" applyNumberFormat="1" applyFill="1" applyBorder="1"/>
    <xf numFmtId="0" fontId="0" fillId="10" borderId="1" xfId="0" applyFill="1" applyBorder="1"/>
    <xf numFmtId="2" fontId="0" fillId="10" borderId="1" xfId="0" applyNumberFormat="1" applyFill="1" applyBorder="1"/>
    <xf numFmtId="164" fontId="0" fillId="10" borderId="1" xfId="0" applyNumberFormat="1" applyFill="1" applyBorder="1"/>
    <xf numFmtId="165" fontId="0" fillId="10" borderId="1" xfId="0" applyNumberFormat="1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4" borderId="1" xfId="0" applyFill="1" applyBorder="1"/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164" fontId="0" fillId="12" borderId="1" xfId="0" applyNumberFormat="1" applyFill="1" applyBorder="1"/>
    <xf numFmtId="2" fontId="0" fillId="12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7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0867-15D9-4593-B242-8DC1D9D60185}">
  <dimension ref="A1:S34"/>
  <sheetViews>
    <sheetView topLeftCell="A7" workbookViewId="0">
      <selection activeCell="B19" sqref="B19:E28"/>
    </sheetView>
  </sheetViews>
  <sheetFormatPr defaultRowHeight="14.4" x14ac:dyDescent="0.3"/>
  <cols>
    <col min="6" max="6" width="9.5546875" bestFit="1" customWidth="1"/>
    <col min="7" max="7" width="14.88671875" customWidth="1"/>
    <col min="16" max="16" width="15.109375" customWidth="1"/>
    <col min="20" max="20" width="15.109375" customWidth="1"/>
  </cols>
  <sheetData>
    <row r="1" spans="1:19" x14ac:dyDescent="0.3">
      <c r="A1" s="28" t="s">
        <v>6</v>
      </c>
      <c r="B1" s="28"/>
      <c r="C1" s="28"/>
      <c r="D1" s="28"/>
      <c r="E1" s="28"/>
      <c r="F1" s="28"/>
      <c r="G1" s="28"/>
      <c r="J1" s="29" t="s">
        <v>7</v>
      </c>
      <c r="K1" s="30"/>
      <c r="L1" s="30"/>
      <c r="M1" s="30"/>
      <c r="N1" s="30"/>
      <c r="O1" s="30"/>
      <c r="P1" s="31"/>
    </row>
    <row r="2" spans="1:1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9</v>
      </c>
      <c r="R2" s="28" t="s">
        <v>39</v>
      </c>
      <c r="S2" s="28"/>
    </row>
    <row r="3" spans="1:19" x14ac:dyDescent="0.3">
      <c r="A3" s="2">
        <v>1</v>
      </c>
      <c r="B3" s="3">
        <v>1</v>
      </c>
      <c r="C3" s="3">
        <v>15</v>
      </c>
      <c r="D3" s="3">
        <v>23</v>
      </c>
      <c r="E3" s="3">
        <v>4</v>
      </c>
      <c r="F3" s="4">
        <f>((4*B3)+(3*C3)+(2*D3)+(1*E3))/(SUM(B3:E3))</f>
        <v>2.3023255813953489</v>
      </c>
      <c r="G3" s="6">
        <f>SUM(B3:E3)</f>
        <v>43</v>
      </c>
      <c r="J3" s="2">
        <v>1</v>
      </c>
      <c r="K3" s="3">
        <v>13</v>
      </c>
      <c r="L3" s="3">
        <v>23</v>
      </c>
      <c r="M3" s="3">
        <v>7</v>
      </c>
      <c r="N3" s="3">
        <v>0</v>
      </c>
      <c r="O3" s="4">
        <f>((4*K3)+(3*L3)+(2*M3)+(1*N3))/(SUM(K3:N3))</f>
        <v>3.13953488372093</v>
      </c>
      <c r="P3" s="6">
        <f>SUM(K3:N3)</f>
        <v>43</v>
      </c>
      <c r="R3" s="7" t="s">
        <v>40</v>
      </c>
      <c r="S3" s="7" t="s">
        <v>42</v>
      </c>
    </row>
    <row r="4" spans="1:19" x14ac:dyDescent="0.3">
      <c r="A4" s="2">
        <v>2</v>
      </c>
      <c r="B4" s="3">
        <v>7</v>
      </c>
      <c r="C4" s="3">
        <v>27</v>
      </c>
      <c r="D4" s="3">
        <v>9</v>
      </c>
      <c r="E4" s="3">
        <v>0</v>
      </c>
      <c r="F4" s="4">
        <f t="shared" ref="F4:F12" si="0">((4*B4)+(3*C4)+(2*D4)+(1*E4))/(SUM(B4:E4))</f>
        <v>2.9534883720930232</v>
      </c>
      <c r="G4" s="6">
        <f t="shared" ref="G4:G12" si="1">SUM(B4:E4)</f>
        <v>43</v>
      </c>
      <c r="J4" s="2">
        <v>2</v>
      </c>
      <c r="K4" s="3">
        <v>4</v>
      </c>
      <c r="L4" s="3">
        <v>24</v>
      </c>
      <c r="M4" s="3">
        <v>13</v>
      </c>
      <c r="N4" s="3">
        <v>2</v>
      </c>
      <c r="O4" s="4">
        <f t="shared" ref="O4:O12" si="2">((4*K4)+(3*L4)+(2*M4)+(1*N4))/(SUM(K4:N4))</f>
        <v>2.6976744186046511</v>
      </c>
      <c r="P4" s="6">
        <f t="shared" ref="P4:P12" si="3">SUM(K4:N4)</f>
        <v>43</v>
      </c>
      <c r="R4" s="7" t="s">
        <v>41</v>
      </c>
      <c r="S4" s="7" t="s">
        <v>43</v>
      </c>
    </row>
    <row r="5" spans="1:19" x14ac:dyDescent="0.3">
      <c r="A5" s="2">
        <v>3</v>
      </c>
      <c r="B5" s="3">
        <v>12</v>
      </c>
      <c r="C5" s="3">
        <v>25</v>
      </c>
      <c r="D5" s="3">
        <v>6</v>
      </c>
      <c r="E5" s="3">
        <v>0</v>
      </c>
      <c r="F5" s="4">
        <f t="shared" si="0"/>
        <v>3.13953488372093</v>
      </c>
      <c r="G5" s="6">
        <f t="shared" si="1"/>
        <v>43</v>
      </c>
      <c r="J5" s="2">
        <v>3</v>
      </c>
      <c r="K5" s="3">
        <v>12</v>
      </c>
      <c r="L5" s="3">
        <v>24</v>
      </c>
      <c r="M5" s="3">
        <v>6</v>
      </c>
      <c r="N5" s="3">
        <v>1</v>
      </c>
      <c r="O5" s="4">
        <f t="shared" si="2"/>
        <v>3.0930232558139537</v>
      </c>
      <c r="P5" s="6">
        <f t="shared" si="3"/>
        <v>43</v>
      </c>
    </row>
    <row r="6" spans="1:19" x14ac:dyDescent="0.3">
      <c r="A6" s="2">
        <v>4</v>
      </c>
      <c r="B6" s="3">
        <v>17</v>
      </c>
      <c r="C6" s="3">
        <v>21</v>
      </c>
      <c r="D6" s="3">
        <v>5</v>
      </c>
      <c r="E6" s="3">
        <v>0</v>
      </c>
      <c r="F6" s="4">
        <f t="shared" si="0"/>
        <v>3.2790697674418605</v>
      </c>
      <c r="G6" s="6">
        <f t="shared" si="1"/>
        <v>43</v>
      </c>
      <c r="J6" s="2">
        <v>4</v>
      </c>
      <c r="K6" s="3">
        <v>4</v>
      </c>
      <c r="L6" s="3">
        <v>19</v>
      </c>
      <c r="M6" s="3">
        <v>16</v>
      </c>
      <c r="N6" s="3">
        <v>4</v>
      </c>
      <c r="O6" s="4">
        <f t="shared" si="2"/>
        <v>2.5348837209302326</v>
      </c>
      <c r="P6" s="6">
        <f t="shared" si="3"/>
        <v>43</v>
      </c>
    </row>
    <row r="7" spans="1:19" x14ac:dyDescent="0.3">
      <c r="A7" s="2">
        <v>5</v>
      </c>
      <c r="B7" s="3">
        <v>3</v>
      </c>
      <c r="C7" s="3">
        <v>23</v>
      </c>
      <c r="D7" s="3">
        <v>17</v>
      </c>
      <c r="E7" s="3">
        <v>0</v>
      </c>
      <c r="F7" s="4">
        <f t="shared" si="0"/>
        <v>2.6744186046511627</v>
      </c>
      <c r="G7" s="6">
        <f t="shared" si="1"/>
        <v>43</v>
      </c>
      <c r="J7" s="2">
        <v>5</v>
      </c>
      <c r="K7" s="3">
        <v>3</v>
      </c>
      <c r="L7" s="3">
        <v>19</v>
      </c>
      <c r="M7" s="3">
        <v>17</v>
      </c>
      <c r="N7" s="3">
        <v>4</v>
      </c>
      <c r="O7" s="4">
        <f t="shared" si="2"/>
        <v>2.4883720930232558</v>
      </c>
      <c r="P7" s="6">
        <f t="shared" si="3"/>
        <v>43</v>
      </c>
    </row>
    <row r="8" spans="1:19" x14ac:dyDescent="0.3">
      <c r="A8" s="2">
        <v>6</v>
      </c>
      <c r="B8" s="3">
        <v>1</v>
      </c>
      <c r="C8" s="3">
        <v>19</v>
      </c>
      <c r="D8" s="3">
        <v>17</v>
      </c>
      <c r="E8" s="3">
        <v>6</v>
      </c>
      <c r="F8" s="4">
        <f t="shared" si="0"/>
        <v>2.3488372093023258</v>
      </c>
      <c r="G8" s="6">
        <f t="shared" si="1"/>
        <v>43</v>
      </c>
      <c r="J8" s="2">
        <v>6</v>
      </c>
      <c r="K8" s="3">
        <v>8</v>
      </c>
      <c r="L8" s="3">
        <v>28</v>
      </c>
      <c r="M8" s="3">
        <v>5</v>
      </c>
      <c r="N8" s="3">
        <v>2</v>
      </c>
      <c r="O8" s="4">
        <f t="shared" si="2"/>
        <v>2.9767441860465116</v>
      </c>
      <c r="P8" s="6">
        <f t="shared" si="3"/>
        <v>43</v>
      </c>
    </row>
    <row r="9" spans="1:19" x14ac:dyDescent="0.3">
      <c r="A9" s="2">
        <v>7</v>
      </c>
      <c r="B9" s="3">
        <v>4</v>
      </c>
      <c r="C9" s="3">
        <v>23</v>
      </c>
      <c r="D9" s="3">
        <v>14</v>
      </c>
      <c r="E9" s="3">
        <v>2</v>
      </c>
      <c r="F9" s="4">
        <f t="shared" si="0"/>
        <v>2.6744186046511627</v>
      </c>
      <c r="G9" s="6">
        <f t="shared" si="1"/>
        <v>43</v>
      </c>
      <c r="J9" s="2">
        <v>7</v>
      </c>
      <c r="K9" s="3">
        <v>8</v>
      </c>
      <c r="L9" s="3">
        <v>26</v>
      </c>
      <c r="M9" s="3">
        <v>7</v>
      </c>
      <c r="N9" s="3">
        <v>2</v>
      </c>
      <c r="O9" s="4">
        <f t="shared" si="2"/>
        <v>2.9302325581395348</v>
      </c>
      <c r="P9" s="6">
        <f t="shared" si="3"/>
        <v>43</v>
      </c>
    </row>
    <row r="10" spans="1:19" x14ac:dyDescent="0.3">
      <c r="A10" s="2">
        <v>8</v>
      </c>
      <c r="B10" s="3">
        <v>2</v>
      </c>
      <c r="C10" s="3">
        <v>20</v>
      </c>
      <c r="D10" s="3">
        <v>19</v>
      </c>
      <c r="E10" s="3">
        <v>2</v>
      </c>
      <c r="F10" s="4">
        <f t="shared" si="0"/>
        <v>2.5116279069767442</v>
      </c>
      <c r="G10" s="6">
        <f t="shared" si="1"/>
        <v>43</v>
      </c>
      <c r="J10" s="2">
        <v>8</v>
      </c>
      <c r="K10" s="3">
        <v>5</v>
      </c>
      <c r="L10" s="3">
        <v>23</v>
      </c>
      <c r="M10" s="3">
        <v>14</v>
      </c>
      <c r="N10" s="3">
        <v>1</v>
      </c>
      <c r="O10" s="4">
        <f t="shared" si="2"/>
        <v>2.7441860465116279</v>
      </c>
      <c r="P10" s="6">
        <f t="shared" si="3"/>
        <v>43</v>
      </c>
    </row>
    <row r="11" spans="1:19" x14ac:dyDescent="0.3">
      <c r="A11" s="2">
        <v>9</v>
      </c>
      <c r="B11" s="3">
        <v>7</v>
      </c>
      <c r="C11" s="3">
        <v>22</v>
      </c>
      <c r="D11" s="3">
        <v>14</v>
      </c>
      <c r="E11" s="3">
        <v>0</v>
      </c>
      <c r="F11" s="4">
        <f t="shared" si="0"/>
        <v>2.8372093023255816</v>
      </c>
      <c r="G11" s="6">
        <f t="shared" si="1"/>
        <v>43</v>
      </c>
      <c r="J11" s="2">
        <v>9</v>
      </c>
      <c r="K11" s="3">
        <v>4</v>
      </c>
      <c r="L11" s="3">
        <v>21</v>
      </c>
      <c r="M11" s="3">
        <v>16</v>
      </c>
      <c r="N11" s="3">
        <v>2</v>
      </c>
      <c r="O11" s="4">
        <f t="shared" si="2"/>
        <v>2.6279069767441858</v>
      </c>
      <c r="P11" s="6">
        <f t="shared" si="3"/>
        <v>43</v>
      </c>
    </row>
    <row r="12" spans="1:19" x14ac:dyDescent="0.3">
      <c r="A12" s="2">
        <v>10</v>
      </c>
      <c r="B12" s="3">
        <v>3</v>
      </c>
      <c r="C12" s="3">
        <v>23</v>
      </c>
      <c r="D12" s="3">
        <v>14</v>
      </c>
      <c r="E12" s="3">
        <v>3</v>
      </c>
      <c r="F12" s="4">
        <f t="shared" si="0"/>
        <v>2.6046511627906979</v>
      </c>
      <c r="G12" s="6">
        <f t="shared" si="1"/>
        <v>43</v>
      </c>
      <c r="J12" s="2">
        <v>10</v>
      </c>
      <c r="K12" s="3">
        <v>5</v>
      </c>
      <c r="L12" s="3">
        <v>26</v>
      </c>
      <c r="M12" s="3">
        <v>10</v>
      </c>
      <c r="N12" s="3">
        <v>2</v>
      </c>
      <c r="O12" s="4">
        <f t="shared" si="2"/>
        <v>2.7906976744186047</v>
      </c>
      <c r="P12" s="6">
        <f t="shared" si="3"/>
        <v>43</v>
      </c>
    </row>
    <row r="13" spans="1:19" x14ac:dyDescent="0.3">
      <c r="A13" s="28" t="s">
        <v>8</v>
      </c>
      <c r="B13" s="28"/>
      <c r="C13" s="28"/>
      <c r="D13" s="28"/>
      <c r="E13" s="28"/>
      <c r="F13" s="5">
        <f>AVERAGE(F3:F12)</f>
        <v>2.7325581395348841</v>
      </c>
      <c r="G13" s="7" t="s">
        <v>41</v>
      </c>
      <c r="J13" s="29" t="s">
        <v>8</v>
      </c>
      <c r="K13" s="30"/>
      <c r="L13" s="30"/>
      <c r="M13" s="30"/>
      <c r="N13" s="31"/>
      <c r="O13" s="5">
        <f>AVERAGE(O3:O12)</f>
        <v>2.8023255813953494</v>
      </c>
      <c r="P13" s="7" t="s">
        <v>41</v>
      </c>
    </row>
    <row r="17" spans="1:16" x14ac:dyDescent="0.3">
      <c r="A17" s="28" t="s">
        <v>10</v>
      </c>
      <c r="B17" s="28"/>
      <c r="C17" s="28"/>
      <c r="D17" s="28"/>
      <c r="E17" s="28"/>
      <c r="F17" s="28"/>
      <c r="G17" s="28"/>
      <c r="J17" s="29" t="s">
        <v>11</v>
      </c>
      <c r="K17" s="30"/>
      <c r="L17" s="30"/>
      <c r="M17" s="30"/>
      <c r="N17" s="30"/>
      <c r="O17" s="30"/>
      <c r="P17" s="31"/>
    </row>
    <row r="18" spans="1:16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9</v>
      </c>
      <c r="J18" s="1" t="s">
        <v>0</v>
      </c>
      <c r="K18" s="1" t="s">
        <v>1</v>
      </c>
      <c r="L18" s="1" t="s">
        <v>2</v>
      </c>
      <c r="M18" s="1" t="s">
        <v>3</v>
      </c>
      <c r="N18" s="1" t="s">
        <v>4</v>
      </c>
      <c r="O18" s="1" t="s">
        <v>5</v>
      </c>
      <c r="P18" s="1" t="s">
        <v>9</v>
      </c>
    </row>
    <row r="19" spans="1:16" x14ac:dyDescent="0.3">
      <c r="A19" s="2">
        <v>1</v>
      </c>
      <c r="B19" s="3">
        <v>14</v>
      </c>
      <c r="C19" s="3">
        <v>18</v>
      </c>
      <c r="D19" s="3">
        <v>4</v>
      </c>
      <c r="E19" s="3">
        <v>2</v>
      </c>
      <c r="F19" s="4">
        <f>((4*B19)+(3*C19)+(2*D19)+(1*E19))/(SUM(B19:E19))</f>
        <v>3.1578947368421053</v>
      </c>
      <c r="G19" s="6">
        <f>SUM(B19:E19)</f>
        <v>38</v>
      </c>
      <c r="J19" s="2">
        <v>1</v>
      </c>
      <c r="K19" s="3">
        <v>1</v>
      </c>
      <c r="L19" s="3">
        <v>13</v>
      </c>
      <c r="M19" s="3">
        <v>20</v>
      </c>
      <c r="N19" s="3">
        <v>4</v>
      </c>
      <c r="O19" s="4">
        <f>((4*K19)+(3*L19)+(2*M19)+(1*N19))/(SUM(K19:N19))</f>
        <v>2.2894736842105261</v>
      </c>
      <c r="P19" s="6">
        <f>SUM(K19:N19)</f>
        <v>38</v>
      </c>
    </row>
    <row r="20" spans="1:16" x14ac:dyDescent="0.3">
      <c r="A20" s="2">
        <v>2</v>
      </c>
      <c r="B20" s="3">
        <v>5</v>
      </c>
      <c r="C20" s="3">
        <v>25</v>
      </c>
      <c r="D20" s="3">
        <v>8</v>
      </c>
      <c r="E20" s="3">
        <v>0</v>
      </c>
      <c r="F20" s="4">
        <f t="shared" ref="F20:F28" si="4">((4*B20)+(3*C20)+(2*D20)+(1*E20))/(SUM(B20:E20))</f>
        <v>2.9210526315789473</v>
      </c>
      <c r="G20" s="6">
        <f t="shared" ref="G20:G28" si="5">SUM(B20:E20)</f>
        <v>38</v>
      </c>
      <c r="J20" s="2">
        <v>2</v>
      </c>
      <c r="K20" s="3">
        <v>7</v>
      </c>
      <c r="L20" s="3">
        <v>27</v>
      </c>
      <c r="M20" s="3">
        <v>3</v>
      </c>
      <c r="N20" s="3">
        <v>1</v>
      </c>
      <c r="O20" s="4">
        <f t="shared" ref="O20:O28" si="6">((4*K20)+(3*L20)+(2*M20)+(1*N20))/(SUM(K20:N20))</f>
        <v>3.0526315789473686</v>
      </c>
      <c r="P20" s="6">
        <f t="shared" ref="P20:P28" si="7">SUM(K20:N20)</f>
        <v>38</v>
      </c>
    </row>
    <row r="21" spans="1:16" x14ac:dyDescent="0.3">
      <c r="A21" s="2">
        <v>3</v>
      </c>
      <c r="B21" s="3">
        <v>9</v>
      </c>
      <c r="C21" s="3">
        <v>25</v>
      </c>
      <c r="D21" s="3">
        <v>4</v>
      </c>
      <c r="E21" s="3">
        <v>0</v>
      </c>
      <c r="F21" s="4">
        <f t="shared" si="4"/>
        <v>3.1315789473684212</v>
      </c>
      <c r="G21" s="6">
        <f t="shared" si="5"/>
        <v>38</v>
      </c>
      <c r="J21" s="2">
        <v>3</v>
      </c>
      <c r="K21" s="3">
        <v>4</v>
      </c>
      <c r="L21" s="3">
        <v>21</v>
      </c>
      <c r="M21" s="3">
        <v>11</v>
      </c>
      <c r="N21" s="3">
        <v>2</v>
      </c>
      <c r="O21" s="4">
        <f t="shared" si="6"/>
        <v>2.7105263157894739</v>
      </c>
      <c r="P21" s="6">
        <f t="shared" si="7"/>
        <v>38</v>
      </c>
    </row>
    <row r="22" spans="1:16" x14ac:dyDescent="0.3">
      <c r="A22" s="2">
        <v>4</v>
      </c>
      <c r="B22" s="3">
        <v>6</v>
      </c>
      <c r="C22" s="3">
        <v>22</v>
      </c>
      <c r="D22" s="3">
        <v>9</v>
      </c>
      <c r="E22" s="3">
        <v>1</v>
      </c>
      <c r="F22" s="4">
        <f t="shared" si="4"/>
        <v>2.8684210526315788</v>
      </c>
      <c r="G22" s="6">
        <f t="shared" si="5"/>
        <v>38</v>
      </c>
      <c r="J22" s="2">
        <v>4</v>
      </c>
      <c r="K22" s="3">
        <v>6</v>
      </c>
      <c r="L22" s="3">
        <v>29</v>
      </c>
      <c r="M22" s="3">
        <v>3</v>
      </c>
      <c r="N22" s="3">
        <v>0</v>
      </c>
      <c r="O22" s="4">
        <f t="shared" si="6"/>
        <v>3.0789473684210527</v>
      </c>
      <c r="P22" s="6">
        <f t="shared" si="7"/>
        <v>38</v>
      </c>
    </row>
    <row r="23" spans="1:16" x14ac:dyDescent="0.3">
      <c r="A23" s="2">
        <v>5</v>
      </c>
      <c r="B23" s="3">
        <v>4</v>
      </c>
      <c r="C23" s="3">
        <v>23</v>
      </c>
      <c r="D23" s="3">
        <v>11</v>
      </c>
      <c r="E23" s="3">
        <v>0</v>
      </c>
      <c r="F23" s="4">
        <f t="shared" si="4"/>
        <v>2.8157894736842106</v>
      </c>
      <c r="G23" s="6">
        <f t="shared" si="5"/>
        <v>38</v>
      </c>
      <c r="J23" s="2">
        <v>5</v>
      </c>
      <c r="K23" s="3">
        <v>8</v>
      </c>
      <c r="L23" s="3">
        <v>19</v>
      </c>
      <c r="M23" s="3">
        <v>8</v>
      </c>
      <c r="N23" s="3">
        <v>3</v>
      </c>
      <c r="O23" s="4">
        <f t="shared" si="6"/>
        <v>2.8421052631578947</v>
      </c>
      <c r="P23" s="6">
        <f t="shared" si="7"/>
        <v>38</v>
      </c>
    </row>
    <row r="24" spans="1:16" x14ac:dyDescent="0.3">
      <c r="A24" s="2">
        <v>6</v>
      </c>
      <c r="B24" s="3">
        <v>10</v>
      </c>
      <c r="C24" s="3">
        <v>27</v>
      </c>
      <c r="D24" s="3">
        <v>1</v>
      </c>
      <c r="E24" s="3">
        <v>0</v>
      </c>
      <c r="F24" s="4">
        <f t="shared" si="4"/>
        <v>3.236842105263158</v>
      </c>
      <c r="G24" s="6">
        <f t="shared" si="5"/>
        <v>38</v>
      </c>
      <c r="J24" s="2">
        <v>6</v>
      </c>
      <c r="K24" s="3">
        <v>2</v>
      </c>
      <c r="L24" s="3">
        <v>11</v>
      </c>
      <c r="M24" s="3">
        <v>22</v>
      </c>
      <c r="N24" s="3">
        <v>3</v>
      </c>
      <c r="O24" s="4">
        <f t="shared" si="6"/>
        <v>2.3157894736842106</v>
      </c>
      <c r="P24" s="6">
        <f t="shared" si="7"/>
        <v>38</v>
      </c>
    </row>
    <row r="25" spans="1:16" x14ac:dyDescent="0.3">
      <c r="A25" s="2">
        <v>7</v>
      </c>
      <c r="B25" s="3">
        <v>11</v>
      </c>
      <c r="C25" s="3">
        <v>25</v>
      </c>
      <c r="D25" s="3">
        <v>2</v>
      </c>
      <c r="E25" s="3">
        <v>0</v>
      </c>
      <c r="F25" s="4">
        <f t="shared" si="4"/>
        <v>3.236842105263158</v>
      </c>
      <c r="G25" s="6">
        <f t="shared" si="5"/>
        <v>38</v>
      </c>
      <c r="J25" s="2">
        <v>7</v>
      </c>
      <c r="K25" s="3">
        <v>3</v>
      </c>
      <c r="L25" s="3">
        <v>20</v>
      </c>
      <c r="M25" s="3">
        <v>14</v>
      </c>
      <c r="N25" s="3">
        <v>1</v>
      </c>
      <c r="O25" s="4">
        <f t="shared" si="6"/>
        <v>2.6578947368421053</v>
      </c>
      <c r="P25" s="6">
        <f t="shared" si="7"/>
        <v>38</v>
      </c>
    </row>
    <row r="26" spans="1:16" x14ac:dyDescent="0.3">
      <c r="A26" s="2">
        <v>8</v>
      </c>
      <c r="B26" s="3">
        <v>6</v>
      </c>
      <c r="C26" s="3">
        <v>29</v>
      </c>
      <c r="D26" s="3">
        <v>3</v>
      </c>
      <c r="E26" s="3">
        <v>0</v>
      </c>
      <c r="F26" s="4">
        <f t="shared" si="4"/>
        <v>3.0789473684210527</v>
      </c>
      <c r="G26" s="6">
        <f t="shared" si="5"/>
        <v>38</v>
      </c>
      <c r="J26" s="2">
        <v>8</v>
      </c>
      <c r="K26" s="3">
        <v>1</v>
      </c>
      <c r="L26" s="3">
        <v>17</v>
      </c>
      <c r="M26" s="3">
        <v>15</v>
      </c>
      <c r="N26" s="3">
        <v>5</v>
      </c>
      <c r="O26" s="4">
        <f t="shared" si="6"/>
        <v>2.3684210526315788</v>
      </c>
      <c r="P26" s="6">
        <f t="shared" si="7"/>
        <v>38</v>
      </c>
    </row>
    <row r="27" spans="1:16" x14ac:dyDescent="0.3">
      <c r="A27" s="2">
        <v>9</v>
      </c>
      <c r="B27" s="3">
        <v>10</v>
      </c>
      <c r="C27" s="3">
        <v>24</v>
      </c>
      <c r="D27" s="3">
        <v>4</v>
      </c>
      <c r="E27" s="3">
        <v>0</v>
      </c>
      <c r="F27" s="4">
        <f t="shared" si="4"/>
        <v>3.1578947368421053</v>
      </c>
      <c r="G27" s="6">
        <f t="shared" si="5"/>
        <v>38</v>
      </c>
      <c r="J27" s="2">
        <v>9</v>
      </c>
      <c r="K27" s="3">
        <v>1</v>
      </c>
      <c r="L27" s="3">
        <v>20</v>
      </c>
      <c r="M27" s="3">
        <v>14</v>
      </c>
      <c r="N27" s="3">
        <v>3</v>
      </c>
      <c r="O27" s="4">
        <f t="shared" si="6"/>
        <v>2.5</v>
      </c>
      <c r="P27" s="6">
        <f t="shared" si="7"/>
        <v>38</v>
      </c>
    </row>
    <row r="28" spans="1:16" x14ac:dyDescent="0.3">
      <c r="A28" s="2">
        <v>10</v>
      </c>
      <c r="B28" s="3">
        <v>8</v>
      </c>
      <c r="C28" s="3">
        <v>23</v>
      </c>
      <c r="D28" s="3">
        <v>7</v>
      </c>
      <c r="E28" s="3">
        <v>0</v>
      </c>
      <c r="F28" s="4">
        <f t="shared" si="4"/>
        <v>3.0263157894736841</v>
      </c>
      <c r="G28" s="6">
        <f t="shared" si="5"/>
        <v>38</v>
      </c>
      <c r="J28" s="2">
        <v>10</v>
      </c>
      <c r="K28" s="3">
        <v>7</v>
      </c>
      <c r="L28" s="3">
        <v>18</v>
      </c>
      <c r="M28" s="3">
        <v>12</v>
      </c>
      <c r="N28" s="3">
        <v>1</v>
      </c>
      <c r="O28" s="4">
        <f t="shared" si="6"/>
        <v>2.8157894736842106</v>
      </c>
      <c r="P28" s="6">
        <f t="shared" si="7"/>
        <v>38</v>
      </c>
    </row>
    <row r="29" spans="1:16" x14ac:dyDescent="0.3">
      <c r="A29" s="28" t="s">
        <v>8</v>
      </c>
      <c r="B29" s="28"/>
      <c r="C29" s="28"/>
      <c r="D29" s="28"/>
      <c r="E29" s="28"/>
      <c r="F29" s="5">
        <f>AVERAGE(F19:F28)</f>
        <v>3.0631578947368423</v>
      </c>
      <c r="G29" s="7" t="s">
        <v>41</v>
      </c>
      <c r="J29" s="29" t="s">
        <v>8</v>
      </c>
      <c r="K29" s="30"/>
      <c r="L29" s="30"/>
      <c r="M29" s="30"/>
      <c r="N29" s="31"/>
      <c r="O29" s="5">
        <f>AVERAGE(O19:O28)</f>
        <v>2.6631578947368424</v>
      </c>
      <c r="P29" s="7" t="s">
        <v>41</v>
      </c>
    </row>
    <row r="34" spans="2:2" x14ac:dyDescent="0.3">
      <c r="B34" t="s">
        <v>38</v>
      </c>
    </row>
  </sheetData>
  <mergeCells count="9">
    <mergeCell ref="R2:S2"/>
    <mergeCell ref="A1:G1"/>
    <mergeCell ref="J1:P1"/>
    <mergeCell ref="A17:G17"/>
    <mergeCell ref="A29:E29"/>
    <mergeCell ref="J13:N13"/>
    <mergeCell ref="J17:P17"/>
    <mergeCell ref="J29:N29"/>
    <mergeCell ref="A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70BA-078B-4F2B-8B07-53FA106A9047}">
  <dimension ref="A1:N51"/>
  <sheetViews>
    <sheetView topLeftCell="C20" workbookViewId="0">
      <selection activeCell="B1" sqref="B1:K44"/>
    </sheetView>
  </sheetViews>
  <sheetFormatPr defaultRowHeight="14.4" x14ac:dyDescent="0.3"/>
  <cols>
    <col min="1" max="1" width="15.88671875" customWidth="1"/>
    <col min="13" max="13" width="10.88671875" customWidth="1"/>
    <col min="14" max="14" width="11.5546875" customWidth="1"/>
  </cols>
  <sheetData>
    <row r="1" spans="1:14" x14ac:dyDescent="0.3">
      <c r="A1" s="17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21</v>
      </c>
      <c r="N1" s="17" t="s">
        <v>22</v>
      </c>
    </row>
    <row r="2" spans="1:14" x14ac:dyDescent="0.3">
      <c r="A2" s="21" cm="1">
        <f t="array" ref="A2:A44">_xlfn.SEQUENCE(43)</f>
        <v>1</v>
      </c>
      <c r="B2" s="24">
        <v>3</v>
      </c>
      <c r="C2" s="24">
        <v>4</v>
      </c>
      <c r="D2" s="24">
        <v>4</v>
      </c>
      <c r="E2" s="24">
        <v>3</v>
      </c>
      <c r="F2" s="24">
        <v>2</v>
      </c>
      <c r="G2" s="24">
        <v>3</v>
      </c>
      <c r="H2" s="24">
        <v>3</v>
      </c>
      <c r="I2" s="24">
        <v>2</v>
      </c>
      <c r="J2" s="24">
        <v>4</v>
      </c>
      <c r="K2" s="24">
        <v>4</v>
      </c>
      <c r="L2" s="2">
        <f>SUM(B2:K2)</f>
        <v>32</v>
      </c>
      <c r="M2" s="23">
        <f>L2-27.33</f>
        <v>4.6700000000000017</v>
      </c>
      <c r="N2" s="7">
        <f>M2^2</f>
        <v>21.808900000000015</v>
      </c>
    </row>
    <row r="3" spans="1:14" x14ac:dyDescent="0.3">
      <c r="A3" s="21">
        <v>2</v>
      </c>
      <c r="B3" s="25">
        <v>1</v>
      </c>
      <c r="C3" s="25">
        <v>2</v>
      </c>
      <c r="D3" s="25">
        <v>2</v>
      </c>
      <c r="E3" s="25">
        <v>2</v>
      </c>
      <c r="F3" s="25">
        <v>3</v>
      </c>
      <c r="G3" s="25">
        <v>1</v>
      </c>
      <c r="H3" s="25">
        <v>1</v>
      </c>
      <c r="I3" s="25">
        <v>1</v>
      </c>
      <c r="J3" s="25">
        <v>2</v>
      </c>
      <c r="K3" s="25">
        <v>1</v>
      </c>
      <c r="L3" s="2">
        <f t="shared" ref="L3:L44" si="0">SUM(B3:K3)</f>
        <v>16</v>
      </c>
      <c r="M3" s="23">
        <f t="shared" ref="M3:M44" si="1">L3-27.33</f>
        <v>-11.329999999999998</v>
      </c>
      <c r="N3" s="7">
        <f t="shared" ref="N3:N44" si="2">M3^2</f>
        <v>128.36889999999997</v>
      </c>
    </row>
    <row r="4" spans="1:14" x14ac:dyDescent="0.3">
      <c r="A4" s="21">
        <v>3</v>
      </c>
      <c r="B4" s="24">
        <v>2</v>
      </c>
      <c r="C4" s="24">
        <v>3</v>
      </c>
      <c r="D4" s="24">
        <v>3</v>
      </c>
      <c r="E4" s="24">
        <v>4</v>
      </c>
      <c r="F4" s="24">
        <v>3</v>
      </c>
      <c r="G4" s="24">
        <v>2</v>
      </c>
      <c r="H4" s="24">
        <v>2</v>
      </c>
      <c r="I4" s="24">
        <v>3</v>
      </c>
      <c r="J4" s="24">
        <v>2</v>
      </c>
      <c r="K4" s="24">
        <v>2</v>
      </c>
      <c r="L4" s="2">
        <f t="shared" si="0"/>
        <v>26</v>
      </c>
      <c r="M4" s="23">
        <f t="shared" si="1"/>
        <v>-1.3299999999999983</v>
      </c>
      <c r="N4" s="7">
        <f t="shared" si="2"/>
        <v>1.7688999999999955</v>
      </c>
    </row>
    <row r="5" spans="1:14" x14ac:dyDescent="0.3">
      <c r="A5" s="21">
        <v>4</v>
      </c>
      <c r="B5" s="25">
        <v>3</v>
      </c>
      <c r="C5" s="25">
        <v>2</v>
      </c>
      <c r="D5" s="25">
        <v>3</v>
      </c>
      <c r="E5" s="25">
        <v>3</v>
      </c>
      <c r="F5" s="25">
        <v>2</v>
      </c>
      <c r="G5" s="25">
        <v>2</v>
      </c>
      <c r="H5" s="25">
        <v>2</v>
      </c>
      <c r="I5" s="25">
        <v>3</v>
      </c>
      <c r="J5" s="25">
        <v>3</v>
      </c>
      <c r="K5" s="25">
        <v>3</v>
      </c>
      <c r="L5" s="2">
        <f t="shared" si="0"/>
        <v>26</v>
      </c>
      <c r="M5" s="23">
        <f t="shared" si="1"/>
        <v>-1.3299999999999983</v>
      </c>
      <c r="N5" s="7">
        <f t="shared" si="2"/>
        <v>1.7688999999999955</v>
      </c>
    </row>
    <row r="6" spans="1:14" x14ac:dyDescent="0.3">
      <c r="A6" s="21">
        <v>5</v>
      </c>
      <c r="B6" s="24">
        <v>3</v>
      </c>
      <c r="C6" s="24">
        <v>4</v>
      </c>
      <c r="D6" s="24">
        <v>4</v>
      </c>
      <c r="E6" s="24">
        <v>4</v>
      </c>
      <c r="F6" s="24">
        <v>3</v>
      </c>
      <c r="G6" s="24">
        <v>3</v>
      </c>
      <c r="H6" s="24">
        <v>4</v>
      </c>
      <c r="I6" s="24">
        <v>2</v>
      </c>
      <c r="J6" s="24">
        <v>4</v>
      </c>
      <c r="K6" s="24">
        <v>3</v>
      </c>
      <c r="L6" s="2">
        <f t="shared" si="0"/>
        <v>34</v>
      </c>
      <c r="M6" s="23">
        <f t="shared" si="1"/>
        <v>6.6700000000000017</v>
      </c>
      <c r="N6" s="7">
        <f t="shared" si="2"/>
        <v>44.488900000000022</v>
      </c>
    </row>
    <row r="7" spans="1:14" x14ac:dyDescent="0.3">
      <c r="A7" s="21">
        <v>6</v>
      </c>
      <c r="B7" s="25">
        <v>2</v>
      </c>
      <c r="C7" s="25">
        <v>3</v>
      </c>
      <c r="D7" s="25">
        <v>3</v>
      </c>
      <c r="E7" s="25">
        <v>2</v>
      </c>
      <c r="F7" s="25">
        <v>2</v>
      </c>
      <c r="G7" s="25">
        <v>2</v>
      </c>
      <c r="H7" s="25">
        <v>2</v>
      </c>
      <c r="I7" s="25">
        <v>2</v>
      </c>
      <c r="J7" s="25">
        <v>2</v>
      </c>
      <c r="K7" s="25">
        <v>2</v>
      </c>
      <c r="L7" s="2">
        <f t="shared" si="0"/>
        <v>22</v>
      </c>
      <c r="M7" s="23">
        <f t="shared" si="1"/>
        <v>-5.3299999999999983</v>
      </c>
      <c r="N7" s="7">
        <f t="shared" si="2"/>
        <v>28.408899999999981</v>
      </c>
    </row>
    <row r="8" spans="1:14" x14ac:dyDescent="0.3">
      <c r="A8" s="21">
        <v>7</v>
      </c>
      <c r="B8" s="24">
        <v>1</v>
      </c>
      <c r="C8" s="24">
        <v>2</v>
      </c>
      <c r="D8" s="24">
        <v>2</v>
      </c>
      <c r="E8" s="24">
        <v>2</v>
      </c>
      <c r="F8" s="24">
        <v>2</v>
      </c>
      <c r="G8" s="24">
        <v>2</v>
      </c>
      <c r="H8" s="24">
        <v>2</v>
      </c>
      <c r="I8" s="24">
        <v>2</v>
      </c>
      <c r="J8" s="24">
        <v>2</v>
      </c>
      <c r="K8" s="24">
        <v>2</v>
      </c>
      <c r="L8" s="2">
        <f t="shared" si="0"/>
        <v>19</v>
      </c>
      <c r="M8" s="23">
        <f t="shared" si="1"/>
        <v>-8.3299999999999983</v>
      </c>
      <c r="N8" s="7">
        <f t="shared" si="2"/>
        <v>69.388899999999978</v>
      </c>
    </row>
    <row r="9" spans="1:14" x14ac:dyDescent="0.3">
      <c r="A9" s="21">
        <v>8</v>
      </c>
      <c r="B9" s="25">
        <v>3</v>
      </c>
      <c r="C9" s="25">
        <v>3</v>
      </c>
      <c r="D9" s="25">
        <v>4</v>
      </c>
      <c r="E9" s="25">
        <v>3</v>
      </c>
      <c r="F9" s="25">
        <v>3</v>
      </c>
      <c r="G9" s="25">
        <v>3</v>
      </c>
      <c r="H9" s="25">
        <v>2</v>
      </c>
      <c r="I9" s="25">
        <v>3</v>
      </c>
      <c r="J9" s="25">
        <v>2</v>
      </c>
      <c r="K9" s="25">
        <v>3</v>
      </c>
      <c r="L9" s="2">
        <f t="shared" si="0"/>
        <v>29</v>
      </c>
      <c r="M9" s="23">
        <f t="shared" si="1"/>
        <v>1.6700000000000017</v>
      </c>
      <c r="N9" s="7">
        <f t="shared" si="2"/>
        <v>2.7889000000000057</v>
      </c>
    </row>
    <row r="10" spans="1:14" x14ac:dyDescent="0.3">
      <c r="A10" s="21">
        <v>9</v>
      </c>
      <c r="B10" s="24">
        <v>1</v>
      </c>
      <c r="C10" s="24">
        <v>2</v>
      </c>
      <c r="D10" s="24">
        <v>3</v>
      </c>
      <c r="E10" s="24">
        <v>2</v>
      </c>
      <c r="F10" s="24">
        <v>2</v>
      </c>
      <c r="G10" s="24">
        <v>1</v>
      </c>
      <c r="H10" s="24">
        <v>1</v>
      </c>
      <c r="I10" s="24">
        <v>2</v>
      </c>
      <c r="J10" s="24">
        <v>2</v>
      </c>
      <c r="K10" s="24">
        <v>1</v>
      </c>
      <c r="L10" s="2">
        <f t="shared" si="0"/>
        <v>17</v>
      </c>
      <c r="M10" s="23">
        <f t="shared" si="1"/>
        <v>-10.329999999999998</v>
      </c>
      <c r="N10" s="7">
        <f t="shared" si="2"/>
        <v>106.70889999999997</v>
      </c>
    </row>
    <row r="11" spans="1:14" x14ac:dyDescent="0.3">
      <c r="A11" s="21">
        <v>10</v>
      </c>
      <c r="B11" s="25">
        <v>2</v>
      </c>
      <c r="C11" s="25">
        <v>3</v>
      </c>
      <c r="D11" s="25">
        <v>3</v>
      </c>
      <c r="E11" s="25">
        <v>3</v>
      </c>
      <c r="F11" s="25">
        <v>3</v>
      </c>
      <c r="G11" s="25">
        <v>3</v>
      </c>
      <c r="H11" s="25">
        <v>3</v>
      </c>
      <c r="I11" s="25">
        <v>3</v>
      </c>
      <c r="J11" s="25">
        <v>3</v>
      </c>
      <c r="K11" s="25">
        <v>3</v>
      </c>
      <c r="L11" s="2">
        <f t="shared" si="0"/>
        <v>29</v>
      </c>
      <c r="M11" s="23">
        <f t="shared" si="1"/>
        <v>1.6700000000000017</v>
      </c>
      <c r="N11" s="7">
        <f t="shared" si="2"/>
        <v>2.7889000000000057</v>
      </c>
    </row>
    <row r="12" spans="1:14" x14ac:dyDescent="0.3">
      <c r="A12" s="21">
        <v>11</v>
      </c>
      <c r="B12" s="24">
        <v>3</v>
      </c>
      <c r="C12" s="24">
        <v>3</v>
      </c>
      <c r="D12" s="24">
        <v>3</v>
      </c>
      <c r="E12" s="24">
        <v>2</v>
      </c>
      <c r="F12" s="24">
        <v>2</v>
      </c>
      <c r="G12" s="24">
        <v>2</v>
      </c>
      <c r="H12" s="24">
        <v>2</v>
      </c>
      <c r="I12" s="24">
        <v>2</v>
      </c>
      <c r="J12" s="24">
        <v>2</v>
      </c>
      <c r="K12" s="24">
        <v>2</v>
      </c>
      <c r="L12" s="2">
        <f t="shared" si="0"/>
        <v>23</v>
      </c>
      <c r="M12" s="23">
        <f t="shared" si="1"/>
        <v>-4.3299999999999983</v>
      </c>
      <c r="N12" s="7">
        <f t="shared" si="2"/>
        <v>18.748899999999985</v>
      </c>
    </row>
    <row r="13" spans="1:14" x14ac:dyDescent="0.3">
      <c r="A13" s="21">
        <v>12</v>
      </c>
      <c r="B13" s="25">
        <v>2</v>
      </c>
      <c r="C13" s="25">
        <v>3</v>
      </c>
      <c r="D13" s="25">
        <v>2</v>
      </c>
      <c r="E13" s="25">
        <v>4</v>
      </c>
      <c r="F13" s="25">
        <v>3</v>
      </c>
      <c r="G13" s="25">
        <v>2</v>
      </c>
      <c r="H13" s="25">
        <v>2</v>
      </c>
      <c r="I13" s="25">
        <v>3</v>
      </c>
      <c r="J13" s="25">
        <v>2</v>
      </c>
      <c r="K13" s="25">
        <v>2</v>
      </c>
      <c r="L13" s="2">
        <f t="shared" si="0"/>
        <v>25</v>
      </c>
      <c r="M13" s="23">
        <f t="shared" si="1"/>
        <v>-2.3299999999999983</v>
      </c>
      <c r="N13" s="7">
        <f t="shared" si="2"/>
        <v>5.4288999999999916</v>
      </c>
    </row>
    <row r="14" spans="1:14" x14ac:dyDescent="0.3">
      <c r="A14" s="21">
        <v>13</v>
      </c>
      <c r="B14" s="24">
        <v>2</v>
      </c>
      <c r="C14" s="24">
        <v>3</v>
      </c>
      <c r="D14" s="24">
        <v>3</v>
      </c>
      <c r="E14" s="24">
        <v>3</v>
      </c>
      <c r="F14" s="24">
        <v>2</v>
      </c>
      <c r="G14" s="24">
        <v>2</v>
      </c>
      <c r="H14" s="24">
        <v>2</v>
      </c>
      <c r="I14" s="24">
        <v>2</v>
      </c>
      <c r="J14" s="24">
        <v>2</v>
      </c>
      <c r="K14" s="24">
        <v>2</v>
      </c>
      <c r="L14" s="2">
        <f t="shared" si="0"/>
        <v>23</v>
      </c>
      <c r="M14" s="23">
        <f t="shared" si="1"/>
        <v>-4.3299999999999983</v>
      </c>
      <c r="N14" s="7">
        <f t="shared" si="2"/>
        <v>18.748899999999985</v>
      </c>
    </row>
    <row r="15" spans="1:14" x14ac:dyDescent="0.3">
      <c r="A15" s="21">
        <v>14</v>
      </c>
      <c r="B15" s="25">
        <v>3</v>
      </c>
      <c r="C15" s="25">
        <v>4</v>
      </c>
      <c r="D15" s="25">
        <v>4</v>
      </c>
      <c r="E15" s="25">
        <v>3</v>
      </c>
      <c r="F15" s="25">
        <v>2</v>
      </c>
      <c r="G15" s="25">
        <v>2</v>
      </c>
      <c r="H15" s="25">
        <v>3</v>
      </c>
      <c r="I15" s="25">
        <v>3</v>
      </c>
      <c r="J15" s="25">
        <v>3</v>
      </c>
      <c r="K15" s="25">
        <v>3</v>
      </c>
      <c r="L15" s="2">
        <f t="shared" si="0"/>
        <v>30</v>
      </c>
      <c r="M15" s="23">
        <f t="shared" si="1"/>
        <v>2.6700000000000017</v>
      </c>
      <c r="N15" s="7">
        <f t="shared" si="2"/>
        <v>7.1289000000000087</v>
      </c>
    </row>
    <row r="16" spans="1:14" x14ac:dyDescent="0.3">
      <c r="A16" s="21">
        <v>15</v>
      </c>
      <c r="B16" s="24">
        <v>2</v>
      </c>
      <c r="C16" s="24">
        <v>3</v>
      </c>
      <c r="D16" s="24">
        <v>3</v>
      </c>
      <c r="E16" s="24">
        <v>4</v>
      </c>
      <c r="F16" s="24">
        <v>3</v>
      </c>
      <c r="G16" s="24">
        <v>2</v>
      </c>
      <c r="H16" s="24">
        <v>3</v>
      </c>
      <c r="I16" s="24">
        <v>2</v>
      </c>
      <c r="J16" s="24">
        <v>3</v>
      </c>
      <c r="K16" s="24">
        <v>3</v>
      </c>
      <c r="L16" s="2">
        <f t="shared" si="0"/>
        <v>28</v>
      </c>
      <c r="M16" s="23">
        <f t="shared" si="1"/>
        <v>0.67000000000000171</v>
      </c>
      <c r="N16" s="7">
        <f t="shared" si="2"/>
        <v>0.4489000000000023</v>
      </c>
    </row>
    <row r="17" spans="1:14" x14ac:dyDescent="0.3">
      <c r="A17" s="21">
        <v>16</v>
      </c>
      <c r="B17" s="25">
        <v>3</v>
      </c>
      <c r="C17" s="25">
        <v>4</v>
      </c>
      <c r="D17" s="25">
        <v>4</v>
      </c>
      <c r="E17" s="25">
        <v>3</v>
      </c>
      <c r="F17" s="25">
        <v>4</v>
      </c>
      <c r="G17" s="25">
        <v>3</v>
      </c>
      <c r="H17" s="25">
        <v>3</v>
      </c>
      <c r="I17" s="25">
        <v>1</v>
      </c>
      <c r="J17" s="25">
        <v>2</v>
      </c>
      <c r="K17" s="25">
        <v>3</v>
      </c>
      <c r="L17" s="2">
        <f t="shared" si="0"/>
        <v>30</v>
      </c>
      <c r="M17" s="23">
        <f t="shared" si="1"/>
        <v>2.6700000000000017</v>
      </c>
      <c r="N17" s="7">
        <f t="shared" si="2"/>
        <v>7.1289000000000087</v>
      </c>
    </row>
    <row r="18" spans="1:14" x14ac:dyDescent="0.3">
      <c r="A18" s="21">
        <v>17</v>
      </c>
      <c r="B18" s="24">
        <v>4</v>
      </c>
      <c r="C18" s="24">
        <v>4</v>
      </c>
      <c r="D18" s="24">
        <v>4</v>
      </c>
      <c r="E18" s="24">
        <v>4</v>
      </c>
      <c r="F18" s="24">
        <v>4</v>
      </c>
      <c r="G18" s="24">
        <v>4</v>
      </c>
      <c r="H18" s="24">
        <v>4</v>
      </c>
      <c r="I18" s="24">
        <v>4</v>
      </c>
      <c r="J18" s="24">
        <v>4</v>
      </c>
      <c r="K18" s="24">
        <v>4</v>
      </c>
      <c r="L18" s="2">
        <f t="shared" si="0"/>
        <v>40</v>
      </c>
      <c r="M18" s="23">
        <f t="shared" si="1"/>
        <v>12.670000000000002</v>
      </c>
      <c r="N18" s="7">
        <f t="shared" si="2"/>
        <v>160.52890000000005</v>
      </c>
    </row>
    <row r="19" spans="1:14" x14ac:dyDescent="0.3">
      <c r="A19" s="21">
        <v>18</v>
      </c>
      <c r="B19" s="25">
        <v>2</v>
      </c>
      <c r="C19" s="25">
        <v>3</v>
      </c>
      <c r="D19" s="25">
        <v>3</v>
      </c>
      <c r="E19" s="25">
        <v>3</v>
      </c>
      <c r="F19" s="25">
        <v>3</v>
      </c>
      <c r="G19" s="25">
        <v>2</v>
      </c>
      <c r="H19" s="25">
        <v>2</v>
      </c>
      <c r="I19" s="25">
        <v>2</v>
      </c>
      <c r="J19" s="25">
        <v>3</v>
      </c>
      <c r="K19" s="25">
        <v>3</v>
      </c>
      <c r="L19" s="2">
        <f t="shared" si="0"/>
        <v>26</v>
      </c>
      <c r="M19" s="23">
        <f t="shared" si="1"/>
        <v>-1.3299999999999983</v>
      </c>
      <c r="N19" s="7">
        <f t="shared" si="2"/>
        <v>1.7688999999999955</v>
      </c>
    </row>
    <row r="20" spans="1:14" x14ac:dyDescent="0.3">
      <c r="A20" s="21">
        <v>19</v>
      </c>
      <c r="B20" s="24">
        <v>2</v>
      </c>
      <c r="C20" s="24">
        <v>4</v>
      </c>
      <c r="D20" s="24">
        <v>4</v>
      </c>
      <c r="E20" s="24">
        <v>4</v>
      </c>
      <c r="F20" s="24">
        <v>2</v>
      </c>
      <c r="G20" s="24">
        <v>1</v>
      </c>
      <c r="H20" s="24">
        <v>4</v>
      </c>
      <c r="I20" s="24">
        <v>3</v>
      </c>
      <c r="J20" s="24">
        <v>4</v>
      </c>
      <c r="K20" s="24">
        <v>2</v>
      </c>
      <c r="L20" s="2">
        <f t="shared" si="0"/>
        <v>30</v>
      </c>
      <c r="M20" s="23">
        <f t="shared" si="1"/>
        <v>2.6700000000000017</v>
      </c>
      <c r="N20" s="7">
        <f t="shared" si="2"/>
        <v>7.1289000000000087</v>
      </c>
    </row>
    <row r="21" spans="1:14" x14ac:dyDescent="0.3">
      <c r="A21" s="21">
        <v>20</v>
      </c>
      <c r="B21" s="25">
        <v>1</v>
      </c>
      <c r="C21" s="25">
        <v>3</v>
      </c>
      <c r="D21" s="25">
        <v>4</v>
      </c>
      <c r="E21" s="25">
        <v>3</v>
      </c>
      <c r="F21" s="25">
        <v>2</v>
      </c>
      <c r="G21" s="25">
        <v>1</v>
      </c>
      <c r="H21" s="25">
        <v>2</v>
      </c>
      <c r="I21" s="25">
        <v>2</v>
      </c>
      <c r="J21" s="25">
        <v>3</v>
      </c>
      <c r="K21" s="25">
        <v>1</v>
      </c>
      <c r="L21" s="2">
        <f t="shared" si="0"/>
        <v>22</v>
      </c>
      <c r="M21" s="23">
        <f t="shared" si="1"/>
        <v>-5.3299999999999983</v>
      </c>
      <c r="N21" s="7">
        <f t="shared" si="2"/>
        <v>28.408899999999981</v>
      </c>
    </row>
    <row r="22" spans="1:14" x14ac:dyDescent="0.3">
      <c r="A22" s="21">
        <v>21</v>
      </c>
      <c r="B22" s="24">
        <v>2</v>
      </c>
      <c r="C22" s="24">
        <v>2</v>
      </c>
      <c r="D22" s="24">
        <v>3</v>
      </c>
      <c r="E22" s="24">
        <v>4</v>
      </c>
      <c r="F22" s="24">
        <v>2</v>
      </c>
      <c r="G22" s="24">
        <v>3</v>
      </c>
      <c r="H22" s="24">
        <v>4</v>
      </c>
      <c r="I22" s="24">
        <v>3</v>
      </c>
      <c r="J22" s="24">
        <v>3</v>
      </c>
      <c r="K22" s="24">
        <v>2</v>
      </c>
      <c r="L22" s="2">
        <f t="shared" si="0"/>
        <v>28</v>
      </c>
      <c r="M22" s="23">
        <f t="shared" si="1"/>
        <v>0.67000000000000171</v>
      </c>
      <c r="N22" s="7">
        <f t="shared" si="2"/>
        <v>0.4489000000000023</v>
      </c>
    </row>
    <row r="23" spans="1:14" x14ac:dyDescent="0.3">
      <c r="A23" s="21">
        <v>22</v>
      </c>
      <c r="B23" s="25">
        <v>2</v>
      </c>
      <c r="C23" s="25">
        <v>2</v>
      </c>
      <c r="D23" s="25">
        <v>2</v>
      </c>
      <c r="E23" s="25">
        <v>3</v>
      </c>
      <c r="F23" s="25">
        <v>3</v>
      </c>
      <c r="G23" s="25">
        <v>2</v>
      </c>
      <c r="H23" s="25">
        <v>3</v>
      </c>
      <c r="I23" s="25">
        <v>2</v>
      </c>
      <c r="J23" s="25">
        <v>2</v>
      </c>
      <c r="K23" s="25">
        <v>2</v>
      </c>
      <c r="L23" s="2">
        <f t="shared" si="0"/>
        <v>23</v>
      </c>
      <c r="M23" s="23">
        <f t="shared" si="1"/>
        <v>-4.3299999999999983</v>
      </c>
      <c r="N23" s="7">
        <f t="shared" si="2"/>
        <v>18.748899999999985</v>
      </c>
    </row>
    <row r="24" spans="1:14" x14ac:dyDescent="0.3">
      <c r="A24" s="21">
        <v>23</v>
      </c>
      <c r="B24" s="24">
        <v>2</v>
      </c>
      <c r="C24" s="24">
        <v>3</v>
      </c>
      <c r="D24" s="24">
        <v>3</v>
      </c>
      <c r="E24" s="24">
        <v>3</v>
      </c>
      <c r="F24" s="24">
        <v>4</v>
      </c>
      <c r="G24" s="24">
        <v>3</v>
      </c>
      <c r="H24" s="24">
        <v>3</v>
      </c>
      <c r="I24" s="24">
        <v>3</v>
      </c>
      <c r="J24" s="24">
        <v>3</v>
      </c>
      <c r="K24" s="24">
        <v>3</v>
      </c>
      <c r="L24" s="2">
        <f t="shared" si="0"/>
        <v>30</v>
      </c>
      <c r="M24" s="23">
        <f t="shared" si="1"/>
        <v>2.6700000000000017</v>
      </c>
      <c r="N24" s="7">
        <f t="shared" si="2"/>
        <v>7.1289000000000087</v>
      </c>
    </row>
    <row r="25" spans="1:14" x14ac:dyDescent="0.3">
      <c r="A25" s="21">
        <v>24</v>
      </c>
      <c r="B25" s="25">
        <v>2</v>
      </c>
      <c r="C25" s="25">
        <v>2</v>
      </c>
      <c r="D25" s="25">
        <v>3</v>
      </c>
      <c r="E25" s="25">
        <v>3</v>
      </c>
      <c r="F25" s="25">
        <v>2</v>
      </c>
      <c r="G25" s="25">
        <v>2</v>
      </c>
      <c r="H25" s="25">
        <v>3</v>
      </c>
      <c r="I25" s="25">
        <v>2</v>
      </c>
      <c r="J25" s="25">
        <v>3</v>
      </c>
      <c r="K25" s="25">
        <v>2</v>
      </c>
      <c r="L25" s="2">
        <f t="shared" si="0"/>
        <v>24</v>
      </c>
      <c r="M25" s="23">
        <f t="shared" si="1"/>
        <v>-3.3299999999999983</v>
      </c>
      <c r="N25" s="7">
        <f t="shared" si="2"/>
        <v>11.088899999999988</v>
      </c>
    </row>
    <row r="26" spans="1:14" x14ac:dyDescent="0.3">
      <c r="A26" s="21">
        <v>25</v>
      </c>
      <c r="B26" s="24">
        <v>2</v>
      </c>
      <c r="C26" s="24">
        <v>3</v>
      </c>
      <c r="D26" s="24">
        <v>3</v>
      </c>
      <c r="E26" s="24">
        <v>3</v>
      </c>
      <c r="F26" s="24">
        <v>2</v>
      </c>
      <c r="G26" s="24">
        <v>3</v>
      </c>
      <c r="H26" s="24">
        <v>3</v>
      </c>
      <c r="I26" s="24">
        <v>2</v>
      </c>
      <c r="J26" s="24">
        <v>3</v>
      </c>
      <c r="K26" s="24">
        <v>3</v>
      </c>
      <c r="L26" s="2">
        <f t="shared" si="0"/>
        <v>27</v>
      </c>
      <c r="M26" s="23">
        <f t="shared" si="1"/>
        <v>-0.32999999999999829</v>
      </c>
      <c r="N26" s="7">
        <f t="shared" si="2"/>
        <v>0.10889999999999887</v>
      </c>
    </row>
    <row r="27" spans="1:14" x14ac:dyDescent="0.3">
      <c r="A27" s="21">
        <v>26</v>
      </c>
      <c r="B27" s="25">
        <v>2</v>
      </c>
      <c r="C27" s="25">
        <v>3</v>
      </c>
      <c r="D27" s="25">
        <v>3</v>
      </c>
      <c r="E27" s="25">
        <v>4</v>
      </c>
      <c r="F27" s="25">
        <v>3</v>
      </c>
      <c r="G27" s="25">
        <v>3</v>
      </c>
      <c r="H27" s="25">
        <v>3</v>
      </c>
      <c r="I27" s="25">
        <v>2</v>
      </c>
      <c r="J27" s="25">
        <v>3</v>
      </c>
      <c r="K27" s="25">
        <v>3</v>
      </c>
      <c r="L27" s="2">
        <f t="shared" si="0"/>
        <v>29</v>
      </c>
      <c r="M27" s="23">
        <f t="shared" si="1"/>
        <v>1.6700000000000017</v>
      </c>
      <c r="N27" s="7">
        <f t="shared" si="2"/>
        <v>2.7889000000000057</v>
      </c>
    </row>
    <row r="28" spans="1:14" x14ac:dyDescent="0.3">
      <c r="A28" s="21">
        <v>27</v>
      </c>
      <c r="B28" s="24">
        <v>2</v>
      </c>
      <c r="C28" s="24">
        <v>3</v>
      </c>
      <c r="D28" s="24">
        <v>4</v>
      </c>
      <c r="E28" s="24">
        <v>4</v>
      </c>
      <c r="F28" s="24">
        <v>3</v>
      </c>
      <c r="G28" s="24">
        <v>3</v>
      </c>
      <c r="H28" s="24">
        <v>3</v>
      </c>
      <c r="I28" s="24">
        <v>2</v>
      </c>
      <c r="J28" s="24">
        <v>4</v>
      </c>
      <c r="K28" s="24">
        <v>3</v>
      </c>
      <c r="L28" s="2">
        <f t="shared" si="0"/>
        <v>31</v>
      </c>
      <c r="M28" s="23">
        <f t="shared" si="1"/>
        <v>3.6700000000000017</v>
      </c>
      <c r="N28" s="7">
        <f t="shared" si="2"/>
        <v>13.468900000000012</v>
      </c>
    </row>
    <row r="29" spans="1:14" x14ac:dyDescent="0.3">
      <c r="A29" s="21">
        <v>28</v>
      </c>
      <c r="B29" s="25">
        <v>3</v>
      </c>
      <c r="C29" s="25">
        <v>3</v>
      </c>
      <c r="D29" s="25">
        <v>3</v>
      </c>
      <c r="E29" s="25">
        <v>4</v>
      </c>
      <c r="F29" s="25">
        <v>3</v>
      </c>
      <c r="G29" s="25">
        <v>3</v>
      </c>
      <c r="H29" s="25">
        <v>3</v>
      </c>
      <c r="I29" s="25">
        <v>4</v>
      </c>
      <c r="J29" s="25">
        <v>4</v>
      </c>
      <c r="K29" s="25">
        <v>3</v>
      </c>
      <c r="L29" s="2">
        <f t="shared" si="0"/>
        <v>33</v>
      </c>
      <c r="M29" s="23">
        <f t="shared" si="1"/>
        <v>5.6700000000000017</v>
      </c>
      <c r="N29" s="7">
        <f t="shared" si="2"/>
        <v>32.148900000000019</v>
      </c>
    </row>
    <row r="30" spans="1:14" x14ac:dyDescent="0.3">
      <c r="A30" s="21">
        <v>29</v>
      </c>
      <c r="B30" s="24">
        <v>2</v>
      </c>
      <c r="C30" s="24">
        <v>3</v>
      </c>
      <c r="D30" s="24">
        <v>4</v>
      </c>
      <c r="E30" s="24">
        <v>4</v>
      </c>
      <c r="F30" s="24">
        <v>2</v>
      </c>
      <c r="G30" s="24">
        <v>2</v>
      </c>
      <c r="H30" s="24">
        <v>3</v>
      </c>
      <c r="I30" s="24">
        <v>2</v>
      </c>
      <c r="J30" s="24">
        <v>3</v>
      </c>
      <c r="K30" s="24">
        <v>3</v>
      </c>
      <c r="L30" s="2">
        <f t="shared" si="0"/>
        <v>28</v>
      </c>
      <c r="M30" s="23">
        <f t="shared" si="1"/>
        <v>0.67000000000000171</v>
      </c>
      <c r="N30" s="7">
        <f t="shared" si="2"/>
        <v>0.4489000000000023</v>
      </c>
    </row>
    <row r="31" spans="1:14" x14ac:dyDescent="0.3">
      <c r="A31" s="21">
        <v>30</v>
      </c>
      <c r="B31" s="25">
        <v>3</v>
      </c>
      <c r="C31" s="25">
        <v>3</v>
      </c>
      <c r="D31" s="25">
        <v>3</v>
      </c>
      <c r="E31" s="25">
        <v>3</v>
      </c>
      <c r="F31" s="25">
        <v>3</v>
      </c>
      <c r="G31" s="25">
        <v>2</v>
      </c>
      <c r="H31" s="25">
        <v>2</v>
      </c>
      <c r="I31" s="25">
        <v>3</v>
      </c>
      <c r="J31" s="25">
        <v>3</v>
      </c>
      <c r="K31" s="25">
        <v>3</v>
      </c>
      <c r="L31" s="2">
        <f t="shared" si="0"/>
        <v>28</v>
      </c>
      <c r="M31" s="23">
        <f t="shared" si="1"/>
        <v>0.67000000000000171</v>
      </c>
      <c r="N31" s="7">
        <f t="shared" si="2"/>
        <v>0.4489000000000023</v>
      </c>
    </row>
    <row r="32" spans="1:14" x14ac:dyDescent="0.3">
      <c r="A32" s="21">
        <v>31</v>
      </c>
      <c r="B32" s="24">
        <v>3</v>
      </c>
      <c r="C32" s="24">
        <v>4</v>
      </c>
      <c r="D32" s="24">
        <v>4</v>
      </c>
      <c r="E32" s="24">
        <v>4</v>
      </c>
      <c r="F32" s="24">
        <v>3</v>
      </c>
      <c r="G32" s="24">
        <v>3</v>
      </c>
      <c r="H32" s="24">
        <v>3</v>
      </c>
      <c r="I32" s="24">
        <v>3</v>
      </c>
      <c r="J32" s="24">
        <v>3</v>
      </c>
      <c r="K32" s="24">
        <v>3</v>
      </c>
      <c r="L32" s="2">
        <f t="shared" si="0"/>
        <v>33</v>
      </c>
      <c r="M32" s="23">
        <f t="shared" si="1"/>
        <v>5.6700000000000017</v>
      </c>
      <c r="N32" s="7">
        <f t="shared" si="2"/>
        <v>32.148900000000019</v>
      </c>
    </row>
    <row r="33" spans="1:14" x14ac:dyDescent="0.3">
      <c r="A33" s="21">
        <v>32</v>
      </c>
      <c r="B33" s="25">
        <v>2</v>
      </c>
      <c r="C33" s="25">
        <v>3</v>
      </c>
      <c r="D33" s="25">
        <v>3</v>
      </c>
      <c r="E33" s="25">
        <v>3</v>
      </c>
      <c r="F33" s="25">
        <v>2</v>
      </c>
      <c r="G33" s="25">
        <v>1</v>
      </c>
      <c r="H33" s="25">
        <v>2</v>
      </c>
      <c r="I33" s="25">
        <v>2</v>
      </c>
      <c r="J33" s="25">
        <v>3</v>
      </c>
      <c r="K33" s="25">
        <v>2</v>
      </c>
      <c r="L33" s="2">
        <f t="shared" si="0"/>
        <v>23</v>
      </c>
      <c r="M33" s="23">
        <f t="shared" si="1"/>
        <v>-4.3299999999999983</v>
      </c>
      <c r="N33" s="7">
        <f t="shared" si="2"/>
        <v>18.748899999999985</v>
      </c>
    </row>
    <row r="34" spans="1:14" x14ac:dyDescent="0.3">
      <c r="A34" s="21">
        <v>33</v>
      </c>
      <c r="B34" s="24">
        <v>3</v>
      </c>
      <c r="C34" s="24">
        <v>3</v>
      </c>
      <c r="D34" s="24">
        <v>3</v>
      </c>
      <c r="E34" s="24">
        <v>4</v>
      </c>
      <c r="F34" s="24">
        <v>3</v>
      </c>
      <c r="G34" s="24">
        <v>3</v>
      </c>
      <c r="H34" s="24">
        <v>2</v>
      </c>
      <c r="I34" s="24">
        <v>3</v>
      </c>
      <c r="J34" s="24">
        <v>3</v>
      </c>
      <c r="K34" s="24">
        <v>3</v>
      </c>
      <c r="L34" s="2">
        <f t="shared" si="0"/>
        <v>30</v>
      </c>
      <c r="M34" s="23">
        <f t="shared" si="1"/>
        <v>2.6700000000000017</v>
      </c>
      <c r="N34" s="7">
        <f t="shared" si="2"/>
        <v>7.1289000000000087</v>
      </c>
    </row>
    <row r="35" spans="1:14" x14ac:dyDescent="0.3">
      <c r="A35" s="21">
        <v>34</v>
      </c>
      <c r="B35" s="25">
        <v>3</v>
      </c>
      <c r="C35" s="25">
        <v>3</v>
      </c>
      <c r="D35" s="25">
        <v>3</v>
      </c>
      <c r="E35" s="25">
        <v>4</v>
      </c>
      <c r="F35" s="25">
        <v>3</v>
      </c>
      <c r="G35" s="25">
        <v>3</v>
      </c>
      <c r="H35" s="25">
        <v>3</v>
      </c>
      <c r="I35" s="25">
        <v>3</v>
      </c>
      <c r="J35" s="25">
        <v>4</v>
      </c>
      <c r="K35" s="25">
        <v>4</v>
      </c>
      <c r="L35" s="2">
        <f t="shared" si="0"/>
        <v>33</v>
      </c>
      <c r="M35" s="23">
        <f t="shared" si="1"/>
        <v>5.6700000000000017</v>
      </c>
      <c r="N35" s="7">
        <f t="shared" si="2"/>
        <v>32.148900000000019</v>
      </c>
    </row>
    <row r="36" spans="1:14" x14ac:dyDescent="0.3">
      <c r="A36" s="21">
        <v>35</v>
      </c>
      <c r="B36" s="24">
        <v>2</v>
      </c>
      <c r="C36" s="24">
        <v>3</v>
      </c>
      <c r="D36" s="24">
        <v>4</v>
      </c>
      <c r="E36" s="24">
        <v>3</v>
      </c>
      <c r="F36" s="24">
        <v>3</v>
      </c>
      <c r="G36" s="24">
        <v>2</v>
      </c>
      <c r="H36" s="24">
        <v>2</v>
      </c>
      <c r="I36" s="24">
        <v>3</v>
      </c>
      <c r="J36" s="24">
        <v>2</v>
      </c>
      <c r="K36" s="24">
        <v>2</v>
      </c>
      <c r="L36" s="2">
        <f t="shared" si="0"/>
        <v>26</v>
      </c>
      <c r="M36" s="23">
        <f t="shared" si="1"/>
        <v>-1.3299999999999983</v>
      </c>
      <c r="N36" s="7">
        <f t="shared" si="2"/>
        <v>1.7688999999999955</v>
      </c>
    </row>
    <row r="37" spans="1:14" x14ac:dyDescent="0.3">
      <c r="A37" s="21">
        <v>36</v>
      </c>
      <c r="B37" s="25">
        <v>2</v>
      </c>
      <c r="C37" s="25">
        <v>3</v>
      </c>
      <c r="D37" s="25">
        <v>3</v>
      </c>
      <c r="E37" s="25">
        <v>4</v>
      </c>
      <c r="F37" s="25">
        <v>3</v>
      </c>
      <c r="G37" s="25">
        <v>2</v>
      </c>
      <c r="H37" s="25">
        <v>3</v>
      </c>
      <c r="I37" s="25">
        <v>3</v>
      </c>
      <c r="J37" s="25">
        <v>2</v>
      </c>
      <c r="K37" s="25">
        <v>2</v>
      </c>
      <c r="L37" s="2">
        <f t="shared" si="0"/>
        <v>27</v>
      </c>
      <c r="M37" s="23">
        <f t="shared" si="1"/>
        <v>-0.32999999999999829</v>
      </c>
      <c r="N37" s="7">
        <f t="shared" si="2"/>
        <v>0.10889999999999887</v>
      </c>
    </row>
    <row r="38" spans="1:14" x14ac:dyDescent="0.3">
      <c r="A38" s="21">
        <v>37</v>
      </c>
      <c r="B38" s="24">
        <v>3</v>
      </c>
      <c r="C38" s="24">
        <v>3</v>
      </c>
      <c r="D38" s="24">
        <v>3</v>
      </c>
      <c r="E38" s="24">
        <v>3</v>
      </c>
      <c r="F38" s="24">
        <v>3</v>
      </c>
      <c r="G38" s="24">
        <v>3</v>
      </c>
      <c r="H38" s="24">
        <v>3</v>
      </c>
      <c r="I38" s="24">
        <v>3</v>
      </c>
      <c r="J38" s="24">
        <v>3</v>
      </c>
      <c r="K38" s="24">
        <v>3</v>
      </c>
      <c r="L38" s="2">
        <f t="shared" si="0"/>
        <v>30</v>
      </c>
      <c r="M38" s="23">
        <f t="shared" si="1"/>
        <v>2.6700000000000017</v>
      </c>
      <c r="N38" s="7">
        <f t="shared" si="2"/>
        <v>7.1289000000000087</v>
      </c>
    </row>
    <row r="39" spans="1:14" x14ac:dyDescent="0.3">
      <c r="A39" s="21">
        <v>38</v>
      </c>
      <c r="B39" s="25">
        <v>2</v>
      </c>
      <c r="C39" s="25">
        <v>2</v>
      </c>
      <c r="D39" s="25">
        <v>2</v>
      </c>
      <c r="E39" s="25">
        <v>4</v>
      </c>
      <c r="F39" s="25">
        <v>3</v>
      </c>
      <c r="G39" s="25">
        <v>3</v>
      </c>
      <c r="H39" s="25">
        <v>3</v>
      </c>
      <c r="I39" s="25">
        <v>3</v>
      </c>
      <c r="J39" s="25">
        <v>3</v>
      </c>
      <c r="K39" s="25">
        <v>3</v>
      </c>
      <c r="L39" s="2">
        <f t="shared" si="0"/>
        <v>28</v>
      </c>
      <c r="M39" s="23">
        <f t="shared" si="1"/>
        <v>0.67000000000000171</v>
      </c>
      <c r="N39" s="7">
        <f t="shared" si="2"/>
        <v>0.4489000000000023</v>
      </c>
    </row>
    <row r="40" spans="1:14" x14ac:dyDescent="0.3">
      <c r="A40" s="21">
        <v>39</v>
      </c>
      <c r="B40" s="24">
        <v>2</v>
      </c>
      <c r="C40" s="24">
        <v>3</v>
      </c>
      <c r="D40" s="24">
        <v>3</v>
      </c>
      <c r="E40" s="24">
        <v>3</v>
      </c>
      <c r="F40" s="24">
        <v>2</v>
      </c>
      <c r="G40" s="24">
        <v>2</v>
      </c>
      <c r="H40" s="24">
        <v>3</v>
      </c>
      <c r="I40" s="24">
        <v>2</v>
      </c>
      <c r="J40" s="24">
        <v>2</v>
      </c>
      <c r="K40" s="24">
        <v>2</v>
      </c>
      <c r="L40" s="2">
        <f t="shared" si="0"/>
        <v>24</v>
      </c>
      <c r="M40" s="23">
        <f t="shared" si="1"/>
        <v>-3.3299999999999983</v>
      </c>
      <c r="N40" s="7">
        <f t="shared" si="2"/>
        <v>11.088899999999988</v>
      </c>
    </row>
    <row r="41" spans="1:14" x14ac:dyDescent="0.3">
      <c r="A41" s="21">
        <v>40</v>
      </c>
      <c r="B41" s="25">
        <v>3</v>
      </c>
      <c r="C41" s="25">
        <v>3</v>
      </c>
      <c r="D41" s="25">
        <v>3</v>
      </c>
      <c r="E41" s="25">
        <v>4</v>
      </c>
      <c r="F41" s="25">
        <v>3</v>
      </c>
      <c r="G41" s="25">
        <v>3</v>
      </c>
      <c r="H41" s="25">
        <v>3</v>
      </c>
      <c r="I41" s="25">
        <v>3</v>
      </c>
      <c r="J41" s="25">
        <v>3</v>
      </c>
      <c r="K41" s="25">
        <v>3</v>
      </c>
      <c r="L41" s="2">
        <f t="shared" si="0"/>
        <v>31</v>
      </c>
      <c r="M41" s="23">
        <f t="shared" si="1"/>
        <v>3.6700000000000017</v>
      </c>
      <c r="N41" s="7">
        <f t="shared" si="2"/>
        <v>13.468900000000012</v>
      </c>
    </row>
    <row r="42" spans="1:14" x14ac:dyDescent="0.3">
      <c r="A42" s="21">
        <v>41</v>
      </c>
      <c r="B42" s="24">
        <v>2</v>
      </c>
      <c r="C42" s="24">
        <v>3</v>
      </c>
      <c r="D42" s="24">
        <v>3</v>
      </c>
      <c r="E42" s="24">
        <v>3</v>
      </c>
      <c r="F42" s="24">
        <v>3</v>
      </c>
      <c r="G42" s="24">
        <v>3</v>
      </c>
      <c r="H42" s="24">
        <v>3</v>
      </c>
      <c r="I42" s="24">
        <v>3</v>
      </c>
      <c r="J42" s="24">
        <v>3</v>
      </c>
      <c r="K42" s="24">
        <v>3</v>
      </c>
      <c r="L42" s="2">
        <f t="shared" si="0"/>
        <v>29</v>
      </c>
      <c r="M42" s="23">
        <f t="shared" si="1"/>
        <v>1.6700000000000017</v>
      </c>
      <c r="N42" s="7">
        <f t="shared" si="2"/>
        <v>2.7889000000000057</v>
      </c>
    </row>
    <row r="43" spans="1:14" x14ac:dyDescent="0.3">
      <c r="A43" s="21">
        <v>42</v>
      </c>
      <c r="B43" s="25">
        <v>3</v>
      </c>
      <c r="C43" s="25">
        <v>3</v>
      </c>
      <c r="D43" s="25">
        <v>3</v>
      </c>
      <c r="E43" s="25">
        <v>3</v>
      </c>
      <c r="F43" s="25">
        <v>3</v>
      </c>
      <c r="G43" s="25">
        <v>1</v>
      </c>
      <c r="H43" s="25">
        <v>3</v>
      </c>
      <c r="I43" s="25">
        <v>3</v>
      </c>
      <c r="J43" s="25">
        <v>3</v>
      </c>
      <c r="K43" s="25">
        <v>3</v>
      </c>
      <c r="L43" s="2">
        <f t="shared" si="0"/>
        <v>28</v>
      </c>
      <c r="M43" s="23">
        <f t="shared" si="1"/>
        <v>0.67000000000000171</v>
      </c>
      <c r="N43" s="7">
        <f t="shared" si="2"/>
        <v>0.4489000000000023</v>
      </c>
    </row>
    <row r="44" spans="1:14" x14ac:dyDescent="0.3">
      <c r="A44" s="21">
        <v>43</v>
      </c>
      <c r="B44" s="24">
        <v>2</v>
      </c>
      <c r="C44" s="24">
        <v>2</v>
      </c>
      <c r="D44" s="24">
        <v>2</v>
      </c>
      <c r="E44" s="24">
        <v>3</v>
      </c>
      <c r="F44" s="24">
        <v>2</v>
      </c>
      <c r="G44" s="24">
        <v>3</v>
      </c>
      <c r="H44" s="24">
        <v>3</v>
      </c>
      <c r="I44" s="24">
        <v>2</v>
      </c>
      <c r="J44" s="24">
        <v>3</v>
      </c>
      <c r="K44" s="24">
        <v>3</v>
      </c>
      <c r="L44" s="2">
        <f t="shared" si="0"/>
        <v>25</v>
      </c>
      <c r="M44" s="23">
        <f t="shared" si="1"/>
        <v>-2.3299999999999983</v>
      </c>
      <c r="N44" s="7">
        <f t="shared" si="2"/>
        <v>5.4288999999999916</v>
      </c>
    </row>
    <row r="46" spans="1:14" x14ac:dyDescent="0.3">
      <c r="A46" s="17" t="s">
        <v>1</v>
      </c>
      <c r="B46" s="22">
        <f>COUNTIF(B2:B44, "4")</f>
        <v>1</v>
      </c>
      <c r="C46" s="22">
        <f t="shared" ref="C46:K46" si="3">COUNTIF(C2:C44, "4")</f>
        <v>7</v>
      </c>
      <c r="D46" s="22">
        <f t="shared" si="3"/>
        <v>12</v>
      </c>
      <c r="E46" s="22">
        <f t="shared" si="3"/>
        <v>17</v>
      </c>
      <c r="F46" s="22">
        <f t="shared" si="3"/>
        <v>3</v>
      </c>
      <c r="G46" s="22">
        <f t="shared" si="3"/>
        <v>1</v>
      </c>
      <c r="H46" s="22">
        <f t="shared" si="3"/>
        <v>4</v>
      </c>
      <c r="I46" s="22">
        <f t="shared" si="3"/>
        <v>2</v>
      </c>
      <c r="J46" s="22">
        <f t="shared" si="3"/>
        <v>7</v>
      </c>
      <c r="K46" s="22">
        <f t="shared" si="3"/>
        <v>3</v>
      </c>
      <c r="M46" s="17" t="s">
        <v>37</v>
      </c>
      <c r="N46" s="26">
        <f>SUM(N2:N44)/42</f>
        <v>21.034349999999996</v>
      </c>
    </row>
    <row r="47" spans="1:14" x14ac:dyDescent="0.3">
      <c r="A47" s="17" t="s">
        <v>2</v>
      </c>
      <c r="B47" s="22">
        <f>COUNTIF(B2:B44,"3")</f>
        <v>15</v>
      </c>
      <c r="C47" s="22">
        <f t="shared" ref="C47:K47" si="4">COUNTIF(C2:C44,"3")</f>
        <v>27</v>
      </c>
      <c r="D47" s="22">
        <f t="shared" si="4"/>
        <v>25</v>
      </c>
      <c r="E47" s="22">
        <f t="shared" si="4"/>
        <v>21</v>
      </c>
      <c r="F47" s="22">
        <f t="shared" si="4"/>
        <v>23</v>
      </c>
      <c r="G47" s="22">
        <f t="shared" si="4"/>
        <v>19</v>
      </c>
      <c r="H47" s="22">
        <f t="shared" si="4"/>
        <v>23</v>
      </c>
      <c r="I47" s="22">
        <f t="shared" si="4"/>
        <v>20</v>
      </c>
      <c r="J47" s="22">
        <f t="shared" si="4"/>
        <v>22</v>
      </c>
      <c r="K47" s="22">
        <f t="shared" si="4"/>
        <v>23</v>
      </c>
      <c r="M47" s="17" t="s">
        <v>4</v>
      </c>
      <c r="N47" s="27">
        <f>SQRT(N46)</f>
        <v>4.5863220558525972</v>
      </c>
    </row>
    <row r="48" spans="1:14" x14ac:dyDescent="0.3">
      <c r="A48" s="17" t="s">
        <v>3</v>
      </c>
      <c r="B48" s="22">
        <f>COUNTIF(B2:B44,"2")</f>
        <v>23</v>
      </c>
      <c r="C48" s="22">
        <f t="shared" ref="C48:K48" si="5">COUNTIF(C2:C44,"2")</f>
        <v>9</v>
      </c>
      <c r="D48" s="22">
        <f t="shared" si="5"/>
        <v>6</v>
      </c>
      <c r="E48" s="22">
        <f t="shared" si="5"/>
        <v>5</v>
      </c>
      <c r="F48" s="22">
        <f t="shared" si="5"/>
        <v>17</v>
      </c>
      <c r="G48" s="22">
        <f t="shared" si="5"/>
        <v>17</v>
      </c>
      <c r="H48" s="22">
        <f t="shared" si="5"/>
        <v>14</v>
      </c>
      <c r="I48" s="22">
        <f t="shared" si="5"/>
        <v>19</v>
      </c>
      <c r="J48" s="22">
        <f t="shared" si="5"/>
        <v>14</v>
      </c>
      <c r="K48" s="22">
        <f t="shared" si="5"/>
        <v>14</v>
      </c>
      <c r="M48" s="17" t="s">
        <v>5</v>
      </c>
      <c r="N48" s="27">
        <f>SUM(L2:L44)/43</f>
        <v>27.325581395348838</v>
      </c>
    </row>
    <row r="49" spans="1:11" x14ac:dyDescent="0.3">
      <c r="A49" s="17" t="s">
        <v>4</v>
      </c>
      <c r="B49" s="22">
        <f>COUNTIF(B2:B44,"1")</f>
        <v>4</v>
      </c>
      <c r="C49" s="22">
        <f t="shared" ref="C49:K49" si="6">COUNTIF(C2:C44,"1")</f>
        <v>0</v>
      </c>
      <c r="D49" s="22">
        <f t="shared" si="6"/>
        <v>0</v>
      </c>
      <c r="E49" s="22">
        <f t="shared" si="6"/>
        <v>0</v>
      </c>
      <c r="F49" s="22">
        <f t="shared" si="6"/>
        <v>0</v>
      </c>
      <c r="G49" s="22">
        <f t="shared" si="6"/>
        <v>6</v>
      </c>
      <c r="H49" s="22">
        <f t="shared" si="6"/>
        <v>2</v>
      </c>
      <c r="I49" s="22">
        <f t="shared" si="6"/>
        <v>2</v>
      </c>
      <c r="J49" s="22">
        <f t="shared" si="6"/>
        <v>0</v>
      </c>
      <c r="K49" s="22">
        <f t="shared" si="6"/>
        <v>3</v>
      </c>
    </row>
    <row r="51" spans="1:11" x14ac:dyDescent="0.3">
      <c r="A51" s="17" t="s">
        <v>9</v>
      </c>
      <c r="B51" s="22">
        <f>SUM(B46:B49)</f>
        <v>43</v>
      </c>
      <c r="C51" s="22">
        <f t="shared" ref="C51:K51" si="7">SUM(C46:C49)</f>
        <v>43</v>
      </c>
      <c r="D51" s="22">
        <f t="shared" si="7"/>
        <v>43</v>
      </c>
      <c r="E51" s="22">
        <f t="shared" si="7"/>
        <v>43</v>
      </c>
      <c r="F51" s="22">
        <f t="shared" si="7"/>
        <v>43</v>
      </c>
      <c r="G51" s="22">
        <f t="shared" si="7"/>
        <v>43</v>
      </c>
      <c r="H51" s="22">
        <f t="shared" si="7"/>
        <v>43</v>
      </c>
      <c r="I51" s="22">
        <f t="shared" si="7"/>
        <v>43</v>
      </c>
      <c r="J51" s="22">
        <f t="shared" si="7"/>
        <v>43</v>
      </c>
      <c r="K51" s="22">
        <f t="shared" si="7"/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926E-D2F5-4F2C-8190-394716CD5512}">
  <dimension ref="A1:N46"/>
  <sheetViews>
    <sheetView topLeftCell="A14" workbookViewId="0">
      <selection activeCell="B1" sqref="B1:K39"/>
    </sheetView>
  </sheetViews>
  <sheetFormatPr defaultRowHeight="14.4" x14ac:dyDescent="0.3"/>
  <cols>
    <col min="14" max="14" width="11.33203125" customWidth="1"/>
  </cols>
  <sheetData>
    <row r="1" spans="1:14" x14ac:dyDescent="0.3">
      <c r="A1" s="17" t="s">
        <v>25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21</v>
      </c>
      <c r="N1" s="17" t="s">
        <v>22</v>
      </c>
    </row>
    <row r="2" spans="1:14" x14ac:dyDescent="0.3">
      <c r="A2" s="21" cm="1">
        <f t="array" ref="A2:A39">_xlfn.SEQUENCE(38)</f>
        <v>1</v>
      </c>
      <c r="B2" s="24">
        <v>2</v>
      </c>
      <c r="C2" s="24">
        <v>4</v>
      </c>
      <c r="D2" s="24">
        <v>3</v>
      </c>
      <c r="E2" s="24">
        <v>3</v>
      </c>
      <c r="F2" s="24">
        <v>3</v>
      </c>
      <c r="G2" s="24">
        <v>3</v>
      </c>
      <c r="H2" s="24">
        <v>3</v>
      </c>
      <c r="I2" s="24">
        <v>3</v>
      </c>
      <c r="J2" s="24">
        <v>2</v>
      </c>
      <c r="K2" s="24">
        <v>3</v>
      </c>
      <c r="L2" s="2">
        <f>SUM(B2:K2)</f>
        <v>29</v>
      </c>
      <c r="M2" s="4">
        <f>L2-$N$43</f>
        <v>-1.6315789473684212</v>
      </c>
      <c r="N2" s="7">
        <f>M2^2</f>
        <v>2.6620498614958454</v>
      </c>
    </row>
    <row r="3" spans="1:14" x14ac:dyDescent="0.3">
      <c r="A3" s="21">
        <v>2</v>
      </c>
      <c r="B3" s="25">
        <v>3</v>
      </c>
      <c r="C3" s="25">
        <v>3</v>
      </c>
      <c r="D3" s="25">
        <v>3</v>
      </c>
      <c r="E3" s="25">
        <v>3</v>
      </c>
      <c r="F3" s="25">
        <v>3</v>
      </c>
      <c r="G3" s="25">
        <v>3</v>
      </c>
      <c r="H3" s="25">
        <v>3</v>
      </c>
      <c r="I3" s="25">
        <v>3</v>
      </c>
      <c r="J3" s="25">
        <v>2</v>
      </c>
      <c r="K3" s="25">
        <v>3</v>
      </c>
      <c r="L3" s="2">
        <f t="shared" ref="L3:L39" si="0">SUM(B3:K3)</f>
        <v>29</v>
      </c>
      <c r="M3" s="4">
        <f t="shared" ref="M3:M39" si="1">L3-$N$43</f>
        <v>-1.6315789473684212</v>
      </c>
      <c r="N3" s="7">
        <f t="shared" ref="N3:N39" si="2">M3^2</f>
        <v>2.6620498614958454</v>
      </c>
    </row>
    <row r="4" spans="1:14" x14ac:dyDescent="0.3">
      <c r="A4" s="21">
        <v>3</v>
      </c>
      <c r="B4" s="24">
        <v>4</v>
      </c>
      <c r="C4" s="24">
        <v>4</v>
      </c>
      <c r="D4" s="24">
        <v>4</v>
      </c>
      <c r="E4" s="24">
        <v>4</v>
      </c>
      <c r="F4" s="24">
        <v>4</v>
      </c>
      <c r="G4" s="24">
        <v>3</v>
      </c>
      <c r="H4" s="24">
        <v>3</v>
      </c>
      <c r="I4" s="24">
        <v>3</v>
      </c>
      <c r="J4" s="24">
        <v>3</v>
      </c>
      <c r="K4" s="24">
        <v>4</v>
      </c>
      <c r="L4" s="2">
        <f t="shared" si="0"/>
        <v>36</v>
      </c>
      <c r="M4" s="4">
        <f t="shared" si="1"/>
        <v>5.3684210526315788</v>
      </c>
      <c r="N4" s="7">
        <f t="shared" si="2"/>
        <v>28.819944598337948</v>
      </c>
    </row>
    <row r="5" spans="1:14" x14ac:dyDescent="0.3">
      <c r="A5" s="21">
        <v>4</v>
      </c>
      <c r="B5" s="25">
        <v>4</v>
      </c>
      <c r="C5" s="25">
        <v>3</v>
      </c>
      <c r="D5" s="25">
        <v>3</v>
      </c>
      <c r="E5" s="25">
        <v>3</v>
      </c>
      <c r="F5" s="25">
        <v>3</v>
      </c>
      <c r="G5" s="25">
        <v>3</v>
      </c>
      <c r="H5" s="25">
        <v>3</v>
      </c>
      <c r="I5" s="25">
        <v>3</v>
      </c>
      <c r="J5" s="25">
        <v>3</v>
      </c>
      <c r="K5" s="25">
        <v>3</v>
      </c>
      <c r="L5" s="2">
        <f t="shared" si="0"/>
        <v>31</v>
      </c>
      <c r="M5" s="4">
        <f t="shared" si="1"/>
        <v>0.36842105263157876</v>
      </c>
      <c r="N5" s="7">
        <f t="shared" si="2"/>
        <v>0.13573407202216053</v>
      </c>
    </row>
    <row r="6" spans="1:14" x14ac:dyDescent="0.3">
      <c r="A6" s="21">
        <v>5</v>
      </c>
      <c r="B6" s="24">
        <v>3</v>
      </c>
      <c r="C6" s="24">
        <v>2</v>
      </c>
      <c r="D6" s="24">
        <v>3</v>
      </c>
      <c r="E6" s="24">
        <v>4</v>
      </c>
      <c r="F6" s="24">
        <v>2</v>
      </c>
      <c r="G6" s="24">
        <v>3</v>
      </c>
      <c r="H6" s="24">
        <v>3</v>
      </c>
      <c r="I6" s="24">
        <v>2</v>
      </c>
      <c r="J6" s="24">
        <v>3</v>
      </c>
      <c r="K6" s="24">
        <v>2</v>
      </c>
      <c r="L6" s="2">
        <f t="shared" si="0"/>
        <v>27</v>
      </c>
      <c r="M6" s="4">
        <f t="shared" si="1"/>
        <v>-3.6315789473684212</v>
      </c>
      <c r="N6" s="7">
        <f t="shared" si="2"/>
        <v>13.18836565096953</v>
      </c>
    </row>
    <row r="7" spans="1:14" x14ac:dyDescent="0.3">
      <c r="A7" s="21">
        <v>6</v>
      </c>
      <c r="B7" s="25">
        <v>1</v>
      </c>
      <c r="C7" s="25">
        <v>2</v>
      </c>
      <c r="D7" s="25">
        <v>2</v>
      </c>
      <c r="E7" s="25">
        <v>3</v>
      </c>
      <c r="F7" s="25">
        <v>2</v>
      </c>
      <c r="G7" s="25">
        <v>3</v>
      </c>
      <c r="H7" s="25">
        <v>3</v>
      </c>
      <c r="I7" s="25">
        <v>3</v>
      </c>
      <c r="J7" s="25">
        <v>2</v>
      </c>
      <c r="K7" s="25">
        <v>2</v>
      </c>
      <c r="L7" s="2">
        <f t="shared" si="0"/>
        <v>23</v>
      </c>
      <c r="M7" s="4">
        <f t="shared" si="1"/>
        <v>-7.6315789473684212</v>
      </c>
      <c r="N7" s="7">
        <f t="shared" si="2"/>
        <v>58.2409972299169</v>
      </c>
    </row>
    <row r="8" spans="1:14" x14ac:dyDescent="0.3">
      <c r="A8" s="21">
        <v>7</v>
      </c>
      <c r="B8" s="24">
        <v>3</v>
      </c>
      <c r="C8" s="24">
        <v>3</v>
      </c>
      <c r="D8" s="24">
        <v>3</v>
      </c>
      <c r="E8" s="24">
        <v>3</v>
      </c>
      <c r="F8" s="24">
        <v>3</v>
      </c>
      <c r="G8" s="24">
        <v>3</v>
      </c>
      <c r="H8" s="24">
        <v>3</v>
      </c>
      <c r="I8" s="24">
        <v>3</v>
      </c>
      <c r="J8" s="24">
        <v>3</v>
      </c>
      <c r="K8" s="24">
        <v>3</v>
      </c>
      <c r="L8" s="2">
        <f t="shared" si="0"/>
        <v>30</v>
      </c>
      <c r="M8" s="4">
        <f t="shared" si="1"/>
        <v>-0.63157894736842124</v>
      </c>
      <c r="N8" s="7">
        <f t="shared" si="2"/>
        <v>0.39889196675900301</v>
      </c>
    </row>
    <row r="9" spans="1:14" x14ac:dyDescent="0.3">
      <c r="A9" s="21">
        <v>8</v>
      </c>
      <c r="B9" s="25">
        <v>3</v>
      </c>
      <c r="C9" s="25">
        <v>3</v>
      </c>
      <c r="D9" s="25">
        <v>2</v>
      </c>
      <c r="E9" s="25">
        <v>3</v>
      </c>
      <c r="F9" s="25">
        <v>2</v>
      </c>
      <c r="G9" s="25">
        <v>3</v>
      </c>
      <c r="H9" s="25">
        <v>3</v>
      </c>
      <c r="I9" s="25">
        <v>3</v>
      </c>
      <c r="J9" s="25">
        <v>3</v>
      </c>
      <c r="K9" s="25">
        <v>3</v>
      </c>
      <c r="L9" s="2">
        <f t="shared" si="0"/>
        <v>28</v>
      </c>
      <c r="M9" s="4">
        <f t="shared" si="1"/>
        <v>-2.6315789473684212</v>
      </c>
      <c r="N9" s="7">
        <f t="shared" si="2"/>
        <v>6.9252077562326884</v>
      </c>
    </row>
    <row r="10" spans="1:14" x14ac:dyDescent="0.3">
      <c r="A10" s="21">
        <v>9</v>
      </c>
      <c r="B10" s="24">
        <v>4</v>
      </c>
      <c r="C10" s="24">
        <v>3</v>
      </c>
      <c r="D10" s="24">
        <v>4</v>
      </c>
      <c r="E10" s="24">
        <v>4</v>
      </c>
      <c r="F10" s="24">
        <v>4</v>
      </c>
      <c r="G10" s="24">
        <v>3</v>
      </c>
      <c r="H10" s="24">
        <v>3</v>
      </c>
      <c r="I10" s="24">
        <v>3</v>
      </c>
      <c r="J10" s="24">
        <v>3</v>
      </c>
      <c r="K10" s="24">
        <v>3</v>
      </c>
      <c r="L10" s="2">
        <f t="shared" si="0"/>
        <v>34</v>
      </c>
      <c r="M10" s="4">
        <f t="shared" si="1"/>
        <v>3.3684210526315788</v>
      </c>
      <c r="N10" s="7">
        <f t="shared" si="2"/>
        <v>11.346260387811633</v>
      </c>
    </row>
    <row r="11" spans="1:14" x14ac:dyDescent="0.3">
      <c r="A11" s="21">
        <v>10</v>
      </c>
      <c r="B11" s="25">
        <v>3</v>
      </c>
      <c r="C11" s="25">
        <v>3</v>
      </c>
      <c r="D11" s="25">
        <v>3</v>
      </c>
      <c r="E11" s="25">
        <v>3</v>
      </c>
      <c r="F11" s="25">
        <v>3</v>
      </c>
      <c r="G11" s="25">
        <v>3</v>
      </c>
      <c r="H11" s="25">
        <v>3</v>
      </c>
      <c r="I11" s="25">
        <v>3</v>
      </c>
      <c r="J11" s="25">
        <v>3</v>
      </c>
      <c r="K11" s="25">
        <v>3</v>
      </c>
      <c r="L11" s="2">
        <f t="shared" si="0"/>
        <v>30</v>
      </c>
      <c r="M11" s="4">
        <f t="shared" si="1"/>
        <v>-0.63157894736842124</v>
      </c>
      <c r="N11" s="7">
        <f t="shared" si="2"/>
        <v>0.39889196675900301</v>
      </c>
    </row>
    <row r="12" spans="1:14" x14ac:dyDescent="0.3">
      <c r="A12" s="21">
        <v>11</v>
      </c>
      <c r="B12" s="24">
        <v>3</v>
      </c>
      <c r="C12" s="24">
        <v>3</v>
      </c>
      <c r="D12" s="24">
        <v>2</v>
      </c>
      <c r="E12" s="24">
        <v>3</v>
      </c>
      <c r="F12" s="24">
        <v>2</v>
      </c>
      <c r="G12" s="24">
        <v>4</v>
      </c>
      <c r="H12" s="24">
        <v>3</v>
      </c>
      <c r="I12" s="24">
        <v>4</v>
      </c>
      <c r="J12" s="24">
        <v>4</v>
      </c>
      <c r="K12" s="24">
        <v>3</v>
      </c>
      <c r="L12" s="2">
        <f t="shared" si="0"/>
        <v>31</v>
      </c>
      <c r="M12" s="4">
        <f t="shared" si="1"/>
        <v>0.36842105263157876</v>
      </c>
      <c r="N12" s="7">
        <f t="shared" si="2"/>
        <v>0.13573407202216053</v>
      </c>
    </row>
    <row r="13" spans="1:14" x14ac:dyDescent="0.3">
      <c r="A13" s="21">
        <v>12</v>
      </c>
      <c r="B13" s="25">
        <v>3</v>
      </c>
      <c r="C13" s="25">
        <v>3</v>
      </c>
      <c r="D13" s="25">
        <v>3</v>
      </c>
      <c r="E13" s="25">
        <v>3</v>
      </c>
      <c r="F13" s="25">
        <v>3</v>
      </c>
      <c r="G13" s="25">
        <v>3</v>
      </c>
      <c r="H13" s="25">
        <v>3</v>
      </c>
      <c r="I13" s="25">
        <v>3</v>
      </c>
      <c r="J13" s="25">
        <v>3</v>
      </c>
      <c r="K13" s="25">
        <v>3</v>
      </c>
      <c r="L13" s="2">
        <f t="shared" si="0"/>
        <v>30</v>
      </c>
      <c r="M13" s="4">
        <f t="shared" si="1"/>
        <v>-0.63157894736842124</v>
      </c>
      <c r="N13" s="7">
        <f t="shared" si="2"/>
        <v>0.39889196675900301</v>
      </c>
    </row>
    <row r="14" spans="1:14" x14ac:dyDescent="0.3">
      <c r="A14" s="21">
        <v>13</v>
      </c>
      <c r="B14" s="24">
        <v>2</v>
      </c>
      <c r="C14" s="24">
        <v>3</v>
      </c>
      <c r="D14" s="24">
        <v>3</v>
      </c>
      <c r="E14" s="24">
        <v>2</v>
      </c>
      <c r="F14" s="24">
        <v>3</v>
      </c>
      <c r="G14" s="24">
        <v>3</v>
      </c>
      <c r="H14" s="24">
        <v>3</v>
      </c>
      <c r="I14" s="24">
        <v>3</v>
      </c>
      <c r="J14" s="24">
        <v>3</v>
      </c>
      <c r="K14" s="24">
        <v>2</v>
      </c>
      <c r="L14" s="2">
        <f t="shared" si="0"/>
        <v>27</v>
      </c>
      <c r="M14" s="4">
        <f t="shared" si="1"/>
        <v>-3.6315789473684212</v>
      </c>
      <c r="N14" s="7">
        <f t="shared" si="2"/>
        <v>13.18836565096953</v>
      </c>
    </row>
    <row r="15" spans="1:14" x14ac:dyDescent="0.3">
      <c r="A15" s="21">
        <v>14</v>
      </c>
      <c r="B15" s="25">
        <v>4</v>
      </c>
      <c r="C15" s="25">
        <v>3</v>
      </c>
      <c r="D15" s="25">
        <v>4</v>
      </c>
      <c r="E15" s="25">
        <v>4</v>
      </c>
      <c r="F15" s="25">
        <v>2</v>
      </c>
      <c r="G15" s="25">
        <v>4</v>
      </c>
      <c r="H15" s="25">
        <v>4</v>
      </c>
      <c r="I15" s="25">
        <v>3</v>
      </c>
      <c r="J15" s="25">
        <v>4</v>
      </c>
      <c r="K15" s="25">
        <v>4</v>
      </c>
      <c r="L15" s="2">
        <f t="shared" si="0"/>
        <v>36</v>
      </c>
      <c r="M15" s="4">
        <f t="shared" si="1"/>
        <v>5.3684210526315788</v>
      </c>
      <c r="N15" s="7">
        <f t="shared" si="2"/>
        <v>28.819944598337948</v>
      </c>
    </row>
    <row r="16" spans="1:14" x14ac:dyDescent="0.3">
      <c r="A16" s="21">
        <v>15</v>
      </c>
      <c r="B16" s="24">
        <v>4</v>
      </c>
      <c r="C16" s="24">
        <v>3</v>
      </c>
      <c r="D16" s="24">
        <v>4</v>
      </c>
      <c r="E16" s="24">
        <v>3</v>
      </c>
      <c r="F16" s="24">
        <v>3</v>
      </c>
      <c r="G16" s="24">
        <v>3</v>
      </c>
      <c r="H16" s="24">
        <v>3</v>
      </c>
      <c r="I16" s="24">
        <v>3</v>
      </c>
      <c r="J16" s="24">
        <v>4</v>
      </c>
      <c r="K16" s="24">
        <v>4</v>
      </c>
      <c r="L16" s="2">
        <f t="shared" si="0"/>
        <v>34</v>
      </c>
      <c r="M16" s="4">
        <f t="shared" si="1"/>
        <v>3.3684210526315788</v>
      </c>
      <c r="N16" s="7">
        <f t="shared" si="2"/>
        <v>11.346260387811633</v>
      </c>
    </row>
    <row r="17" spans="1:14" x14ac:dyDescent="0.3">
      <c r="A17" s="21">
        <v>16</v>
      </c>
      <c r="B17" s="25">
        <v>3</v>
      </c>
      <c r="C17" s="25">
        <v>3</v>
      </c>
      <c r="D17" s="25">
        <v>3</v>
      </c>
      <c r="E17" s="25">
        <v>3</v>
      </c>
      <c r="F17" s="25">
        <v>3</v>
      </c>
      <c r="G17" s="25">
        <v>3</v>
      </c>
      <c r="H17" s="25">
        <v>3</v>
      </c>
      <c r="I17" s="25">
        <v>3</v>
      </c>
      <c r="J17" s="25">
        <v>3</v>
      </c>
      <c r="K17" s="25">
        <v>3</v>
      </c>
      <c r="L17" s="2">
        <f t="shared" si="0"/>
        <v>30</v>
      </c>
      <c r="M17" s="4">
        <f t="shared" si="1"/>
        <v>-0.63157894736842124</v>
      </c>
      <c r="N17" s="7">
        <f t="shared" si="2"/>
        <v>0.39889196675900301</v>
      </c>
    </row>
    <row r="18" spans="1:14" x14ac:dyDescent="0.3">
      <c r="A18" s="21">
        <v>17</v>
      </c>
      <c r="B18" s="24">
        <v>3</v>
      </c>
      <c r="C18" s="24">
        <v>3</v>
      </c>
      <c r="D18" s="24">
        <v>3</v>
      </c>
      <c r="E18" s="24">
        <v>3</v>
      </c>
      <c r="F18" s="24">
        <v>3</v>
      </c>
      <c r="G18" s="24">
        <v>3</v>
      </c>
      <c r="H18" s="24">
        <v>3</v>
      </c>
      <c r="I18" s="24">
        <v>3</v>
      </c>
      <c r="J18" s="24">
        <v>3</v>
      </c>
      <c r="K18" s="24">
        <v>2</v>
      </c>
      <c r="L18" s="2">
        <f t="shared" si="0"/>
        <v>29</v>
      </c>
      <c r="M18" s="4">
        <f t="shared" si="1"/>
        <v>-1.6315789473684212</v>
      </c>
      <c r="N18" s="7">
        <f t="shared" si="2"/>
        <v>2.6620498614958454</v>
      </c>
    </row>
    <row r="19" spans="1:14" x14ac:dyDescent="0.3">
      <c r="A19" s="21">
        <v>18</v>
      </c>
      <c r="B19" s="25">
        <v>4</v>
      </c>
      <c r="C19" s="25">
        <v>3</v>
      </c>
      <c r="D19" s="25">
        <v>3</v>
      </c>
      <c r="E19" s="25">
        <v>3</v>
      </c>
      <c r="F19" s="25">
        <v>3</v>
      </c>
      <c r="G19" s="25">
        <v>3</v>
      </c>
      <c r="H19" s="25">
        <v>4</v>
      </c>
      <c r="I19" s="25">
        <v>3</v>
      </c>
      <c r="J19" s="25">
        <v>3</v>
      </c>
      <c r="K19" s="25">
        <v>3</v>
      </c>
      <c r="L19" s="2">
        <f t="shared" si="0"/>
        <v>32</v>
      </c>
      <c r="M19" s="4">
        <f t="shared" si="1"/>
        <v>1.3684210526315788</v>
      </c>
      <c r="N19" s="7">
        <f t="shared" si="2"/>
        <v>1.872576177285318</v>
      </c>
    </row>
    <row r="20" spans="1:14" x14ac:dyDescent="0.3">
      <c r="A20" s="21">
        <v>19</v>
      </c>
      <c r="B20" s="24">
        <v>3</v>
      </c>
      <c r="C20" s="24">
        <v>2</v>
      </c>
      <c r="D20" s="24">
        <v>3</v>
      </c>
      <c r="E20" s="24">
        <v>4</v>
      </c>
      <c r="F20" s="24">
        <v>3</v>
      </c>
      <c r="G20" s="24">
        <v>3</v>
      </c>
      <c r="H20" s="24">
        <v>3</v>
      </c>
      <c r="I20" s="24">
        <v>3</v>
      </c>
      <c r="J20" s="24">
        <v>3</v>
      </c>
      <c r="K20" s="24">
        <v>3</v>
      </c>
      <c r="L20" s="2">
        <f t="shared" si="0"/>
        <v>30</v>
      </c>
      <c r="M20" s="4">
        <f t="shared" si="1"/>
        <v>-0.63157894736842124</v>
      </c>
      <c r="N20" s="7">
        <f t="shared" si="2"/>
        <v>0.39889196675900301</v>
      </c>
    </row>
    <row r="21" spans="1:14" x14ac:dyDescent="0.3">
      <c r="A21" s="21">
        <v>20</v>
      </c>
      <c r="B21" s="25">
        <v>1</v>
      </c>
      <c r="C21" s="25">
        <v>3</v>
      </c>
      <c r="D21" s="25">
        <v>3</v>
      </c>
      <c r="E21" s="25">
        <v>3</v>
      </c>
      <c r="F21" s="25">
        <v>3</v>
      </c>
      <c r="G21" s="25">
        <v>4</v>
      </c>
      <c r="H21" s="25">
        <v>3</v>
      </c>
      <c r="I21" s="25">
        <v>3</v>
      </c>
      <c r="J21" s="25">
        <v>3</v>
      </c>
      <c r="K21" s="25">
        <v>3</v>
      </c>
      <c r="L21" s="2">
        <f t="shared" si="0"/>
        <v>29</v>
      </c>
      <c r="M21" s="4">
        <f t="shared" si="1"/>
        <v>-1.6315789473684212</v>
      </c>
      <c r="N21" s="7">
        <f t="shared" si="2"/>
        <v>2.6620498614958454</v>
      </c>
    </row>
    <row r="22" spans="1:14" x14ac:dyDescent="0.3">
      <c r="A22" s="21">
        <v>21</v>
      </c>
      <c r="B22" s="24">
        <v>2</v>
      </c>
      <c r="C22" s="24">
        <v>2</v>
      </c>
      <c r="D22" s="24">
        <v>3</v>
      </c>
      <c r="E22" s="24">
        <v>1</v>
      </c>
      <c r="F22" s="24">
        <v>4</v>
      </c>
      <c r="G22" s="24">
        <v>4</v>
      </c>
      <c r="H22" s="24">
        <v>4</v>
      </c>
      <c r="I22" s="24">
        <v>4</v>
      </c>
      <c r="J22" s="24">
        <v>4</v>
      </c>
      <c r="K22" s="24">
        <v>4</v>
      </c>
      <c r="L22" s="2">
        <f t="shared" si="0"/>
        <v>32</v>
      </c>
      <c r="M22" s="4">
        <f t="shared" si="1"/>
        <v>1.3684210526315788</v>
      </c>
      <c r="N22" s="7">
        <f t="shared" si="2"/>
        <v>1.872576177285318</v>
      </c>
    </row>
    <row r="23" spans="1:14" x14ac:dyDescent="0.3">
      <c r="A23" s="21">
        <v>22</v>
      </c>
      <c r="B23" s="25">
        <v>4</v>
      </c>
      <c r="C23" s="25">
        <v>2</v>
      </c>
      <c r="D23" s="25">
        <v>4</v>
      </c>
      <c r="E23" s="25">
        <v>4</v>
      </c>
      <c r="F23" s="25">
        <v>3</v>
      </c>
      <c r="G23" s="25">
        <v>3</v>
      </c>
      <c r="H23" s="25">
        <v>4</v>
      </c>
      <c r="I23" s="25">
        <v>3</v>
      </c>
      <c r="J23" s="25">
        <v>4</v>
      </c>
      <c r="K23" s="25">
        <v>3</v>
      </c>
      <c r="L23" s="2">
        <f t="shared" si="0"/>
        <v>34</v>
      </c>
      <c r="M23" s="4">
        <f t="shared" si="1"/>
        <v>3.3684210526315788</v>
      </c>
      <c r="N23" s="7">
        <f t="shared" si="2"/>
        <v>11.346260387811633</v>
      </c>
    </row>
    <row r="24" spans="1:14" x14ac:dyDescent="0.3">
      <c r="A24" s="21">
        <v>23</v>
      </c>
      <c r="B24" s="24">
        <v>4</v>
      </c>
      <c r="C24" s="24">
        <v>4</v>
      </c>
      <c r="D24" s="24">
        <v>4</v>
      </c>
      <c r="E24" s="24">
        <v>2</v>
      </c>
      <c r="F24" s="24">
        <v>2</v>
      </c>
      <c r="G24" s="24">
        <v>4</v>
      </c>
      <c r="H24" s="24">
        <v>4</v>
      </c>
      <c r="I24" s="24">
        <v>4</v>
      </c>
      <c r="J24" s="24">
        <v>4</v>
      </c>
      <c r="K24" s="24">
        <v>4</v>
      </c>
      <c r="L24" s="2">
        <f t="shared" si="0"/>
        <v>36</v>
      </c>
      <c r="M24" s="4">
        <f t="shared" si="1"/>
        <v>5.3684210526315788</v>
      </c>
      <c r="N24" s="7">
        <f t="shared" si="2"/>
        <v>28.819944598337948</v>
      </c>
    </row>
    <row r="25" spans="1:14" x14ac:dyDescent="0.3">
      <c r="A25" s="21">
        <v>24</v>
      </c>
      <c r="B25" s="25">
        <v>3</v>
      </c>
      <c r="C25" s="25">
        <v>3</v>
      </c>
      <c r="D25" s="25">
        <v>3</v>
      </c>
      <c r="E25" s="25">
        <v>3</v>
      </c>
      <c r="F25" s="25">
        <v>2</v>
      </c>
      <c r="G25" s="25">
        <v>3</v>
      </c>
      <c r="H25" s="25">
        <v>3</v>
      </c>
      <c r="I25" s="25">
        <v>2</v>
      </c>
      <c r="J25" s="25">
        <v>2</v>
      </c>
      <c r="K25" s="25">
        <v>3</v>
      </c>
      <c r="L25" s="2">
        <f t="shared" si="0"/>
        <v>27</v>
      </c>
      <c r="M25" s="4">
        <f t="shared" si="1"/>
        <v>-3.6315789473684212</v>
      </c>
      <c r="N25" s="7">
        <f t="shared" si="2"/>
        <v>13.18836565096953</v>
      </c>
    </row>
    <row r="26" spans="1:14" x14ac:dyDescent="0.3">
      <c r="A26" s="21">
        <v>25</v>
      </c>
      <c r="B26" s="24">
        <v>4</v>
      </c>
      <c r="C26" s="24">
        <v>4</v>
      </c>
      <c r="D26" s="24">
        <v>3</v>
      </c>
      <c r="E26" s="24">
        <v>3</v>
      </c>
      <c r="F26" s="24">
        <v>3</v>
      </c>
      <c r="G26" s="24">
        <v>3</v>
      </c>
      <c r="H26" s="24">
        <v>3</v>
      </c>
      <c r="I26" s="24">
        <v>3</v>
      </c>
      <c r="J26" s="24">
        <v>3</v>
      </c>
      <c r="K26" s="24">
        <v>3</v>
      </c>
      <c r="L26" s="2">
        <f t="shared" si="0"/>
        <v>32</v>
      </c>
      <c r="M26" s="4">
        <f t="shared" si="1"/>
        <v>1.3684210526315788</v>
      </c>
      <c r="N26" s="7">
        <f t="shared" si="2"/>
        <v>1.872576177285318</v>
      </c>
    </row>
    <row r="27" spans="1:14" x14ac:dyDescent="0.3">
      <c r="A27" s="21">
        <v>26</v>
      </c>
      <c r="B27" s="25">
        <v>3</v>
      </c>
      <c r="C27" s="25">
        <v>3</v>
      </c>
      <c r="D27" s="25">
        <v>3</v>
      </c>
      <c r="E27" s="25">
        <v>2</v>
      </c>
      <c r="F27" s="25">
        <v>2</v>
      </c>
      <c r="G27" s="25">
        <v>3</v>
      </c>
      <c r="H27" s="25">
        <v>3</v>
      </c>
      <c r="I27" s="25">
        <v>3</v>
      </c>
      <c r="J27" s="25">
        <v>3</v>
      </c>
      <c r="K27" s="25">
        <v>3</v>
      </c>
      <c r="L27" s="2">
        <f t="shared" si="0"/>
        <v>28</v>
      </c>
      <c r="M27" s="4">
        <f t="shared" si="1"/>
        <v>-2.6315789473684212</v>
      </c>
      <c r="N27" s="7">
        <f t="shared" si="2"/>
        <v>6.9252077562326884</v>
      </c>
    </row>
    <row r="28" spans="1:14" x14ac:dyDescent="0.3">
      <c r="A28" s="21">
        <v>27</v>
      </c>
      <c r="B28" s="24">
        <v>2</v>
      </c>
      <c r="C28" s="24">
        <v>2</v>
      </c>
      <c r="D28" s="24">
        <v>2</v>
      </c>
      <c r="E28" s="24">
        <v>3</v>
      </c>
      <c r="F28" s="24">
        <v>2</v>
      </c>
      <c r="G28" s="24">
        <v>3</v>
      </c>
      <c r="H28" s="24">
        <v>2</v>
      </c>
      <c r="I28" s="24">
        <v>2</v>
      </c>
      <c r="J28" s="24">
        <v>3</v>
      </c>
      <c r="K28" s="24">
        <v>2</v>
      </c>
      <c r="L28" s="2">
        <f t="shared" si="0"/>
        <v>23</v>
      </c>
      <c r="M28" s="4">
        <f t="shared" si="1"/>
        <v>-7.6315789473684212</v>
      </c>
      <c r="N28" s="7">
        <f t="shared" si="2"/>
        <v>58.2409972299169</v>
      </c>
    </row>
    <row r="29" spans="1:14" x14ac:dyDescent="0.3">
      <c r="A29" s="21">
        <v>28</v>
      </c>
      <c r="B29" s="25">
        <v>3</v>
      </c>
      <c r="C29" s="25">
        <v>3</v>
      </c>
      <c r="D29" s="25">
        <v>3</v>
      </c>
      <c r="E29" s="25">
        <v>2</v>
      </c>
      <c r="F29" s="25">
        <v>3</v>
      </c>
      <c r="G29" s="25">
        <v>3</v>
      </c>
      <c r="H29" s="25">
        <v>3</v>
      </c>
      <c r="I29" s="25">
        <v>3</v>
      </c>
      <c r="J29" s="25">
        <v>3</v>
      </c>
      <c r="K29" s="25">
        <v>3</v>
      </c>
      <c r="L29" s="2">
        <f t="shared" si="0"/>
        <v>29</v>
      </c>
      <c r="M29" s="4">
        <f t="shared" si="1"/>
        <v>-1.6315789473684212</v>
      </c>
      <c r="N29" s="7">
        <f t="shared" si="2"/>
        <v>2.6620498614958454</v>
      </c>
    </row>
    <row r="30" spans="1:14" x14ac:dyDescent="0.3">
      <c r="A30" s="21">
        <v>29</v>
      </c>
      <c r="B30" s="24">
        <v>4</v>
      </c>
      <c r="C30" s="24">
        <v>3</v>
      </c>
      <c r="D30" s="24">
        <v>4</v>
      </c>
      <c r="E30" s="24">
        <v>2</v>
      </c>
      <c r="F30" s="24">
        <v>4</v>
      </c>
      <c r="G30" s="24">
        <v>4</v>
      </c>
      <c r="H30" s="24">
        <v>4</v>
      </c>
      <c r="I30" s="24">
        <v>4</v>
      </c>
      <c r="J30" s="24">
        <v>4</v>
      </c>
      <c r="K30" s="24">
        <v>4</v>
      </c>
      <c r="L30" s="2">
        <f t="shared" si="0"/>
        <v>37</v>
      </c>
      <c r="M30" s="4">
        <f t="shared" si="1"/>
        <v>6.3684210526315788</v>
      </c>
      <c r="N30" s="7">
        <f t="shared" si="2"/>
        <v>40.556786703601105</v>
      </c>
    </row>
    <row r="31" spans="1:14" x14ac:dyDescent="0.3">
      <c r="A31" s="21">
        <v>30</v>
      </c>
      <c r="B31" s="25">
        <v>3</v>
      </c>
      <c r="C31" s="25">
        <v>2</v>
      </c>
      <c r="D31" s="25">
        <v>3</v>
      </c>
      <c r="E31" s="25">
        <v>2</v>
      </c>
      <c r="F31" s="25">
        <v>2</v>
      </c>
      <c r="G31" s="25">
        <v>2</v>
      </c>
      <c r="H31" s="25">
        <v>2</v>
      </c>
      <c r="I31" s="25">
        <v>3</v>
      </c>
      <c r="J31" s="25">
        <v>3</v>
      </c>
      <c r="K31" s="25">
        <v>2</v>
      </c>
      <c r="L31" s="2">
        <f t="shared" si="0"/>
        <v>24</v>
      </c>
      <c r="M31" s="4">
        <f t="shared" si="1"/>
        <v>-6.6315789473684212</v>
      </c>
      <c r="N31" s="7">
        <f t="shared" si="2"/>
        <v>43.977839335180057</v>
      </c>
    </row>
    <row r="32" spans="1:14" x14ac:dyDescent="0.3">
      <c r="A32" s="21">
        <v>31</v>
      </c>
      <c r="B32" s="24">
        <v>3</v>
      </c>
      <c r="C32" s="24">
        <v>3</v>
      </c>
      <c r="D32" s="24">
        <v>3</v>
      </c>
      <c r="E32" s="24">
        <v>3</v>
      </c>
      <c r="F32" s="24">
        <v>3</v>
      </c>
      <c r="G32" s="24">
        <v>3</v>
      </c>
      <c r="H32" s="24">
        <v>3</v>
      </c>
      <c r="I32" s="24">
        <v>3</v>
      </c>
      <c r="J32" s="24">
        <v>3</v>
      </c>
      <c r="K32" s="24">
        <v>3</v>
      </c>
      <c r="L32" s="2">
        <f t="shared" si="0"/>
        <v>30</v>
      </c>
      <c r="M32" s="4">
        <f t="shared" si="1"/>
        <v>-0.63157894736842124</v>
      </c>
      <c r="N32" s="7">
        <f t="shared" si="2"/>
        <v>0.39889196675900301</v>
      </c>
    </row>
    <row r="33" spans="1:14" x14ac:dyDescent="0.3">
      <c r="A33" s="21">
        <v>32</v>
      </c>
      <c r="B33" s="25">
        <v>4</v>
      </c>
      <c r="C33" s="25">
        <v>3</v>
      </c>
      <c r="D33" s="25">
        <v>3</v>
      </c>
      <c r="E33" s="25">
        <v>2</v>
      </c>
      <c r="F33" s="25">
        <v>3</v>
      </c>
      <c r="G33" s="25">
        <v>4</v>
      </c>
      <c r="H33" s="25">
        <v>4</v>
      </c>
      <c r="I33" s="25">
        <v>3</v>
      </c>
      <c r="J33" s="25">
        <v>4</v>
      </c>
      <c r="K33" s="25">
        <v>3</v>
      </c>
      <c r="L33" s="2">
        <f t="shared" si="0"/>
        <v>33</v>
      </c>
      <c r="M33" s="4">
        <f t="shared" si="1"/>
        <v>2.3684210526315788</v>
      </c>
      <c r="N33" s="7">
        <f t="shared" si="2"/>
        <v>5.609418282548476</v>
      </c>
    </row>
    <row r="34" spans="1:14" x14ac:dyDescent="0.3">
      <c r="A34" s="21">
        <v>33</v>
      </c>
      <c r="B34" s="24">
        <v>3</v>
      </c>
      <c r="C34" s="24">
        <v>3</v>
      </c>
      <c r="D34" s="24">
        <v>3</v>
      </c>
      <c r="E34" s="24">
        <v>3</v>
      </c>
      <c r="F34" s="24">
        <v>3</v>
      </c>
      <c r="G34" s="24">
        <v>3</v>
      </c>
      <c r="H34" s="24">
        <v>3</v>
      </c>
      <c r="I34" s="24">
        <v>3</v>
      </c>
      <c r="J34" s="24">
        <v>3</v>
      </c>
      <c r="K34" s="24">
        <v>3</v>
      </c>
      <c r="L34" s="2">
        <f t="shared" si="0"/>
        <v>30</v>
      </c>
      <c r="M34" s="4">
        <f t="shared" si="1"/>
        <v>-0.63157894736842124</v>
      </c>
      <c r="N34" s="7">
        <f t="shared" si="2"/>
        <v>0.39889196675900301</v>
      </c>
    </row>
    <row r="35" spans="1:14" x14ac:dyDescent="0.3">
      <c r="A35" s="21">
        <v>34</v>
      </c>
      <c r="B35" s="25">
        <v>4</v>
      </c>
      <c r="C35" s="25">
        <v>3</v>
      </c>
      <c r="D35" s="25">
        <v>4</v>
      </c>
      <c r="E35" s="25">
        <v>3</v>
      </c>
      <c r="F35" s="25">
        <v>3</v>
      </c>
      <c r="G35" s="25">
        <v>4</v>
      </c>
      <c r="H35" s="25">
        <v>4</v>
      </c>
      <c r="I35" s="25">
        <v>4</v>
      </c>
      <c r="J35" s="25">
        <v>4</v>
      </c>
      <c r="K35" s="25">
        <v>4</v>
      </c>
      <c r="L35" s="2">
        <f t="shared" si="0"/>
        <v>37</v>
      </c>
      <c r="M35" s="4">
        <f t="shared" si="1"/>
        <v>6.3684210526315788</v>
      </c>
      <c r="N35" s="7">
        <f t="shared" si="2"/>
        <v>40.556786703601105</v>
      </c>
    </row>
    <row r="36" spans="1:14" x14ac:dyDescent="0.3">
      <c r="A36" s="21">
        <v>35</v>
      </c>
      <c r="B36" s="24">
        <v>4</v>
      </c>
      <c r="C36" s="24">
        <v>4</v>
      </c>
      <c r="D36" s="24">
        <v>4</v>
      </c>
      <c r="E36" s="24">
        <v>3</v>
      </c>
      <c r="F36" s="24">
        <v>3</v>
      </c>
      <c r="G36" s="24">
        <v>4</v>
      </c>
      <c r="H36" s="24">
        <v>4</v>
      </c>
      <c r="I36" s="24">
        <v>4</v>
      </c>
      <c r="J36" s="24">
        <v>4</v>
      </c>
      <c r="K36" s="24">
        <v>4</v>
      </c>
      <c r="L36" s="2">
        <f t="shared" si="0"/>
        <v>38</v>
      </c>
      <c r="M36" s="4">
        <f t="shared" si="1"/>
        <v>7.3684210526315788</v>
      </c>
      <c r="N36" s="7">
        <f t="shared" si="2"/>
        <v>54.293628808864263</v>
      </c>
    </row>
    <row r="37" spans="1:14" x14ac:dyDescent="0.3">
      <c r="A37" s="21">
        <v>36</v>
      </c>
      <c r="B37" s="25">
        <v>3</v>
      </c>
      <c r="C37" s="25">
        <v>3</v>
      </c>
      <c r="D37" s="25">
        <v>3</v>
      </c>
      <c r="E37" s="25">
        <v>2</v>
      </c>
      <c r="F37" s="25">
        <v>2</v>
      </c>
      <c r="G37" s="25">
        <v>3</v>
      </c>
      <c r="H37" s="25">
        <v>4</v>
      </c>
      <c r="I37" s="25">
        <v>3</v>
      </c>
      <c r="J37" s="25">
        <v>3</v>
      </c>
      <c r="K37" s="25">
        <v>3</v>
      </c>
      <c r="L37" s="2">
        <f t="shared" si="0"/>
        <v>29</v>
      </c>
      <c r="M37" s="4">
        <f t="shared" si="1"/>
        <v>-1.6315789473684212</v>
      </c>
      <c r="N37" s="7">
        <f t="shared" si="2"/>
        <v>2.6620498614958454</v>
      </c>
    </row>
    <row r="38" spans="1:14" x14ac:dyDescent="0.3">
      <c r="A38" s="21">
        <v>37</v>
      </c>
      <c r="B38" s="24">
        <v>4</v>
      </c>
      <c r="C38" s="24">
        <v>3</v>
      </c>
      <c r="D38" s="24">
        <v>3</v>
      </c>
      <c r="E38" s="24">
        <v>3</v>
      </c>
      <c r="F38" s="24">
        <v>3</v>
      </c>
      <c r="G38" s="24">
        <v>4</v>
      </c>
      <c r="H38" s="24">
        <v>4</v>
      </c>
      <c r="I38" s="24">
        <v>3</v>
      </c>
      <c r="J38" s="24">
        <v>3</v>
      </c>
      <c r="K38" s="24">
        <v>3</v>
      </c>
      <c r="L38" s="2">
        <f t="shared" si="0"/>
        <v>33</v>
      </c>
      <c r="M38" s="4">
        <f t="shared" si="1"/>
        <v>2.3684210526315788</v>
      </c>
      <c r="N38" s="7">
        <f t="shared" si="2"/>
        <v>5.609418282548476</v>
      </c>
    </row>
    <row r="39" spans="1:14" x14ac:dyDescent="0.3">
      <c r="A39" s="21">
        <v>38</v>
      </c>
      <c r="B39" s="25">
        <v>3</v>
      </c>
      <c r="C39" s="25">
        <v>2</v>
      </c>
      <c r="D39" s="25">
        <v>3</v>
      </c>
      <c r="E39" s="25">
        <v>2</v>
      </c>
      <c r="F39" s="25">
        <v>3</v>
      </c>
      <c r="G39" s="25">
        <v>3</v>
      </c>
      <c r="H39" s="25">
        <v>3</v>
      </c>
      <c r="I39" s="25">
        <v>3</v>
      </c>
      <c r="J39" s="25">
        <v>3</v>
      </c>
      <c r="K39" s="25">
        <v>2</v>
      </c>
      <c r="L39" s="2">
        <f t="shared" si="0"/>
        <v>27</v>
      </c>
      <c r="M39" s="4">
        <f t="shared" si="1"/>
        <v>-3.6315789473684212</v>
      </c>
      <c r="N39" s="7">
        <f t="shared" si="2"/>
        <v>13.18836565096953</v>
      </c>
    </row>
    <row r="41" spans="1:14" x14ac:dyDescent="0.3">
      <c r="A41" s="17" t="s">
        <v>1</v>
      </c>
      <c r="B41" s="22">
        <f t="shared" ref="B41:K41" si="3">COUNTIF(B2:B39, "4")</f>
        <v>14</v>
      </c>
      <c r="C41" s="22">
        <f t="shared" si="3"/>
        <v>5</v>
      </c>
      <c r="D41" s="22">
        <f t="shared" si="3"/>
        <v>9</v>
      </c>
      <c r="E41" s="22">
        <f t="shared" si="3"/>
        <v>6</v>
      </c>
      <c r="F41" s="22">
        <f t="shared" si="3"/>
        <v>4</v>
      </c>
      <c r="G41" s="22">
        <f t="shared" si="3"/>
        <v>10</v>
      </c>
      <c r="H41" s="22">
        <f t="shared" si="3"/>
        <v>11</v>
      </c>
      <c r="I41" s="22">
        <f t="shared" si="3"/>
        <v>6</v>
      </c>
      <c r="J41" s="22">
        <f t="shared" si="3"/>
        <v>10</v>
      </c>
      <c r="K41" s="22">
        <f t="shared" si="3"/>
        <v>8</v>
      </c>
      <c r="M41" s="17" t="s">
        <v>37</v>
      </c>
      <c r="N41" s="26">
        <f>SUM(N2:N39)/37</f>
        <v>14.022759601706971</v>
      </c>
    </row>
    <row r="42" spans="1:14" x14ac:dyDescent="0.3">
      <c r="A42" s="17" t="s">
        <v>2</v>
      </c>
      <c r="B42" s="22">
        <f t="shared" ref="B42:K42" si="4">COUNTIF(B2:B39,"3")</f>
        <v>18</v>
      </c>
      <c r="C42" s="22">
        <f t="shared" si="4"/>
        <v>25</v>
      </c>
      <c r="D42" s="22">
        <f t="shared" si="4"/>
        <v>25</v>
      </c>
      <c r="E42" s="22">
        <f t="shared" si="4"/>
        <v>22</v>
      </c>
      <c r="F42" s="22">
        <f t="shared" si="4"/>
        <v>23</v>
      </c>
      <c r="G42" s="22">
        <f t="shared" si="4"/>
        <v>27</v>
      </c>
      <c r="H42" s="22">
        <f t="shared" si="4"/>
        <v>25</v>
      </c>
      <c r="I42" s="22">
        <f t="shared" si="4"/>
        <v>29</v>
      </c>
      <c r="J42" s="22">
        <f t="shared" si="4"/>
        <v>24</v>
      </c>
      <c r="K42" s="22">
        <f t="shared" si="4"/>
        <v>23</v>
      </c>
      <c r="M42" s="17" t="s">
        <v>4</v>
      </c>
      <c r="N42" s="27">
        <f>SQRT(N41)</f>
        <v>3.7446975314045021</v>
      </c>
    </row>
    <row r="43" spans="1:14" x14ac:dyDescent="0.3">
      <c r="A43" s="17" t="s">
        <v>3</v>
      </c>
      <c r="B43" s="22">
        <f t="shared" ref="B43:K43" si="5">COUNTIF(B2:B39,"2")</f>
        <v>4</v>
      </c>
      <c r="C43" s="22">
        <f t="shared" si="5"/>
        <v>8</v>
      </c>
      <c r="D43" s="22">
        <f t="shared" si="5"/>
        <v>4</v>
      </c>
      <c r="E43" s="22">
        <f t="shared" si="5"/>
        <v>9</v>
      </c>
      <c r="F43" s="22">
        <f t="shared" si="5"/>
        <v>11</v>
      </c>
      <c r="G43" s="22">
        <f t="shared" si="5"/>
        <v>1</v>
      </c>
      <c r="H43" s="22">
        <f t="shared" si="5"/>
        <v>2</v>
      </c>
      <c r="I43" s="22">
        <f t="shared" si="5"/>
        <v>3</v>
      </c>
      <c r="J43" s="22">
        <f t="shared" si="5"/>
        <v>4</v>
      </c>
      <c r="K43" s="22">
        <f t="shared" si="5"/>
        <v>7</v>
      </c>
      <c r="M43" s="17" t="s">
        <v>5</v>
      </c>
      <c r="N43" s="27">
        <f>SUM(L2:L39)/38</f>
        <v>30.631578947368421</v>
      </c>
    </row>
    <row r="44" spans="1:14" x14ac:dyDescent="0.3">
      <c r="A44" s="17" t="s">
        <v>4</v>
      </c>
      <c r="B44" s="22">
        <f t="shared" ref="B44:K44" si="6">COUNTIF(B2:B39,"1")</f>
        <v>2</v>
      </c>
      <c r="C44" s="22">
        <f t="shared" si="6"/>
        <v>0</v>
      </c>
      <c r="D44" s="22">
        <f t="shared" si="6"/>
        <v>0</v>
      </c>
      <c r="E44" s="22">
        <f t="shared" si="6"/>
        <v>1</v>
      </c>
      <c r="F44" s="22">
        <f t="shared" si="6"/>
        <v>0</v>
      </c>
      <c r="G44" s="22">
        <f t="shared" si="6"/>
        <v>0</v>
      </c>
      <c r="H44" s="22">
        <f t="shared" si="6"/>
        <v>0</v>
      </c>
      <c r="I44" s="22">
        <f t="shared" si="6"/>
        <v>0</v>
      </c>
      <c r="J44" s="22">
        <f t="shared" si="6"/>
        <v>0</v>
      </c>
      <c r="K44" s="22">
        <f t="shared" si="6"/>
        <v>0</v>
      </c>
    </row>
    <row r="46" spans="1:14" x14ac:dyDescent="0.3">
      <c r="A46" s="17" t="s">
        <v>9</v>
      </c>
      <c r="B46" s="22">
        <f>SUM(B41:B44)</f>
        <v>38</v>
      </c>
      <c r="C46" s="22">
        <f t="shared" ref="C46:K46" si="7">SUM(C41:C44)</f>
        <v>38</v>
      </c>
      <c r="D46" s="22">
        <f t="shared" si="7"/>
        <v>38</v>
      </c>
      <c r="E46" s="22">
        <f t="shared" si="7"/>
        <v>38</v>
      </c>
      <c r="F46" s="22">
        <f t="shared" si="7"/>
        <v>38</v>
      </c>
      <c r="G46" s="22">
        <f t="shared" si="7"/>
        <v>38</v>
      </c>
      <c r="H46" s="22">
        <f t="shared" si="7"/>
        <v>38</v>
      </c>
      <c r="I46" s="22">
        <f t="shared" si="7"/>
        <v>38</v>
      </c>
      <c r="J46" s="22">
        <f t="shared" si="7"/>
        <v>38</v>
      </c>
      <c r="K46" s="22">
        <f t="shared" si="7"/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449B-4CE6-4251-9EDA-934998063DC1}">
  <dimension ref="A1:E6"/>
  <sheetViews>
    <sheetView tabSelected="1" workbookViewId="0">
      <selection activeCell="C4" sqref="C4"/>
    </sheetView>
  </sheetViews>
  <sheetFormatPr defaultRowHeight="14.4" x14ac:dyDescent="0.3"/>
  <cols>
    <col min="3" max="3" width="13.44140625" customWidth="1"/>
  </cols>
  <sheetData>
    <row r="1" spans="1:5" x14ac:dyDescent="0.3">
      <c r="A1" s="14" t="s">
        <v>12</v>
      </c>
      <c r="B1" s="14" t="s">
        <v>13</v>
      </c>
      <c r="C1" s="14" t="s">
        <v>14</v>
      </c>
      <c r="D1" s="14" t="s">
        <v>5</v>
      </c>
      <c r="E1" s="14" t="s">
        <v>4</v>
      </c>
    </row>
    <row r="2" spans="1:5" x14ac:dyDescent="0.3">
      <c r="A2" s="14" t="s">
        <v>15</v>
      </c>
      <c r="B2" s="2">
        <v>43</v>
      </c>
      <c r="C2" s="13">
        <f>(B2/(B2+B3))*100</f>
        <v>53.086419753086425</v>
      </c>
      <c r="D2" s="13">
        <v>27.325581395348838</v>
      </c>
      <c r="E2" s="13">
        <v>4.59</v>
      </c>
    </row>
    <row r="3" spans="1:5" x14ac:dyDescent="0.3">
      <c r="A3" s="14" t="s">
        <v>16</v>
      </c>
      <c r="B3" s="2">
        <v>38</v>
      </c>
      <c r="C3" s="13">
        <f>(B3/(B3+B2))*100</f>
        <v>46.913580246913575</v>
      </c>
      <c r="D3" s="13">
        <v>30.631578947368421</v>
      </c>
      <c r="E3" s="13">
        <v>3.74</v>
      </c>
    </row>
    <row r="4" spans="1:5" x14ac:dyDescent="0.3">
      <c r="C4" s="8"/>
    </row>
    <row r="5" spans="1:5" x14ac:dyDescent="0.3">
      <c r="C5" s="8"/>
    </row>
    <row r="6" spans="1:5" x14ac:dyDescent="0.3">
      <c r="C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F1F7-13BA-4DD7-91AE-914B801B4C52}">
  <dimension ref="A1:L30"/>
  <sheetViews>
    <sheetView topLeftCell="A19" workbookViewId="0">
      <selection activeCell="K3" sqref="K3"/>
    </sheetView>
  </sheetViews>
  <sheetFormatPr defaultRowHeight="14.4" x14ac:dyDescent="0.3"/>
  <cols>
    <col min="7" max="7" width="16.21875" customWidth="1"/>
    <col min="8" max="8" width="33.33203125" customWidth="1"/>
    <col min="11" max="11" width="16" customWidth="1"/>
    <col min="12" max="12" width="16.6640625" bestFit="1" customWidth="1"/>
  </cols>
  <sheetData>
    <row r="1" spans="1:12" x14ac:dyDescent="0.3">
      <c r="A1" s="28" t="s">
        <v>6</v>
      </c>
      <c r="B1" s="28"/>
      <c r="C1" s="28"/>
      <c r="D1" s="28"/>
      <c r="E1" s="28"/>
      <c r="F1" s="28"/>
      <c r="G1" s="28"/>
    </row>
    <row r="2" spans="1:1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K2" s="17" t="s">
        <v>21</v>
      </c>
      <c r="L2" s="17" t="s">
        <v>22</v>
      </c>
    </row>
    <row r="3" spans="1:12" x14ac:dyDescent="0.3">
      <c r="A3" s="2">
        <v>1</v>
      </c>
      <c r="B3" s="3">
        <v>1</v>
      </c>
      <c r="C3" s="3">
        <v>15</v>
      </c>
      <c r="D3" s="3">
        <v>23</v>
      </c>
      <c r="E3" s="3">
        <v>4</v>
      </c>
      <c r="F3" s="4">
        <f>((4*B3)+(3*C3)+(2*D3)+(1*E3))/(SUM(B3:E3))</f>
        <v>2.3023255813953489</v>
      </c>
      <c r="G3" s="6">
        <f>SUM(B3:E3)</f>
        <v>43</v>
      </c>
      <c r="I3">
        <f t="shared" ref="I3:I11" si="0">(4*B3)+(3*C3)+(2*D3)+(1*E3)</f>
        <v>99</v>
      </c>
      <c r="K3" s="18">
        <f>I3-$I$13</f>
        <v>71.674418604651166</v>
      </c>
      <c r="L3" s="19">
        <f>K3^2</f>
        <v>5137.2222823147649</v>
      </c>
    </row>
    <row r="4" spans="1:12" x14ac:dyDescent="0.3">
      <c r="A4" s="2">
        <v>2</v>
      </c>
      <c r="B4" s="3">
        <v>7</v>
      </c>
      <c r="C4" s="3">
        <v>27</v>
      </c>
      <c r="D4" s="3">
        <v>9</v>
      </c>
      <c r="E4" s="3">
        <v>0</v>
      </c>
      <c r="F4" s="4">
        <f t="shared" ref="F4:F12" si="1">((4*B4)+(3*C4)+(2*D4)+(1*E4))/(SUM(B4:E4))</f>
        <v>2.9534883720930232</v>
      </c>
      <c r="G4" s="6">
        <f t="shared" ref="G4:G12" si="2">SUM(B4:E4)</f>
        <v>43</v>
      </c>
      <c r="I4">
        <f t="shared" si="0"/>
        <v>127</v>
      </c>
      <c r="K4" s="18">
        <f t="shared" ref="K4:K12" si="3">I4-$I$13</f>
        <v>99.674418604651166</v>
      </c>
      <c r="L4" s="19">
        <f t="shared" ref="L4:L12" si="4">K4^2</f>
        <v>9934.9897241752296</v>
      </c>
    </row>
    <row r="5" spans="1:12" x14ac:dyDescent="0.3">
      <c r="A5" s="2">
        <v>3</v>
      </c>
      <c r="B5" s="3">
        <v>12</v>
      </c>
      <c r="C5" s="3">
        <v>25</v>
      </c>
      <c r="D5" s="3">
        <v>6</v>
      </c>
      <c r="E5" s="3">
        <v>0</v>
      </c>
      <c r="F5" s="4">
        <f t="shared" si="1"/>
        <v>3.13953488372093</v>
      </c>
      <c r="G5" s="6">
        <f t="shared" si="2"/>
        <v>43</v>
      </c>
      <c r="I5">
        <f t="shared" si="0"/>
        <v>135</v>
      </c>
      <c r="K5" s="18">
        <f t="shared" si="3"/>
        <v>107.67441860465117</v>
      </c>
      <c r="L5" s="19">
        <f t="shared" si="4"/>
        <v>11593.780421849649</v>
      </c>
    </row>
    <row r="6" spans="1:12" x14ac:dyDescent="0.3">
      <c r="A6" s="2">
        <v>4</v>
      </c>
      <c r="B6" s="3">
        <v>17</v>
      </c>
      <c r="C6" s="3">
        <v>21</v>
      </c>
      <c r="D6" s="3">
        <v>5</v>
      </c>
      <c r="E6" s="3">
        <v>0</v>
      </c>
      <c r="F6" s="4">
        <f t="shared" si="1"/>
        <v>3.2790697674418605</v>
      </c>
      <c r="G6" s="6">
        <f t="shared" si="2"/>
        <v>43</v>
      </c>
      <c r="I6">
        <f t="shared" si="0"/>
        <v>141</v>
      </c>
      <c r="K6" s="18">
        <f t="shared" si="3"/>
        <v>113.67441860465117</v>
      </c>
      <c r="L6" s="19">
        <f t="shared" si="4"/>
        <v>12921.873445105462</v>
      </c>
    </row>
    <row r="7" spans="1:12" x14ac:dyDescent="0.3">
      <c r="A7" s="2">
        <v>5</v>
      </c>
      <c r="B7" s="3">
        <v>3</v>
      </c>
      <c r="C7" s="3">
        <v>23</v>
      </c>
      <c r="D7" s="3">
        <v>17</v>
      </c>
      <c r="E7" s="3">
        <v>0</v>
      </c>
      <c r="F7" s="4">
        <f t="shared" si="1"/>
        <v>2.6744186046511627</v>
      </c>
      <c r="G7" s="6">
        <f t="shared" si="2"/>
        <v>43</v>
      </c>
      <c r="I7">
        <f t="shared" si="0"/>
        <v>115</v>
      </c>
      <c r="K7" s="18">
        <f t="shared" si="3"/>
        <v>87.674418604651166</v>
      </c>
      <c r="L7" s="19">
        <f t="shared" si="4"/>
        <v>7686.8036776636027</v>
      </c>
    </row>
    <row r="8" spans="1:12" x14ac:dyDescent="0.3">
      <c r="A8" s="2">
        <v>6</v>
      </c>
      <c r="B8" s="3">
        <v>1</v>
      </c>
      <c r="C8" s="3">
        <v>19</v>
      </c>
      <c r="D8" s="3">
        <v>17</v>
      </c>
      <c r="E8" s="3">
        <v>6</v>
      </c>
      <c r="F8" s="4">
        <f t="shared" si="1"/>
        <v>2.3488372093023258</v>
      </c>
      <c r="G8" s="6">
        <f t="shared" si="2"/>
        <v>43</v>
      </c>
      <c r="I8">
        <f t="shared" si="0"/>
        <v>101</v>
      </c>
      <c r="K8" s="18">
        <f t="shared" si="3"/>
        <v>73.674418604651166</v>
      </c>
      <c r="L8" s="19">
        <f t="shared" si="4"/>
        <v>5427.9199567333699</v>
      </c>
    </row>
    <row r="9" spans="1:12" x14ac:dyDescent="0.3">
      <c r="A9" s="2">
        <v>7</v>
      </c>
      <c r="B9" s="3">
        <v>4</v>
      </c>
      <c r="C9" s="3">
        <v>23</v>
      </c>
      <c r="D9" s="3">
        <v>14</v>
      </c>
      <c r="E9" s="3">
        <v>2</v>
      </c>
      <c r="F9" s="4">
        <f t="shared" si="1"/>
        <v>2.6744186046511627</v>
      </c>
      <c r="G9" s="6">
        <f t="shared" si="2"/>
        <v>43</v>
      </c>
      <c r="I9">
        <f t="shared" si="0"/>
        <v>115</v>
      </c>
      <c r="K9" s="18">
        <f t="shared" si="3"/>
        <v>87.674418604651166</v>
      </c>
      <c r="L9" s="19">
        <f t="shared" si="4"/>
        <v>7686.8036776636027</v>
      </c>
    </row>
    <row r="10" spans="1:12" x14ac:dyDescent="0.3">
      <c r="A10" s="2">
        <v>8</v>
      </c>
      <c r="B10" s="3">
        <v>2</v>
      </c>
      <c r="C10" s="3">
        <v>20</v>
      </c>
      <c r="D10" s="3">
        <v>19</v>
      </c>
      <c r="E10" s="3">
        <v>2</v>
      </c>
      <c r="F10" s="4">
        <f t="shared" si="1"/>
        <v>2.5116279069767442</v>
      </c>
      <c r="G10" s="6">
        <f t="shared" si="2"/>
        <v>43</v>
      </c>
      <c r="I10">
        <f t="shared" si="0"/>
        <v>108</v>
      </c>
      <c r="K10" s="18">
        <f t="shared" si="3"/>
        <v>80.674418604651166</v>
      </c>
      <c r="L10" s="19">
        <f t="shared" si="4"/>
        <v>6508.3618171984863</v>
      </c>
    </row>
    <row r="11" spans="1:12" x14ac:dyDescent="0.3">
      <c r="A11" s="2">
        <v>9</v>
      </c>
      <c r="B11" s="3">
        <v>7</v>
      </c>
      <c r="C11" s="3">
        <v>22</v>
      </c>
      <c r="D11" s="3">
        <v>14</v>
      </c>
      <c r="E11" s="3">
        <v>0</v>
      </c>
      <c r="F11" s="4">
        <f t="shared" si="1"/>
        <v>2.8372093023255816</v>
      </c>
      <c r="G11" s="6">
        <f t="shared" si="2"/>
        <v>43</v>
      </c>
      <c r="I11">
        <f t="shared" si="0"/>
        <v>122</v>
      </c>
      <c r="K11" s="18">
        <f t="shared" si="3"/>
        <v>94.674418604651166</v>
      </c>
      <c r="L11" s="19">
        <f t="shared" si="4"/>
        <v>8963.2455381287182</v>
      </c>
    </row>
    <row r="12" spans="1:12" x14ac:dyDescent="0.3">
      <c r="A12" s="2">
        <v>10</v>
      </c>
      <c r="B12" s="3">
        <v>3</v>
      </c>
      <c r="C12" s="3">
        <v>23</v>
      </c>
      <c r="D12" s="3">
        <v>14</v>
      </c>
      <c r="E12" s="3">
        <v>3</v>
      </c>
      <c r="F12" s="4">
        <f t="shared" si="1"/>
        <v>2.6046511627906979</v>
      </c>
      <c r="G12" s="6">
        <f t="shared" si="2"/>
        <v>43</v>
      </c>
      <c r="I12">
        <f>(4*B12)+(3*C12)+(2*D12)+(1*E12)</f>
        <v>112</v>
      </c>
      <c r="K12" s="18">
        <f t="shared" si="3"/>
        <v>84.674418604651166</v>
      </c>
      <c r="L12" s="19">
        <f t="shared" si="4"/>
        <v>7169.7571660356953</v>
      </c>
    </row>
    <row r="13" spans="1:12" x14ac:dyDescent="0.3">
      <c r="A13" s="28" t="s">
        <v>8</v>
      </c>
      <c r="B13" s="28"/>
      <c r="C13" s="28"/>
      <c r="D13" s="28"/>
      <c r="E13" s="28"/>
      <c r="F13" s="5">
        <f>AVERAGE(F3:F12)</f>
        <v>2.7325581395348841</v>
      </c>
      <c r="G13" s="7"/>
      <c r="H13" s="9" t="s">
        <v>17</v>
      </c>
      <c r="I13" s="10">
        <f>SUM(I3:I12)/43</f>
        <v>27.325581395348838</v>
      </c>
      <c r="J13" s="33" t="s">
        <v>24</v>
      </c>
      <c r="K13" s="33"/>
      <c r="L13" s="16">
        <f>SUM(L3:L12)/42</f>
        <v>1976.9228025444895</v>
      </c>
    </row>
    <row r="14" spans="1:12" x14ac:dyDescent="0.3">
      <c r="H14" s="32" t="s">
        <v>19</v>
      </c>
      <c r="I14" s="32"/>
      <c r="J14" s="32"/>
      <c r="K14" s="32"/>
      <c r="L14" s="11">
        <f>SQRT(L13)</f>
        <v>44.462600042558122</v>
      </c>
    </row>
    <row r="17" spans="1:12" x14ac:dyDescent="0.3">
      <c r="A17" s="28" t="s">
        <v>10</v>
      </c>
      <c r="B17" s="28"/>
      <c r="C17" s="28"/>
      <c r="D17" s="28"/>
      <c r="E17" s="28"/>
      <c r="F17" s="28"/>
      <c r="G17" s="28"/>
    </row>
    <row r="18" spans="1:12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9</v>
      </c>
      <c r="K18" s="17" t="s">
        <v>21</v>
      </c>
      <c r="L18" s="17" t="s">
        <v>22</v>
      </c>
    </row>
    <row r="19" spans="1:12" x14ac:dyDescent="0.3">
      <c r="A19" s="2">
        <v>1</v>
      </c>
      <c r="B19" s="3">
        <v>14</v>
      </c>
      <c r="C19" s="3">
        <v>18</v>
      </c>
      <c r="D19" s="3">
        <v>4</v>
      </c>
      <c r="E19" s="3">
        <v>2</v>
      </c>
      <c r="F19" s="4">
        <f>((4*B19)+(3*C19)+(2*D19)+(1*E19))/(SUM(B19:E19))</f>
        <v>3.1578947368421053</v>
      </c>
      <c r="G19" s="6">
        <f>SUM(B19:E19)</f>
        <v>38</v>
      </c>
      <c r="I19">
        <f>((4*B19)+(3*C19)+(2*D19)+(1*E19))</f>
        <v>120</v>
      </c>
      <c r="K19" s="18">
        <f>I19-$I$29</f>
        <v>89.368421052631575</v>
      </c>
      <c r="L19" s="20">
        <f>K19^2</f>
        <v>7986.7146814404423</v>
      </c>
    </row>
    <row r="20" spans="1:12" x14ac:dyDescent="0.3">
      <c r="A20" s="2">
        <v>2</v>
      </c>
      <c r="B20" s="3">
        <v>5</v>
      </c>
      <c r="C20" s="3">
        <v>25</v>
      </c>
      <c r="D20" s="3">
        <v>8</v>
      </c>
      <c r="E20" s="3">
        <v>0</v>
      </c>
      <c r="F20" s="4">
        <f t="shared" ref="F20:F28" si="5">((4*B20)+(3*C20)+(2*D20)+(1*E20))/(SUM(B20:E20))</f>
        <v>2.9210526315789473</v>
      </c>
      <c r="G20" s="6">
        <f t="shared" ref="G20:G28" si="6">SUM(B20:E20)</f>
        <v>38</v>
      </c>
      <c r="I20">
        <f t="shared" ref="I20:I28" si="7">((4*B20)+(3*C20)+(2*D20)+(1*E20))</f>
        <v>111</v>
      </c>
      <c r="K20" s="18">
        <f t="shared" ref="K20:K28" si="8">I20-$I$29</f>
        <v>80.368421052631575</v>
      </c>
      <c r="L20" s="20">
        <f t="shared" ref="L20:L28" si="9">K20^2</f>
        <v>6459.083102493074</v>
      </c>
    </row>
    <row r="21" spans="1:12" x14ac:dyDescent="0.3">
      <c r="A21" s="2">
        <v>3</v>
      </c>
      <c r="B21" s="3">
        <v>9</v>
      </c>
      <c r="C21" s="3">
        <v>25</v>
      </c>
      <c r="D21" s="3">
        <v>4</v>
      </c>
      <c r="E21" s="3">
        <v>0</v>
      </c>
      <c r="F21" s="4">
        <f t="shared" si="5"/>
        <v>3.1315789473684212</v>
      </c>
      <c r="G21" s="6">
        <f t="shared" si="6"/>
        <v>38</v>
      </c>
      <c r="I21">
        <f t="shared" si="7"/>
        <v>119</v>
      </c>
      <c r="K21" s="18">
        <f t="shared" si="8"/>
        <v>88.368421052631575</v>
      </c>
      <c r="L21" s="20">
        <f t="shared" si="9"/>
        <v>7808.9778393351789</v>
      </c>
    </row>
    <row r="22" spans="1:12" x14ac:dyDescent="0.3">
      <c r="A22" s="2">
        <v>4</v>
      </c>
      <c r="B22" s="3">
        <v>6</v>
      </c>
      <c r="C22" s="3">
        <v>22</v>
      </c>
      <c r="D22" s="3">
        <v>9</v>
      </c>
      <c r="E22" s="3">
        <v>1</v>
      </c>
      <c r="F22" s="4">
        <f t="shared" si="5"/>
        <v>2.8684210526315788</v>
      </c>
      <c r="G22" s="6">
        <f t="shared" si="6"/>
        <v>38</v>
      </c>
      <c r="I22">
        <f t="shared" si="7"/>
        <v>109</v>
      </c>
      <c r="K22" s="18">
        <f t="shared" si="8"/>
        <v>78.368421052631575</v>
      </c>
      <c r="L22" s="20">
        <f t="shared" si="9"/>
        <v>6141.6094182825482</v>
      </c>
    </row>
    <row r="23" spans="1:12" x14ac:dyDescent="0.3">
      <c r="A23" s="2">
        <v>5</v>
      </c>
      <c r="B23" s="3">
        <v>4</v>
      </c>
      <c r="C23" s="3">
        <v>23</v>
      </c>
      <c r="D23" s="3">
        <v>11</v>
      </c>
      <c r="E23" s="3">
        <v>0</v>
      </c>
      <c r="F23" s="4">
        <f t="shared" si="5"/>
        <v>2.8157894736842106</v>
      </c>
      <c r="G23" s="6">
        <f t="shared" si="6"/>
        <v>38</v>
      </c>
      <c r="I23">
        <f t="shared" si="7"/>
        <v>107</v>
      </c>
      <c r="K23" s="18">
        <f t="shared" si="8"/>
        <v>76.368421052631575</v>
      </c>
      <c r="L23" s="20">
        <f t="shared" si="9"/>
        <v>5832.1357340720215</v>
      </c>
    </row>
    <row r="24" spans="1:12" x14ac:dyDescent="0.3">
      <c r="A24" s="2">
        <v>6</v>
      </c>
      <c r="B24" s="3">
        <v>10</v>
      </c>
      <c r="C24" s="3">
        <v>27</v>
      </c>
      <c r="D24" s="3">
        <v>1</v>
      </c>
      <c r="E24" s="3">
        <v>0</v>
      </c>
      <c r="F24" s="4">
        <f t="shared" si="5"/>
        <v>3.236842105263158</v>
      </c>
      <c r="G24" s="6">
        <f t="shared" si="6"/>
        <v>38</v>
      </c>
      <c r="I24">
        <f t="shared" si="7"/>
        <v>123</v>
      </c>
      <c r="K24" s="18">
        <f t="shared" si="8"/>
        <v>92.368421052631575</v>
      </c>
      <c r="L24" s="20">
        <f t="shared" si="9"/>
        <v>8531.9252077562323</v>
      </c>
    </row>
    <row r="25" spans="1:12" x14ac:dyDescent="0.3">
      <c r="A25" s="2">
        <v>7</v>
      </c>
      <c r="B25" s="3">
        <v>11</v>
      </c>
      <c r="C25" s="3">
        <v>25</v>
      </c>
      <c r="D25" s="3">
        <v>2</v>
      </c>
      <c r="E25" s="3">
        <v>0</v>
      </c>
      <c r="F25" s="4">
        <f t="shared" si="5"/>
        <v>3.236842105263158</v>
      </c>
      <c r="G25" s="6">
        <f t="shared" si="6"/>
        <v>38</v>
      </c>
      <c r="I25">
        <f t="shared" si="7"/>
        <v>123</v>
      </c>
      <c r="K25" s="18">
        <f t="shared" si="8"/>
        <v>92.368421052631575</v>
      </c>
      <c r="L25" s="20">
        <f t="shared" si="9"/>
        <v>8531.9252077562323</v>
      </c>
    </row>
    <row r="26" spans="1:12" x14ac:dyDescent="0.3">
      <c r="A26" s="2">
        <v>8</v>
      </c>
      <c r="B26" s="3">
        <v>6</v>
      </c>
      <c r="C26" s="3">
        <v>29</v>
      </c>
      <c r="D26" s="3">
        <v>3</v>
      </c>
      <c r="E26" s="3">
        <v>0</v>
      </c>
      <c r="F26" s="4">
        <f t="shared" si="5"/>
        <v>3.0789473684210527</v>
      </c>
      <c r="G26" s="6">
        <f t="shared" si="6"/>
        <v>38</v>
      </c>
      <c r="I26">
        <f t="shared" si="7"/>
        <v>117</v>
      </c>
      <c r="K26" s="18">
        <f t="shared" si="8"/>
        <v>86.368421052631575</v>
      </c>
      <c r="L26" s="20">
        <f t="shared" si="9"/>
        <v>7459.5041551246532</v>
      </c>
    </row>
    <row r="27" spans="1:12" x14ac:dyDescent="0.3">
      <c r="A27" s="2">
        <v>9</v>
      </c>
      <c r="B27" s="3">
        <v>10</v>
      </c>
      <c r="C27" s="3">
        <v>24</v>
      </c>
      <c r="D27" s="3">
        <v>4</v>
      </c>
      <c r="E27" s="3">
        <v>0</v>
      </c>
      <c r="F27" s="4">
        <f t="shared" si="5"/>
        <v>3.1578947368421053</v>
      </c>
      <c r="G27" s="6">
        <f t="shared" si="6"/>
        <v>38</v>
      </c>
      <c r="I27">
        <f t="shared" si="7"/>
        <v>120</v>
      </c>
      <c r="K27" s="18">
        <f t="shared" si="8"/>
        <v>89.368421052631575</v>
      </c>
      <c r="L27" s="20">
        <f t="shared" si="9"/>
        <v>7986.7146814404423</v>
      </c>
    </row>
    <row r="28" spans="1:12" x14ac:dyDescent="0.3">
      <c r="A28" s="2">
        <v>10</v>
      </c>
      <c r="B28" s="3">
        <v>8</v>
      </c>
      <c r="C28" s="3">
        <v>23</v>
      </c>
      <c r="D28" s="3">
        <v>7</v>
      </c>
      <c r="E28" s="3">
        <v>0</v>
      </c>
      <c r="F28" s="4">
        <f t="shared" si="5"/>
        <v>3.0263157894736841</v>
      </c>
      <c r="G28" s="6">
        <f t="shared" si="6"/>
        <v>38</v>
      </c>
      <c r="I28">
        <f t="shared" si="7"/>
        <v>115</v>
      </c>
      <c r="K28" s="18">
        <f t="shared" si="8"/>
        <v>84.368421052631575</v>
      </c>
      <c r="L28" s="20">
        <f t="shared" si="9"/>
        <v>7118.0304709141265</v>
      </c>
    </row>
    <row r="29" spans="1:12" x14ac:dyDescent="0.3">
      <c r="A29" s="28" t="s">
        <v>8</v>
      </c>
      <c r="B29" s="28"/>
      <c r="C29" s="28"/>
      <c r="D29" s="28"/>
      <c r="E29" s="28"/>
      <c r="F29" s="5">
        <f>AVERAGE(F19:F28)</f>
        <v>3.0631578947368423</v>
      </c>
      <c r="G29" s="7"/>
      <c r="H29" s="9" t="s">
        <v>18</v>
      </c>
      <c r="I29" s="10">
        <f>SUM(I19:I28)/38</f>
        <v>30.631578947368421</v>
      </c>
      <c r="J29" s="33" t="s">
        <v>23</v>
      </c>
      <c r="K29" s="33"/>
      <c r="L29" s="15">
        <f>SUM(L19:L28)/37</f>
        <v>1996.1248783409446</v>
      </c>
    </row>
    <row r="30" spans="1:12" x14ac:dyDescent="0.3">
      <c r="H30" s="32" t="s">
        <v>20</v>
      </c>
      <c r="I30" s="32"/>
      <c r="J30" s="32"/>
      <c r="K30" s="32"/>
      <c r="L30" s="12">
        <f>SQRT(L29)</f>
        <v>44.678013366094788</v>
      </c>
    </row>
  </sheetData>
  <mergeCells count="8">
    <mergeCell ref="H30:K30"/>
    <mergeCell ref="J13:K13"/>
    <mergeCell ref="J29:K29"/>
    <mergeCell ref="A1:G1"/>
    <mergeCell ref="A13:E13"/>
    <mergeCell ref="A17:G17"/>
    <mergeCell ref="A29:E29"/>
    <mergeCell ref="H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Response Calc</vt:lpstr>
      <vt:lpstr>Final Mean, SD for Online</vt:lpstr>
      <vt:lpstr>Final Mean SD for Physical</vt:lpstr>
      <vt:lpstr>Summary</vt:lpstr>
      <vt:lpstr>Final Mean Calc(not needed)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Rodrigo</dc:creator>
  <cp:lastModifiedBy>Anushka Rodrigo</cp:lastModifiedBy>
  <dcterms:created xsi:type="dcterms:W3CDTF">2025-09-09T15:08:26Z</dcterms:created>
  <dcterms:modified xsi:type="dcterms:W3CDTF">2025-09-17T00:03:57Z</dcterms:modified>
</cp:coreProperties>
</file>