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hidePivotFieldList="1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ANGAIKWA\Documents\Assignment\"/>
    </mc:Choice>
  </mc:AlternateContent>
  <xr:revisionPtr revIDLastSave="0" documentId="13_ncr:1_{E0F36FA1-D369-4DC3-BFC3-D88C5DECD647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Productivity Improvement Concep" sheetId="18" r:id="rId1"/>
    <sheet name="Production Management Concepts" sheetId="17" r:id="rId2"/>
  </sheets>
  <definedNames>
    <definedName name="_xlcn.WorksheetConnection_ProductionManagementTest.xlsxSales_Data1" hidden="1">Sales_Data</definedName>
    <definedName name="_xlcn.WorksheetConnection_ProductivityImprovementConcepA3W151" hidden="1">'Productivity Improvement Concep'!$A$3:$W$15</definedName>
  </definedNames>
  <calcPr calcId="191028"/>
  <pivotCaches>
    <pivotCache cacheId="445" r:id="rId3"/>
    <pivotCache cacheId="446" r:id="rId4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Productivity Improvement Concep!$A$3:$W$15"/>
          <x15:modelTable id="Sales_Data" name="Sales_Data" connection="WorksheetConnection_Production Management Test.xlsx!Sales_Dat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4" i="17" l="1"/>
  <c r="AE4" i="17"/>
  <c r="AF4" i="17"/>
  <c r="AG4" i="17"/>
  <c r="AH4" i="17"/>
  <c r="AI4" i="17"/>
  <c r="AJ4" i="17"/>
  <c r="AK4" i="17"/>
  <c r="AL4" i="17"/>
  <c r="AM4" i="17"/>
  <c r="AN4" i="17"/>
  <c r="AC4" i="17"/>
  <c r="O3" i="17"/>
  <c r="P3" i="17"/>
  <c r="Q3" i="17"/>
  <c r="R3" i="17"/>
  <c r="S3" i="17"/>
  <c r="T3" i="17"/>
  <c r="U3" i="17"/>
  <c r="V3" i="17"/>
  <c r="W3" i="17"/>
  <c r="X3" i="17"/>
  <c r="Y3" i="17"/>
  <c r="Z3" i="17"/>
  <c r="S16" i="17"/>
  <c r="S18" i="17" s="1"/>
  <c r="S20" i="17" s="1"/>
  <c r="S22" i="17"/>
  <c r="R8" i="17"/>
  <c r="P2" i="17"/>
  <c r="Q2" i="17"/>
  <c r="R2" i="17"/>
  <c r="S2" i="17"/>
  <c r="T2" i="17"/>
  <c r="U2" i="17"/>
  <c r="V2" i="17"/>
  <c r="W2" i="17"/>
  <c r="X2" i="17"/>
  <c r="Y2" i="17"/>
  <c r="Z2" i="17"/>
  <c r="O2" i="17"/>
  <c r="O4" i="17"/>
  <c r="P4" i="17"/>
  <c r="Q4" i="17"/>
  <c r="R4" i="17"/>
  <c r="S4" i="17"/>
  <c r="T4" i="17"/>
  <c r="U4" i="17"/>
  <c r="V4" i="17"/>
  <c r="W4" i="17"/>
  <c r="X4" i="17"/>
  <c r="Y4" i="17"/>
  <c r="Z4" i="17"/>
  <c r="O5" i="17"/>
  <c r="P5" i="17"/>
  <c r="Q5" i="17"/>
  <c r="R5" i="17"/>
  <c r="S5" i="17"/>
  <c r="T5" i="17"/>
  <c r="U5" i="17"/>
  <c r="V5" i="17"/>
  <c r="W5" i="17"/>
  <c r="X5" i="17"/>
  <c r="Y5" i="17"/>
  <c r="Z5" i="17"/>
  <c r="S24" i="17" l="1"/>
  <c r="W5" i="18" l="1"/>
  <c r="W6" i="18"/>
  <c r="W7" i="18"/>
  <c r="W8" i="18"/>
  <c r="W9" i="18"/>
  <c r="W10" i="18"/>
  <c r="W11" i="18"/>
  <c r="W12" i="18"/>
  <c r="W13" i="18"/>
  <c r="W14" i="18"/>
  <c r="W15" i="18"/>
  <c r="W4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E22" i="18"/>
  <c r="F22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E24" i="18"/>
  <c r="F24" i="18"/>
  <c r="G24" i="18"/>
  <c r="H24" i="18"/>
  <c r="I24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E26" i="18"/>
  <c r="F26" i="18"/>
  <c r="G26" i="18"/>
  <c r="H26" i="18"/>
  <c r="I26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E27" i="18"/>
  <c r="F27" i="18"/>
  <c r="G27" i="18"/>
  <c r="H27" i="18"/>
  <c r="I27" i="18"/>
  <c r="J27" i="18"/>
  <c r="K27" i="18"/>
  <c r="L27" i="18"/>
  <c r="M27" i="18"/>
  <c r="N27" i="18"/>
  <c r="O27" i="18"/>
  <c r="P27" i="18"/>
  <c r="Q27" i="18"/>
  <c r="R27" i="18"/>
  <c r="S27" i="18"/>
  <c r="T27" i="18"/>
  <c r="U27" i="18"/>
  <c r="V27" i="18"/>
  <c r="E28" i="18"/>
  <c r="F28" i="18"/>
  <c r="G28" i="18"/>
  <c r="H28" i="18"/>
  <c r="I28" i="18"/>
  <c r="J28" i="18"/>
  <c r="K28" i="18"/>
  <c r="L28" i="18"/>
  <c r="M28" i="18"/>
  <c r="N28" i="18"/>
  <c r="O28" i="18"/>
  <c r="P28" i="18"/>
  <c r="Q28" i="18"/>
  <c r="R28" i="18"/>
  <c r="S28" i="18"/>
  <c r="T28" i="18"/>
  <c r="U28" i="18"/>
  <c r="V28" i="18"/>
  <c r="E29" i="18"/>
  <c r="F29" i="18"/>
  <c r="G29" i="18"/>
  <c r="H29" i="18"/>
  <c r="I29" i="18"/>
  <c r="J29" i="18"/>
  <c r="K29" i="18"/>
  <c r="L29" i="18"/>
  <c r="M29" i="18"/>
  <c r="N29" i="18"/>
  <c r="O29" i="18"/>
  <c r="P29" i="18"/>
  <c r="Q29" i="18"/>
  <c r="R29" i="18"/>
  <c r="S29" i="18"/>
  <c r="T29" i="18"/>
  <c r="U29" i="18"/>
  <c r="V29" i="18"/>
  <c r="E30" i="18"/>
  <c r="F30" i="18"/>
  <c r="G30" i="18"/>
  <c r="H30" i="18"/>
  <c r="I30" i="18"/>
  <c r="J30" i="18"/>
  <c r="K30" i="18"/>
  <c r="L30" i="18"/>
  <c r="M30" i="18"/>
  <c r="N30" i="18"/>
  <c r="O30" i="18"/>
  <c r="P30" i="18"/>
  <c r="Q30" i="18"/>
  <c r="R30" i="18"/>
  <c r="S30" i="18"/>
  <c r="T30" i="18"/>
  <c r="U30" i="18"/>
  <c r="V30" i="18"/>
  <c r="D20" i="18"/>
  <c r="D21" i="18"/>
  <c r="D22" i="18"/>
  <c r="D23" i="18"/>
  <c r="D24" i="18"/>
  <c r="D25" i="18"/>
  <c r="D26" i="18"/>
  <c r="D27" i="18"/>
  <c r="D28" i="18"/>
  <c r="D29" i="18"/>
  <c r="D30" i="18"/>
  <c r="D19" i="1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A0A79A-78FF-4491-8A18-0CE11CA3055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D9ED96B-0F8F-4D12-9A86-580C9B05C1DB}" name="WorksheetConnection_Production Management Test.xlsx!Sales_Data" type="102" refreshedVersion="8" minRefreshableVersion="5">
    <extLst>
      <ext xmlns:x15="http://schemas.microsoft.com/office/spreadsheetml/2010/11/main" uri="{DE250136-89BD-433C-8126-D09CA5730AF9}">
        <x15:connection id="Sales_Data">
          <x15:rangePr sourceName="_xlcn.WorksheetConnection_ProductionManagementTest.xlsxSales_Data1"/>
        </x15:connection>
      </ext>
    </extLst>
  </connection>
  <connection id="3" xr16:uid="{1BABBEC8-4E9B-4D74-8377-76CC9E7F709C}" name="WorksheetConnection_Productivity Improvement Concep!$A$3:$W$15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ProductivityImprovementConcepA3W15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e].[Target Met %].&amp;[2.631578947368421E-1],[Range].[Target Met %].&amp;[3.157894736842105E-1],[Range].[Target Met %].&amp;[3.684210526315789E-1],[Range].[Target Met %].&amp;[5.263157894736842E-2],[Range].[Target Met %].&amp;[1.5789473684210525E-1],[Range].[Target Met %].&amp;[2.1052631578947367E-1],[Range].[Target Met %].&amp;[4.2105263157894734E-1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<sst xmlns="http://schemas.openxmlformats.org/spreadsheetml/2006/main" count="143" uniqueCount="72">
  <si>
    <t xml:space="preserve">Transactions Processed By SLA </t>
  </si>
  <si>
    <t>TSC Card-014- Credit Card Issuance and Support</t>
  </si>
  <si>
    <t>TSC Card-015- Processing of Promotional Programs Processing</t>
  </si>
  <si>
    <t>TSC Card-016- Undelivered Credit, Debit Cards, Welcome Kits &amp; Statements</t>
  </si>
  <si>
    <t>Hours Utilized  to process transactions by SLA</t>
  </si>
  <si>
    <t>Questions:</t>
  </si>
  <si>
    <t>Find average processing time per transaction?</t>
  </si>
  <si>
    <t>Identify bussiest month of the year?</t>
  </si>
  <si>
    <t xml:space="preserve">Identify resource requirement to process 95% transaction for Dec'21? </t>
  </si>
  <si>
    <t>Assume one FTE is equal to 21 working days &amp; 7.5 Hrs of production Time</t>
  </si>
  <si>
    <t>Staff ID</t>
  </si>
  <si>
    <t>Staff Member Name</t>
  </si>
  <si>
    <t>Target</t>
  </si>
  <si>
    <t>02-Jan-2023</t>
  </si>
  <si>
    <t>09-Jan-2023</t>
  </si>
  <si>
    <t>16-Jan-2023</t>
  </si>
  <si>
    <t>23-Jan-2023</t>
  </si>
  <si>
    <t>06-Feb-2023</t>
  </si>
  <si>
    <t>13-Feb-2023</t>
  </si>
  <si>
    <t>20-Feb-2023</t>
  </si>
  <si>
    <t>06-Mar-2023</t>
  </si>
  <si>
    <t>13-Mar-2023</t>
  </si>
  <si>
    <t>20-Mar-2023</t>
  </si>
  <si>
    <t>03-Apr-2023</t>
  </si>
  <si>
    <t>10-Apr-2023</t>
  </si>
  <si>
    <t>17-Apr-2023</t>
  </si>
  <si>
    <t>24-Apr-2023</t>
  </si>
  <si>
    <t>01-May-2023</t>
  </si>
  <si>
    <t>08-May-2023</t>
  </si>
  <si>
    <t xml:space="preserve">Yaser Mohamad Bader </t>
  </si>
  <si>
    <t xml:space="preserve">Lamyaa Alrashdi  </t>
  </si>
  <si>
    <t xml:space="preserve">Amgad ali - 08:00 AM </t>
  </si>
  <si>
    <t xml:space="preserve">Haja Haleel Rahman - 08:00 AM </t>
  </si>
  <si>
    <t xml:space="preserve">Alaa Almaskari </t>
  </si>
  <si>
    <t xml:space="preserve">Afra Alrashdi </t>
  </si>
  <si>
    <t xml:space="preserve">Shilpa Sasi - 08:00 AM </t>
  </si>
  <si>
    <t xml:space="preserve">FATIMA IBRAHIM </t>
  </si>
  <si>
    <t xml:space="preserve">Sara Merwad - 08:00 AM </t>
  </si>
  <si>
    <t xml:space="preserve">MARIAM ALMARASHDA </t>
  </si>
  <si>
    <t xml:space="preserve">MOHAMED ELGASIM </t>
  </si>
  <si>
    <t xml:space="preserve">Thikrayat Khattab </t>
  </si>
  <si>
    <t>&gt;90 - &lt;110</t>
  </si>
  <si>
    <t>-</t>
  </si>
  <si>
    <t>Identify repeat defaulter% (staffing missing productivity traget more than 50% of the weeks)</t>
  </si>
  <si>
    <t xml:space="preserve">Identify staff list that needs to focused to improve overall teams productivity </t>
  </si>
  <si>
    <t>Summarize the above data in best graphical view</t>
  </si>
  <si>
    <t>Summarize all observations in a single powerpoint slide</t>
  </si>
  <si>
    <t>Target Check</t>
  </si>
  <si>
    <t>Target Met %</t>
  </si>
  <si>
    <t>(Multiple Items)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</si>
  <si>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</si>
  <si>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</si>
  <si>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</si>
  <si>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</si>
  <si>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</si>
  <si>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</si>
  <si>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</si>
  <si>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</si>
  <si>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</si>
  <si>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</si>
  <si>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</si>
  <si>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</si>
  <si>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 processing time per transaction</t>
  </si>
  <si>
    <t>Bussiest month of the year</t>
  </si>
  <si>
    <t>Resource requirement to process 95% transaction for Dec'21</t>
  </si>
  <si>
    <t>95% of Total Transaction</t>
  </si>
  <si>
    <t>Avg Processing Time per Transaction for Dec 2021</t>
  </si>
  <si>
    <t>hours per transaction</t>
  </si>
  <si>
    <t>Total processing Time required</t>
  </si>
  <si>
    <t>One FTE's Monthly Production Time</t>
  </si>
  <si>
    <t>hours/month</t>
  </si>
  <si>
    <t>Number of FTE's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</si>
</sst>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;@"/>
    <numFmt numFmtId="165" formatCode="[$-409]d\-mmm\-yy;@"/>
    <numFmt numFmtId="166" formatCode="0.0"/>
    <numFmt numFmtId="167" formatCode="0.000"/>
  </numFmts>
  <fonts count="9" x14ac:knownFonts="1">
    <font>
      <sz val="11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46C0A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>
      <alignment horizontal="left" indent="1"/>
    </xf>
    <xf numFmtId="0" fontId="2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17" fontId="3" fillId="2" borderId="1" xfId="0" applyNumberFormat="1" applyFont="1" applyFill="1" applyBorder="1" applyAlignment="1">
      <alignment horizontal="center" vertical="center" wrapText="1"/>
    </xf>
    <xf numFmtId="0" fontId="6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167" fontId="0" fillId="0" borderId="0" xfId="0" applyNumberFormat="1"/>
    <xf numFmtId="2" fontId="0" fillId="0" borderId="0" xfId="0" applyNumberFormat="1"/>
    <xf numFmtId="0" fontId="8" fillId="0" borderId="0" xfId="0" applyFont="1" applyFill="1"/>
    <xf numFmtId="9" fontId="5" fillId="0" borderId="0" xfId="3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164" fontId="4" fillId="3" borderId="2" xfId="0" applyNumberFormat="1" applyFont="1" applyFill="1" applyBorder="1" applyAlignment="1">
      <alignment horizontal="center" vertical="center"/>
    </xf>
    <xf numFmtId="17" fontId="4" fillId="3" borderId="2" xfId="0" applyNumberFormat="1" applyFont="1" applyFill="1" applyBorder="1" applyAlignment="1">
      <alignment horizontal="center" vertical="center"/>
    </xf>
    <xf numFmtId="165" fontId="4" fillId="3" borderId="2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166" fontId="5" fillId="0" borderId="2" xfId="0" applyNumberFormat="1" applyFont="1" applyBorder="1" applyAlignment="1">
      <alignment horizontal="center" vertical="center"/>
    </xf>
    <xf numFmtId="9" fontId="0" fillId="0" borderId="2" xfId="3" applyFont="1" applyBorder="1"/>
  </cellXfs>
  <cellStyles count="4">
    <cellStyle name="Ctx_Hyperlink" xfId="1" xr:uid="{00000000-0005-0000-0000-000000000000}"/>
    <cellStyle name="Normal" xfId="0" builtinId="0"/>
    <cellStyle name="Normal 4" xfId="2" xr:uid="{00000000-0005-0000-0000-000002000000}"/>
    <cellStyle name="Percent" xfId="3" builtinId="5"/>
  </cellStyles>
  <dxfs count="2">
    <dxf>
      <numFmt numFmtId="13" formatCode="0%"/>
    </dxf>
    <dxf>
      <fill>
        <patternFill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0.xml"/><Relationship Id="rId7" Type="http://schemas.openxmlformats.org/officeDocument/2006/relationships/styles" Target="style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5" Type="http://schemas.openxmlformats.org/officeDocument/2006/relationships/theme" Target="theme/theme1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4" Type="http://schemas.openxmlformats.org/officeDocument/2006/relationships/pivotCacheDefinition" Target="pivotCache/pivotCacheDefinition2.xml"/><Relationship Id="rId9" Type="http://schemas.openxmlformats.org/officeDocument/2006/relationships/sheetMetadata" Target="metadata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D80D-4171-BBE7-7FD493A894D3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D80D-4171-BBE7-7FD493A894D3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D80D-4171-BBE7-7FD493A894D3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D80D-4171-BBE7-7FD493A894D3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D80D-4171-BBE7-7FD493A894D3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D80D-4171-BBE7-7FD493A894D3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D80D-4171-BBE7-7FD493A894D3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D80D-4171-BBE7-7FD493A894D3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D80D-4171-BBE7-7FD493A894D3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D80D-4171-BBE7-7FD493A894D3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D80D-4171-BBE7-7FD493A894D3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D80D-4171-BBE7-7FD493A894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'Productivity Improvement Concep'!$A$4:$A$15</c:f>
              <c:numCache>
                <c:formatCode>General</c:formatCode>
                <c:ptCount val="12"/>
                <c:pt idx="0">
                  <c:v>21392</c:v>
                </c:pt>
                <c:pt idx="1">
                  <c:v>21412</c:v>
                </c:pt>
                <c:pt idx="2">
                  <c:v>22262</c:v>
                </c:pt>
                <c:pt idx="3">
                  <c:v>22462</c:v>
                </c:pt>
                <c:pt idx="4">
                  <c:v>24546</c:v>
                </c:pt>
                <c:pt idx="5">
                  <c:v>24562</c:v>
                </c:pt>
                <c:pt idx="6">
                  <c:v>24761</c:v>
                </c:pt>
                <c:pt idx="7">
                  <c:v>24770</c:v>
                </c:pt>
                <c:pt idx="8">
                  <c:v>24789</c:v>
                </c:pt>
                <c:pt idx="9">
                  <c:v>24888</c:v>
                </c:pt>
                <c:pt idx="10">
                  <c:v>25584</c:v>
                </c:pt>
                <c:pt idx="11">
                  <c:v>26433</c:v>
                </c:pt>
              </c:numCache>
            </c:numRef>
          </c:cat>
          <c:val>
            <c:numRef>
              <c:f>'Productivity Improvement Concep'!$W$4:$W$15</c:f>
              <c:numCache>
                <c:formatCode>0%</c:formatCode>
                <c:ptCount val="12"/>
                <c:pt idx="0">
                  <c:v>5.2631578947368418E-2</c:v>
                </c:pt>
                <c:pt idx="1">
                  <c:v>0.26315789473684209</c:v>
                </c:pt>
                <c:pt idx="2">
                  <c:v>0.63157894736842102</c:v>
                </c:pt>
                <c:pt idx="3">
                  <c:v>0.78947368421052633</c:v>
                </c:pt>
                <c:pt idx="4">
                  <c:v>0.31578947368421051</c:v>
                </c:pt>
                <c:pt idx="5">
                  <c:v>0.36842105263157893</c:v>
                </c:pt>
                <c:pt idx="6">
                  <c:v>0.68421052631578949</c:v>
                </c:pt>
                <c:pt idx="7">
                  <c:v>0.52631578947368418</c:v>
                </c:pt>
                <c:pt idx="8">
                  <c:v>0.42105263157894735</c:v>
                </c:pt>
                <c:pt idx="9">
                  <c:v>0.15789473684210525</c:v>
                </c:pt>
                <c:pt idx="10">
                  <c:v>0.21052631578947367</c:v>
                </c:pt>
                <c:pt idx="11">
                  <c:v>0.57894736842105265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80D-4171-BBE7-7FD493A894D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67645320"/>
        <c:axId val="1267645680"/>
      </c:lineChart>
      <c:catAx>
        <c:axId val="1267645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645680"/>
        <c:crosses val="autoZero"/>
        <c:auto val="1"/>
        <c:lblAlgn val="ctr"/>
        <c:lblOffset val="100"/>
        <c:noMultiLvlLbl val="0"/>
      </c:catAx>
      <c:valAx>
        <c:axId val="126764568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267645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57241</xdr:colOff>
      <xdr:row>11</xdr:row>
      <xdr:rowOff>19139</xdr:rowOff>
    </xdr:from>
    <xdr:to>
      <xdr:col>33</xdr:col>
      <xdr:colOff>268310</xdr:colOff>
      <xdr:row>26</xdr:row>
      <xdr:rowOff>62606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A035F5-D9DA-5C8E-5406-D5EF6934A4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565150</xdr:colOff>
      <xdr:row>14</xdr:row>
      <xdr:rowOff>165100</xdr:rowOff>
    </xdr:from>
    <xdr:to>
      <xdr:col>20</xdr:col>
      <xdr:colOff>590550</xdr:colOff>
      <xdr:row>25</xdr:row>
      <xdr:rowOff>44450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455B948-CA02-E04D-9BEC-EA7F726A1406}"/>
            </a:ext>
          </a:extLst>
        </xdr:cNvPr>
        <xdr:cNvSpPr/>
      </xdr:nvSpPr>
      <xdr:spPr>
        <a:xfrm>
          <a:off x="12090400" y="2768600"/>
          <a:ext cx="5549900" cy="1905000"/>
        </a:xfrm>
        <a:prstGeom prst="rect">
          <a:avLst/>
        </a:prstGeom>
        <a:noFill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aikwad, Anushka" refreshedDate="45472.659414583337" backgroundQuery="1" createdVersion="8" refreshedVersion="8" minRefreshableVersion="3" recordCount="0" supportSubquery="1" supportAdvancedDrill="1" xr:uid="{1A20B92C-D846-4EC1-96E1-74B52404870A}">
  <cacheSource type="external" connectionId="1"/>
  <cacheFields count="3">
    <cacheField name="[Range].[Staff ID].[Staff ID]" caption="Staff ID" numFmtId="0" level="1">
      <sharedItems containsSemiMixedTypes="0" containsString="0" containsNumber="1" containsInteger="1" minValue="21392" maxValue="25584" count="7">
        <n v="21392"/>
        <n v="21412"/>
        <n v="24546"/>
        <n v="24562"/>
        <n v="24789"/>
        <n v="24888"/>
        <n v="25584"/>
      </sharedItems>
      <extLst>
        <ext xmlns:x15="http://schemas.microsoft.com/office/spreadsheetml/2010/11/main" uri="{4F2E5C28-24EA-4eb8-9CBF-B6C8F9C3D259}">
          <x15:cachedUniqueNames>
            <x15:cachedUniqueName index="0" name="[Range].[Staff ID].&amp;[21392]"/>
            <x15:cachedUniqueName index="1" name="[Range].[Staff ID].&amp;[21412]"/>
            <x15:cachedUniqueName index="2" name="[Range].[Staff ID].&amp;[24546]"/>
            <x15:cachedUniqueName index="3" name="[Range].[Staff ID].&amp;[24562]"/>
            <x15:cachedUniqueName index="4" name="[Range].[Staff ID].&amp;[24789]"/>
            <x15:cachedUniqueName index="5" name="[Range].[Staff ID].&amp;[24888]"/>
            <x15:cachedUniqueName index="6" name="[Range].[Staff ID].&amp;[25584]"/>
          </x15:cachedUniqueNames>
        </ext>
      </extLst>
    </cacheField>
    <cacheField name="[Measures].[Sum of Target Met %]" caption="Sum of Target Met %" numFmtId="0" hierarchy="35" level="32767"/>
    <cacheField name="[Range].[Target Met %].[Target Met %]" caption="Target Met %" numFmtId="0" hierarchy="22" level="1">
      <sharedItems containsSemiMixedTypes="0" containsNonDate="0" containsString="0"/>
    </cacheField>
  </cacheFields>
  <cacheHierarchies count="36">
    <cacheHierarchy uniqueName="[Range].[Staff ID]" caption="Staff ID" attribute="1" defaultMemberUniqueName="[Range].[Staff ID].[All]" allUniqueName="[Range].[Staff ID].[All]" dimensionUniqueName="[Range]" displayFolder="" count="2" memberValueDatatype="20" unbalanced="0">
      <fieldsUsage count="2">
        <fieldUsage x="-1"/>
        <fieldUsage x="0"/>
      </fieldsUsage>
    </cacheHierarchy>
    <cacheHierarchy uniqueName="[Range].[Staff Member Name]" caption="Staff Member Name" attribute="1" defaultMemberUniqueName="[Range].[Staff Member Name].[All]" allUniqueName="[Range].[Staff Member Name].[All]" dimensionUniqueName="[Range]" displayFolder="" count="0" memberValueDatatype="130" unbalanced="0"/>
    <cacheHierarchy uniqueName="[Range].[Target]" caption="Target" attribute="1" defaultMemberUniqueName="[Range].[Target].[All]" allUniqueName="[Range].[Target].[All]" dimensionUniqueName="[Range]" displayFolder="" count="0" memberValueDatatype="130" unbalanced="0"/>
    <cacheHierarchy uniqueName="[Range].[02-Jan-2023]" caption="02-Jan-2023" attribute="1" defaultMemberUniqueName="[Range].[02-Jan-2023].[All]" allUniqueName="[Range].[02-Jan-2023].[All]" dimensionUniqueName="[Range]" displayFolder="" count="0" memberValueDatatype="130" unbalanced="0"/>
    <cacheHierarchy uniqueName="[Range].[09-Jan-2023]" caption="09-Jan-2023" attribute="1" defaultMemberUniqueName="[Range].[09-Jan-2023].[All]" allUniqueName="[Range].[09-Jan-2023].[All]" dimensionUniqueName="[Range]" displayFolder="" count="0" memberValueDatatype="130" unbalanced="0"/>
    <cacheHierarchy uniqueName="[Range].[16-Jan-2023]" caption="16-Jan-2023" attribute="1" defaultMemberUniqueName="[Range].[16-Jan-2023].[All]" allUniqueName="[Range].[16-Jan-2023].[All]" dimensionUniqueName="[Range]" displayFolder="" count="0" memberValueDatatype="130" unbalanced="0"/>
    <cacheHierarchy uniqueName="[Range].[23-Jan-2023]" caption="23-Jan-2023" attribute="1" defaultMemberUniqueName="[Range].[23-Jan-2023].[All]" allUniqueName="[Range].[23-Jan-2023].[All]" dimensionUniqueName="[Range]" displayFolder="" count="0" memberValueDatatype="130" unbalanced="0"/>
    <cacheHierarchy uniqueName="[Range].[30-Jan-23]" caption="30-Jan-23" attribute="1" defaultMemberUniqueName="[Range].[30-Jan-23].[All]" allUniqueName="[Range].[30-Jan-23].[All]" dimensionUniqueName="[Range]" displayFolder="" count="0" memberValueDatatype="130" unbalanced="0"/>
    <cacheHierarchy uniqueName="[Range].[06-Feb-2023]" caption="06-Feb-2023" attribute="1" defaultMemberUniqueName="[Range].[06-Feb-2023].[All]" allUniqueName="[Range].[06-Feb-2023].[All]" dimensionUniqueName="[Range]" displayFolder="" count="0" memberValueDatatype="130" unbalanced="0"/>
    <cacheHierarchy uniqueName="[Range].[13-Feb-2023]" caption="13-Feb-2023" attribute="1" defaultMemberUniqueName="[Range].[13-Feb-2023].[All]" allUniqueName="[Range].[13-Feb-2023].[All]" dimensionUniqueName="[Range]" displayFolder="" count="0" memberValueDatatype="130" unbalanced="0"/>
    <cacheHierarchy uniqueName="[Range].[20-Feb-2023]" caption="20-Feb-2023" attribute="1" defaultMemberUniqueName="[Range].[20-Feb-2023].[All]" allUniqueName="[Range].[20-Feb-2023].[All]" dimensionUniqueName="[Range]" displayFolder="" count="0" memberValueDatatype="130" unbalanced="0"/>
    <cacheHierarchy uniqueName="[Range].[27-Feb-23]" caption="27-Feb-23" attribute="1" defaultMemberUniqueName="[Range].[27-Feb-23].[All]" allUniqueName="[Range].[27-Feb-23].[All]" dimensionUniqueName="[Range]" displayFolder="" count="0" memberValueDatatype="130" unbalanced="0"/>
    <cacheHierarchy uniqueName="[Range].[06-Mar-2023]" caption="06-Mar-2023" attribute="1" defaultMemberUniqueName="[Range].[06-Mar-2023].[All]" allUniqueName="[Range].[06-Mar-2023].[All]" dimensionUniqueName="[Range]" displayFolder="" count="0" memberValueDatatype="130" unbalanced="0"/>
    <cacheHierarchy uniqueName="[Range].[13-Mar-2023]" caption="13-Mar-2023" attribute="1" defaultMemberUniqueName="[Range].[13-Mar-2023].[All]" allUniqueName="[Range].[13-Mar-2023].[All]" dimensionUniqueName="[Range]" displayFolder="" count="0" memberValueDatatype="130" unbalanced="0"/>
    <cacheHierarchy uniqueName="[Range].[20-Mar-2023]" caption="20-Mar-2023" attribute="1" defaultMemberUniqueName="[Range].[20-Mar-2023].[All]" allUniqueName="[Range].[20-Mar-2023].[All]" dimensionUniqueName="[Range]" displayFolder="" count="0" memberValueDatatype="130" unbalanced="0"/>
    <cacheHierarchy uniqueName="[Range].[Mar-23]" caption="Mar-23" attribute="1" defaultMemberUniqueName="[Range].[Mar-23].[All]" allUniqueName="[Range].[Mar-23].[All]" dimensionUniqueName="[Range]" displayFolder="" count="0" memberValueDatatype="130" unbalanced="0"/>
    <cacheHierarchy uniqueName="[Range].[03-Apr-2023]" caption="03-Apr-2023" attribute="1" defaultMemberUniqueName="[Range].[03-Apr-2023].[All]" allUniqueName="[Range].[03-Apr-2023].[All]" dimensionUniqueName="[Range]" displayFolder="" count="0" memberValueDatatype="130" unbalanced="0"/>
    <cacheHierarchy uniqueName="[Range].[10-Apr-2023]" caption="10-Apr-2023" attribute="1" defaultMemberUniqueName="[Range].[10-Apr-2023].[All]" allUniqueName="[Range].[10-Apr-2023].[All]" dimensionUniqueName="[Range]" displayFolder="" count="0" memberValueDatatype="130" unbalanced="0"/>
    <cacheHierarchy uniqueName="[Range].[17-Apr-2023]" caption="17-Apr-2023" attribute="1" defaultMemberUniqueName="[Range].[17-Apr-2023].[All]" allUniqueName="[Range].[17-Apr-2023].[All]" dimensionUniqueName="[Range]" displayFolder="" count="0" memberValueDatatype="130" unbalanced="0"/>
    <cacheHierarchy uniqueName="[Range].[24-Apr-2023]" caption="24-Apr-2023" attribute="1" defaultMemberUniqueName="[Range].[24-Apr-2023].[All]" allUniqueName="[Range].[24-Apr-2023].[All]" dimensionUniqueName="[Range]" displayFolder="" count="0" memberValueDatatype="130" unbalanced="0"/>
    <cacheHierarchy uniqueName="[Range].[01-May-2023]" caption="01-May-2023" attribute="1" defaultMemberUniqueName="[Range].[01-May-2023].[All]" allUniqueName="[Range].[01-May-2023].[All]" dimensionUniqueName="[Range]" displayFolder="" count="0" memberValueDatatype="130" unbalanced="0"/>
    <cacheHierarchy uniqueName="[Range].[08-May-2023]" caption="08-May-2023" attribute="1" defaultMemberUniqueName="[Range].[08-May-2023].[All]" allUniqueName="[Range].[08-May-2023].[All]" dimensionUniqueName="[Range]" displayFolder="" count="0" memberValueDatatype="130" unbalanced="0"/>
    <cacheHierarchy uniqueName="[Range].[Target Met %]" caption="Target Met %" attribute="1" defaultMemberUniqueName="[Range].[Target Met %].[All]" allUniqueName="[Range].[Target Met %].[All]" dimensionUniqueName="[Range]" displayFolder="" count="2" memberValueDatatype="5" unbalanced="0">
      <fieldsUsage count="2">
        <fieldUsage x="-1"/>
        <fieldUsage x="2"/>
      </fieldsUsage>
    </cacheHierarchy>
    <cacheHierarchy uniqueName="[Sales_Data].[OrderDate]" caption="OrderDate" attribute="1" time="1" defaultMemberUniqueName="[Sales_Data].[OrderDate].[All]" allUniqueName="[Sales_Data].[OrderDate].[All]" dimensionUniqueName="[Sales_Data]" displayFolder="" count="0" memberValueDatatype="7" unbalanced="0"/>
    <cacheHierarchy uniqueName="[Sales_Data].[Region]" caption="Region" attribute="1" defaultMemberUniqueName="[Sales_Data].[Region].[All]" allUniqueName="[Sales_Data].[Region].[All]" dimensionUniqueName="[Sales_Data]" displayFolder="" count="0" memberValueDatatype="130" unbalanced="0"/>
    <cacheHierarchy uniqueName="[Sales_Data].[City]" caption="City" attribute="1" defaultMemberUniqueName="[Sales_Data].[City].[All]" allUniqueName="[Sales_Data].[City].[All]" dimensionUniqueName="[Sales_Data]" displayFolder="" count="0" memberValueDatatype="130" unbalanced="0"/>
    <cacheHierarchy uniqueName="[Sales_Data].[Category]" caption="Category" attribute="1" defaultMemberUniqueName="[Sales_Data].[Category].[All]" allUniqueName="[Sales_Data].[Category].[All]" dimensionUniqueName="[Sales_Data]" displayFolder="" count="0" memberValueDatatype="130" unbalanced="0"/>
    <cacheHierarchy uniqueName="[Sales_Data].[Product]" caption="Product" attribute="1" defaultMemberUniqueName="[Sales_Data].[Product].[All]" allUniqueName="[Sales_Data].[Product].[All]" dimensionUniqueName="[Sales_Data]" displayFolder="" count="0" memberValueDatatype="130" unbalanced="0"/>
    <cacheHierarchy uniqueName="[Sales_Data].[Quantity]" caption="Quantity" attribute="1" defaultMemberUniqueName="[Sales_Data].[Quantity].[All]" allUniqueName="[Sales_Data].[Quantity].[All]" dimensionUniqueName="[Sales_Data]" displayFolder="" count="0" memberValueDatatype="20" unbalanced="0"/>
    <cacheHierarchy uniqueName="[Sales_Data].[UnitPrice]" caption="UnitPrice" attribute="1" defaultMemberUniqueName="[Sales_Data].[UnitPrice].[All]" allUniqueName="[Sales_Data].[UnitPrice].[All]" dimensionUniqueName="[Sales_Data]" displayFolder="" count="0" memberValueDatatype="5" unbalanced="0"/>
    <cacheHierarchy uniqueName="[Sales_Data].[TotalPrice]" caption="TotalPrice" attribute="1" defaultMemberUniqueName="[Sales_Data].[TotalPrice].[All]" allUniqueName="[Sales_Data].[TotalPrice].[All]" dimensionUniqueName="[Sales_Data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Sales_Data]" caption="__XL_Count Sales_Data" measure="1" displayFolder="" measureGroup="Sales_Data" count="0" hidden="1"/>
    <cacheHierarchy uniqueName="[Measures].[__No measures defined]" caption="__No measures defined" measure="1" displayFolder="" count="0" hidden="1"/>
    <cacheHierarchy uniqueName="[Measures].[Sum of Staff ID]" caption="Sum of Staff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Target Met %]" caption="Sum of Target Met %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Sales_Data" uniqueName="[Sales_Data]" caption="Sales_Data"/>
  </dimensions>
  <measureGroups count="2">
    <measureGroup name="Range" caption="Range"/>
    <measureGroup name="Sales_Data" caption="Sales_Data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ikwad, Anushka" refreshedDate="45473.636329513887" createdVersion="8" refreshedVersion="8" minRefreshableVersion="3" recordCount="3" xr:uid="{860C80D5-273A-48F8-A890-F2A494D977A1}">
  <cacheSource type="worksheet">
    <worksheetSource ref="B2:M5" sheet="Production Management Concepts"/>
  </cacheSource>
  <cacheFields count="12">
    <cacheField name="Jan-21" numFmtId="0">
      <sharedItems containsSemiMixedTypes="0" containsString="0" containsNumber="1" containsInteger="1" minValue="14583" maxValue="40311"/>
    </cacheField>
    <cacheField name="Feb-21" numFmtId="0">
      <sharedItems containsSemiMixedTypes="0" containsString="0" containsNumber="1" containsInteger="1" minValue="11433" maxValue="37146"/>
    </cacheField>
    <cacheField name="Mar-21" numFmtId="0">
      <sharedItems containsSemiMixedTypes="0" containsString="0" containsNumber="1" containsInteger="1" minValue="17180" maxValue="43541"/>
    </cacheField>
    <cacheField name="Apr-21" numFmtId="0">
      <sharedItems containsSemiMixedTypes="0" containsString="0" containsNumber="1" containsInteger="1" minValue="16567" maxValue="37628"/>
    </cacheField>
    <cacheField name="May-21" numFmtId="0">
      <sharedItems containsSemiMixedTypes="0" containsString="0" containsNumber="1" containsInteger="1" minValue="8809" maxValue="36167"/>
    </cacheField>
    <cacheField name="Jun-21" numFmtId="0">
      <sharedItems containsSemiMixedTypes="0" containsString="0" containsNumber="1" containsInteger="1" minValue="11723" maxValue="37995"/>
    </cacheField>
    <cacheField name="Jul-21" numFmtId="0">
      <sharedItems containsSemiMixedTypes="0" containsString="0" containsNumber="1" containsInteger="1" minValue="9163" maxValue="31981"/>
    </cacheField>
    <cacheField name="Aug-21" numFmtId="0">
      <sharedItems containsSemiMixedTypes="0" containsString="0" containsNumber="1" containsInteger="1" minValue="11062" maxValue="36999"/>
    </cacheField>
    <cacheField name="Sep-21" numFmtId="0">
      <sharedItems containsSemiMixedTypes="0" containsString="0" containsNumber="1" containsInteger="1" minValue="10866" maxValue="42436"/>
    </cacheField>
    <cacheField name="Oct-21" numFmtId="0">
      <sharedItems containsSemiMixedTypes="0" containsString="0" containsNumber="1" containsInteger="1" minValue="9582" maxValue="40099"/>
    </cacheField>
    <cacheField name="Nov-21" numFmtId="0">
      <sharedItems containsSemiMixedTypes="0" containsString="0" containsNumber="1" containsInteger="1" minValue="11808" maxValue="41864"/>
    </cacheField>
    <cacheField name="Dec-21" numFmtId="0">
      <sharedItems containsSemiMixedTypes="0" containsString="0" containsNumber="1" containsInteger="1" minValue="11446" maxValue="370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n v="38174"/>
    <n v="31411"/>
    <n v="31943"/>
    <n v="31167"/>
    <n v="29022"/>
    <n v="35369"/>
    <n v="26878"/>
    <n v="26688"/>
    <n v="29349"/>
    <n v="22879"/>
    <n v="20819"/>
    <n v="25208"/>
  </r>
  <r>
    <n v="40311"/>
    <n v="37146"/>
    <n v="43541"/>
    <n v="37628"/>
    <n v="36167"/>
    <n v="37995"/>
    <n v="31981"/>
    <n v="36999"/>
    <n v="42436"/>
    <n v="40099"/>
    <n v="41864"/>
    <n v="37059"/>
  </r>
  <r>
    <n v="14583"/>
    <n v="11433"/>
    <n v="17180"/>
    <n v="16567"/>
    <n v="8809"/>
    <n v="11723"/>
    <n v="9163"/>
    <n v="11062"/>
    <n v="10866"/>
    <n v="9582"/>
    <n v="11808"/>
    <n v="114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DE3B0B-4F12-4E92-9B6A-FC9C4A17B646}" name="PivotTable3" cacheId="44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 rowHeaderCaption="Staff ID">
  <location ref="AB3:AC10" firstHeaderRow="1" firstDataRow="1" firstDataCol="1" rowPageCount="1" colPageCount="1"/>
  <pivotFields count="3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pageFields count="1">
    <pageField fld="2" hier="22" name="[Range].[Target Met %].&amp;[2.631578947368421E-1]" cap="0.263157894736842"/>
  </pageFields>
  <dataFields count="1">
    <dataField name="Target Met %" fld="1" baseField="0" baseItem="0"/>
  </dataFields>
  <formats count="1">
    <format dxfId="0">
      <pivotArea collapsedLevelsAreSubtotals="1" fieldPosition="0">
        <references count="1">
          <reference field="0" count="0"/>
        </references>
      </pivotArea>
    </format>
  </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7" level="1">
        <member name="[Range].[Target Met %].&amp;[2.631578947368421E-1]"/>
        <member name="[Range].[Target Met %].&amp;[3.157894736842105E-1]"/>
        <member name="[Range].[Target Met %].&amp;[3.684210526315789E-1]"/>
        <member name="[Range].[Target Met %].&amp;[5.263157894736842E-2]"/>
        <member name="[Range].[Target Met %].&amp;[1.5789473684210525E-1]"/>
        <member name="[Range].[Target Met %].&amp;[2.1052631578947367E-1]"/>
        <member name="[Range].[Target Met %].&amp;[4.2105263157894734E-1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Target Met %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roductivity Improvement Concep!$A$3:$W$1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624F06-7037-4824-AB0F-F794FD28706D}" name="PivotTable61" cacheId="4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O9:Z10" firstHeaderRow="0" firstDataRow="1" firstDataCol="0"/>
  <pivotFields count="12"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Jan" fld="0" baseField="0" baseItem="1"/>
    <dataField name="Feb" fld="1" baseField="0" baseItem="1"/>
    <dataField name="Mar" fld="2" baseField="0" baseItem="2"/>
    <dataField name="Apr" fld="3" baseField="0" baseItem="3"/>
    <dataField name="May" fld="4" baseField="0" baseItem="4"/>
    <dataField name="Jun" fld="5" baseField="0" baseItem="5"/>
    <dataField name="Jul" fld="6" baseField="0" baseItem="6"/>
    <dataField name="Aug" fld="7" baseField="0" baseItem="7"/>
    <dataField name="Sep" fld="8" baseField="0" baseItem="8"/>
    <dataField name="Oct" fld="9" baseField="0" baseItem="9"/>
    <dataField name="Nov" fld="10" baseField="0" baseItem="10"/>
    <dataField name="Dec" fld="11" baseField="0" baseItem="1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1"/>
  <sheetViews>
    <sheetView showGridLines="0" topLeftCell="J1" zoomScale="71" zoomScaleNormal="71" workbookViewId="0">
      <selection activeCell="Y5" sqref="Y5"/>
    </sheetView>
  </sheetViews>
  <sheetFormatPr defaultRowHeight="14.5" x14ac:dyDescent="0.35"/>
  <cols>
    <col min="1" max="1" width="78.54296875" bestFit="1" customWidth="1"/>
    <col min="2" max="2" width="23.54296875" bestFit="1" customWidth="1"/>
    <col min="3" max="3" width="8.08984375" customWidth="1"/>
    <col min="4" max="7" width="9.453125" customWidth="1"/>
    <col min="8" max="8" width="8.08984375" bestFit="1" customWidth="1"/>
    <col min="9" max="11" width="9.6328125" customWidth="1"/>
    <col min="12" max="12" width="8.26953125" bestFit="1" customWidth="1"/>
    <col min="13" max="15" width="10.08984375" customWidth="1"/>
    <col min="16" max="16" width="6.08984375" customWidth="1"/>
    <col min="17" max="20" width="9.6328125" customWidth="1"/>
    <col min="21" max="22" width="10.36328125" customWidth="1"/>
    <col min="23" max="23" width="10.6328125" bestFit="1" customWidth="1"/>
    <col min="28" max="28" width="12" bestFit="1" customWidth="1"/>
    <col min="29" max="29" width="17.54296875" bestFit="1" customWidth="1"/>
  </cols>
  <sheetData>
    <row r="1" spans="1:29" x14ac:dyDescent="0.35">
      <c r="AB1" s="4" t="s">
        <v>48</v>
      </c>
      <c r="AC1" t="s" vm="1">
        <v>49</v>
      </c>
    </row>
    <row r="3" spans="1:29" x14ac:dyDescent="0.35">
      <c r="A3" s="11" t="s">
        <v>10</v>
      </c>
      <c r="B3" s="11" t="s">
        <v>11</v>
      </c>
      <c r="C3" s="11" t="s">
        <v>12</v>
      </c>
      <c r="D3" s="12" t="s">
        <v>13</v>
      </c>
      <c r="E3" s="13" t="s">
        <v>14</v>
      </c>
      <c r="F3" s="12" t="s">
        <v>15</v>
      </c>
      <c r="G3" s="13" t="s">
        <v>16</v>
      </c>
      <c r="H3" s="14">
        <v>44956</v>
      </c>
      <c r="I3" s="13" t="s">
        <v>17</v>
      </c>
      <c r="J3" s="13" t="s">
        <v>18</v>
      </c>
      <c r="K3" s="13" t="s">
        <v>19</v>
      </c>
      <c r="L3" s="14">
        <v>44984</v>
      </c>
      <c r="M3" s="13" t="s">
        <v>20</v>
      </c>
      <c r="N3" s="13" t="s">
        <v>21</v>
      </c>
      <c r="O3" s="13" t="s">
        <v>22</v>
      </c>
      <c r="P3" s="13">
        <v>45012</v>
      </c>
      <c r="Q3" s="13" t="s">
        <v>23</v>
      </c>
      <c r="R3" s="13" t="s">
        <v>24</v>
      </c>
      <c r="S3" s="13" t="s">
        <v>25</v>
      </c>
      <c r="T3" s="13" t="s">
        <v>26</v>
      </c>
      <c r="U3" s="13" t="s">
        <v>27</v>
      </c>
      <c r="V3" s="13" t="s">
        <v>28</v>
      </c>
      <c r="W3" s="13" t="s">
        <v>48</v>
      </c>
      <c r="X3" s="10"/>
      <c r="AB3" s="4" t="s">
        <v>10</v>
      </c>
      <c r="AC3" t="s">
        <v>48</v>
      </c>
    </row>
    <row r="4" spans="1:29" x14ac:dyDescent="0.35">
      <c r="A4" s="15">
        <v>21392</v>
      </c>
      <c r="B4" s="15" t="s">
        <v>29</v>
      </c>
      <c r="C4" s="16" t="s">
        <v>41</v>
      </c>
      <c r="D4" s="16">
        <v>107</v>
      </c>
      <c r="E4" s="16">
        <v>109</v>
      </c>
      <c r="F4" s="16">
        <v>105</v>
      </c>
      <c r="G4" s="16">
        <v>105</v>
      </c>
      <c r="H4" s="16">
        <v>104</v>
      </c>
      <c r="I4" s="16">
        <v>112</v>
      </c>
      <c r="J4" s="16">
        <v>109</v>
      </c>
      <c r="K4" s="16">
        <v>109</v>
      </c>
      <c r="L4" s="16">
        <v>107</v>
      </c>
      <c r="M4" s="16">
        <v>103</v>
      </c>
      <c r="N4" s="16">
        <v>107</v>
      </c>
      <c r="O4" s="16">
        <v>105</v>
      </c>
      <c r="P4" s="16">
        <v>100</v>
      </c>
      <c r="Q4" s="16">
        <v>104</v>
      </c>
      <c r="R4" s="16">
        <v>108</v>
      </c>
      <c r="S4" s="16">
        <v>107</v>
      </c>
      <c r="T4" s="16">
        <v>97</v>
      </c>
      <c r="U4" s="16">
        <v>100</v>
      </c>
      <c r="V4" s="16">
        <v>108</v>
      </c>
      <c r="W4" s="17">
        <f>SUM(D19:V19)/COUNTA(D19:V19)</f>
        <v>5.2631578947368418E-2</v>
      </c>
      <c r="X4" s="10"/>
      <c r="AB4" s="5">
        <v>21392</v>
      </c>
      <c r="AC4" s="6">
        <v>5.2631578947368418E-2</v>
      </c>
    </row>
    <row r="5" spans="1:29" x14ac:dyDescent="0.35">
      <c r="A5" s="15">
        <v>21412</v>
      </c>
      <c r="B5" s="15" t="s">
        <v>30</v>
      </c>
      <c r="C5" s="16" t="s">
        <v>41</v>
      </c>
      <c r="D5" s="16" t="s">
        <v>42</v>
      </c>
      <c r="E5" s="16">
        <v>106</v>
      </c>
      <c r="F5" s="16">
        <v>102</v>
      </c>
      <c r="G5" s="16">
        <v>105</v>
      </c>
      <c r="H5" s="16">
        <v>101</v>
      </c>
      <c r="I5" s="16">
        <v>110</v>
      </c>
      <c r="J5" s="16">
        <v>103</v>
      </c>
      <c r="K5" s="16">
        <v>116</v>
      </c>
      <c r="L5" s="16">
        <v>110</v>
      </c>
      <c r="M5" s="16">
        <v>109</v>
      </c>
      <c r="N5" s="16">
        <v>105</v>
      </c>
      <c r="O5" s="16">
        <v>140</v>
      </c>
      <c r="P5" s="16">
        <v>107</v>
      </c>
      <c r="Q5" s="16">
        <v>102</v>
      </c>
      <c r="R5" s="16">
        <v>105</v>
      </c>
      <c r="S5" s="16">
        <v>105</v>
      </c>
      <c r="T5" s="16">
        <v>115</v>
      </c>
      <c r="U5" s="16">
        <v>103</v>
      </c>
      <c r="V5" s="16">
        <v>104</v>
      </c>
      <c r="W5" s="17">
        <f t="shared" ref="W5:W15" si="0">SUM(D20:V20)/COUNTA(D20:V20)</f>
        <v>0.26315789473684209</v>
      </c>
      <c r="X5" s="10"/>
      <c r="AB5" s="5">
        <v>21412</v>
      </c>
      <c r="AC5" s="6">
        <v>0.26315789473684209</v>
      </c>
    </row>
    <row r="6" spans="1:29" x14ac:dyDescent="0.35">
      <c r="A6" s="15">
        <v>22262</v>
      </c>
      <c r="B6" s="15" t="s">
        <v>31</v>
      </c>
      <c r="C6" s="16" t="s">
        <v>41</v>
      </c>
      <c r="D6" s="16">
        <v>109</v>
      </c>
      <c r="E6" s="16">
        <v>107</v>
      </c>
      <c r="F6" s="16" t="s">
        <v>42</v>
      </c>
      <c r="G6" s="16" t="s">
        <v>42</v>
      </c>
      <c r="H6" s="16">
        <v>110</v>
      </c>
      <c r="I6" s="16">
        <v>129</v>
      </c>
      <c r="J6" s="16">
        <v>125</v>
      </c>
      <c r="K6" s="16">
        <v>117</v>
      </c>
      <c r="L6" s="16">
        <v>118</v>
      </c>
      <c r="M6" s="16">
        <v>116</v>
      </c>
      <c r="N6" s="16">
        <v>115</v>
      </c>
      <c r="O6" s="16">
        <v>118</v>
      </c>
      <c r="P6" s="16">
        <v>110</v>
      </c>
      <c r="Q6" s="16">
        <v>122</v>
      </c>
      <c r="R6" s="16">
        <v>106</v>
      </c>
      <c r="S6" s="16">
        <v>102</v>
      </c>
      <c r="T6" s="16" t="s">
        <v>42</v>
      </c>
      <c r="U6" s="16">
        <v>115</v>
      </c>
      <c r="V6" s="16">
        <v>113</v>
      </c>
      <c r="W6" s="17">
        <f t="shared" si="0"/>
        <v>0.63157894736842102</v>
      </c>
      <c r="X6" s="10"/>
      <c r="AB6" s="5">
        <v>24546</v>
      </c>
      <c r="AC6" s="6">
        <v>0.31578947368421051</v>
      </c>
    </row>
    <row r="7" spans="1:29" x14ac:dyDescent="0.35">
      <c r="A7" s="15">
        <v>22462</v>
      </c>
      <c r="B7" s="15" t="s">
        <v>32</v>
      </c>
      <c r="C7" s="16" t="s">
        <v>41</v>
      </c>
      <c r="D7" s="16" t="s">
        <v>42</v>
      </c>
      <c r="E7" s="16">
        <v>113</v>
      </c>
      <c r="F7" s="16">
        <v>107</v>
      </c>
      <c r="G7" s="16">
        <v>111</v>
      </c>
      <c r="H7" s="16">
        <v>116</v>
      </c>
      <c r="I7" s="16">
        <v>120</v>
      </c>
      <c r="J7" s="16">
        <v>129</v>
      </c>
      <c r="K7" s="16">
        <v>124</v>
      </c>
      <c r="L7" s="16">
        <v>111</v>
      </c>
      <c r="M7" s="16">
        <v>119</v>
      </c>
      <c r="N7" s="16">
        <v>114</v>
      </c>
      <c r="O7" s="16">
        <v>121</v>
      </c>
      <c r="P7" s="16">
        <v>116</v>
      </c>
      <c r="Q7" s="16">
        <v>124</v>
      </c>
      <c r="R7" s="16">
        <v>116</v>
      </c>
      <c r="S7" s="16">
        <v>109</v>
      </c>
      <c r="T7" s="16">
        <v>117</v>
      </c>
      <c r="U7" s="16">
        <v>109</v>
      </c>
      <c r="V7" s="16">
        <v>111</v>
      </c>
      <c r="W7" s="17">
        <f t="shared" si="0"/>
        <v>0.78947368421052633</v>
      </c>
      <c r="X7" s="10"/>
      <c r="AB7" s="5">
        <v>24562</v>
      </c>
      <c r="AC7" s="6">
        <v>0.36842105263157893</v>
      </c>
    </row>
    <row r="8" spans="1:29" x14ac:dyDescent="0.35">
      <c r="A8" s="15">
        <v>24546</v>
      </c>
      <c r="B8" s="15" t="s">
        <v>33</v>
      </c>
      <c r="C8" s="16" t="s">
        <v>41</v>
      </c>
      <c r="D8" s="16">
        <v>82</v>
      </c>
      <c r="E8" s="16">
        <v>106</v>
      </c>
      <c r="F8" s="16">
        <v>103</v>
      </c>
      <c r="G8" s="16">
        <v>76</v>
      </c>
      <c r="H8" s="16">
        <v>91</v>
      </c>
      <c r="I8" s="16">
        <v>107</v>
      </c>
      <c r="J8" s="16">
        <v>104</v>
      </c>
      <c r="K8" s="16">
        <v>121</v>
      </c>
      <c r="L8" s="16">
        <v>78</v>
      </c>
      <c r="M8" s="16">
        <v>91</v>
      </c>
      <c r="N8" s="16">
        <v>106</v>
      </c>
      <c r="O8" s="16">
        <v>112</v>
      </c>
      <c r="P8" s="16">
        <v>108</v>
      </c>
      <c r="Q8" s="16">
        <v>100</v>
      </c>
      <c r="R8" s="16">
        <v>102</v>
      </c>
      <c r="S8" s="16">
        <v>102</v>
      </c>
      <c r="T8" s="16">
        <v>123</v>
      </c>
      <c r="U8" s="16">
        <v>109</v>
      </c>
      <c r="V8" s="16" t="s">
        <v>42</v>
      </c>
      <c r="W8" s="17">
        <f t="shared" si="0"/>
        <v>0.31578947368421051</v>
      </c>
      <c r="X8" s="10"/>
      <c r="AB8" s="5">
        <v>24789</v>
      </c>
      <c r="AC8" s="6">
        <v>0.42105263157894735</v>
      </c>
    </row>
    <row r="9" spans="1:29" x14ac:dyDescent="0.35">
      <c r="A9" s="15">
        <v>24562</v>
      </c>
      <c r="B9" s="15" t="s">
        <v>34</v>
      </c>
      <c r="C9" s="16" t="s">
        <v>41</v>
      </c>
      <c r="D9" s="16">
        <v>52</v>
      </c>
      <c r="E9" s="16">
        <v>108</v>
      </c>
      <c r="F9" s="16">
        <v>104</v>
      </c>
      <c r="G9" s="16">
        <v>104</v>
      </c>
      <c r="H9" s="16" t="s">
        <v>42</v>
      </c>
      <c r="I9" s="16">
        <v>122</v>
      </c>
      <c r="J9" s="16">
        <v>123</v>
      </c>
      <c r="K9" s="16">
        <v>119</v>
      </c>
      <c r="L9" s="16">
        <v>96</v>
      </c>
      <c r="M9" s="16">
        <v>75</v>
      </c>
      <c r="N9" s="16">
        <v>102</v>
      </c>
      <c r="O9" s="16">
        <v>103</v>
      </c>
      <c r="P9" s="16">
        <v>94</v>
      </c>
      <c r="Q9" s="16">
        <v>0</v>
      </c>
      <c r="R9" s="16">
        <v>57</v>
      </c>
      <c r="S9" s="16" t="s">
        <v>42</v>
      </c>
      <c r="T9" s="16" t="s">
        <v>42</v>
      </c>
      <c r="U9" s="16" t="s">
        <v>42</v>
      </c>
      <c r="V9" s="16" t="s">
        <v>42</v>
      </c>
      <c r="W9" s="17">
        <f t="shared" si="0"/>
        <v>0.36842105263157893</v>
      </c>
      <c r="X9" s="10"/>
      <c r="AB9" s="5">
        <v>24888</v>
      </c>
      <c r="AC9" s="6">
        <v>0.15789473684210525</v>
      </c>
    </row>
    <row r="10" spans="1:29" x14ac:dyDescent="0.35">
      <c r="A10" s="15">
        <v>24761</v>
      </c>
      <c r="B10" s="15" t="s">
        <v>35</v>
      </c>
      <c r="C10" s="16" t="s">
        <v>41</v>
      </c>
      <c r="D10" s="16">
        <v>73</v>
      </c>
      <c r="E10" s="16">
        <v>103</v>
      </c>
      <c r="F10" s="16">
        <v>106</v>
      </c>
      <c r="G10" s="16">
        <v>105</v>
      </c>
      <c r="H10" s="16">
        <v>105</v>
      </c>
      <c r="I10" s="16">
        <v>168</v>
      </c>
      <c r="J10" s="16">
        <v>157</v>
      </c>
      <c r="K10" s="16">
        <v>133</v>
      </c>
      <c r="L10" s="16">
        <v>128</v>
      </c>
      <c r="M10" s="16">
        <v>124</v>
      </c>
      <c r="N10" s="16">
        <v>115</v>
      </c>
      <c r="O10" s="16">
        <v>130</v>
      </c>
      <c r="P10" s="16">
        <v>128</v>
      </c>
      <c r="Q10" s="16">
        <v>120</v>
      </c>
      <c r="R10" s="16">
        <v>109</v>
      </c>
      <c r="S10" s="16">
        <v>119</v>
      </c>
      <c r="T10" s="16" t="s">
        <v>42</v>
      </c>
      <c r="U10" s="16">
        <v>117</v>
      </c>
      <c r="V10" s="16">
        <v>114</v>
      </c>
      <c r="W10" s="17">
        <f t="shared" si="0"/>
        <v>0.68421052631578949</v>
      </c>
      <c r="X10" s="10"/>
      <c r="AB10" s="5">
        <v>25584</v>
      </c>
      <c r="AC10" s="6">
        <v>0.21052631578947367</v>
      </c>
    </row>
    <row r="11" spans="1:29" x14ac:dyDescent="0.35">
      <c r="A11" s="15">
        <v>24770</v>
      </c>
      <c r="B11" s="15" t="s">
        <v>36</v>
      </c>
      <c r="C11" s="16" t="s">
        <v>41</v>
      </c>
      <c r="D11" s="16">
        <v>95</v>
      </c>
      <c r="E11" s="16">
        <v>104</v>
      </c>
      <c r="F11" s="16">
        <v>105</v>
      </c>
      <c r="G11" s="16">
        <v>111</v>
      </c>
      <c r="H11" s="16">
        <v>114</v>
      </c>
      <c r="I11" s="16">
        <v>118</v>
      </c>
      <c r="J11" s="16">
        <v>141</v>
      </c>
      <c r="K11" s="16">
        <v>144</v>
      </c>
      <c r="L11" s="16">
        <v>130</v>
      </c>
      <c r="M11" s="16">
        <v>134</v>
      </c>
      <c r="N11" s="16">
        <v>127</v>
      </c>
      <c r="O11" s="16">
        <v>97</v>
      </c>
      <c r="P11" s="16">
        <v>113</v>
      </c>
      <c r="Q11" s="16">
        <v>98</v>
      </c>
      <c r="R11" s="16">
        <v>104</v>
      </c>
      <c r="S11" s="16" t="s">
        <v>42</v>
      </c>
      <c r="T11" s="16">
        <v>118</v>
      </c>
      <c r="U11" s="16">
        <v>105</v>
      </c>
      <c r="V11" s="16">
        <v>109</v>
      </c>
      <c r="W11" s="17">
        <f t="shared" si="0"/>
        <v>0.52631578947368418</v>
      </c>
      <c r="X11" s="10"/>
    </row>
    <row r="12" spans="1:29" x14ac:dyDescent="0.35">
      <c r="A12" s="15">
        <v>24789</v>
      </c>
      <c r="B12" s="15" t="s">
        <v>37</v>
      </c>
      <c r="C12" s="16" t="s">
        <v>41</v>
      </c>
      <c r="D12" s="16">
        <v>137</v>
      </c>
      <c r="E12" s="16">
        <v>109</v>
      </c>
      <c r="F12" s="16">
        <v>108</v>
      </c>
      <c r="G12" s="16">
        <v>112</v>
      </c>
      <c r="H12" s="16">
        <v>112</v>
      </c>
      <c r="I12" s="16">
        <v>131</v>
      </c>
      <c r="J12" s="16">
        <v>129</v>
      </c>
      <c r="K12" s="16">
        <v>133</v>
      </c>
      <c r="L12" s="16">
        <v>116</v>
      </c>
      <c r="M12" s="16" t="s">
        <v>42</v>
      </c>
      <c r="N12" s="16">
        <v>0</v>
      </c>
      <c r="O12" s="16" t="s">
        <v>42</v>
      </c>
      <c r="P12" s="16" t="s">
        <v>42</v>
      </c>
      <c r="Q12" s="16" t="s">
        <v>42</v>
      </c>
      <c r="R12" s="16" t="s">
        <v>42</v>
      </c>
      <c r="S12" s="16" t="s">
        <v>42</v>
      </c>
      <c r="T12" s="16" t="s">
        <v>42</v>
      </c>
      <c r="U12" s="16" t="s">
        <v>42</v>
      </c>
      <c r="V12" s="16">
        <v>91</v>
      </c>
      <c r="W12" s="17">
        <f t="shared" si="0"/>
        <v>0.42105263157894735</v>
      </c>
      <c r="X12" s="10"/>
    </row>
    <row r="13" spans="1:29" x14ac:dyDescent="0.35">
      <c r="A13" s="15">
        <v>24888</v>
      </c>
      <c r="B13" s="15" t="s">
        <v>38</v>
      </c>
      <c r="C13" s="16" t="s">
        <v>41</v>
      </c>
      <c r="D13" s="16">
        <v>80</v>
      </c>
      <c r="E13" s="16">
        <v>106</v>
      </c>
      <c r="F13" s="16">
        <v>103</v>
      </c>
      <c r="G13" s="16">
        <v>125</v>
      </c>
      <c r="H13" s="16">
        <v>102</v>
      </c>
      <c r="I13" s="16">
        <v>101</v>
      </c>
      <c r="J13" s="16">
        <v>99</v>
      </c>
      <c r="K13" s="16">
        <v>117</v>
      </c>
      <c r="L13" s="16">
        <v>97</v>
      </c>
      <c r="M13" s="16">
        <v>108</v>
      </c>
      <c r="N13" s="16" t="s">
        <v>42</v>
      </c>
      <c r="O13" s="16" t="s">
        <v>42</v>
      </c>
      <c r="P13" s="16" t="s">
        <v>42</v>
      </c>
      <c r="Q13" s="16" t="s">
        <v>42</v>
      </c>
      <c r="R13" s="16" t="s">
        <v>42</v>
      </c>
      <c r="S13" s="16" t="s">
        <v>42</v>
      </c>
      <c r="T13" s="16" t="s">
        <v>42</v>
      </c>
      <c r="U13" s="16" t="s">
        <v>42</v>
      </c>
      <c r="V13" s="16" t="s">
        <v>42</v>
      </c>
      <c r="W13" s="17">
        <f t="shared" si="0"/>
        <v>0.15789473684210525</v>
      </c>
      <c r="X13" s="10"/>
    </row>
    <row r="14" spans="1:29" x14ac:dyDescent="0.35">
      <c r="A14" s="15">
        <v>25584</v>
      </c>
      <c r="B14" s="15" t="s">
        <v>39</v>
      </c>
      <c r="C14" s="16" t="s">
        <v>41</v>
      </c>
      <c r="D14" s="16">
        <v>91</v>
      </c>
      <c r="E14" s="16">
        <v>89</v>
      </c>
      <c r="F14" s="16">
        <v>104</v>
      </c>
      <c r="G14" s="16">
        <v>94</v>
      </c>
      <c r="H14" s="16">
        <v>104</v>
      </c>
      <c r="I14" s="16" t="s">
        <v>42</v>
      </c>
      <c r="J14" s="16" t="s">
        <v>42</v>
      </c>
      <c r="K14" s="16" t="s">
        <v>42</v>
      </c>
      <c r="L14" s="16" t="s">
        <v>42</v>
      </c>
      <c r="M14" s="16" t="s">
        <v>42</v>
      </c>
      <c r="N14" s="16">
        <v>216</v>
      </c>
      <c r="O14" s="16">
        <v>102</v>
      </c>
      <c r="P14" s="16">
        <v>115</v>
      </c>
      <c r="Q14" s="16">
        <v>97</v>
      </c>
      <c r="R14" s="16">
        <v>104</v>
      </c>
      <c r="S14" s="16">
        <v>102</v>
      </c>
      <c r="T14" s="16">
        <v>110</v>
      </c>
      <c r="U14" s="16">
        <v>106</v>
      </c>
      <c r="V14" s="16">
        <v>106</v>
      </c>
      <c r="W14" s="17">
        <f t="shared" si="0"/>
        <v>0.21052631578947367</v>
      </c>
      <c r="X14" s="10"/>
    </row>
    <row r="15" spans="1:29" x14ac:dyDescent="0.35">
      <c r="A15" s="15">
        <v>26433</v>
      </c>
      <c r="B15" s="15" t="s">
        <v>40</v>
      </c>
      <c r="C15" s="16" t="s">
        <v>41</v>
      </c>
      <c r="D15" s="16" t="s">
        <v>42</v>
      </c>
      <c r="E15" s="16" t="s">
        <v>42</v>
      </c>
      <c r="F15" s="16" t="s">
        <v>42</v>
      </c>
      <c r="G15" s="16" t="s">
        <v>42</v>
      </c>
      <c r="H15" s="16" t="s">
        <v>42</v>
      </c>
      <c r="I15" s="16" t="s">
        <v>42</v>
      </c>
      <c r="J15" s="16">
        <v>96</v>
      </c>
      <c r="K15" s="16">
        <v>121</v>
      </c>
      <c r="L15" s="16">
        <v>96</v>
      </c>
      <c r="M15" s="16">
        <v>116</v>
      </c>
      <c r="N15" s="16">
        <v>123</v>
      </c>
      <c r="O15" s="16">
        <v>120</v>
      </c>
      <c r="P15" s="16">
        <v>129</v>
      </c>
      <c r="Q15" s="16">
        <v>127</v>
      </c>
      <c r="R15" s="16">
        <v>112</v>
      </c>
      <c r="S15" s="16">
        <v>120</v>
      </c>
      <c r="T15" s="16">
        <v>129</v>
      </c>
      <c r="U15" s="16">
        <v>124</v>
      </c>
      <c r="V15" s="16">
        <v>115</v>
      </c>
      <c r="W15" s="17">
        <f t="shared" si="0"/>
        <v>0.57894736842105265</v>
      </c>
      <c r="X15" s="10"/>
    </row>
    <row r="18" spans="1:23" x14ac:dyDescent="0.35">
      <c r="A18" s="2" t="s">
        <v>5</v>
      </c>
    </row>
    <row r="19" spans="1:23" x14ac:dyDescent="0.35">
      <c r="A19" t="s">
        <v>43</v>
      </c>
      <c r="B19" s="9" t="s">
        <v>47</v>
      </c>
      <c r="C19" s="9"/>
      <c r="D19" s="9">
        <f>IF(D4="-",0,IF(AND(D4&gt;90,D4&lt;110),0,1))</f>
        <v>0</v>
      </c>
      <c r="E19" s="9">
        <f t="shared" ref="E19:V30" si="1">IF(E4="-",0,IF(AND(E4&gt;90,E4&lt;110),0,1))</f>
        <v>0</v>
      </c>
      <c r="F19" s="9">
        <f t="shared" si="1"/>
        <v>0</v>
      </c>
      <c r="G19" s="9">
        <f t="shared" si="1"/>
        <v>0</v>
      </c>
      <c r="H19" s="9">
        <f t="shared" si="1"/>
        <v>0</v>
      </c>
      <c r="I19" s="9">
        <f t="shared" si="1"/>
        <v>1</v>
      </c>
      <c r="J19" s="9">
        <f t="shared" si="1"/>
        <v>0</v>
      </c>
      <c r="K19" s="9">
        <f t="shared" si="1"/>
        <v>0</v>
      </c>
      <c r="L19" s="9">
        <f t="shared" si="1"/>
        <v>0</v>
      </c>
      <c r="M19" s="9">
        <f t="shared" si="1"/>
        <v>0</v>
      </c>
      <c r="N19" s="9">
        <f t="shared" si="1"/>
        <v>0</v>
      </c>
      <c r="O19" s="9">
        <f t="shared" si="1"/>
        <v>0</v>
      </c>
      <c r="P19" s="9">
        <f t="shared" si="1"/>
        <v>0</v>
      </c>
      <c r="Q19" s="9">
        <f t="shared" si="1"/>
        <v>0</v>
      </c>
      <c r="R19" s="9">
        <f t="shared" si="1"/>
        <v>0</v>
      </c>
      <c r="S19" s="9">
        <f t="shared" si="1"/>
        <v>0</v>
      </c>
      <c r="T19" s="9">
        <f t="shared" si="1"/>
        <v>0</v>
      </c>
      <c r="U19" s="9">
        <f t="shared" si="1"/>
        <v>0</v>
      </c>
      <c r="V19" s="9">
        <f t="shared" si="1"/>
        <v>0</v>
      </c>
      <c r="W19" s="9"/>
    </row>
    <row r="20" spans="1:23" x14ac:dyDescent="0.35">
      <c r="A20" t="s">
        <v>44</v>
      </c>
      <c r="B20" s="9"/>
      <c r="C20" s="9"/>
      <c r="D20" s="9">
        <f t="shared" ref="D20:S30" si="2">IF(D5="-",0,IF(AND(D5&gt;90,D5&lt;110),0,1))</f>
        <v>0</v>
      </c>
      <c r="E20" s="9">
        <f t="shared" si="2"/>
        <v>0</v>
      </c>
      <c r="F20" s="9">
        <f t="shared" si="2"/>
        <v>0</v>
      </c>
      <c r="G20" s="9">
        <f t="shared" si="2"/>
        <v>0</v>
      </c>
      <c r="H20" s="9">
        <f t="shared" si="2"/>
        <v>0</v>
      </c>
      <c r="I20" s="9">
        <f t="shared" si="2"/>
        <v>1</v>
      </c>
      <c r="J20" s="9">
        <f t="shared" si="2"/>
        <v>0</v>
      </c>
      <c r="K20" s="9">
        <f t="shared" si="2"/>
        <v>1</v>
      </c>
      <c r="L20" s="9">
        <f t="shared" si="2"/>
        <v>1</v>
      </c>
      <c r="M20" s="9">
        <f t="shared" si="2"/>
        <v>0</v>
      </c>
      <c r="N20" s="9">
        <f t="shared" si="2"/>
        <v>0</v>
      </c>
      <c r="O20" s="9">
        <f t="shared" si="2"/>
        <v>1</v>
      </c>
      <c r="P20" s="9">
        <f t="shared" si="2"/>
        <v>0</v>
      </c>
      <c r="Q20" s="9">
        <f t="shared" si="2"/>
        <v>0</v>
      </c>
      <c r="R20" s="9">
        <f t="shared" si="2"/>
        <v>0</v>
      </c>
      <c r="S20" s="9">
        <f t="shared" si="2"/>
        <v>0</v>
      </c>
      <c r="T20" s="9">
        <f t="shared" si="1"/>
        <v>1</v>
      </c>
      <c r="U20" s="9">
        <f t="shared" si="1"/>
        <v>0</v>
      </c>
      <c r="V20" s="9">
        <f t="shared" si="1"/>
        <v>0</v>
      </c>
      <c r="W20" s="9"/>
    </row>
    <row r="21" spans="1:23" x14ac:dyDescent="0.35">
      <c r="A21" t="s">
        <v>45</v>
      </c>
      <c r="B21" s="9"/>
      <c r="C21" s="9"/>
      <c r="D21" s="9">
        <f t="shared" si="2"/>
        <v>0</v>
      </c>
      <c r="E21" s="9">
        <f t="shared" si="1"/>
        <v>0</v>
      </c>
      <c r="F21" s="9">
        <f t="shared" si="1"/>
        <v>0</v>
      </c>
      <c r="G21" s="9">
        <f t="shared" si="1"/>
        <v>0</v>
      </c>
      <c r="H21" s="9">
        <f t="shared" si="1"/>
        <v>1</v>
      </c>
      <c r="I21" s="9">
        <f t="shared" si="1"/>
        <v>1</v>
      </c>
      <c r="J21" s="9">
        <f t="shared" si="1"/>
        <v>1</v>
      </c>
      <c r="K21" s="9">
        <f t="shared" si="1"/>
        <v>1</v>
      </c>
      <c r="L21" s="9">
        <f t="shared" si="1"/>
        <v>1</v>
      </c>
      <c r="M21" s="9">
        <f t="shared" si="1"/>
        <v>1</v>
      </c>
      <c r="N21" s="9">
        <f t="shared" si="1"/>
        <v>1</v>
      </c>
      <c r="O21" s="9">
        <f t="shared" si="1"/>
        <v>1</v>
      </c>
      <c r="P21" s="9">
        <f t="shared" si="1"/>
        <v>1</v>
      </c>
      <c r="Q21" s="9">
        <f t="shared" si="1"/>
        <v>1</v>
      </c>
      <c r="R21" s="9">
        <f t="shared" si="1"/>
        <v>0</v>
      </c>
      <c r="S21" s="9">
        <f t="shared" si="1"/>
        <v>0</v>
      </c>
      <c r="T21" s="9">
        <f t="shared" si="1"/>
        <v>0</v>
      </c>
      <c r="U21" s="9">
        <f t="shared" si="1"/>
        <v>1</v>
      </c>
      <c r="V21" s="9">
        <f t="shared" si="1"/>
        <v>1</v>
      </c>
      <c r="W21" s="9"/>
    </row>
    <row r="22" spans="1:23" x14ac:dyDescent="0.35">
      <c r="A22" t="s">
        <v>46</v>
      </c>
      <c r="B22" s="9"/>
      <c r="C22" s="9"/>
      <c r="D22" s="9">
        <f t="shared" si="2"/>
        <v>0</v>
      </c>
      <c r="E22" s="9">
        <f t="shared" si="1"/>
        <v>1</v>
      </c>
      <c r="F22" s="9">
        <f t="shared" si="1"/>
        <v>0</v>
      </c>
      <c r="G22" s="9">
        <f t="shared" si="1"/>
        <v>1</v>
      </c>
      <c r="H22" s="9">
        <f t="shared" si="1"/>
        <v>1</v>
      </c>
      <c r="I22" s="9">
        <f t="shared" si="1"/>
        <v>1</v>
      </c>
      <c r="J22" s="9">
        <f t="shared" si="1"/>
        <v>1</v>
      </c>
      <c r="K22" s="9">
        <f t="shared" si="1"/>
        <v>1</v>
      </c>
      <c r="L22" s="9">
        <f t="shared" si="1"/>
        <v>1</v>
      </c>
      <c r="M22" s="9">
        <f t="shared" si="1"/>
        <v>1</v>
      </c>
      <c r="N22" s="9">
        <f t="shared" si="1"/>
        <v>1</v>
      </c>
      <c r="O22" s="9">
        <f t="shared" si="1"/>
        <v>1</v>
      </c>
      <c r="P22" s="9">
        <f t="shared" si="1"/>
        <v>1</v>
      </c>
      <c r="Q22" s="9">
        <f t="shared" si="1"/>
        <v>1</v>
      </c>
      <c r="R22" s="9">
        <f t="shared" si="1"/>
        <v>1</v>
      </c>
      <c r="S22" s="9">
        <f t="shared" si="1"/>
        <v>0</v>
      </c>
      <c r="T22" s="9">
        <f t="shared" si="1"/>
        <v>1</v>
      </c>
      <c r="U22" s="9">
        <f t="shared" si="1"/>
        <v>0</v>
      </c>
      <c r="V22" s="9">
        <f t="shared" si="1"/>
        <v>1</v>
      </c>
      <c r="W22" s="9"/>
    </row>
    <row r="23" spans="1:23" x14ac:dyDescent="0.35">
      <c r="B23" s="9"/>
      <c r="C23" s="9"/>
      <c r="D23" s="9">
        <f t="shared" si="2"/>
        <v>1</v>
      </c>
      <c r="E23" s="9">
        <f t="shared" si="1"/>
        <v>0</v>
      </c>
      <c r="F23" s="9">
        <f t="shared" si="1"/>
        <v>0</v>
      </c>
      <c r="G23" s="9">
        <f t="shared" si="1"/>
        <v>1</v>
      </c>
      <c r="H23" s="9">
        <f t="shared" si="1"/>
        <v>0</v>
      </c>
      <c r="I23" s="9">
        <f t="shared" si="1"/>
        <v>0</v>
      </c>
      <c r="J23" s="9">
        <f t="shared" si="1"/>
        <v>0</v>
      </c>
      <c r="K23" s="9">
        <f t="shared" si="1"/>
        <v>1</v>
      </c>
      <c r="L23" s="9">
        <f t="shared" si="1"/>
        <v>1</v>
      </c>
      <c r="M23" s="9">
        <f t="shared" si="1"/>
        <v>0</v>
      </c>
      <c r="N23" s="9">
        <f t="shared" si="1"/>
        <v>0</v>
      </c>
      <c r="O23" s="9">
        <f t="shared" si="1"/>
        <v>1</v>
      </c>
      <c r="P23" s="9">
        <f t="shared" si="1"/>
        <v>0</v>
      </c>
      <c r="Q23" s="9">
        <f t="shared" si="1"/>
        <v>0</v>
      </c>
      <c r="R23" s="9">
        <f t="shared" si="1"/>
        <v>0</v>
      </c>
      <c r="S23" s="9">
        <f t="shared" si="1"/>
        <v>0</v>
      </c>
      <c r="T23" s="9">
        <f t="shared" si="1"/>
        <v>1</v>
      </c>
      <c r="U23" s="9">
        <f t="shared" si="1"/>
        <v>0</v>
      </c>
      <c r="V23" s="9">
        <f t="shared" si="1"/>
        <v>0</v>
      </c>
      <c r="W23" s="9"/>
    </row>
    <row r="24" spans="1:23" x14ac:dyDescent="0.35">
      <c r="B24" s="9"/>
      <c r="C24" s="9"/>
      <c r="D24" s="9">
        <f t="shared" si="2"/>
        <v>1</v>
      </c>
      <c r="E24" s="9">
        <f t="shared" si="1"/>
        <v>0</v>
      </c>
      <c r="F24" s="9">
        <f t="shared" si="1"/>
        <v>0</v>
      </c>
      <c r="G24" s="9">
        <f t="shared" si="1"/>
        <v>0</v>
      </c>
      <c r="H24" s="9">
        <f t="shared" si="1"/>
        <v>0</v>
      </c>
      <c r="I24" s="9">
        <f t="shared" si="1"/>
        <v>1</v>
      </c>
      <c r="J24" s="9">
        <f t="shared" si="1"/>
        <v>1</v>
      </c>
      <c r="K24" s="9">
        <f t="shared" si="1"/>
        <v>1</v>
      </c>
      <c r="L24" s="9">
        <f t="shared" si="1"/>
        <v>0</v>
      </c>
      <c r="M24" s="9">
        <f t="shared" si="1"/>
        <v>1</v>
      </c>
      <c r="N24" s="9">
        <f t="shared" si="1"/>
        <v>0</v>
      </c>
      <c r="O24" s="9">
        <f t="shared" si="1"/>
        <v>0</v>
      </c>
      <c r="P24" s="9">
        <f t="shared" si="1"/>
        <v>0</v>
      </c>
      <c r="Q24" s="9">
        <f t="shared" si="1"/>
        <v>1</v>
      </c>
      <c r="R24" s="9">
        <f t="shared" si="1"/>
        <v>1</v>
      </c>
      <c r="S24" s="9">
        <f t="shared" si="1"/>
        <v>0</v>
      </c>
      <c r="T24" s="9">
        <f t="shared" si="1"/>
        <v>0</v>
      </c>
      <c r="U24" s="9">
        <f t="shared" si="1"/>
        <v>0</v>
      </c>
      <c r="V24" s="9">
        <f t="shared" si="1"/>
        <v>0</v>
      </c>
      <c r="W24" s="9"/>
    </row>
    <row r="25" spans="1:23" x14ac:dyDescent="0.35">
      <c r="B25" s="9"/>
      <c r="C25" s="9"/>
      <c r="D25" s="9">
        <f t="shared" si="2"/>
        <v>1</v>
      </c>
      <c r="E25" s="9">
        <f t="shared" si="1"/>
        <v>0</v>
      </c>
      <c r="F25" s="9">
        <f t="shared" si="1"/>
        <v>0</v>
      </c>
      <c r="G25" s="9">
        <f t="shared" si="1"/>
        <v>0</v>
      </c>
      <c r="H25" s="9">
        <f t="shared" si="1"/>
        <v>0</v>
      </c>
      <c r="I25" s="9">
        <f t="shared" si="1"/>
        <v>1</v>
      </c>
      <c r="J25" s="9">
        <f t="shared" si="1"/>
        <v>1</v>
      </c>
      <c r="K25" s="9">
        <f t="shared" si="1"/>
        <v>1</v>
      </c>
      <c r="L25" s="9">
        <f t="shared" si="1"/>
        <v>1</v>
      </c>
      <c r="M25" s="9">
        <f t="shared" si="1"/>
        <v>1</v>
      </c>
      <c r="N25" s="9">
        <f t="shared" si="1"/>
        <v>1</v>
      </c>
      <c r="O25" s="9">
        <f t="shared" si="1"/>
        <v>1</v>
      </c>
      <c r="P25" s="9">
        <f t="shared" si="1"/>
        <v>1</v>
      </c>
      <c r="Q25" s="9">
        <f t="shared" si="1"/>
        <v>1</v>
      </c>
      <c r="R25" s="9">
        <f t="shared" si="1"/>
        <v>0</v>
      </c>
      <c r="S25" s="9">
        <f t="shared" si="1"/>
        <v>1</v>
      </c>
      <c r="T25" s="9">
        <f t="shared" si="1"/>
        <v>0</v>
      </c>
      <c r="U25" s="9">
        <f t="shared" si="1"/>
        <v>1</v>
      </c>
      <c r="V25" s="9">
        <f t="shared" si="1"/>
        <v>1</v>
      </c>
      <c r="W25" s="9"/>
    </row>
    <row r="26" spans="1:23" x14ac:dyDescent="0.35">
      <c r="B26" s="9"/>
      <c r="C26" s="9"/>
      <c r="D26" s="9">
        <f t="shared" si="2"/>
        <v>0</v>
      </c>
      <c r="E26" s="9">
        <f t="shared" si="1"/>
        <v>0</v>
      </c>
      <c r="F26" s="9">
        <f t="shared" si="1"/>
        <v>0</v>
      </c>
      <c r="G26" s="9">
        <f t="shared" si="1"/>
        <v>1</v>
      </c>
      <c r="H26" s="9">
        <f t="shared" si="1"/>
        <v>1</v>
      </c>
      <c r="I26" s="9">
        <f t="shared" si="1"/>
        <v>1</v>
      </c>
      <c r="J26" s="9">
        <f t="shared" si="1"/>
        <v>1</v>
      </c>
      <c r="K26" s="9">
        <f t="shared" si="1"/>
        <v>1</v>
      </c>
      <c r="L26" s="9">
        <f t="shared" si="1"/>
        <v>1</v>
      </c>
      <c r="M26" s="9">
        <f t="shared" si="1"/>
        <v>1</v>
      </c>
      <c r="N26" s="9">
        <f t="shared" si="1"/>
        <v>1</v>
      </c>
      <c r="O26" s="9">
        <f t="shared" si="1"/>
        <v>0</v>
      </c>
      <c r="P26" s="9">
        <f t="shared" si="1"/>
        <v>1</v>
      </c>
      <c r="Q26" s="9">
        <f t="shared" si="1"/>
        <v>0</v>
      </c>
      <c r="R26" s="9">
        <f t="shared" si="1"/>
        <v>0</v>
      </c>
      <c r="S26" s="9">
        <f t="shared" si="1"/>
        <v>0</v>
      </c>
      <c r="T26" s="9">
        <f t="shared" si="1"/>
        <v>1</v>
      </c>
      <c r="U26" s="9">
        <f t="shared" si="1"/>
        <v>0</v>
      </c>
      <c r="V26" s="9">
        <f t="shared" si="1"/>
        <v>0</v>
      </c>
      <c r="W26" s="9"/>
    </row>
    <row r="27" spans="1:23" x14ac:dyDescent="0.35">
      <c r="B27" s="9"/>
      <c r="C27" s="9"/>
      <c r="D27" s="9">
        <f t="shared" si="2"/>
        <v>1</v>
      </c>
      <c r="E27" s="9">
        <f t="shared" si="1"/>
        <v>0</v>
      </c>
      <c r="F27" s="9">
        <f t="shared" si="1"/>
        <v>0</v>
      </c>
      <c r="G27" s="9">
        <f t="shared" si="1"/>
        <v>1</v>
      </c>
      <c r="H27" s="9">
        <f t="shared" si="1"/>
        <v>1</v>
      </c>
      <c r="I27" s="9">
        <f t="shared" si="1"/>
        <v>1</v>
      </c>
      <c r="J27" s="9">
        <f t="shared" si="1"/>
        <v>1</v>
      </c>
      <c r="K27" s="9">
        <f t="shared" si="1"/>
        <v>1</v>
      </c>
      <c r="L27" s="9">
        <f t="shared" si="1"/>
        <v>1</v>
      </c>
      <c r="M27" s="9">
        <f t="shared" si="1"/>
        <v>0</v>
      </c>
      <c r="N27" s="9">
        <f t="shared" si="1"/>
        <v>1</v>
      </c>
      <c r="O27" s="9">
        <f t="shared" si="1"/>
        <v>0</v>
      </c>
      <c r="P27" s="9">
        <f t="shared" si="1"/>
        <v>0</v>
      </c>
      <c r="Q27" s="9">
        <f t="shared" si="1"/>
        <v>0</v>
      </c>
      <c r="R27" s="9">
        <f t="shared" si="1"/>
        <v>0</v>
      </c>
      <c r="S27" s="9">
        <f t="shared" si="1"/>
        <v>0</v>
      </c>
      <c r="T27" s="9">
        <f t="shared" si="1"/>
        <v>0</v>
      </c>
      <c r="U27" s="9">
        <f t="shared" si="1"/>
        <v>0</v>
      </c>
      <c r="V27" s="9">
        <f t="shared" si="1"/>
        <v>0</v>
      </c>
      <c r="W27" s="9"/>
    </row>
    <row r="28" spans="1:23" x14ac:dyDescent="0.35">
      <c r="B28" s="9"/>
      <c r="C28" s="9"/>
      <c r="D28" s="9">
        <f t="shared" si="2"/>
        <v>1</v>
      </c>
      <c r="E28" s="9">
        <f t="shared" si="1"/>
        <v>0</v>
      </c>
      <c r="F28" s="9">
        <f t="shared" si="1"/>
        <v>0</v>
      </c>
      <c r="G28" s="9">
        <f t="shared" si="1"/>
        <v>1</v>
      </c>
      <c r="H28" s="9">
        <f t="shared" si="1"/>
        <v>0</v>
      </c>
      <c r="I28" s="9">
        <f t="shared" si="1"/>
        <v>0</v>
      </c>
      <c r="J28" s="9">
        <f t="shared" si="1"/>
        <v>0</v>
      </c>
      <c r="K28" s="9">
        <f t="shared" si="1"/>
        <v>1</v>
      </c>
      <c r="L28" s="9">
        <f t="shared" si="1"/>
        <v>0</v>
      </c>
      <c r="M28" s="9">
        <f t="shared" si="1"/>
        <v>0</v>
      </c>
      <c r="N28" s="9">
        <f t="shared" si="1"/>
        <v>0</v>
      </c>
      <c r="O28" s="9">
        <f t="shared" si="1"/>
        <v>0</v>
      </c>
      <c r="P28" s="9">
        <f t="shared" si="1"/>
        <v>0</v>
      </c>
      <c r="Q28" s="9">
        <f t="shared" si="1"/>
        <v>0</v>
      </c>
      <c r="R28" s="9">
        <f t="shared" si="1"/>
        <v>0</v>
      </c>
      <c r="S28" s="9">
        <f t="shared" si="1"/>
        <v>0</v>
      </c>
      <c r="T28" s="9">
        <f t="shared" si="1"/>
        <v>0</v>
      </c>
      <c r="U28" s="9">
        <f t="shared" si="1"/>
        <v>0</v>
      </c>
      <c r="V28" s="9">
        <f t="shared" si="1"/>
        <v>0</v>
      </c>
      <c r="W28" s="9"/>
    </row>
    <row r="29" spans="1:23" x14ac:dyDescent="0.35">
      <c r="B29" s="9"/>
      <c r="C29" s="9"/>
      <c r="D29" s="9">
        <f t="shared" si="2"/>
        <v>0</v>
      </c>
      <c r="E29" s="9">
        <f t="shared" si="1"/>
        <v>1</v>
      </c>
      <c r="F29" s="9">
        <f t="shared" si="1"/>
        <v>0</v>
      </c>
      <c r="G29" s="9">
        <f t="shared" si="1"/>
        <v>0</v>
      </c>
      <c r="H29" s="9">
        <f t="shared" si="1"/>
        <v>0</v>
      </c>
      <c r="I29" s="9">
        <f t="shared" si="1"/>
        <v>0</v>
      </c>
      <c r="J29" s="9">
        <f t="shared" si="1"/>
        <v>0</v>
      </c>
      <c r="K29" s="9">
        <f t="shared" si="1"/>
        <v>0</v>
      </c>
      <c r="L29" s="9">
        <f t="shared" si="1"/>
        <v>0</v>
      </c>
      <c r="M29" s="9">
        <f t="shared" si="1"/>
        <v>0</v>
      </c>
      <c r="N29" s="9">
        <f t="shared" si="1"/>
        <v>1</v>
      </c>
      <c r="O29" s="9">
        <f t="shared" si="1"/>
        <v>0</v>
      </c>
      <c r="P29" s="9">
        <f t="shared" si="1"/>
        <v>1</v>
      </c>
      <c r="Q29" s="9">
        <f t="shared" si="1"/>
        <v>0</v>
      </c>
      <c r="R29" s="9">
        <f t="shared" si="1"/>
        <v>0</v>
      </c>
      <c r="S29" s="9">
        <f t="shared" si="1"/>
        <v>0</v>
      </c>
      <c r="T29" s="9">
        <f t="shared" si="1"/>
        <v>1</v>
      </c>
      <c r="U29" s="9">
        <f t="shared" si="1"/>
        <v>0</v>
      </c>
      <c r="V29" s="9">
        <f t="shared" si="1"/>
        <v>0</v>
      </c>
      <c r="W29" s="9"/>
    </row>
    <row r="30" spans="1:23" x14ac:dyDescent="0.35">
      <c r="B30" s="9"/>
      <c r="C30" s="9"/>
      <c r="D30" s="9">
        <f t="shared" si="2"/>
        <v>0</v>
      </c>
      <c r="E30" s="9">
        <f t="shared" si="1"/>
        <v>0</v>
      </c>
      <c r="F30" s="9">
        <f t="shared" si="1"/>
        <v>0</v>
      </c>
      <c r="G30" s="9">
        <f t="shared" si="1"/>
        <v>0</v>
      </c>
      <c r="H30" s="9">
        <f t="shared" si="1"/>
        <v>0</v>
      </c>
      <c r="I30" s="9">
        <f t="shared" si="1"/>
        <v>0</v>
      </c>
      <c r="J30" s="9">
        <f t="shared" si="1"/>
        <v>0</v>
      </c>
      <c r="K30" s="9">
        <f t="shared" si="1"/>
        <v>1</v>
      </c>
      <c r="L30" s="9">
        <f t="shared" si="1"/>
        <v>0</v>
      </c>
      <c r="M30" s="9">
        <f t="shared" si="1"/>
        <v>1</v>
      </c>
      <c r="N30" s="9">
        <f t="shared" si="1"/>
        <v>1</v>
      </c>
      <c r="O30" s="9">
        <f t="shared" si="1"/>
        <v>1</v>
      </c>
      <c r="P30" s="9">
        <f t="shared" si="1"/>
        <v>1</v>
      </c>
      <c r="Q30" s="9">
        <f t="shared" si="1"/>
        <v>1</v>
      </c>
      <c r="R30" s="9">
        <f t="shared" si="1"/>
        <v>1</v>
      </c>
      <c r="S30" s="9">
        <f t="shared" si="1"/>
        <v>1</v>
      </c>
      <c r="T30" s="9">
        <f t="shared" si="1"/>
        <v>1</v>
      </c>
      <c r="U30" s="9">
        <f t="shared" si="1"/>
        <v>1</v>
      </c>
      <c r="V30" s="9">
        <f t="shared" si="1"/>
        <v>1</v>
      </c>
      <c r="W30" s="9"/>
    </row>
    <row r="31" spans="1:23" x14ac:dyDescent="0.35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</row>
  </sheetData>
  <conditionalFormatting sqref="D4:V15 X3:X15">
    <cfRule type="cellIs" dxfId="1" priority="2" operator="lessThan">
      <formula>$BG3</formula>
    </cfRule>
  </conditionalFormatting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4"/>
  <sheetViews>
    <sheetView showGridLines="0" tabSelected="1" topLeftCell="B4" workbookViewId="0">
      <selection activeCell="Y7" sqref="Y7"/>
    </sheetView>
  </sheetViews>
  <sheetFormatPr defaultRowHeight="14.5" x14ac:dyDescent="0.35"/>
  <cols>
    <col min="1" max="1" width="60.26953125" bestFit="1" customWidth="1"/>
    <col min="15" max="15" width="10.7265625" customWidth="1"/>
    <col min="16" max="18" width="11.81640625" bestFit="1" customWidth="1"/>
    <col min="19" max="19" width="12.36328125" bestFit="1" customWidth="1"/>
    <col min="20" max="26" width="11.81640625" bestFit="1" customWidth="1"/>
    <col min="32" max="32" width="6.36328125" bestFit="1" customWidth="1"/>
    <col min="33" max="33" width="5.81640625" bestFit="1" customWidth="1"/>
  </cols>
  <sheetData>
    <row r="1" spans="1:40" x14ac:dyDescent="0.35">
      <c r="O1" t="s">
        <v>62</v>
      </c>
    </row>
    <row r="2" spans="1:40" ht="15.5" x14ac:dyDescent="0.35">
      <c r="A2" t="s">
        <v>0</v>
      </c>
      <c r="B2" s="1">
        <v>44210</v>
      </c>
      <c r="C2" s="1">
        <v>44241</v>
      </c>
      <c r="D2" s="1">
        <v>44269</v>
      </c>
      <c r="E2" s="1">
        <v>44300</v>
      </c>
      <c r="F2" s="1">
        <v>44330</v>
      </c>
      <c r="G2" s="1">
        <v>44361</v>
      </c>
      <c r="H2" s="1">
        <v>44391</v>
      </c>
      <c r="I2" s="1">
        <v>44422</v>
      </c>
      <c r="J2" s="1">
        <v>44453</v>
      </c>
      <c r="K2" s="1">
        <v>44483</v>
      </c>
      <c r="L2" s="1">
        <v>44514</v>
      </c>
      <c r="M2" s="1">
        <v>44544</v>
      </c>
      <c r="O2" s="1">
        <f>B2</f>
        <v>44210</v>
      </c>
      <c r="P2" s="1">
        <f t="shared" ref="P2:Z2" si="0">C2</f>
        <v>44241</v>
      </c>
      <c r="Q2" s="1">
        <f t="shared" si="0"/>
        <v>44269</v>
      </c>
      <c r="R2" s="1">
        <f t="shared" si="0"/>
        <v>44300</v>
      </c>
      <c r="S2" s="1">
        <f t="shared" si="0"/>
        <v>44330</v>
      </c>
      <c r="T2" s="1">
        <f t="shared" si="0"/>
        <v>44361</v>
      </c>
      <c r="U2" s="1">
        <f t="shared" si="0"/>
        <v>44391</v>
      </c>
      <c r="V2" s="1">
        <f t="shared" si="0"/>
        <v>44422</v>
      </c>
      <c r="W2" s="1">
        <f t="shared" si="0"/>
        <v>44453</v>
      </c>
      <c r="X2" s="1">
        <f t="shared" si="0"/>
        <v>44483</v>
      </c>
      <c r="Y2" s="1">
        <f t="shared" si="0"/>
        <v>44514</v>
      </c>
      <c r="Z2" s="1">
        <f t="shared" si="0"/>
        <v>44544</v>
      </c>
      <c r="AC2" s="1" t="s">
        <v>50</v>
      </c>
      <c r="AD2" s="1" t="s">
        <v>51</v>
      </c>
      <c r="AE2" s="1" t="s">
        <v>52</v>
      </c>
      <c r="AF2" s="1" t="s">
        <v>53</v>
      </c>
      <c r="AG2" s="1" t="s">
        <v>54</v>
      </c>
      <c r="AH2" s="1" t="s">
        <v>55</v>
      </c>
      <c r="AI2" s="1" t="s">
        <v>56</v>
      </c>
      <c r="AJ2" s="1" t="s">
        <v>57</v>
      </c>
      <c r="AK2" s="1" t="s">
        <v>58</v>
      </c>
      <c r="AL2" s="1" t="s">
        <v>59</v>
      </c>
      <c r="AM2" s="1" t="s">
        <v>60</v>
      </c>
      <c r="AN2" s="1" t="s">
        <v>61</v>
      </c>
    </row>
    <row r="3" spans="1:40" x14ac:dyDescent="0.35">
      <c r="A3" t="s">
        <v>1</v>
      </c>
      <c r="B3">
        <v>38174</v>
      </c>
      <c r="C3">
        <v>31411</v>
      </c>
      <c r="D3">
        <v>31943</v>
      </c>
      <c r="E3">
        <v>31167</v>
      </c>
      <c r="F3">
        <v>29022</v>
      </c>
      <c r="G3">
        <v>35369</v>
      </c>
      <c r="H3">
        <v>26878</v>
      </c>
      <c r="I3">
        <v>26688</v>
      </c>
      <c r="J3">
        <v>29349</v>
      </c>
      <c r="K3">
        <v>22879</v>
      </c>
      <c r="L3">
        <v>20819</v>
      </c>
      <c r="M3">
        <v>25208</v>
      </c>
      <c r="O3">
        <f>B8/B3</f>
        <v>2.1527741394666525E-2</v>
      </c>
      <c r="P3">
        <f t="shared" ref="P3:Z3" si="1">C8/C3</f>
        <v>2.6899812167711951E-2</v>
      </c>
      <c r="Q3">
        <f t="shared" si="1"/>
        <v>3.142691669536362E-2</v>
      </c>
      <c r="R3">
        <f t="shared" si="1"/>
        <v>2.3598036384637599E-2</v>
      </c>
      <c r="S3">
        <f t="shared" si="1"/>
        <v>2.5195713596581903E-2</v>
      </c>
      <c r="T3">
        <f t="shared" si="1"/>
        <v>2.5673612485509908E-2</v>
      </c>
      <c r="U3">
        <f t="shared" si="1"/>
        <v>2.5421162288860776E-2</v>
      </c>
      <c r="V3">
        <f t="shared" si="1"/>
        <v>2.9493405275779375E-2</v>
      </c>
      <c r="W3">
        <f t="shared" si="1"/>
        <v>2.5224709530137314E-2</v>
      </c>
      <c r="X3">
        <f t="shared" si="1"/>
        <v>2.9630665675947375E-2</v>
      </c>
      <c r="Y3">
        <f t="shared" si="1"/>
        <v>3.5431576924924345E-2</v>
      </c>
      <c r="Z3">
        <f t="shared" si="1"/>
        <v>2.7785623611551888E-2</v>
      </c>
      <c r="AC3" s="3">
        <v>93068</v>
      </c>
      <c r="AD3" s="3">
        <v>79990</v>
      </c>
      <c r="AE3" s="3">
        <v>92664</v>
      </c>
      <c r="AF3" s="3">
        <v>85362</v>
      </c>
      <c r="AG3" s="3">
        <v>73998</v>
      </c>
      <c r="AH3" s="3">
        <v>85087</v>
      </c>
      <c r="AI3" s="3">
        <v>68022</v>
      </c>
      <c r="AJ3" s="3">
        <v>74749</v>
      </c>
      <c r="AK3" s="3">
        <v>82651</v>
      </c>
      <c r="AL3" s="3">
        <v>72560</v>
      </c>
      <c r="AM3" s="3">
        <v>74491</v>
      </c>
      <c r="AN3" s="3">
        <v>73713</v>
      </c>
    </row>
    <row r="4" spans="1:40" x14ac:dyDescent="0.35">
      <c r="A4" t="s">
        <v>2</v>
      </c>
      <c r="B4">
        <v>40311</v>
      </c>
      <c r="C4">
        <v>37146</v>
      </c>
      <c r="D4">
        <v>43541</v>
      </c>
      <c r="E4">
        <v>37628</v>
      </c>
      <c r="F4">
        <v>36167</v>
      </c>
      <c r="G4">
        <v>37995</v>
      </c>
      <c r="H4">
        <v>31981</v>
      </c>
      <c r="I4">
        <v>36999</v>
      </c>
      <c r="J4">
        <v>42436</v>
      </c>
      <c r="K4">
        <v>40099</v>
      </c>
      <c r="L4">
        <v>41864</v>
      </c>
      <c r="M4">
        <v>37059</v>
      </c>
      <c r="O4">
        <f t="shared" ref="O4:O5" si="2">B9/B4</f>
        <v>1.7982684627024882E-2</v>
      </c>
      <c r="P4">
        <f t="shared" ref="P4:P5" si="3">C9/C4</f>
        <v>1.7903677381144671E-2</v>
      </c>
      <c r="Q4">
        <f t="shared" ref="Q4:Q5" si="4">D9/D4</f>
        <v>1.8182862129946489E-2</v>
      </c>
      <c r="R4">
        <f t="shared" ref="R4:R5" si="5">E9/E4</f>
        <v>1.8387371106622728E-2</v>
      </c>
      <c r="S4">
        <f t="shared" ref="S4:S5" si="6">F9/F4</f>
        <v>1.9387010257969971E-2</v>
      </c>
      <c r="T4">
        <f t="shared" ref="T4:T5" si="7">G9/G4</f>
        <v>1.9634688774838795E-2</v>
      </c>
      <c r="U4">
        <f t="shared" ref="U4:U5" si="8">H9/H4</f>
        <v>2.0629436227760232E-2</v>
      </c>
      <c r="V4">
        <f t="shared" ref="V4:V5" si="9">I9/I4</f>
        <v>1.8949701343279547E-2</v>
      </c>
      <c r="W4">
        <f t="shared" ref="W4:W5" si="10">J9/J4</f>
        <v>1.7461589216702801E-2</v>
      </c>
      <c r="X4">
        <f t="shared" ref="X4:X5" si="11">K9/K4</f>
        <v>1.7841592059652359E-2</v>
      </c>
      <c r="Y4">
        <f t="shared" ref="Y4:Y5" si="12">L9/L4</f>
        <v>1.7902493789413339E-2</v>
      </c>
      <c r="Z4">
        <f t="shared" ref="Z4:Z5" si="13">M9/M4</f>
        <v>1.8715561671928546E-2</v>
      </c>
      <c r="AC4">
        <f t="shared" ref="AC4:AN4" si="14">SUM(O3:O5)</f>
        <v>0.14024895718811806</v>
      </c>
      <c r="AD4">
        <f t="shared" si="14"/>
        <v>0.13772048421342409</v>
      </c>
      <c r="AE4">
        <f t="shared" si="14"/>
        <v>0.12198463330726587</v>
      </c>
      <c r="AF4">
        <f t="shared" si="14"/>
        <v>9.7012268117807082E-2</v>
      </c>
      <c r="AG4">
        <f t="shared" si="14"/>
        <v>0.14125317452999747</v>
      </c>
      <c r="AH4">
        <f t="shared" si="14"/>
        <v>0.13554800099591127</v>
      </c>
      <c r="AI4">
        <f t="shared" si="14"/>
        <v>0.13029702435968551</v>
      </c>
      <c r="AJ4">
        <f t="shared" si="14"/>
        <v>0.14440495800217229</v>
      </c>
      <c r="AK4">
        <f t="shared" si="14"/>
        <v>0.14006988056167541</v>
      </c>
      <c r="AL4">
        <f t="shared" si="14"/>
        <v>0.1353276115239529</v>
      </c>
      <c r="AM4">
        <f t="shared" si="14"/>
        <v>0.1326387793864244</v>
      </c>
      <c r="AN4">
        <f t="shared" si="14"/>
        <v>0.12445855030182745</v>
      </c>
    </row>
    <row r="5" spans="1:40" x14ac:dyDescent="0.35">
      <c r="A5" t="s">
        <v>3</v>
      </c>
      <c r="B5">
        <v>14583</v>
      </c>
      <c r="C5">
        <v>11433</v>
      </c>
      <c r="D5">
        <v>17180</v>
      </c>
      <c r="E5">
        <v>16567</v>
      </c>
      <c r="F5">
        <v>8809</v>
      </c>
      <c r="G5">
        <v>11723</v>
      </c>
      <c r="H5">
        <v>9163</v>
      </c>
      <c r="I5">
        <v>11062</v>
      </c>
      <c r="J5">
        <v>10866</v>
      </c>
      <c r="K5">
        <v>9582</v>
      </c>
      <c r="L5">
        <v>11808</v>
      </c>
      <c r="M5">
        <v>11446</v>
      </c>
      <c r="O5">
        <f t="shared" si="2"/>
        <v>0.10073853116642666</v>
      </c>
      <c r="P5">
        <f t="shared" si="3"/>
        <v>9.2916994664567473E-2</v>
      </c>
      <c r="Q5">
        <f t="shared" si="4"/>
        <v>7.2374854481955769E-2</v>
      </c>
      <c r="R5">
        <f t="shared" si="5"/>
        <v>5.5026860626546749E-2</v>
      </c>
      <c r="S5">
        <f t="shared" si="6"/>
        <v>9.6670450675445579E-2</v>
      </c>
      <c r="T5">
        <f t="shared" si="7"/>
        <v>9.0239699735562576E-2</v>
      </c>
      <c r="U5">
        <f t="shared" si="8"/>
        <v>8.4246425843064507E-2</v>
      </c>
      <c r="V5">
        <f t="shared" si="9"/>
        <v>9.5961851383113361E-2</v>
      </c>
      <c r="W5">
        <f t="shared" si="10"/>
        <v>9.7383581814835279E-2</v>
      </c>
      <c r="X5">
        <f t="shared" si="11"/>
        <v>8.7855353788353172E-2</v>
      </c>
      <c r="Y5">
        <f t="shared" si="12"/>
        <v>7.9304708672086721E-2</v>
      </c>
      <c r="Z5">
        <f t="shared" si="13"/>
        <v>7.7957365018347019E-2</v>
      </c>
    </row>
    <row r="7" spans="1:40" ht="15.5" x14ac:dyDescent="0.35">
      <c r="A7" t="s">
        <v>4</v>
      </c>
      <c r="B7" s="1">
        <v>44210</v>
      </c>
      <c r="C7" s="1">
        <v>44241</v>
      </c>
      <c r="D7" s="1">
        <v>44269</v>
      </c>
      <c r="E7" s="1">
        <v>44300</v>
      </c>
      <c r="F7" s="1">
        <v>44330</v>
      </c>
      <c r="G7" s="1">
        <v>44361</v>
      </c>
      <c r="H7" s="1">
        <v>44391</v>
      </c>
      <c r="I7" s="1">
        <v>44422</v>
      </c>
      <c r="J7" s="1">
        <v>44453</v>
      </c>
      <c r="K7" s="1">
        <v>44483</v>
      </c>
      <c r="L7" s="1">
        <v>44514</v>
      </c>
      <c r="M7" s="1">
        <v>44544</v>
      </c>
    </row>
    <row r="8" spans="1:40" x14ac:dyDescent="0.35">
      <c r="A8" t="s">
        <v>1</v>
      </c>
      <c r="B8">
        <v>821.8</v>
      </c>
      <c r="C8">
        <v>844.95</v>
      </c>
      <c r="D8">
        <v>1003.87</v>
      </c>
      <c r="E8">
        <v>735.48</v>
      </c>
      <c r="F8">
        <v>731.23</v>
      </c>
      <c r="G8">
        <v>908.05</v>
      </c>
      <c r="H8">
        <v>683.27</v>
      </c>
      <c r="I8">
        <v>787.12</v>
      </c>
      <c r="J8">
        <v>740.32</v>
      </c>
      <c r="K8">
        <v>677.92</v>
      </c>
      <c r="L8">
        <v>737.65</v>
      </c>
      <c r="M8">
        <v>700.42</v>
      </c>
      <c r="O8" t="s">
        <v>63</v>
      </c>
      <c r="R8" t="str">
        <f>INDEX(O9:Z9,MATCH(MAX(O10:Z10),O10:Z10,0))</f>
        <v>Jan</v>
      </c>
    </row>
    <row r="9" spans="1:40" x14ac:dyDescent="0.35">
      <c r="A9" t="s">
        <v>2</v>
      </c>
      <c r="B9">
        <v>724.9</v>
      </c>
      <c r="C9">
        <v>665.05</v>
      </c>
      <c r="D9">
        <v>791.7</v>
      </c>
      <c r="E9">
        <v>691.88</v>
      </c>
      <c r="F9">
        <v>701.17</v>
      </c>
      <c r="G9">
        <v>746.02</v>
      </c>
      <c r="H9">
        <v>659.75</v>
      </c>
      <c r="I9">
        <v>701.12</v>
      </c>
      <c r="J9">
        <v>741</v>
      </c>
      <c r="K9">
        <v>715.43</v>
      </c>
      <c r="L9">
        <v>749.47</v>
      </c>
      <c r="M9">
        <v>693.58</v>
      </c>
      <c r="O9" t="s">
        <v>50</v>
      </c>
      <c r="P9" t="s">
        <v>51</v>
      </c>
      <c r="Q9" t="s">
        <v>52</v>
      </c>
      <c r="R9" t="s">
        <v>53</v>
      </c>
      <c r="S9" t="s">
        <v>54</v>
      </c>
      <c r="T9" t="s">
        <v>55</v>
      </c>
      <c r="U9" t="s">
        <v>56</v>
      </c>
      <c r="V9" t="s">
        <v>57</v>
      </c>
      <c r="W9" t="s">
        <v>58</v>
      </c>
      <c r="X9" t="s">
        <v>59</v>
      </c>
      <c r="Y9" t="s">
        <v>60</v>
      </c>
      <c r="Z9" t="s">
        <v>61</v>
      </c>
    </row>
    <row r="10" spans="1:40" x14ac:dyDescent="0.35">
      <c r="A10" t="s">
        <v>3</v>
      </c>
      <c r="B10">
        <v>1469.07</v>
      </c>
      <c r="C10">
        <v>1062.32</v>
      </c>
      <c r="D10">
        <v>1243.4000000000001</v>
      </c>
      <c r="E10">
        <v>911.63</v>
      </c>
      <c r="F10">
        <v>851.57</v>
      </c>
      <c r="G10">
        <v>1057.8800000000001</v>
      </c>
      <c r="H10">
        <v>771.95</v>
      </c>
      <c r="I10">
        <v>1061.53</v>
      </c>
      <c r="J10">
        <v>1058.17</v>
      </c>
      <c r="K10">
        <v>841.83</v>
      </c>
      <c r="L10">
        <v>936.43</v>
      </c>
      <c r="M10">
        <v>892.3</v>
      </c>
      <c r="O10" s="3">
        <v>93068</v>
      </c>
      <c r="P10" s="3">
        <v>79990</v>
      </c>
      <c r="Q10" s="3">
        <v>92664</v>
      </c>
      <c r="R10" s="3">
        <v>85362</v>
      </c>
      <c r="S10" s="3">
        <v>73998</v>
      </c>
      <c r="T10" s="3">
        <v>85087</v>
      </c>
      <c r="U10" s="3">
        <v>68022</v>
      </c>
      <c r="V10" s="3">
        <v>74749</v>
      </c>
      <c r="W10" s="3">
        <v>82651</v>
      </c>
      <c r="X10" s="3">
        <v>72560</v>
      </c>
      <c r="Y10" s="3">
        <v>74491</v>
      </c>
      <c r="Z10" s="3">
        <v>73713</v>
      </c>
    </row>
    <row r="13" spans="1:40" x14ac:dyDescent="0.35">
      <c r="A13" s="2" t="s">
        <v>5</v>
      </c>
    </row>
    <row r="14" spans="1:40" x14ac:dyDescent="0.35">
      <c r="A14" t="s">
        <v>6</v>
      </c>
      <c r="O14" t="s">
        <v>64</v>
      </c>
    </row>
    <row r="15" spans="1:40" x14ac:dyDescent="0.35">
      <c r="A15" t="s">
        <v>7</v>
      </c>
    </row>
    <row r="16" spans="1:40" x14ac:dyDescent="0.35">
      <c r="A16" t="s">
        <v>8</v>
      </c>
      <c r="O16" t="s">
        <v>65</v>
      </c>
      <c r="S16">
        <f>Z10*0.95</f>
        <v>70027.349999999991</v>
      </c>
    </row>
    <row r="17" spans="1:20" x14ac:dyDescent="0.35">
      <c r="A17" t="s">
        <v>9</v>
      </c>
    </row>
    <row r="18" spans="1:20" x14ac:dyDescent="0.35">
      <c r="A18" t="s">
        <v>46</v>
      </c>
      <c r="O18" t="s">
        <v>66</v>
      </c>
      <c r="S18" s="7">
        <f>SUM(M8:M10)/S16</f>
        <v>3.2648672268763571E-2</v>
      </c>
      <c r="T18" t="s">
        <v>67</v>
      </c>
    </row>
    <row r="20" spans="1:20" x14ac:dyDescent="0.35">
      <c r="O20" t="s">
        <v>68</v>
      </c>
      <c r="S20">
        <f>S16*S18</f>
        <v>2286.3000000000002</v>
      </c>
    </row>
    <row r="22" spans="1:20" x14ac:dyDescent="0.35">
      <c r="O22" t="s">
        <v>69</v>
      </c>
      <c r="S22">
        <f>21*7.5</f>
        <v>157.5</v>
      </c>
      <c r="T22" t="s">
        <v>70</v>
      </c>
    </row>
    <row r="24" spans="1:20" x14ac:dyDescent="0.35">
      <c r="O24" t="s">
        <v>71</v>
      </c>
      <c r="S24" s="8">
        <f>S20/S22</f>
        <v>14.516190476190477</v>
      </c>
    </row>
  </sheetData>
  <phoneticPr fontId="7" type="noConversion"/>
  <pageMargins left="0.7" right="0.7" top="0.75" bottom="0.75" header="0.3" footer="0.3"/>
  <ignoredErrors>
    <ignoredError sqref="S18" formulaRange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 R a n g e 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 R a n g e 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 S t a f f   I D < / K e y > < / D i a g r a m O b j e c t K e y > < D i a g r a m O b j e c t K e y > < K e y > M e a s u r e s \ S u m   o f   S t a f f   I D \ T a g I n f o \ F o r m u l a < / K e y > < / D i a g r a m O b j e c t K e y > < D i a g r a m O b j e c t K e y > < K e y > M e a s u r e s \ S u m   o f   S t a f f   I D \ T a g I n f o \ V a l u e < / K e y > < / D i a g r a m O b j e c t K e y > < D i a g r a m O b j e c t K e y > < K e y > M e a s u r e s \ S u m   o f   T a r g e t   M e t   % < / K e y > < / D i a g r a m O b j e c t K e y > < D i a g r a m O b j e c t K e y > < K e y > M e a s u r e s \ S u m   o f   T a r g e t   M e t   % \ T a g I n f o \ F o r m u l a < / K e y > < / D i a g r a m O b j e c t K e y > < D i a g r a m O b j e c t K e y > < K e y > M e a s u r e s \ S u m   o f   T a r g e t   M e t   % \ T a g I n f o \ V a l u e < / K e y > < / D i a g r a m O b j e c t K e y > < D i a g r a m O b j e c t K e y > < K e y > C o l u m n s \ S t a f f   I D < / K e y > < / D i a g r a m O b j e c t K e y > < D i a g r a m O b j e c t K e y > < K e y > C o l u m n s \ S t a f f   M e m b e r   N a m e < / K e y > < / D i a g r a m O b j e c t K e y > < D i a g r a m O b j e c t K e y > < K e y > C o l u m n s \ T a r g e t < / K e y > < / D i a g r a m O b j e c t K e y > < D i a g r a m O b j e c t K e y > < K e y > C o l u m n s \ 0 2 - J a n - 2 0 2 3 < / K e y > < / D i a g r a m O b j e c t K e y > < D i a g r a m O b j e c t K e y > < K e y > C o l u m n s \ 0 9 - J a n - 2 0 2 3 < / K e y > < / D i a g r a m O b j e c t K e y > < D i a g r a m O b j e c t K e y > < K e y > C o l u m n s \ 1 6 - J a n - 2 0 2 3 < / K e y > < / D i a g r a m O b j e c t K e y > < D i a g r a m O b j e c t K e y > < K e y > C o l u m n s \ 2 3 - J a n - 2 0 2 3 < / K e y > < / D i a g r a m O b j e c t K e y > < D i a g r a m O b j e c t K e y > < K e y > C o l u m n s \ 3 0 - J a n - 2 3 < / K e y > < / D i a g r a m O b j e c t K e y > < D i a g r a m O b j e c t K e y > < K e y > C o l u m n s \ 0 6 - F e b - 2 0 2 3 < / K e y > < / D i a g r a m O b j e c t K e y > < D i a g r a m O b j e c t K e y > < K e y > C o l u m n s \ 1 3 - F e b - 2 0 2 3 < / K e y > < / D i a g r a m O b j e c t K e y > < D i a g r a m O b j e c t K e y > < K e y > C o l u m n s \ 2 0 - F e b - 2 0 2 3 < / K e y > < / D i a g r a m O b j e c t K e y > < D i a g r a m O b j e c t K e y > < K e y > C o l u m n s \ 2 7 - F e b - 2 3 < / K e y > < / D i a g r a m O b j e c t K e y > < D i a g r a m O b j e c t K e y > < K e y > C o l u m n s \ 0 6 - M a r - 2 0 2 3 < / K e y > < / D i a g r a m O b j e c t K e y > < D i a g r a m O b j e c t K e y > < K e y > C o l u m n s \ 1 3 - M a r - 2 0 2 3 < / K e y > < / D i a g r a m O b j e c t K e y > < D i a g r a m O b j e c t K e y > < K e y > C o l u m n s \ 2 0 - M a r - 2 0 2 3 < / K e y > < / D i a g r a m O b j e c t K e y > < D i a g r a m O b j e c t K e y > < K e y > C o l u m n s \ M a r - 2 3 < / K e y > < / D i a g r a m O b j e c t K e y > < D i a g r a m O b j e c t K e y > < K e y > C o l u m n s \ 0 3 - A p r - 2 0 2 3 < / K e y > < / D i a g r a m O b j e c t K e y > < D i a g r a m O b j e c t K e y > < K e y > C o l u m n s \ 1 0 - A p r - 2 0 2 3 < / K e y > < / D i a g r a m O b j e c t K e y > < D i a g r a m O b j e c t K e y > < K e y > C o l u m n s \ 1 7 - A p r - 2 0 2 3 < / K e y > < / D i a g r a m O b j e c t K e y > < D i a g r a m O b j e c t K e y > < K e y > C o l u m n s \ 2 4 - A p r - 2 0 2 3 < / K e y > < / D i a g r a m O b j e c t K e y > < D i a g r a m O b j e c t K e y > < K e y > C o l u m n s \ 0 1 - M a y - 2 0 2 3 < / K e y > < / D i a g r a m O b j e c t K e y > < D i a g r a m O b j e c t K e y > < K e y > C o l u m n s \ 0 8 - M a y - 2 0 2 3 < / K e y > < / D i a g r a m O b j e c t K e y > < D i a g r a m O b j e c t K e y > < K e y > C o l u m n s \ T a r g e t   M e t   % < / K e y > < / D i a g r a m O b j e c t K e y > < D i a g r a m O b j e c t K e y > < K e y > L i n k s \ & l t ; C o l u m n s \ S u m   o f   S t a f f   I D & g t ; - & l t ; M e a s u r e s \ S t a f f   I D & g t ; < / K e y > < / D i a g r a m O b j e c t K e y > < D i a g r a m O b j e c t K e y > < K e y > L i n k s \ & l t ; C o l u m n s \ S u m   o f   S t a f f   I D & g t ; - & l t ; M e a s u r e s \ S t a f f   I D & g t ; \ C O L U M N < / K e y > < / D i a g r a m O b j e c t K e y > < D i a g r a m O b j e c t K e y > < K e y > L i n k s \ & l t ; C o l u m n s \ S u m   o f   S t a f f   I D & g t ; - & l t ; M e a s u r e s \ S t a f f   I D & g t ; \ M E A S U R E < / K e y > < / D i a g r a m O b j e c t K e y > < D i a g r a m O b j e c t K e y > < K e y > L i n k s \ & l t ; C o l u m n s \ S u m   o f   T a r g e t   M e t   % & g t ; - & l t ; M e a s u r e s \ T a r g e t   M e t   % & g t ; < / K e y > < / D i a g r a m O b j e c t K e y > < D i a g r a m O b j e c t K e y > < K e y > L i n k s \ & l t ; C o l u m n s \ S u m   o f   T a r g e t   M e t   % & g t ; - & l t ; M e a s u r e s \ T a r g e t   M e t   % & g t ; \ C O L U M N < / K e y > < / D i a g r a m O b j e c t K e y > < D i a g r a m O b j e c t K e y > < K e y > L i n k s \ & l t ; C o l u m n s \ S u m   o f   T a r g e t   M e t   % & g t ; - & l t ; M e a s u r e s \ T a r g e t   M e t   % & g t ; \ M E A S U R E 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 S t a f f  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 S t a f f 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 S t a f f 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 T a r g e t   M e t   % < / K e y > < / a : K e y > < a : V a l u e   i : t y p e = " M e a s u r e G r i d N o d e V i e w S t a t e " > < C o l u m n > 2 2 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 T a r g e t   M e t  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 T a r g e t   M e t  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 C o l u m n s \ S t a f f 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 C o l u m n s \ S t a f f   M e m b e r 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 C o l u m n s \ T a r g e t 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 C o l u m n s \ 0 2 - J a n - 2 0 2 3 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 C o l u m n s \ 0 9 - J a n - 2 0 2 3 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 C o l u m n s \ 1 6 - J a n - 2 0 2 3 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 C o l u m n s \ 2 3 - J a n - 2 0 2 3 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 C o l u m n s \ 3 0 - J a n - 2 3 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 C o l u m n s \ 0 6 - F e b - 2 0 2 3 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 C o l u m n s \ 1 3 - F e b - 2 0 2 3 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 C o l u m n s \ 2 0 - F e b - 2 0 2 3 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 C o l u m n s \ 2 7 - F e b - 2 3 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 C o l u m n s \ 0 6 - M a r - 2 0 2 3 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 C o l u m n s \ 1 3 - M a r - 2 0 2 3 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 C o l u m n s \ 2 0 - M a r - 2 0 2 3 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 C o l u m n s \ M a r - 2 3 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 C o l u m n s \ 0 3 - A p r - 2 0 2 3 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 C o l u m n s \ 1 0 - A p r - 2 0 2 3 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 C o l u m n s \ 1 7 - A p r - 2 0 2 3 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 C o l u m n s \ 2 4 - A p r - 2 0 2 3 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 C o l u m n s \ 0 1 - M a y - 2 0 2 3 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 C o l u m n s \ 0 8 - M a y - 2 0 2 3 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 C o l u m n s \ T a r g e t   M e t   % 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 S t a f f   I D & g t ; - & l t ; M e a s u r e s \ S t a f f 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 S t a f f   I D & g t ; - & l t ; M e a s u r e s \ S t a f f 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 S t a f f   I D & g t ; - & l t ; M e a s u r e s \ S t a f f  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 T a r g e t   M e t   % & g t ; - & l t ; M e a s u r e s \ T a r g e t   M e t   % & g t ; 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 T a r g e t   M e t   % & g t ; - & l t ; M e a s u r e s \ T a r g e t   M e t   % & g t ; \ C O L U M N 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 T a r g e t   M e t   % & g t ; - & l t ; M e a s u r e s \ T a r g e t   M e t   % & g t ; \ M E A S U R E 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 S a l e s _ D a t a 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 S a l e s _ D a t a 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 C o l u m n s \ O r d e r D a t e < / K e y > < / D i a g r a m O b j e c t K e y > < D i a g r a m O b j e c t K e y > < K e y > C o l u m n s \ R e g i o n < / K e y > < / D i a g r a m O b j e c t K e y > < D i a g r a m O b j e c t K e y > < K e y > C o l u m n s \ C i t y < / K e y > < / D i a g r a m O b j e c t K e y > < D i a g r a m O b j e c t K e y > < K e y > C o l u m n s \ C a t e g o r y < / K e y > < / D i a g r a m O b j e c t K e y > < D i a g r a m O b j e c t K e y > < K e y > C o l u m n s \ P r o d u c t < / K e y > < / D i a g r a m O b j e c t K e y > < D i a g r a m O b j e c t K e y > < K e y > C o l u m n s \ Q u a n t i t y < / K e y > < / D i a g r a m O b j e c t K e y > < D i a g r a m O b j e c t K e y > < K e y > C o l u m n s \ U n i t P r i c e < / K e y > < / D i a g r a m O b j e c t K e y > < D i a g r a m O b j e c t K e y > < K e y > C o l u m n s \ T o t a l P r i c e 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 C o l u m n s \ T o t a l P r i c e 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S a l e s _ D a t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 O r d e r D a t e < / s t r i n g > < / k e y > < v a l u e > < i n t > 1 3 2 < / i n t > < / v a l u e > < / i t e m > < i t e m > < k e y > < s t r i n g > R e g i o n < / s t r i n g > < / k e y > < v a l u e > < i n t > 1 0 5 < / i n t > < / v a l u e > < / i t e m > < i t e m > < k e y > < s t r i n g > C i t y < / s t r i n g > < / k e y > < v a l u e > < i n t > 7 9 < / i n t > < / v a l u e > < / i t e m > < i t e m > < k e y > < s t r i n g > C a t e g o r y < / s t r i n g > < / k e y > < v a l u e > < i n t > 1 2 1 < / i n t > < / v a l u e > < / i t e m > < i t e m > < k e y > < s t r i n g > P r o d u c t < / s t r i n g > < / k e y > < v a l u e > < i n t > 1 1 0 < / i n t > < / v a l u e > < / i t e m > < i t e m > < k e y > < s t r i n g > Q u a n t i t y < / s t r i n g > < / k e y > < v a l u e > < i n t > 1 1 5 < / i n t > < / v a l u e > < / i t e m > < i t e m > < k e y > < s t r i n g > U n i t P r i c e < / s t r i n g > < / k e y > < v a l u e > < i n t > 1 2 1 < / i n t > < / v a l u e > < / i t e m > < i t e m > < k e y > < s t r i n g > T o t a l P r i c e < / s t r i n g > < / k e y > < v a l u e > < i n t > 1 2 9 < / i n t > < / v a l u e > < / i t e m > < / C o l u m n W i d t h s > < C o l u m n D i s p l a y I n d e x > < i t e m > < k e y > < s t r i n g > O r d e r D a t e < / s t r i n g > < / k e y > < v a l u e > < i n t > 0 < / i n t > < / v a l u e > < / i t e m > < i t e m > < k e y > < s t r i n g > R e g i o n < / s t r i n g > < / k e y > < v a l u e > < i n t > 1 < / i n t > < / v a l u e > < / i t e m > < i t e m > < k e y > < s t r i n g > C i t y < / s t r i n g > < / k e y > < v a l u e > < i n t > 2 < / i n t > < / v a l u e > < / i t e m > < i t e m > < k e y > < s t r i n g > C a t e g o r y < / s t r i n g > < / k e y > < v a l u e > < i n t > 3 < / i n t > < / v a l u e > < / i t e m > < i t e m > < k e y > < s t r i n g > P r o d u c t < / s t r i n g > < / k e y > < v a l u e > < i n t > 4 < / i n t > < / v a l u e > < / i t e m > < i t e m > < k e y > < s t r i n g > Q u a n t i t y < / s t r i n g > < / k e y > < v a l u e > < i n t > 5 < / i n t > < / v a l u e > < / i t e m > < i t e m > < k e y > < s t r i n g > U n i t P r i c e < / s t r i n g > < / k e y > < v a l u e > < i n t > 6 < / i n t > < / v a l u e > < / i t e m > < i t e m > < k e y > < s t r i n g > T o t a l P r i c e 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R a n g e , S a l e s _ D a t a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R a n g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 S t a f f   I D < / s t r i n g > < / k e y > < v a l u e > < i n t > 1 0 7 < / i n t > < / v a l u e > < / i t e m > < i t e m > < k e y > < s t r i n g > S t a f f   M e m b e r   N a m e < / s t r i n g > < / k e y > < v a l u e > < i n t > 2 0 9 < / i n t > < / v a l u e > < / i t e m > < i t e m > < k e y > < s t r i n g > T a r g e t < / s t r i n g > < / k e y > < v a l u e > < i n t > 1 0 0 < / i n t > < / v a l u e > < / i t e m > < i t e m > < k e y > < s t r i n g > 0 2 - J a n - 2 0 2 3 < / s t r i n g > < / k e y > < v a l u e > < i n t > 1 4 9 < / i n t > < / v a l u e > < / i t e m > < i t e m > < k e y > < s t r i n g > 0 9 - J a n - 2 0 2 3 < / s t r i n g > < / k e y > < v a l u e > < i n t > 1 4 9 < / i n t > < / v a l u e > < / i t e m > < i t e m > < k e y > < s t r i n g > 1 6 - J a n - 2 0 2 3 < / s t r i n g > < / k e y > < v a l u e > < i n t > 1 4 9 < / i n t > < / v a l u e > < / i t e m > < i t e m > < k e y > < s t r i n g > 2 3 - J a n - 2 0 2 3 < / s t r i n g > < / k e y > < v a l u e > < i n t > 1 4 9 < / i n t > < / v a l u e > < / i t e m > < i t e m > < k e y > < s t r i n g > 3 0 - J a n - 2 3 < / s t r i n g > < / k e y > < v a l u e > < i n t > 1 2 9 < / i n t > < / v a l u e > < / i t e m > < i t e m > < k e y > < s t r i n g > 0 6 - F e b - 2 0 2 3 < / s t r i n g > < / k e y > < v a l u e > < i n t > 1 5 1 < / i n t > < / v a l u e > < / i t e m > < i t e m > < k e y > < s t r i n g > 1 3 - F e b - 2 0 2 3 < / s t r i n g > < / k e y > < v a l u e > < i n t > 1 5 1 < / i n t > < / v a l u e > < / i t e m > < i t e m > < k e y > < s t r i n g > 2 0 - F e b - 2 0 2 3 < / s t r i n g > < / k e y > < v a l u e > < i n t > 1 5 1 < / i n t > < / v a l u e > < / i t e m > < i t e m > < k e y > < s t r i n g > 2 7 - F e b - 2 3 < / s t r i n g > < / k e y > < v a l u e > < i n t > 1 3 1 < / i n t > < / v a l u e > < / i t e m > < i t e m > < k e y > < s t r i n g > 0 6 - M a r - 2 0 2 3 < / s t r i n g > < / k e y > < v a l u e > < i n t > 1 5 1 < / i n t > < / v a l u e > < / i t e m > < i t e m > < k e y > < s t r i n g > 1 3 - M a r - 2 0 2 3 < / s t r i n g > < / k e y > < v a l u e > < i n t > 1 5 1 < / i n t > < / v a l u e > < / i t e m > < i t e m > < k e y > < s t r i n g > 2 0 - M a r - 2 0 2 3 < / s t r i n g > < / k e y > < v a l u e > < i n t > 1 5 1 < / i n t > < / v a l u e > < / i t e m > < i t e m > < k e y > < s t r i n g > M a r - 2 3 < / s t r i n g > < / k e y > < v a l u e > < i n t > 1 0 5 < / i n t > < / v a l u e > < / i t e m > < i t e m > < k e y > < s t r i n g > 0 3 - A p r - 2 0 2 3 < / s t r i n g > < / k e y > < v a l u e > < i n t > 1 4 7 < / i n t > < / v a l u e > < / i t e m > < i t e m > < k e y > < s t r i n g > 1 0 - A p r - 2 0 2 3 < / s t r i n g > < / k e y > < v a l u e > < i n t > 1 4 7 < / i n t > < / v a l u e > < / i t e m > < i t e m > < k e y > < s t r i n g > 1 7 - A p r - 2 0 2 3 < / s t r i n g > < / k e y > < v a l u e > < i n t > 1 4 7 < / i n t > < / v a l u e > < / i t e m > < i t e m > < k e y > < s t r i n g > 2 4 - A p r - 2 0 2 3 < / s t r i n g > < / k e y > < v a l u e > < i n t > 1 4 7 < / i n t > < / v a l u e > < / i t e m > < i t e m > < k e y > < s t r i n g > 0 1 - M a y - 2 0 2 3 < / s t r i n g > < / k e y > < v a l u e > < i n t > 1 5 4 < / i n t > < / v a l u e > < / i t e m > < i t e m > < k e y > < s t r i n g > 0 8 - M a y - 2 0 2 3 < / s t r i n g > < / k e y > < v a l u e > < i n t > 1 5 4 < / i n t > < / v a l u e > < / i t e m > < i t e m > < k e y > < s t r i n g > T a r g e t   M e t   % < / s t r i n g > < / k e y > < v a l u e > < i n t > 1 5 9 < / i n t > < / v a l u e > < / i t e m > < / C o l u m n W i d t h s > < C o l u m n D i s p l a y I n d e x > < i t e m > < k e y > < s t r i n g > S t a f f   I D < / s t r i n g > < / k e y > < v a l u e > < i n t > 0 < / i n t > < / v a l u e > < / i t e m > < i t e m > < k e y > < s t r i n g > S t a f f   M e m b e r   N a m e < / s t r i n g > < / k e y > < v a l u e > < i n t > 1 < / i n t > < / v a l u e > < / i t e m > < i t e m > < k e y > < s t r i n g > T a r g e t < / s t r i n g > < / k e y > < v a l u e > < i n t > 2 < / i n t > < / v a l u e > < / i t e m > < i t e m > < k e y > < s t r i n g > 0 2 - J a n - 2 0 2 3 < / s t r i n g > < / k e y > < v a l u e > < i n t > 3 < / i n t > < / v a l u e > < / i t e m > < i t e m > < k e y > < s t r i n g > 0 9 - J a n - 2 0 2 3 < / s t r i n g > < / k e y > < v a l u e > < i n t > 4 < / i n t > < / v a l u e > < / i t e m > < i t e m > < k e y > < s t r i n g > 1 6 - J a n - 2 0 2 3 < / s t r i n g > < / k e y > < v a l u e > < i n t > 5 < / i n t > < / v a l u e > < / i t e m > < i t e m > < k e y > < s t r i n g > 2 3 - J a n - 2 0 2 3 < / s t r i n g > < / k e y > < v a l u e > < i n t > 6 < / i n t > < / v a l u e > < / i t e m > < i t e m > < k e y > < s t r i n g > 3 0 - J a n - 2 3 < / s t r i n g > < / k e y > < v a l u e > < i n t > 7 < / i n t > < / v a l u e > < / i t e m > < i t e m > < k e y > < s t r i n g > 0 6 - F e b - 2 0 2 3 < / s t r i n g > < / k e y > < v a l u e > < i n t > 8 < / i n t > < / v a l u e > < / i t e m > < i t e m > < k e y > < s t r i n g > 1 3 - F e b - 2 0 2 3 < / s t r i n g > < / k e y > < v a l u e > < i n t > 9 < / i n t > < / v a l u e > < / i t e m > < i t e m > < k e y > < s t r i n g > 2 0 - F e b - 2 0 2 3 < / s t r i n g > < / k e y > < v a l u e > < i n t > 1 0 < / i n t > < / v a l u e > < / i t e m > < i t e m > < k e y > < s t r i n g > 2 7 - F e b - 2 3 < / s t r i n g > < / k e y > < v a l u e > < i n t > 1 1 < / i n t > < / v a l u e > < / i t e m > < i t e m > < k e y > < s t r i n g > 0 6 - M a r - 2 0 2 3 < / s t r i n g > < / k e y > < v a l u e > < i n t > 1 2 < / i n t > < / v a l u e > < / i t e m > < i t e m > < k e y > < s t r i n g > 1 3 - M a r - 2 0 2 3 < / s t r i n g > < / k e y > < v a l u e > < i n t > 1 3 < / i n t > < / v a l u e > < / i t e m > < i t e m > < k e y > < s t r i n g > 2 0 - M a r - 2 0 2 3 < / s t r i n g > < / k e y > < v a l u e > < i n t > 1 4 < / i n t > < / v a l u e > < / i t e m > < i t e m > < k e y > < s t r i n g > M a r - 2 3 < / s t r i n g > < / k e y > < v a l u e > < i n t > 1 5 < / i n t > < / v a l u e > < / i t e m > < i t e m > < k e y > < s t r i n g > 0 3 - A p r - 2 0 2 3 < / s t r i n g > < / k e y > < v a l u e > < i n t > 1 6 < / i n t > < / v a l u e > < / i t e m > < i t e m > < k e y > < s t r i n g > 1 0 - A p r - 2 0 2 3 < / s t r i n g > < / k e y > < v a l u e > < i n t > 1 7 < / i n t > < / v a l u e > < / i t e m > < i t e m > < k e y > < s t r i n g > 1 7 - A p r - 2 0 2 3 < / s t r i n g > < / k e y > < v a l u e > < i n t > 1 8 < / i n t > < / v a l u e > < / i t e m > < i t e m > < k e y > < s t r i n g > 2 4 - A p r - 2 0 2 3 < / s t r i n g > < / k e y > < v a l u e > < i n t > 1 9 < / i n t > < / v a l u e > < / i t e m > < i t e m > < k e y > < s t r i n g > 0 1 - M a y - 2 0 2 3 < / s t r i n g > < / k e y > < v a l u e > < i n t > 2 0 < / i n t > < / v a l u e > < / i t e m > < i t e m > < k e y > < s t r i n g > 0 8 - M a y - 2 0 2 3 < / s t r i n g > < / k e y > < v a l u e > < i n t > 2 1 < / i n t > < / v a l u e > < / i t e m > < i t e m > < k e y > < s t r i n g > T a r g e t   M e t   % < / s t r i n g > < / k e y > < v a l u e > < i n t > 2 2 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 3 0 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 R a n g e 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 1 4 1 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 S a l e s _ D a t a 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 1 4 2 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 2 0 2 4 - 0 7 - 0 1 T 0 7 : 1 8 : 3 5 . 5 5 3 7 9 4 1 + 0 5 : 3 0 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 R a n g e 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 R a n g e 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 C o l u m n s \ S t a f f 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 C o l u m n s \ S t a f f   M e m b e r 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 C o l u m n s \ 0 2 - J a n - 2 0 2 3 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 C o l u m n s \ 0 9 - J a n - 2 0 2 3 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 C o l u m n s \ 1 6 - J a n - 2 0 2 3 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 C o l u m n s \ 2 3 - J a n - 2 0 2 3 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 C o l u m n s \ 3 0 - J a n - 2 3 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 C o l u m n s \ 0 6 - F e b - 2 0 2 3 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 C o l u m n s \ 1 3 - F e b - 2 0 2 3 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 C o l u m n s \ 2 0 - F e b - 2 0 2 3 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 C o l u m n s \ 2 7 - F e b - 2 3 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 C o l u m n s \ 0 6 - M a r - 2 0 2 3 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 C o l u m n s \ 1 3 - M a r - 2 0 2 3 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 C o l u m n s \ 2 0 - M a r - 2 0 2 3 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 C o l u m n s \ M a r - 2 3 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 C o l u m n s \ 0 3 - A p r - 2 0 2 3 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 C o l u m n s \ 1 0 - A p r - 2 0 2 3 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 C o l u m n s \ 1 7 - A p r - 2 0 2 3 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 C o l u m n s \ 2 4 - A p r - 2 0 2 3 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 C o l u m n s \ 0 1 - M a y - 2 0 2 3 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 C o l u m n s \ 0 8 - M a y - 2 0 2 3 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 C o l u m n s \ T a r g e t   M e t  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S a l e s _ D a t a ] ] > < / C u s t o m C o n t e n t > < / G e m i n i > 
</file>

<file path=customXml/itemProps1.xml><?xml version="1.0" encoding="utf-8"?>
<ds:datastoreItem xmlns:ds="http://schemas.openxmlformats.org/officeDocument/2006/customXml" ds:itemID="{529F706D-9501-4CCE-9000-68DDBA0A103C}">
  <ds:schemaRefs/>
</ds:datastoreItem>
</file>

<file path=customXml/itemProps10.xml><?xml version="1.0" encoding="utf-8"?>
<ds:datastoreItem xmlns:ds="http://schemas.openxmlformats.org/officeDocument/2006/customXml" ds:itemID="{6A523585-7DAB-4493-82D1-B5BC1F032D8A}">
  <ds:schemaRefs/>
</ds:datastoreItem>
</file>

<file path=customXml/itemProps11.xml><?xml version="1.0" encoding="utf-8"?>
<ds:datastoreItem xmlns:ds="http://schemas.openxmlformats.org/officeDocument/2006/customXml" ds:itemID="{AEAC3034-286B-4126-9B92-19DBB548A986}">
  <ds:schemaRefs/>
</ds:datastoreItem>
</file>

<file path=customXml/itemProps12.xml><?xml version="1.0" encoding="utf-8"?>
<ds:datastoreItem xmlns:ds="http://schemas.openxmlformats.org/officeDocument/2006/customXml" ds:itemID="{DCC1F026-253A-4C86-BE8F-1BC2374BB94D}">
  <ds:schemaRefs/>
</ds:datastoreItem>
</file>

<file path=customXml/itemProps13.xml><?xml version="1.0" encoding="utf-8"?>
<ds:datastoreItem xmlns:ds="http://schemas.openxmlformats.org/officeDocument/2006/customXml" ds:itemID="{95AC1D0A-C3AE-4236-BAE3-511816BF8363}">
  <ds:schemaRefs/>
</ds:datastoreItem>
</file>

<file path=customXml/itemProps14.xml><?xml version="1.0" encoding="utf-8"?>
<ds:datastoreItem xmlns:ds="http://schemas.openxmlformats.org/officeDocument/2006/customXml" ds:itemID="{DC02A4F2-3924-451F-A26A-53A79ADA5D49}">
  <ds:schemaRefs/>
</ds:datastoreItem>
</file>

<file path=customXml/itemProps15.xml><?xml version="1.0" encoding="utf-8"?>
<ds:datastoreItem xmlns:ds="http://schemas.openxmlformats.org/officeDocument/2006/customXml" ds:itemID="{E4928951-213E-4BC5-A60A-8BC6A203B554}">
  <ds:schemaRefs/>
</ds:datastoreItem>
</file>

<file path=customXml/itemProps16.xml><?xml version="1.0" encoding="utf-8"?>
<ds:datastoreItem xmlns:ds="http://schemas.openxmlformats.org/officeDocument/2006/customXml" ds:itemID="{A466F3BC-2E45-4BA3-BF6F-20F7B06F2525}">
  <ds:schemaRefs/>
</ds:datastoreItem>
</file>

<file path=customXml/itemProps17.xml><?xml version="1.0" encoding="utf-8"?>
<ds:datastoreItem xmlns:ds="http://schemas.openxmlformats.org/officeDocument/2006/customXml" ds:itemID="{CE13520B-F03B-4A0A-ACDF-BFACACCF00DB}">
  <ds:schemaRefs/>
</ds:datastoreItem>
</file>

<file path=customXml/itemProps2.xml><?xml version="1.0" encoding="utf-8"?>
<ds:datastoreItem xmlns:ds="http://schemas.openxmlformats.org/officeDocument/2006/customXml" ds:itemID="{70DD3C9B-8CFA-4A3F-BA19-33EC5AD7AC88}">
  <ds:schemaRefs/>
</ds:datastoreItem>
</file>

<file path=customXml/itemProps3.xml><?xml version="1.0" encoding="utf-8"?>
<ds:datastoreItem xmlns:ds="http://schemas.openxmlformats.org/officeDocument/2006/customXml" ds:itemID="{3AC91940-FD80-4B16-AFD8-18ACFD0B3EEA}">
  <ds:schemaRefs/>
</ds:datastoreItem>
</file>

<file path=customXml/itemProps4.xml><?xml version="1.0" encoding="utf-8"?>
<ds:datastoreItem xmlns:ds="http://schemas.openxmlformats.org/officeDocument/2006/customXml" ds:itemID="{09F324C9-9F1C-4164-BCB3-8E678CC11836}">
  <ds:schemaRefs/>
</ds:datastoreItem>
</file>

<file path=customXml/itemProps5.xml><?xml version="1.0" encoding="utf-8"?>
<ds:datastoreItem xmlns:ds="http://schemas.openxmlformats.org/officeDocument/2006/customXml" ds:itemID="{E3507CAB-0018-4381-BE24-3F02045FAA48}">
  <ds:schemaRefs/>
</ds:datastoreItem>
</file>

<file path=customXml/itemProps6.xml><?xml version="1.0" encoding="utf-8"?>
<ds:datastoreItem xmlns:ds="http://schemas.openxmlformats.org/officeDocument/2006/customXml" ds:itemID="{597442A2-2BFF-41D3-9055-EDFE849DD8D2}">
  <ds:schemaRefs/>
</ds:datastoreItem>
</file>

<file path=customXml/itemProps7.xml><?xml version="1.0" encoding="utf-8"?>
<ds:datastoreItem xmlns:ds="http://schemas.openxmlformats.org/officeDocument/2006/customXml" ds:itemID="{8C520957-F6EF-410C-BFB1-06F7EFE8805C}">
  <ds:schemaRefs/>
</ds:datastoreItem>
</file>

<file path=customXml/itemProps8.xml><?xml version="1.0" encoding="utf-8"?>
<ds:datastoreItem xmlns:ds="http://schemas.openxmlformats.org/officeDocument/2006/customXml" ds:itemID="{729F96A7-DE77-455A-8071-62774B79CF0D}">
  <ds:schemaRefs/>
</ds:datastoreItem>
</file>

<file path=customXml/itemProps9.xml><?xml version="1.0" encoding="utf-8"?>
<ds:datastoreItem xmlns:ds="http://schemas.openxmlformats.org/officeDocument/2006/customXml" ds:itemID="{2DC5CA3B-9387-46F6-9F85-2C79DAD97FA3}">
  <ds:schemaRefs/>
</ds:datastoreItem>
</file>

<file path=docMetadata/LabelInfo.xml><?xml version="1.0" encoding="utf-8"?>
<clbl:labelList xmlns:clbl="http://schemas.microsoft.com/office/2020/mipLabelMetadata">
  <clbl:label id="{76a2ae5a-9f00-4f6b-95ed-5d33d77c4d61}" enabled="0" method="" siteId="{76a2ae5a-9f00-4f6b-95ed-5d33d77c4d6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Productivity Improvement Concep</vt:lpstr>
      <vt:lpstr>Production Management Concepts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Gaikwad, Anushka</cp:lastModifiedBy>
  <cp:lastPrinted>2013-05-31T18:56:13Z</cp:lastPrinted>
  <dcterms:created xsi:type="dcterms:W3CDTF">2007-08-07T00:48:59Z</dcterms:created>
  <dcterms:modified xsi:type="dcterms:W3CDTF">2024-07-01T01:54:58Z</dcterms:modified>
</cp:coreProperties>
</file>