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hill\Dropbox\PC\Downloads\"/>
    </mc:Choice>
  </mc:AlternateContent>
  <xr:revisionPtr revIDLastSave="0" documentId="8_{952E9F0E-9264-4C33-A587-962EC6CECD4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ummary" sheetId="3" r:id="rId1"/>
    <sheet name="Data" sheetId="1" r:id="rId2"/>
    <sheet name="Data no graphic issues" sheetId="6" r:id="rId3"/>
    <sheet name="טבלאות עזר - לא לגעת לא להתיח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3" l="1" a="1"/>
  <c r="B22" i="3" s="1"/>
  <c r="C22" i="3" a="1"/>
  <c r="C22" i="3" s="1"/>
  <c r="B23" i="3" a="1"/>
  <c r="B23" i="3" s="1"/>
  <c r="C23" i="3" a="1"/>
  <c r="C23" i="3" s="1"/>
  <c r="B24" i="3" a="1"/>
  <c r="B24" i="3" s="1"/>
  <c r="C24" i="3" a="1"/>
  <c r="C24" i="3" s="1"/>
  <c r="B25" i="3" a="1"/>
  <c r="B25" i="3" s="1"/>
  <c r="C25" i="3" a="1"/>
  <c r="C25" i="3" s="1"/>
  <c r="B7" i="3" a="1"/>
  <c r="B7" i="3" s="1"/>
  <c r="B6" i="3" a="1"/>
  <c r="B6" i="3" s="1"/>
  <c r="B5" i="3" a="1"/>
  <c r="B5" i="3" s="1"/>
  <c r="B4" i="3" a="1"/>
  <c r="B4" i="3" s="1"/>
  <c r="A1442" i="6"/>
  <c r="B1442" i="6"/>
  <c r="C1442" i="6"/>
  <c r="D1442" i="6"/>
  <c r="E1442" i="6"/>
  <c r="F1442" i="6"/>
  <c r="G1442" i="6"/>
  <c r="J1442" i="6"/>
  <c r="B8" i="3" l="1"/>
  <c r="D25" i="3"/>
  <c r="C33" i="3"/>
  <c r="D24" i="3"/>
  <c r="C32" i="3"/>
  <c r="D23" i="3"/>
  <c r="C31" i="3"/>
  <c r="C30" i="3"/>
  <c r="D22" i="3"/>
  <c r="C26" i="3"/>
  <c r="E31" i="3" s="1"/>
  <c r="B26" i="3"/>
  <c r="E23" i="3" s="1"/>
  <c r="J1352" i="1"/>
  <c r="J951" i="1"/>
  <c r="J934" i="1"/>
  <c r="J925" i="1"/>
  <c r="J839" i="1"/>
  <c r="J362" i="1"/>
  <c r="J460" i="1"/>
  <c r="J745" i="1"/>
  <c r="J788" i="1"/>
  <c r="J837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4" i="1"/>
  <c r="T5" i="1"/>
  <c r="T3" i="1"/>
  <c r="T2" i="1"/>
  <c r="G1524" i="1"/>
  <c r="G1048568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2" i="1"/>
  <c r="M1524" i="1"/>
  <c r="M1048568" i="1" s="1"/>
  <c r="I1524" i="1"/>
  <c r="E1524" i="1"/>
  <c r="E1048568" i="1" s="1"/>
  <c r="F1524" i="1"/>
  <c r="F1048568" i="1" s="1"/>
  <c r="D1524" i="1"/>
  <c r="D1048568" i="1" s="1"/>
  <c r="B30" i="3" l="1"/>
  <c r="F23" i="3"/>
  <c r="D31" i="3"/>
  <c r="B32" i="3"/>
  <c r="E32" i="3"/>
  <c r="D32" i="3"/>
  <c r="E22" i="3"/>
  <c r="F22" i="3"/>
  <c r="E24" i="3"/>
  <c r="E30" i="3"/>
  <c r="F24" i="3"/>
  <c r="D30" i="3"/>
  <c r="B33" i="3"/>
  <c r="E33" i="3"/>
  <c r="B31" i="3"/>
  <c r="B34" i="3" s="1"/>
  <c r="D33" i="3"/>
  <c r="E25" i="3"/>
  <c r="F25" i="3"/>
  <c r="H1524" i="1"/>
  <c r="I313" i="1"/>
  <c r="E34" i="3" l="1"/>
  <c r="F26" i="3"/>
  <c r="E26" i="3"/>
  <c r="J313" i="1"/>
  <c r="I314" i="1"/>
  <c r="B13" i="3" l="1"/>
  <c r="B12" i="3"/>
  <c r="B14" i="3"/>
  <c r="B15" i="3"/>
  <c r="J314" i="1"/>
  <c r="I315" i="1"/>
  <c r="B16" i="3" l="1"/>
  <c r="J315" i="1"/>
  <c r="I316" i="1"/>
  <c r="J316" i="1" l="1"/>
  <c r="I318" i="1"/>
  <c r="J318" i="1" l="1"/>
  <c r="H1048568" i="1" l="1"/>
  <c r="J1412" i="1"/>
  <c r="J50" i="1"/>
  <c r="J59" i="1"/>
  <c r="I59" i="1" l="1"/>
  <c r="J1344" i="1"/>
  <c r="J1281" i="1"/>
  <c r="J1353" i="1"/>
  <c r="J1260" i="1"/>
  <c r="J1482" i="1"/>
  <c r="J1454" i="1"/>
  <c r="J1289" i="1"/>
  <c r="J7" i="1"/>
  <c r="J1305" i="1"/>
  <c r="J1278" i="1"/>
  <c r="J1406" i="1"/>
  <c r="J1262" i="1"/>
  <c r="J1275" i="1"/>
  <c r="J1296" i="1"/>
  <c r="J1395" i="1"/>
  <c r="J1346" i="1"/>
  <c r="J1404" i="1"/>
  <c r="J1357" i="1"/>
  <c r="J1348" i="1"/>
  <c r="J1269" i="1"/>
  <c r="J1521" i="1"/>
  <c r="J1442" i="1"/>
  <c r="J1486" i="1"/>
  <c r="J1379" i="1"/>
  <c r="J1318" i="1"/>
  <c r="J1376" i="1"/>
  <c r="J1257" i="1"/>
  <c r="J1367" i="1"/>
  <c r="I627" i="1" l="1"/>
  <c r="I1461" i="1"/>
  <c r="I429" i="1" s="1"/>
  <c r="I595" i="1"/>
  <c r="I743" i="1"/>
  <c r="I1046" i="1"/>
  <c r="I707" i="1"/>
  <c r="I1274" i="1"/>
  <c r="I231" i="1" s="1"/>
  <c r="I653" i="1"/>
  <c r="I1016" i="1"/>
  <c r="J1016" i="1"/>
  <c r="I1168" i="1"/>
  <c r="I622" i="1"/>
  <c r="I1258" i="1"/>
  <c r="I676" i="1"/>
  <c r="I1289" i="1"/>
  <c r="I252" i="1" s="1"/>
  <c r="I1069" i="1"/>
  <c r="I19" i="1" s="1"/>
  <c r="J1069" i="1"/>
  <c r="I831" i="1"/>
  <c r="J831" i="1"/>
  <c r="I813" i="1"/>
  <c r="I1322" i="1"/>
  <c r="J1322" i="1"/>
  <c r="I924" i="1"/>
  <c r="I715" i="1"/>
  <c r="I1101" i="1"/>
  <c r="I51" i="1" s="1"/>
  <c r="J1101" i="1"/>
  <c r="I799" i="1"/>
  <c r="J799" i="1"/>
  <c r="I1113" i="1"/>
  <c r="J1113" i="1"/>
  <c r="I737" i="1"/>
  <c r="I931" i="1"/>
  <c r="I616" i="1"/>
  <c r="I772" i="1"/>
  <c r="J772" i="1"/>
  <c r="I1171" i="1"/>
  <c r="J1171" i="1"/>
  <c r="I1156" i="1"/>
  <c r="I519" i="1"/>
  <c r="I608" i="1"/>
  <c r="I541" i="1"/>
  <c r="I992" i="1"/>
  <c r="I556" i="1"/>
  <c r="I687" i="1"/>
  <c r="I442" i="1"/>
  <c r="I401" i="1"/>
  <c r="I770" i="1"/>
  <c r="I573" i="1"/>
  <c r="I1125" i="1"/>
  <c r="I907" i="1"/>
  <c r="I733" i="1"/>
  <c r="I708" i="1"/>
  <c r="I1217" i="1"/>
  <c r="I719" i="1"/>
  <c r="I1482" i="1"/>
  <c r="I787" i="1"/>
  <c r="I675" i="1"/>
  <c r="I709" i="1"/>
  <c r="I1126" i="1"/>
  <c r="I1218" i="1"/>
  <c r="I963" i="1"/>
  <c r="I658" i="1"/>
  <c r="I549" i="1"/>
  <c r="I639" i="1"/>
  <c r="I507" i="1"/>
  <c r="I1505" i="1"/>
  <c r="I1191" i="1"/>
  <c r="J1191" i="1"/>
  <c r="I949" i="1"/>
  <c r="I543" i="1"/>
  <c r="I898" i="1"/>
  <c r="I713" i="1"/>
  <c r="I1399" i="1"/>
  <c r="J1108" i="1"/>
  <c r="I1032" i="1"/>
  <c r="I1108" i="1"/>
  <c r="I546" i="1"/>
  <c r="I691" i="1"/>
  <c r="I1085" i="1"/>
  <c r="I558" i="1"/>
  <c r="I1190" i="1"/>
  <c r="I1388" i="1"/>
  <c r="I350" i="1" s="1"/>
  <c r="I736" i="1"/>
  <c r="I934" i="1"/>
  <c r="I1296" i="1"/>
  <c r="I1507" i="1"/>
  <c r="J1507" i="1"/>
  <c r="I559" i="1"/>
  <c r="I849" i="1"/>
  <c r="I1037" i="1"/>
  <c r="I1023" i="1"/>
  <c r="J1023" i="1"/>
  <c r="I909" i="1"/>
  <c r="I1315" i="1"/>
  <c r="I1055" i="1"/>
  <c r="J1055" i="1"/>
  <c r="I1340" i="1"/>
  <c r="I749" i="1"/>
  <c r="I1471" i="1"/>
  <c r="I439" i="1" s="1"/>
  <c r="I631" i="1"/>
  <c r="I804" i="1"/>
  <c r="I495" i="1"/>
  <c r="I847" i="1"/>
  <c r="J847" i="1"/>
  <c r="I966" i="1"/>
  <c r="I1071" i="1"/>
  <c r="I672" i="1"/>
  <c r="I544" i="1"/>
  <c r="I538" i="1"/>
  <c r="I1151" i="1"/>
  <c r="I1183" i="1"/>
  <c r="I1514" i="1"/>
  <c r="I483" i="1" s="1"/>
  <c r="I1235" i="1"/>
  <c r="J1235" i="1"/>
  <c r="I1423" i="1"/>
  <c r="I722" i="1"/>
  <c r="I674" i="1"/>
  <c r="I967" i="1"/>
  <c r="I677" i="1"/>
  <c r="I1142" i="1"/>
  <c r="I89" i="1" s="1"/>
  <c r="I508" i="1"/>
  <c r="I1508" i="1"/>
  <c r="J736" i="1" s="1"/>
  <c r="J1508" i="1"/>
  <c r="I1438" i="1"/>
  <c r="J677" i="1" s="1"/>
  <c r="I623" i="1"/>
  <c r="I502" i="1"/>
  <c r="I933" i="1"/>
  <c r="J933" i="1"/>
  <c r="I696" i="1"/>
  <c r="I562" i="1"/>
  <c r="I1081" i="1"/>
  <c r="I30" i="1" s="1"/>
  <c r="I555" i="1"/>
  <c r="I591" i="1"/>
  <c r="I668" i="1"/>
  <c r="I531" i="1"/>
  <c r="I939" i="1"/>
  <c r="J939" i="1"/>
  <c r="I1281" i="1"/>
  <c r="I828" i="1"/>
  <c r="J828" i="1"/>
  <c r="I1513" i="1"/>
  <c r="J1513" i="1"/>
  <c r="I557" i="1"/>
  <c r="I1006" i="1"/>
  <c r="J1006" i="1"/>
  <c r="I926" i="1"/>
  <c r="I1323" i="1"/>
  <c r="I1083" i="1"/>
  <c r="I818" i="1"/>
  <c r="I1477" i="1"/>
  <c r="J1477" i="1"/>
  <c r="I1117" i="1"/>
  <c r="I517" i="1"/>
  <c r="I1026" i="1"/>
  <c r="I1246" i="1"/>
  <c r="J1246" i="1"/>
  <c r="I506" i="1"/>
  <c r="I612" i="1"/>
  <c r="I1107" i="1"/>
  <c r="I942" i="1"/>
  <c r="I1504" i="1"/>
  <c r="I624" i="1"/>
  <c r="I570" i="1"/>
  <c r="I745" i="1"/>
  <c r="I999" i="1"/>
  <c r="J999" i="1"/>
  <c r="I888" i="1"/>
  <c r="I667" i="1"/>
  <c r="I1391" i="1"/>
  <c r="J1391" i="1"/>
  <c r="I913" i="1"/>
  <c r="J913" i="1"/>
  <c r="I1475" i="1"/>
  <c r="J707" i="1" s="1"/>
  <c r="I1225" i="1"/>
  <c r="I655" i="1"/>
  <c r="I766" i="1"/>
  <c r="I1149" i="1"/>
  <c r="I1411" i="1"/>
  <c r="I373" i="1" s="1"/>
  <c r="I982" i="1"/>
  <c r="I1469" i="1"/>
  <c r="I712" i="1"/>
  <c r="I641" i="1"/>
  <c r="I1295" i="1"/>
  <c r="I590" i="1"/>
  <c r="I242" i="1"/>
  <c r="I609" i="1"/>
  <c r="I753" i="1"/>
  <c r="I720" i="1"/>
  <c r="I1143" i="1"/>
  <c r="I505" i="1"/>
  <c r="J401" i="1"/>
  <c r="I889" i="1"/>
  <c r="J889" i="1"/>
  <c r="I565" i="1"/>
  <c r="I941" i="1"/>
  <c r="I970" i="1"/>
  <c r="I723" i="1"/>
  <c r="I1177" i="1"/>
  <c r="I127" i="1" s="1"/>
  <c r="I751" i="1"/>
  <c r="I685" i="1"/>
  <c r="I1465" i="1"/>
  <c r="I433" i="1" s="1"/>
  <c r="I684" i="1"/>
  <c r="I761" i="1"/>
  <c r="I535" i="1"/>
  <c r="I1017" i="1"/>
  <c r="I950" i="1"/>
  <c r="I744" i="1"/>
  <c r="I786" i="1"/>
  <c r="I1292" i="1"/>
  <c r="J519" i="1" s="1"/>
  <c r="J1292" i="1"/>
  <c r="I840" i="1"/>
  <c r="I681" i="1"/>
  <c r="I875" i="1"/>
  <c r="I580" i="1"/>
  <c r="I592" i="1"/>
  <c r="I58" i="1"/>
  <c r="I1042" i="1"/>
  <c r="I578" i="1"/>
  <c r="I887" i="1"/>
  <c r="I1361" i="1"/>
  <c r="I1153" i="1"/>
  <c r="I99" i="1" s="1"/>
  <c r="I1334" i="1"/>
  <c r="J1334" i="1"/>
  <c r="I1070" i="1"/>
  <c r="I20" i="1" s="1"/>
  <c r="J1070" i="1"/>
  <c r="I832" i="1"/>
  <c r="I836" i="1"/>
  <c r="J836" i="1"/>
  <c r="I803" i="1"/>
  <c r="I626" i="1"/>
  <c r="I703" i="1"/>
  <c r="I1175" i="1"/>
  <c r="I124" i="1" s="1"/>
  <c r="I1054" i="1"/>
  <c r="J1054" i="1"/>
  <c r="I104" i="1"/>
  <c r="I601" i="1"/>
  <c r="I1336" i="1"/>
  <c r="I669" i="1"/>
  <c r="I503" i="1"/>
  <c r="I629" i="1"/>
  <c r="I728" i="1"/>
  <c r="I1025" i="1"/>
  <c r="I1344" i="1"/>
  <c r="I611" i="1"/>
  <c r="I661" i="1"/>
  <c r="I718" i="1"/>
  <c r="I576" i="1"/>
  <c r="I1499" i="1"/>
  <c r="J1499" i="1"/>
  <c r="I665" i="1"/>
  <c r="I640" i="1"/>
  <c r="I1516" i="1"/>
  <c r="J1516" i="1"/>
  <c r="I1231" i="1"/>
  <c r="J1231" i="1"/>
  <c r="J984" i="1"/>
  <c r="I984" i="1"/>
  <c r="I1063" i="1"/>
  <c r="I12" i="1" s="1"/>
  <c r="I1393" i="1"/>
  <c r="I561" i="1"/>
  <c r="I1205" i="1"/>
  <c r="J1205" i="1"/>
  <c r="I929" i="1"/>
  <c r="J929" i="1"/>
  <c r="I1389" i="1"/>
  <c r="I710" i="1"/>
  <c r="I584" i="1"/>
  <c r="I1346" i="1"/>
  <c r="I1028" i="1"/>
  <c r="I603" i="1"/>
  <c r="I919" i="1"/>
  <c r="J919" i="1"/>
  <c r="I1115" i="1"/>
  <c r="J1115" i="1"/>
  <c r="I843" i="1"/>
  <c r="I600" i="1"/>
  <c r="I1343" i="1"/>
  <c r="I307" i="1" s="1"/>
  <c r="I1099" i="1"/>
  <c r="J1099" i="1"/>
  <c r="I673" i="1"/>
  <c r="I328" i="1"/>
  <c r="I617" i="1"/>
  <c r="I937" i="1"/>
  <c r="J937" i="1"/>
  <c r="I567" i="1"/>
  <c r="I802" i="1"/>
  <c r="J802" i="1"/>
  <c r="I1360" i="1"/>
  <c r="J592" i="1" s="1"/>
  <c r="I614" i="1"/>
  <c r="I1100" i="1"/>
  <c r="I594" i="1"/>
  <c r="I605" i="1"/>
  <c r="I529" i="1"/>
  <c r="I642" i="1"/>
  <c r="I1463" i="1"/>
  <c r="I568" i="1"/>
  <c r="I1358" i="1"/>
  <c r="J590" i="1" s="1"/>
  <c r="I499" i="1"/>
  <c r="I1510" i="1"/>
  <c r="J738" i="1" s="1"/>
  <c r="I1052" i="1"/>
  <c r="J1052" i="1"/>
  <c r="I194" i="1"/>
  <c r="I1333" i="1"/>
  <c r="J1333" i="1"/>
  <c r="I976" i="1"/>
  <c r="I885" i="1"/>
  <c r="I978" i="1"/>
  <c r="I563" i="1"/>
  <c r="I1088" i="1"/>
  <c r="J1088" i="1"/>
  <c r="I1426" i="1"/>
  <c r="I628" i="1"/>
  <c r="I1030" i="1"/>
  <c r="J1030" i="1"/>
  <c r="I807" i="1"/>
  <c r="J807" i="1"/>
  <c r="I1401" i="1"/>
  <c r="I362" i="1" s="1"/>
  <c r="I596" i="1"/>
  <c r="I1155" i="1"/>
  <c r="I727" i="1"/>
  <c r="I589" i="1"/>
  <c r="I694" i="1"/>
  <c r="I579" i="1"/>
  <c r="I995" i="1"/>
  <c r="I747" i="1"/>
  <c r="I537" i="1"/>
  <c r="I741" i="1"/>
  <c r="I714" i="1"/>
  <c r="I621" i="1"/>
  <c r="J621" i="1"/>
  <c r="I973" i="1"/>
  <c r="I679" i="1"/>
  <c r="I613" i="1"/>
  <c r="I859" i="1"/>
  <c r="I1260" i="1"/>
  <c r="I212" i="1" s="1"/>
  <c r="I604" i="1"/>
  <c r="I700" i="1"/>
  <c r="I1012" i="1"/>
  <c r="J1012" i="1"/>
  <c r="I1430" i="1"/>
  <c r="J1430" i="1"/>
  <c r="I1179" i="1"/>
  <c r="I646" i="1"/>
  <c r="I688" i="1"/>
  <c r="I606" i="1"/>
  <c r="I729" i="1"/>
  <c r="I918" i="1"/>
  <c r="I820" i="1"/>
  <c r="J820" i="1"/>
  <c r="I1267" i="1"/>
  <c r="J1267" i="1"/>
  <c r="I1442" i="1"/>
  <c r="I1490" i="1"/>
  <c r="J723" i="1" s="1"/>
  <c r="I610" i="1"/>
  <c r="I759" i="1"/>
  <c r="I1097" i="1"/>
  <c r="I740" i="1"/>
  <c r="I1200" i="1"/>
  <c r="I1161" i="1"/>
  <c r="I108" i="1" s="1"/>
  <c r="J1161" i="1"/>
  <c r="I1067" i="1"/>
  <c r="I536" i="1"/>
  <c r="I1075" i="1"/>
  <c r="I1429" i="1"/>
  <c r="J665" i="1" s="1"/>
  <c r="J1429" i="1"/>
  <c r="I731" i="1"/>
  <c r="J731" i="1"/>
  <c r="I654" i="1"/>
  <c r="I547" i="1"/>
  <c r="I1102" i="1"/>
  <c r="I1186" i="1"/>
  <c r="I564" i="1"/>
  <c r="J654" i="1"/>
  <c r="I520" i="1"/>
  <c r="I882" i="1"/>
  <c r="J89" i="1" s="1"/>
  <c r="J882" i="1"/>
  <c r="I985" i="1"/>
  <c r="J985" i="1"/>
  <c r="I575" i="1"/>
  <c r="I533" i="1"/>
  <c r="I922" i="1"/>
  <c r="I1428" i="1"/>
  <c r="I702" i="1"/>
  <c r="J702" i="1"/>
  <c r="I1041" i="1"/>
  <c r="I599" i="1"/>
  <c r="I587" i="1"/>
  <c r="I501" i="1"/>
  <c r="I1146" i="1"/>
  <c r="I94" i="1" s="1"/>
  <c r="J1146" i="1"/>
  <c r="I1301" i="1"/>
  <c r="I264" i="1" s="1"/>
  <c r="I524" i="1"/>
  <c r="I895" i="1"/>
  <c r="I1433" i="1"/>
  <c r="I395" i="1" s="1"/>
  <c r="I1366" i="1"/>
  <c r="I327" i="1" s="1"/>
  <c r="I923" i="1"/>
  <c r="J923" i="1"/>
  <c r="I1405" i="1"/>
  <c r="I756" i="1"/>
  <c r="J756" i="1"/>
  <c r="I724" i="1"/>
  <c r="I912" i="1"/>
  <c r="I686" i="1"/>
  <c r="I593" i="1"/>
  <c r="I232" i="1"/>
  <c r="I137" i="1"/>
  <c r="I469" i="1"/>
  <c r="I1208" i="1"/>
  <c r="I154" i="1" s="1"/>
  <c r="I1242" i="1"/>
  <c r="I861" i="1"/>
  <c r="I1457" i="1"/>
  <c r="I425" i="1" s="1"/>
  <c r="I1021" i="1"/>
  <c r="I1372" i="1"/>
  <c r="J1372" i="1"/>
  <c r="I1176" i="1"/>
  <c r="I126" i="1" s="1"/>
  <c r="J1176" i="1"/>
  <c r="I1129" i="1"/>
  <c r="I77" i="1" s="1"/>
  <c r="I548" i="1"/>
  <c r="I856" i="1"/>
  <c r="I867" i="1"/>
  <c r="I515" i="1"/>
  <c r="I638" i="1"/>
  <c r="I552" i="1"/>
  <c r="I1061" i="1"/>
  <c r="J1061" i="1"/>
  <c r="I695" i="1"/>
  <c r="I649" i="1"/>
  <c r="I553" i="1"/>
  <c r="I1178" i="1"/>
  <c r="I732" i="1"/>
  <c r="I545" i="1"/>
  <c r="I645" i="1"/>
  <c r="I550" i="1"/>
  <c r="I1318" i="1"/>
  <c r="J546" i="1" s="1"/>
  <c r="I526" i="1"/>
  <c r="I1000" i="1"/>
  <c r="J212" i="1" s="1"/>
  <c r="I788" i="1"/>
  <c r="I946" i="1"/>
  <c r="J946" i="1"/>
  <c r="I1456" i="1"/>
  <c r="I424" i="1" s="1"/>
  <c r="J1456" i="1"/>
  <c r="I521" i="1"/>
  <c r="I734" i="1"/>
  <c r="I1478" i="1"/>
  <c r="J1478" i="1"/>
  <c r="I782" i="1"/>
  <c r="I960" i="1"/>
  <c r="I1311" i="1"/>
  <c r="J1311" i="1"/>
  <c r="I890" i="1"/>
  <c r="J890" i="1"/>
  <c r="I991" i="1"/>
  <c r="I1233" i="1"/>
  <c r="J1233" i="1"/>
  <c r="J714" i="1"/>
  <c r="I705" i="1"/>
  <c r="I1236" i="1"/>
  <c r="I577" i="1"/>
  <c r="I637" i="1"/>
  <c r="I1227" i="1"/>
  <c r="I778" i="1"/>
  <c r="I1416" i="1"/>
  <c r="I379" i="1" s="1"/>
  <c r="I551" i="1"/>
  <c r="I1493" i="1"/>
  <c r="I464" i="1" s="1"/>
  <c r="I1367" i="1"/>
  <c r="I1103" i="1"/>
  <c r="J1103" i="1"/>
  <c r="I583" i="1"/>
  <c r="I1213" i="1"/>
  <c r="I1523" i="1"/>
  <c r="I1035" i="1"/>
  <c r="I1320" i="1"/>
  <c r="J548" i="1" s="1"/>
  <c r="J1320" i="1"/>
  <c r="I1095" i="1"/>
  <c r="I43" i="1" s="1"/>
  <c r="J1095" i="1"/>
  <c r="I1286" i="1"/>
  <c r="I248" i="1" s="1"/>
  <c r="I651" i="1"/>
  <c r="I798" i="1"/>
  <c r="I711" i="1"/>
  <c r="I1131" i="1"/>
  <c r="I79" i="1" s="1"/>
  <c r="I1480" i="1"/>
  <c r="I693" i="1"/>
  <c r="I662" i="1"/>
  <c r="I1464" i="1"/>
  <c r="I948" i="1"/>
  <c r="I657" i="1"/>
  <c r="I581" i="1"/>
  <c r="J361" i="1"/>
  <c r="I1133" i="1"/>
  <c r="I81" i="1" s="1"/>
  <c r="J1133" i="1"/>
  <c r="I516" i="1"/>
  <c r="I1297" i="1"/>
  <c r="I1353" i="1"/>
  <c r="I1326" i="1"/>
  <c r="I290" i="1" s="1"/>
  <c r="J1326" i="1"/>
  <c r="I865" i="1"/>
  <c r="J865" i="1"/>
  <c r="I1425" i="1"/>
  <c r="I1400" i="1"/>
  <c r="I361" i="1" s="1"/>
  <c r="I1451" i="1"/>
  <c r="J1451" i="1"/>
  <c r="J675" i="1"/>
  <c r="I500" i="1"/>
  <c r="I1224" i="1"/>
  <c r="I172" i="1" s="1"/>
  <c r="J1224" i="1"/>
  <c r="I560" i="1"/>
  <c r="I1397" i="1"/>
  <c r="J1397" i="1"/>
  <c r="I615" i="1"/>
  <c r="I690" i="1"/>
  <c r="I896" i="1"/>
  <c r="I795" i="1"/>
  <c r="I1096" i="1"/>
  <c r="J1096" i="1"/>
  <c r="I1230" i="1"/>
  <c r="I944" i="1"/>
  <c r="J154" i="1" s="1"/>
  <c r="I525" i="1"/>
  <c r="I1059" i="1"/>
  <c r="I8" i="1" s="1"/>
  <c r="I625" i="1"/>
  <c r="I800" i="1"/>
  <c r="I928" i="1"/>
  <c r="I670" i="1"/>
  <c r="I1380" i="1"/>
  <c r="I1444" i="1"/>
  <c r="I412" i="1" s="1"/>
  <c r="J1444" i="1"/>
  <c r="I571" i="1"/>
  <c r="I975" i="1"/>
  <c r="I1132" i="1"/>
  <c r="I80" i="1" s="1"/>
  <c r="I1398" i="1"/>
  <c r="J1398" i="1"/>
  <c r="I1247" i="1"/>
  <c r="J1247" i="1"/>
  <c r="I1354" i="1"/>
  <c r="I1307" i="1"/>
  <c r="J1307" i="1"/>
  <c r="I1226" i="1"/>
  <c r="I717" i="1"/>
  <c r="I586" i="1"/>
  <c r="I224" i="1"/>
  <c r="J433" i="1"/>
  <c r="I1390" i="1"/>
  <c r="J623" i="1" s="1"/>
  <c r="J1390" i="1"/>
  <c r="I1414" i="1"/>
  <c r="I1365" i="1"/>
  <c r="I326" i="1" s="1"/>
  <c r="I1373" i="1"/>
  <c r="J605" i="1" s="1"/>
  <c r="I1008" i="1"/>
  <c r="I1077" i="1"/>
  <c r="I1511" i="1"/>
  <c r="I480" i="1" s="1"/>
  <c r="I1049" i="1"/>
  <c r="I1327" i="1"/>
  <c r="I1308" i="1"/>
  <c r="J1308" i="1"/>
  <c r="I1119" i="1"/>
  <c r="I680" i="1"/>
  <c r="I1337" i="1"/>
  <c r="J1337" i="1"/>
  <c r="I692" i="1"/>
  <c r="I884" i="1"/>
  <c r="I1364" i="1"/>
  <c r="J596" i="1" s="1"/>
  <c r="I633" i="1"/>
  <c r="I1381" i="1"/>
  <c r="I343" i="1" s="1"/>
  <c r="I833" i="1"/>
  <c r="I569" i="1"/>
  <c r="I735" i="1"/>
  <c r="I259" i="1"/>
  <c r="I32" i="1"/>
  <c r="I704" i="1"/>
  <c r="I971" i="1"/>
  <c r="I1403" i="1"/>
  <c r="J1403" i="1"/>
  <c r="I1112" i="1"/>
  <c r="J1112" i="1"/>
  <c r="I1294" i="1"/>
  <c r="J1294" i="1"/>
  <c r="I513" i="1"/>
  <c r="J945" i="1"/>
  <c r="I838" i="1"/>
  <c r="J838" i="1"/>
  <c r="I52" i="1"/>
  <c r="I1489" i="1"/>
  <c r="I760" i="1"/>
  <c r="I822" i="1"/>
  <c r="I878" i="1"/>
  <c r="J878" i="1"/>
  <c r="I1248" i="1"/>
  <c r="I945" i="1"/>
  <c r="I754" i="1"/>
  <c r="I1427" i="1"/>
  <c r="I389" i="1" s="1"/>
  <c r="I1330" i="1"/>
  <c r="I1250" i="1"/>
  <c r="I494" i="1"/>
  <c r="I829" i="1"/>
  <c r="J829" i="1"/>
  <c r="I504" i="1"/>
  <c r="I511" i="1"/>
  <c r="I955" i="1"/>
  <c r="I534" i="1"/>
  <c r="I678" i="1"/>
  <c r="I689" i="1"/>
  <c r="I498" i="1"/>
  <c r="I510" i="1"/>
  <c r="I721" i="1"/>
  <c r="I835" i="1"/>
  <c r="I523" i="1"/>
  <c r="I866" i="1"/>
  <c r="I683" i="1"/>
  <c r="I738" i="1"/>
  <c r="I864" i="1"/>
  <c r="J864" i="1"/>
  <c r="I1448" i="1"/>
  <c r="J1448" i="1"/>
  <c r="I1298" i="1"/>
  <c r="J1298" i="1"/>
  <c r="I816" i="1"/>
  <c r="J20" i="1" s="1"/>
  <c r="I1080" i="1"/>
  <c r="I906" i="1"/>
  <c r="J521" i="1"/>
  <c r="I1436" i="1"/>
  <c r="J1436" i="1"/>
  <c r="I698" i="1"/>
  <c r="J698" i="1"/>
  <c r="I964" i="1"/>
  <c r="J964" i="1"/>
  <c r="I706" i="1"/>
  <c r="I530" i="1"/>
  <c r="I739" i="1"/>
  <c r="I752" i="1"/>
  <c r="I855" i="1"/>
  <c r="I138" i="1"/>
  <c r="I1122" i="1"/>
  <c r="I71" i="1" s="1"/>
  <c r="I1110" i="1"/>
  <c r="I1229" i="1"/>
  <c r="I618" i="1"/>
  <c r="I914" i="1"/>
  <c r="I522" i="1"/>
  <c r="I1470" i="1"/>
  <c r="J1470" i="1"/>
  <c r="I1056" i="1"/>
  <c r="I902" i="1"/>
  <c r="I796" i="1"/>
  <c r="I1192" i="1"/>
  <c r="J1192" i="1"/>
  <c r="I461" i="1"/>
  <c r="I986" i="1"/>
  <c r="I959" i="1"/>
  <c r="I927" i="1"/>
  <c r="I62" i="1"/>
  <c r="J62" i="1"/>
  <c r="I1212" i="1"/>
  <c r="I1130" i="1"/>
  <c r="I572" i="1"/>
  <c r="I784" i="1"/>
  <c r="I497" i="1"/>
  <c r="I388" i="1"/>
  <c r="I1466" i="1"/>
  <c r="I434" i="1" s="1"/>
  <c r="I1437" i="1"/>
  <c r="I399" i="1" s="1"/>
  <c r="I666" i="1"/>
  <c r="I1009" i="1"/>
  <c r="I432" i="1"/>
  <c r="I364" i="1"/>
  <c r="I1020" i="1"/>
  <c r="J232" i="1" s="1"/>
  <c r="J1020" i="1"/>
  <c r="I1251" i="1"/>
  <c r="I201" i="1" s="1"/>
  <c r="J1251" i="1"/>
  <c r="I1285" i="1"/>
  <c r="I247" i="1" s="1"/>
  <c r="I482" i="1"/>
  <c r="I1163" i="1"/>
  <c r="I566" i="1"/>
  <c r="I774" i="1"/>
  <c r="I814" i="1"/>
  <c r="I1306" i="1"/>
  <c r="I1264" i="1"/>
  <c r="I910" i="1"/>
  <c r="I930" i="1"/>
  <c r="J137" i="1" s="1"/>
  <c r="I854" i="1"/>
  <c r="I1201" i="1"/>
  <c r="I1027" i="1"/>
  <c r="J1027" i="1"/>
  <c r="I697" i="1"/>
  <c r="I748" i="1"/>
  <c r="I1193" i="1"/>
  <c r="I141" i="1" s="1"/>
  <c r="J1193" i="1"/>
  <c r="I1182" i="1"/>
  <c r="I660" i="1"/>
  <c r="I1268" i="1"/>
  <c r="J1268" i="1"/>
  <c r="I880" i="1"/>
  <c r="J880" i="1"/>
  <c r="I987" i="1"/>
  <c r="I619" i="1"/>
  <c r="I598" i="1"/>
  <c r="I1135" i="1"/>
  <c r="J1135" i="1"/>
  <c r="I1157" i="1"/>
  <c r="I998" i="1"/>
  <c r="I178" i="1"/>
  <c r="I648" i="1"/>
  <c r="I582" i="1"/>
  <c r="I977" i="1"/>
  <c r="I1118" i="1"/>
  <c r="I1086" i="1"/>
  <c r="I742" i="1"/>
  <c r="I1440" i="1"/>
  <c r="I585" i="1"/>
  <c r="I764" i="1"/>
  <c r="I1329" i="1"/>
  <c r="J1329" i="1"/>
  <c r="I1057" i="1"/>
  <c r="I1520" i="1"/>
  <c r="I682" i="1"/>
  <c r="I63" i="1"/>
  <c r="I1185" i="1"/>
  <c r="I133" i="1" s="1"/>
  <c r="I656" i="1"/>
  <c r="I716" i="1"/>
  <c r="I1375" i="1"/>
  <c r="I337" i="1" s="1"/>
  <c r="J1375" i="1"/>
  <c r="I904" i="1"/>
  <c r="J904" i="1"/>
  <c r="I1378" i="1"/>
  <c r="I725" i="1"/>
  <c r="I1300" i="1"/>
  <c r="I263" i="1" s="1"/>
  <c r="J1300" i="1"/>
  <c r="I763" i="1"/>
  <c r="J1421" i="1"/>
  <c r="I1421" i="1"/>
  <c r="I1124" i="1"/>
  <c r="I1053" i="1"/>
  <c r="I1202" i="1"/>
  <c r="I527" i="1"/>
  <c r="I1501" i="1"/>
  <c r="I1010" i="1"/>
  <c r="J1010" i="1"/>
  <c r="I1138" i="1"/>
  <c r="I574" i="1"/>
  <c r="I304" i="1"/>
  <c r="I1187" i="1"/>
  <c r="I1139" i="1"/>
  <c r="J1139" i="1"/>
  <c r="I777" i="1"/>
  <c r="J777" i="1"/>
  <c r="I1350" i="1"/>
  <c r="I954" i="1"/>
  <c r="J954" i="1"/>
  <c r="I1144" i="1"/>
  <c r="I1073" i="1"/>
  <c r="I23" i="1" s="1"/>
  <c r="I455" i="1"/>
  <c r="I528" i="1"/>
  <c r="J528" i="1"/>
  <c r="I1453" i="1"/>
  <c r="J1453" i="1"/>
  <c r="I4" i="1"/>
  <c r="J506" i="1"/>
  <c r="I850" i="1"/>
  <c r="I1521" i="1"/>
  <c r="I1502" i="1"/>
  <c r="I1256" i="1"/>
  <c r="I842" i="1"/>
  <c r="I1395" i="1"/>
  <c r="I1141" i="1"/>
  <c r="I518" i="1"/>
  <c r="I1001" i="1"/>
  <c r="J755" i="1"/>
  <c r="I1094" i="1"/>
  <c r="I42" i="1" s="1"/>
  <c r="I1402" i="1"/>
  <c r="I363" i="1" s="1"/>
  <c r="J1402" i="1"/>
  <c r="I730" i="1"/>
  <c r="I635" i="1"/>
  <c r="I1488" i="1"/>
  <c r="J719" i="1" s="1"/>
  <c r="J1488" i="1"/>
  <c r="I877" i="1"/>
  <c r="J877" i="1"/>
  <c r="I634" i="1"/>
  <c r="I1278" i="1"/>
  <c r="I1408" i="1"/>
  <c r="J1408" i="1"/>
  <c r="I1452" i="1"/>
  <c r="J1452" i="1"/>
  <c r="I1290" i="1"/>
  <c r="J1290" i="1"/>
  <c r="I755" i="1"/>
  <c r="I1243" i="1"/>
  <c r="I191" i="1" s="1"/>
  <c r="I1279" i="1"/>
  <c r="J504" i="1" s="1"/>
  <c r="I1415" i="1"/>
  <c r="I378" i="1" s="1"/>
  <c r="I1509" i="1"/>
  <c r="I1199" i="1"/>
  <c r="J1199" i="1"/>
  <c r="I701" i="1"/>
  <c r="I1082" i="1"/>
  <c r="I775" i="1"/>
  <c r="I961" i="1"/>
  <c r="J961" i="1"/>
  <c r="I1269" i="1"/>
  <c r="I602" i="1"/>
  <c r="I1299" i="1"/>
  <c r="J1299" i="1"/>
  <c r="I1220" i="1"/>
  <c r="I726" i="1"/>
  <c r="I1293" i="1"/>
  <c r="I256" i="1"/>
  <c r="I477" i="1"/>
  <c r="I532" i="1"/>
  <c r="I1422" i="1"/>
  <c r="J658" i="1" s="1"/>
  <c r="J1422" i="1"/>
  <c r="I1404" i="1"/>
  <c r="I1209" i="1"/>
  <c r="I996" i="1"/>
  <c r="I1005" i="1"/>
  <c r="I1312" i="1"/>
  <c r="I276" i="1" s="1"/>
  <c r="I390" i="1"/>
  <c r="I1413" i="1"/>
  <c r="I1276" i="1"/>
  <c r="J1276" i="1"/>
  <c r="I868" i="1"/>
  <c r="I1174" i="1"/>
  <c r="I1234" i="1"/>
  <c r="I1439" i="1"/>
  <c r="J1439" i="1"/>
  <c r="I1029" i="1"/>
  <c r="J241" i="1" s="1"/>
  <c r="I1249" i="1"/>
  <c r="I1455" i="1"/>
  <c r="J1455" i="1"/>
  <c r="I958" i="1"/>
  <c r="I489" i="1"/>
  <c r="J489" i="1"/>
  <c r="I632" i="1"/>
  <c r="I1068" i="1"/>
  <c r="I1136" i="1"/>
  <c r="J1136" i="1"/>
  <c r="I1468" i="1"/>
  <c r="I1044" i="1"/>
  <c r="I819" i="1"/>
  <c r="I49" i="1"/>
  <c r="I114" i="1"/>
  <c r="I509" i="1"/>
  <c r="I405" i="1"/>
  <c r="I893" i="1"/>
  <c r="I1039" i="1"/>
  <c r="J1039" i="1"/>
  <c r="I1406" i="1"/>
  <c r="I1369" i="1"/>
  <c r="I758" i="1"/>
  <c r="J758" i="1"/>
  <c r="I834" i="1"/>
  <c r="J834" i="1"/>
  <c r="I920" i="1"/>
  <c r="I1018" i="1"/>
  <c r="I1038" i="1"/>
  <c r="J1038" i="1"/>
  <c r="I1284" i="1"/>
  <c r="J1284" i="1"/>
  <c r="I1060" i="1"/>
  <c r="I988" i="1"/>
  <c r="I1180" i="1"/>
  <c r="I542" i="1"/>
  <c r="I1283" i="1"/>
  <c r="I825" i="1"/>
  <c r="J30" i="1" s="1"/>
  <c r="I131" i="1"/>
  <c r="I1011" i="1"/>
  <c r="J1011" i="1"/>
  <c r="I1105" i="1"/>
  <c r="I1331" i="1"/>
  <c r="I997" i="1"/>
  <c r="J997" i="1"/>
  <c r="I356" i="1"/>
  <c r="I932" i="1"/>
  <c r="I1078" i="1"/>
  <c r="I1476" i="1"/>
  <c r="J1476" i="1"/>
  <c r="I1074" i="1"/>
  <c r="I839" i="1"/>
  <c r="J42" i="1" s="1"/>
  <c r="I1479" i="1"/>
  <c r="J711" i="1" s="1"/>
  <c r="I195" i="1"/>
  <c r="I872" i="1"/>
  <c r="I876" i="1"/>
  <c r="I1460" i="1"/>
  <c r="I1164" i="1"/>
  <c r="I1454" i="1"/>
  <c r="I1079" i="1"/>
  <c r="I28" i="1" s="1"/>
  <c r="I1347" i="1"/>
  <c r="I1206" i="1"/>
  <c r="I287" i="1"/>
  <c r="I1137" i="1"/>
  <c r="J1137" i="1"/>
  <c r="I797" i="1"/>
  <c r="I1359" i="1"/>
  <c r="I1123" i="1"/>
  <c r="I72" i="1" s="1"/>
  <c r="I1173" i="1"/>
  <c r="J1173" i="1"/>
  <c r="I1024" i="1"/>
  <c r="I1244" i="1"/>
  <c r="I917" i="1"/>
  <c r="J917" i="1"/>
  <c r="I120" i="1"/>
  <c r="I830" i="1"/>
  <c r="J1065" i="1"/>
  <c r="I1317" i="1"/>
  <c r="I1303" i="1"/>
  <c r="I1424" i="1"/>
  <c r="I387" i="1" s="1"/>
  <c r="I871" i="1"/>
  <c r="I915" i="1"/>
  <c r="I1500" i="1"/>
  <c r="I650" i="1"/>
  <c r="I1252" i="1"/>
  <c r="I202" i="1" s="1"/>
  <c r="I1066" i="1"/>
  <c r="J1066" i="1"/>
  <c r="I1140" i="1"/>
  <c r="I643" i="1"/>
  <c r="I1241" i="1"/>
  <c r="I644" i="1"/>
  <c r="I1013" i="1"/>
  <c r="J721" i="1"/>
  <c r="I512" i="1"/>
  <c r="I1065" i="1"/>
  <c r="I1072" i="1"/>
  <c r="I1245" i="1"/>
  <c r="I193" i="1" s="1"/>
  <c r="J1245" i="1"/>
  <c r="I1342" i="1"/>
  <c r="I1345" i="1"/>
  <c r="I1188" i="1"/>
  <c r="J1188" i="1"/>
  <c r="I1040" i="1"/>
  <c r="J252" i="1" s="1"/>
  <c r="I1449" i="1"/>
  <c r="I1150" i="1"/>
  <c r="I96" i="1" s="1"/>
  <c r="I1181" i="1"/>
  <c r="I620" i="1"/>
  <c r="I1512" i="1"/>
  <c r="I980" i="1"/>
  <c r="J191" i="1" s="1"/>
  <c r="J980" i="1"/>
  <c r="J1417" i="1"/>
  <c r="I1417" i="1"/>
  <c r="I380" i="1" s="1"/>
  <c r="I862" i="1"/>
  <c r="I1058" i="1"/>
  <c r="J1058" i="1"/>
  <c r="I1047" i="1"/>
  <c r="I1332" i="1"/>
  <c r="J1332" i="1"/>
  <c r="I1152" i="1"/>
  <c r="I1377" i="1"/>
  <c r="J610" i="1" s="1"/>
  <c r="J1377" i="1"/>
  <c r="I1104" i="1"/>
  <c r="I1211" i="1"/>
  <c r="J424" i="1" s="1"/>
  <c r="I450" i="1"/>
  <c r="I812" i="1"/>
  <c r="I1064" i="1"/>
  <c r="I1189" i="1"/>
  <c r="I779" i="1"/>
  <c r="I1287" i="1"/>
  <c r="I897" i="1"/>
  <c r="J897" i="1"/>
  <c r="I1386" i="1"/>
  <c r="I1481" i="1"/>
  <c r="I182" i="1"/>
  <c r="I1114" i="1"/>
  <c r="I1145" i="1"/>
  <c r="J1145" i="1"/>
  <c r="I1254" i="1"/>
  <c r="I908" i="1"/>
  <c r="J114" i="1" s="1"/>
  <c r="I936" i="1"/>
  <c r="I943" i="1"/>
  <c r="I1093" i="1"/>
  <c r="J1093" i="1"/>
  <c r="I1034" i="1"/>
  <c r="I1491" i="1"/>
  <c r="J1491" i="1"/>
  <c r="I663" i="1"/>
  <c r="I815" i="1"/>
  <c r="J815" i="1"/>
  <c r="I1447" i="1"/>
  <c r="J1447" i="1"/>
  <c r="I1216" i="1"/>
  <c r="I163" i="1" s="1"/>
  <c r="I1445" i="1"/>
  <c r="I1409" i="1"/>
  <c r="I746" i="1"/>
  <c r="J746" i="1"/>
  <c r="I352" i="1"/>
  <c r="I1496" i="1"/>
  <c r="I1316" i="1"/>
  <c r="J544" i="1" s="1"/>
  <c r="I647" i="1"/>
  <c r="I1506" i="1"/>
  <c r="J1506" i="1"/>
  <c r="I951" i="1"/>
  <c r="I1167" i="1"/>
  <c r="I85" i="1"/>
  <c r="I1474" i="1"/>
  <c r="I925" i="1"/>
  <c r="I554" i="1"/>
  <c r="I1196" i="1"/>
  <c r="I852" i="1"/>
  <c r="I391" i="1"/>
  <c r="I309" i="1"/>
  <c r="I768" i="1"/>
  <c r="I1519" i="1"/>
  <c r="I1472" i="1"/>
  <c r="I1076" i="1"/>
  <c r="I367" i="1"/>
  <c r="I1159" i="1"/>
  <c r="I1518" i="1"/>
  <c r="J1518" i="1"/>
  <c r="I370" i="1"/>
  <c r="I358" i="1"/>
  <c r="I168" i="1"/>
  <c r="I339" i="1"/>
  <c r="I873" i="1"/>
  <c r="J81" i="1" s="1"/>
  <c r="I1207" i="1"/>
  <c r="J1207" i="1"/>
  <c r="I863" i="1"/>
  <c r="I1310" i="1"/>
  <c r="I1462" i="1"/>
  <c r="I879" i="1"/>
  <c r="I699" i="1"/>
  <c r="I1050" i="1"/>
  <c r="J1050" i="1"/>
  <c r="I1335" i="1"/>
  <c r="I1162" i="1"/>
  <c r="I1351" i="1"/>
  <c r="I607" i="1"/>
  <c r="I652" i="1"/>
  <c r="I540" i="1"/>
  <c r="I1515" i="1"/>
  <c r="I1325" i="1"/>
  <c r="J553" i="1" s="1"/>
  <c r="I1314" i="1"/>
  <c r="I827" i="1"/>
  <c r="J827" i="1"/>
  <c r="I1313" i="1"/>
  <c r="I903" i="1"/>
  <c r="J108" i="1" s="1"/>
  <c r="I1324" i="1"/>
  <c r="J1324" i="1"/>
  <c r="I900" i="1"/>
  <c r="J900" i="1"/>
  <c r="I1503" i="1"/>
  <c r="J1503" i="1"/>
  <c r="I1383" i="1"/>
  <c r="I246" i="1"/>
  <c r="I870" i="1"/>
  <c r="I473" i="1"/>
  <c r="J473" i="1"/>
  <c r="I1277" i="1"/>
  <c r="I1154" i="1"/>
  <c r="I1412" i="1"/>
  <c r="I636" i="1"/>
  <c r="I65" i="1"/>
  <c r="I848" i="1"/>
  <c r="J52" i="1" s="1"/>
  <c r="I241" i="1"/>
  <c r="I1394" i="1"/>
  <c r="I767" i="1"/>
  <c r="J767" i="1"/>
  <c r="I385" i="1"/>
  <c r="I1348" i="1"/>
  <c r="I209" i="1"/>
  <c r="I1195" i="1"/>
  <c r="I1240" i="1"/>
  <c r="I123" i="1"/>
  <c r="I1431" i="1"/>
  <c r="I1486" i="1"/>
  <c r="I837" i="1"/>
  <c r="I1007" i="1"/>
  <c r="I969" i="1"/>
  <c r="I1198" i="1"/>
  <c r="J1198" i="1"/>
  <c r="I781" i="1"/>
  <c r="I1002" i="1"/>
  <c r="I1522" i="1"/>
  <c r="J1522" i="1"/>
  <c r="I1169" i="1"/>
  <c r="J1169" i="1"/>
  <c r="I1004" i="1"/>
  <c r="I901" i="1"/>
  <c r="I1127" i="1"/>
  <c r="I783" i="1"/>
  <c r="J783" i="1"/>
  <c r="I93" i="1"/>
  <c r="J438" i="1"/>
  <c r="I1051" i="1"/>
  <c r="I298" i="1"/>
  <c r="I34" i="1"/>
  <c r="I809" i="1"/>
  <c r="I1158" i="1"/>
  <c r="J1158" i="1"/>
  <c r="I1045" i="1"/>
  <c r="J1045" i="1"/>
  <c r="I1033" i="1"/>
  <c r="I1134" i="1"/>
  <c r="I846" i="1"/>
  <c r="I793" i="1"/>
  <c r="I1273" i="1"/>
  <c r="J1273" i="1"/>
  <c r="I1272" i="1"/>
  <c r="I1255" i="1"/>
  <c r="I588" i="1"/>
  <c r="J588" i="1"/>
  <c r="I824" i="1"/>
  <c r="I1160" i="1"/>
  <c r="I1128" i="1"/>
  <c r="I1015" i="1"/>
  <c r="J1015" i="1"/>
  <c r="I438" i="1"/>
  <c r="I1484" i="1"/>
  <c r="I253" i="1"/>
  <c r="I1166" i="1"/>
  <c r="I1485" i="1"/>
  <c r="I1458" i="1"/>
  <c r="I1368" i="1"/>
  <c r="I1237" i="1"/>
  <c r="I185" i="1" s="1"/>
  <c r="I983" i="1"/>
  <c r="J194" i="1" s="1"/>
  <c r="I1222" i="1"/>
  <c r="I17" i="1"/>
  <c r="I1194" i="1"/>
  <c r="I1165" i="1"/>
  <c r="I21" i="1"/>
  <c r="I1321" i="1"/>
  <c r="I78" i="1"/>
  <c r="I1270" i="1"/>
  <c r="I227" i="1" s="1"/>
  <c r="J1270" i="1"/>
  <c r="I1355" i="1"/>
  <c r="J1355" i="1"/>
  <c r="I539" i="1"/>
  <c r="I1352" i="1"/>
  <c r="I1253" i="1"/>
  <c r="I1495" i="1"/>
  <c r="I97" i="1"/>
  <c r="I164" i="1"/>
  <c r="I630" i="1"/>
  <c r="I956" i="1"/>
  <c r="J956" i="1"/>
  <c r="I841" i="1"/>
  <c r="I1309" i="1"/>
  <c r="I300" i="1"/>
  <c r="I496" i="1"/>
  <c r="I257" i="1"/>
  <c r="J257" i="1"/>
  <c r="I1089" i="1"/>
  <c r="I38" i="1" s="1"/>
  <c r="I785" i="1"/>
  <c r="I597" i="1"/>
  <c r="I1370" i="1"/>
  <c r="J1370" i="1"/>
  <c r="I90" i="1"/>
  <c r="I1349" i="1"/>
  <c r="I1091" i="1"/>
  <c r="I952" i="1"/>
  <c r="J163" i="1" s="1"/>
  <c r="I1450" i="1"/>
  <c r="I1441" i="1"/>
  <c r="I905" i="1"/>
  <c r="I1265" i="1"/>
  <c r="I1197" i="1"/>
  <c r="I1147" i="1"/>
  <c r="J1147" i="1"/>
  <c r="I177" i="1"/>
  <c r="I769" i="1"/>
  <c r="I1339" i="1"/>
  <c r="I957" i="1"/>
  <c r="I671" i="1"/>
  <c r="I1432" i="1"/>
  <c r="I965" i="1"/>
  <c r="I1106" i="1"/>
  <c r="I1374" i="1"/>
  <c r="I806" i="1"/>
  <c r="I1302" i="1"/>
  <c r="J1302" i="1"/>
  <c r="I1305" i="1"/>
  <c r="I1215" i="1"/>
  <c r="I162" i="1" s="1"/>
  <c r="I1116" i="1"/>
  <c r="I974" i="1"/>
  <c r="J185" i="1" s="1"/>
  <c r="J974" i="1"/>
  <c r="I911" i="1"/>
  <c r="I1228" i="1"/>
  <c r="J442" i="1" s="1"/>
  <c r="I808" i="1"/>
  <c r="I1223" i="1"/>
  <c r="I792" i="1"/>
  <c r="I938" i="1"/>
  <c r="J938" i="1"/>
  <c r="I940" i="1"/>
  <c r="I1203" i="1"/>
  <c r="I1084" i="1"/>
  <c r="I244" i="1"/>
  <c r="I1328" i="1"/>
  <c r="I989" i="1"/>
  <c r="J201" i="1" s="1"/>
  <c r="I857" i="1"/>
  <c r="I1446" i="1"/>
  <c r="I414" i="1" s="1"/>
  <c r="I1257" i="1"/>
  <c r="I476" i="1"/>
  <c r="I1259" i="1"/>
  <c r="J1259" i="1"/>
  <c r="I750" i="1"/>
  <c r="I118" i="1"/>
  <c r="I1517" i="1"/>
  <c r="I1111" i="1"/>
  <c r="I61" i="1" s="1"/>
  <c r="I765" i="1"/>
  <c r="J765" i="1"/>
  <c r="I149" i="1"/>
  <c r="I403" i="1"/>
  <c r="I1356" i="1"/>
  <c r="I1014" i="1"/>
  <c r="I771" i="1"/>
  <c r="J771" i="1"/>
  <c r="I1087" i="1"/>
  <c r="J821" i="1"/>
  <c r="I821" i="1"/>
  <c r="I916" i="1"/>
  <c r="J123" i="1" s="1"/>
  <c r="I826" i="1"/>
  <c r="I811" i="1"/>
  <c r="J12" i="1" s="1"/>
  <c r="J1121" i="1"/>
  <c r="I1121" i="1"/>
  <c r="I972" i="1"/>
  <c r="I359" i="1"/>
  <c r="I1385" i="1"/>
  <c r="I1219" i="1"/>
  <c r="J1219" i="1"/>
  <c r="I46" i="1"/>
  <c r="I968" i="1"/>
  <c r="I823" i="1"/>
  <c r="I50" i="1"/>
  <c r="I801" i="1"/>
  <c r="I1384" i="1"/>
  <c r="I1275" i="1"/>
  <c r="I1473" i="1"/>
  <c r="I791" i="1"/>
  <c r="I1090" i="1"/>
  <c r="I979" i="1"/>
  <c r="I1280" i="1"/>
  <c r="I853" i="1"/>
  <c r="I1498" i="1"/>
  <c r="I271" i="1"/>
  <c r="J271" i="1"/>
  <c r="I1062" i="1"/>
  <c r="I886" i="1"/>
  <c r="I1376" i="1"/>
  <c r="I773" i="1"/>
  <c r="I1434" i="1"/>
  <c r="J1434" i="1"/>
  <c r="I1210" i="1"/>
  <c r="I1019" i="1"/>
  <c r="J1019" i="1"/>
  <c r="I103" i="1"/>
  <c r="I398" i="1"/>
  <c r="I993" i="1"/>
  <c r="J993" i="1"/>
  <c r="I780" i="1"/>
  <c r="I329" i="1"/>
  <c r="I514" i="1"/>
  <c r="I891" i="1"/>
  <c r="J96" i="1" s="1"/>
  <c r="J891" i="1"/>
  <c r="I892" i="1"/>
  <c r="J97" i="1" s="1"/>
  <c r="I805" i="1"/>
  <c r="I789" i="1"/>
  <c r="I1263" i="1"/>
  <c r="J1263" i="1"/>
  <c r="I180" i="1"/>
  <c r="J180" i="1"/>
  <c r="I1232" i="1"/>
  <c r="I1098" i="1"/>
  <c r="J1098" i="1"/>
  <c r="I1172" i="1"/>
  <c r="I353" i="1"/>
  <c r="I1271" i="1"/>
  <c r="I844" i="1"/>
  <c r="I1379" i="1"/>
  <c r="I1338" i="1"/>
  <c r="I1420" i="1"/>
  <c r="I430" i="1"/>
  <c r="I1120" i="1"/>
  <c r="I1357" i="1"/>
  <c r="I1031" i="1"/>
  <c r="I1371" i="1"/>
  <c r="J1371" i="1"/>
  <c r="I1148" i="1"/>
  <c r="I810" i="1"/>
  <c r="I1170" i="1"/>
  <c r="I147" i="1"/>
  <c r="I1092" i="1"/>
  <c r="I1282" i="1"/>
  <c r="I860" i="1"/>
  <c r="I1304" i="1"/>
  <c r="I1048" i="1"/>
  <c r="I947" i="1"/>
  <c r="J947" i="1"/>
  <c r="I858" i="1"/>
  <c r="I1022" i="1"/>
  <c r="I1483" i="1"/>
  <c r="I286" i="1"/>
  <c r="I446" i="1"/>
  <c r="I1036" i="1"/>
  <c r="J248" i="1" s="1"/>
  <c r="I990" i="1"/>
  <c r="J202" i="1" s="1"/>
  <c r="I981" i="1"/>
  <c r="I1204" i="1"/>
  <c r="I883" i="1"/>
  <c r="J90" i="1" s="1"/>
  <c r="I1387" i="1"/>
  <c r="I1492" i="1"/>
  <c r="I1214" i="1"/>
  <c r="I794" i="1"/>
  <c r="I1363" i="1"/>
  <c r="J1363" i="1"/>
  <c r="I181" i="1"/>
  <c r="I1239" i="1"/>
  <c r="J1239" i="1"/>
  <c r="I140" i="1"/>
  <c r="I953" i="1"/>
  <c r="J164" i="1" s="1"/>
  <c r="I1262" i="1"/>
  <c r="I1362" i="1"/>
  <c r="I1266" i="1"/>
  <c r="J483" i="1" s="1"/>
  <c r="J1266" i="1"/>
  <c r="I935" i="1"/>
  <c r="I1109" i="1"/>
  <c r="J715" i="1" l="1"/>
  <c r="I451" i="1"/>
  <c r="J593" i="1"/>
  <c r="I322" i="1"/>
  <c r="I360" i="1"/>
  <c r="J632" i="1"/>
  <c r="I200" i="1"/>
  <c r="J1250" i="1"/>
  <c r="J860" i="1"/>
  <c r="J1338" i="1"/>
  <c r="J1194" i="1"/>
  <c r="I282" i="1"/>
  <c r="J797" i="1"/>
  <c r="J1029" i="1"/>
  <c r="J517" i="1"/>
  <c r="J1094" i="1"/>
  <c r="J1248" i="1"/>
  <c r="J1414" i="1"/>
  <c r="J944" i="1"/>
  <c r="J1480" i="1"/>
  <c r="J778" i="1"/>
  <c r="J922" i="1"/>
  <c r="J1186" i="1"/>
  <c r="J1360" i="1"/>
  <c r="J573" i="1"/>
  <c r="J1505" i="1"/>
  <c r="J1114" i="1"/>
  <c r="J875" i="1"/>
  <c r="J1109" i="1"/>
  <c r="J181" i="1"/>
  <c r="J1111" i="1"/>
  <c r="J1374" i="1"/>
  <c r="J905" i="1"/>
  <c r="J1349" i="1"/>
  <c r="J969" i="1"/>
  <c r="J876" i="1"/>
  <c r="J1078" i="1"/>
  <c r="J1018" i="1"/>
  <c r="J893" i="1"/>
  <c r="J1068" i="1"/>
  <c r="J1415" i="1"/>
  <c r="J850" i="1"/>
  <c r="J1187" i="1"/>
  <c r="J764" i="1"/>
  <c r="J178" i="1"/>
  <c r="J5" i="1"/>
  <c r="J761" i="1"/>
  <c r="J982" i="1"/>
  <c r="J1399" i="1"/>
  <c r="J1168" i="1"/>
  <c r="I321" i="1"/>
  <c r="I5" i="1"/>
  <c r="I479" i="1"/>
  <c r="J935" i="1"/>
  <c r="J858" i="1"/>
  <c r="J844" i="1"/>
  <c r="J1232" i="1"/>
  <c r="J826" i="1"/>
  <c r="J940" i="1"/>
  <c r="J117" i="1"/>
  <c r="I284" i="1"/>
  <c r="J259" i="1"/>
  <c r="J1244" i="1"/>
  <c r="J932" i="1"/>
  <c r="J920" i="1"/>
  <c r="I74" i="1"/>
  <c r="J1073" i="1"/>
  <c r="J80" i="1"/>
  <c r="J522" i="1"/>
  <c r="J1330" i="1"/>
  <c r="J1077" i="1"/>
  <c r="J733" i="1"/>
  <c r="J1190" i="1"/>
  <c r="J1046" i="1"/>
  <c r="J1325" i="1"/>
  <c r="J61" i="1"/>
  <c r="J1386" i="1"/>
  <c r="J650" i="1"/>
  <c r="J1024" i="1"/>
  <c r="J1220" i="1"/>
  <c r="J1243" i="1"/>
  <c r="J1141" i="1"/>
  <c r="I325" i="1"/>
  <c r="J1053" i="1"/>
  <c r="J959" i="1"/>
  <c r="J126" i="1"/>
  <c r="J168" i="1"/>
  <c r="J1225" i="1"/>
  <c r="J1385" i="1"/>
  <c r="J1222" i="1"/>
  <c r="I86" i="1"/>
  <c r="J1007" i="1"/>
  <c r="J848" i="1"/>
  <c r="J607" i="1"/>
  <c r="I134" i="1"/>
  <c r="J868" i="1"/>
  <c r="J635" i="1"/>
  <c r="J914" i="1"/>
  <c r="J906" i="1"/>
  <c r="J1427" i="1"/>
  <c r="J822" i="1"/>
  <c r="J1381" i="1"/>
  <c r="J928" i="1"/>
  <c r="J599" i="1"/>
  <c r="J624" i="1"/>
  <c r="J1142" i="1"/>
  <c r="J1151" i="1"/>
  <c r="I458" i="1"/>
  <c r="J798" i="1"/>
  <c r="J1213" i="1"/>
  <c r="J978" i="1"/>
  <c r="J780" i="1"/>
  <c r="J359" i="1"/>
  <c r="J901" i="1"/>
  <c r="J1313" i="1"/>
  <c r="J862" i="1"/>
  <c r="J1241" i="1"/>
  <c r="J819" i="1"/>
  <c r="J1163" i="1"/>
  <c r="J760" i="1"/>
  <c r="J896" i="1"/>
  <c r="J861" i="1"/>
  <c r="J859" i="1"/>
  <c r="J741" i="1"/>
  <c r="J1028" i="1"/>
  <c r="J888" i="1"/>
  <c r="J818" i="1"/>
  <c r="J1085" i="1"/>
  <c r="J1450" i="1"/>
  <c r="J870" i="1"/>
  <c r="J1351" i="1"/>
  <c r="J879" i="1"/>
  <c r="J1409" i="1"/>
  <c r="J1331" i="1"/>
  <c r="J1350" i="1"/>
  <c r="J1501" i="1"/>
  <c r="I460" i="1"/>
  <c r="J598" i="1"/>
  <c r="J866" i="1"/>
  <c r="J971" i="1"/>
  <c r="J1364" i="1"/>
  <c r="J1132" i="1"/>
  <c r="J1297" i="1"/>
  <c r="J662" i="1"/>
  <c r="J651" i="1"/>
  <c r="J551" i="1"/>
  <c r="J1075" i="1"/>
  <c r="J1510" i="1"/>
  <c r="J1100" i="1"/>
  <c r="J786" i="1"/>
  <c r="J1177" i="1"/>
  <c r="I117" i="1"/>
  <c r="J967" i="1"/>
  <c r="J1126" i="1"/>
  <c r="J1514" i="1"/>
  <c r="J200" i="1"/>
  <c r="I386" i="1"/>
  <c r="J953" i="1"/>
  <c r="J1492" i="1"/>
  <c r="J1420" i="1"/>
  <c r="J1172" i="1"/>
  <c r="J886" i="1"/>
  <c r="J1090" i="1"/>
  <c r="J801" i="1"/>
  <c r="J671" i="1"/>
  <c r="J824" i="1"/>
  <c r="J32" i="1"/>
  <c r="J779" i="1"/>
  <c r="J871" i="1"/>
  <c r="J1105" i="1"/>
  <c r="J1044" i="1"/>
  <c r="J884" i="1"/>
  <c r="J975" i="1"/>
  <c r="J1059" i="1"/>
  <c r="J1286" i="1"/>
  <c r="I474" i="1"/>
  <c r="J1274" i="1"/>
  <c r="J398" i="1"/>
  <c r="J476" i="1"/>
  <c r="J1165" i="1"/>
  <c r="J1314" i="1"/>
  <c r="J1359" i="1"/>
  <c r="J927" i="1"/>
  <c r="I196" i="1"/>
  <c r="J693" i="1"/>
  <c r="J960" i="1"/>
  <c r="J1178" i="1"/>
  <c r="J1428" i="1"/>
  <c r="J564" i="1"/>
  <c r="J1067" i="1"/>
  <c r="J253" i="1"/>
  <c r="J885" i="1"/>
  <c r="J950" i="1"/>
  <c r="J1323" i="1"/>
  <c r="J907" i="1"/>
  <c r="J992" i="1"/>
  <c r="J286" i="1"/>
  <c r="J791" i="1"/>
  <c r="J149" i="1"/>
  <c r="J263" i="1"/>
  <c r="J1162" i="1"/>
  <c r="J339" i="1"/>
  <c r="J1181" i="1"/>
  <c r="J1026" i="1"/>
  <c r="J568" i="1"/>
  <c r="J787" i="1"/>
  <c r="J813" i="1"/>
  <c r="J543" i="1"/>
  <c r="I279" i="1"/>
  <c r="I109" i="1"/>
  <c r="I64" i="1"/>
  <c r="I245" i="1"/>
  <c r="J509" i="1"/>
  <c r="J930" i="1"/>
  <c r="J705" i="1"/>
  <c r="I68" i="1"/>
  <c r="J329" i="1"/>
  <c r="J989" i="1"/>
  <c r="J1116" i="1"/>
  <c r="J450" i="1"/>
  <c r="I184" i="1"/>
  <c r="J520" i="1"/>
  <c r="I255" i="1"/>
  <c r="J1483" i="1"/>
  <c r="J1432" i="1"/>
  <c r="J841" i="1"/>
  <c r="I1392" i="1"/>
  <c r="I354" i="1" s="1"/>
  <c r="J1392" i="1"/>
  <c r="J358" i="1"/>
  <c r="J1034" i="1"/>
  <c r="J246" i="1"/>
  <c r="I406" i="1"/>
  <c r="I1487" i="1"/>
  <c r="J1487" i="1"/>
  <c r="J1204" i="1"/>
  <c r="J1022" i="1"/>
  <c r="J1215" i="1"/>
  <c r="I216" i="1"/>
  <c r="J626" i="1"/>
  <c r="I355" i="1"/>
  <c r="J1149" i="1"/>
  <c r="J1223" i="1"/>
  <c r="I1410" i="1"/>
  <c r="J1410" i="1"/>
  <c r="I6" i="1"/>
  <c r="I165" i="1"/>
  <c r="J585" i="1"/>
  <c r="J808" i="1"/>
  <c r="J638" i="1"/>
  <c r="I366" i="1"/>
  <c r="I1341" i="1"/>
  <c r="I305" i="1" s="1"/>
  <c r="J1341" i="1"/>
  <c r="J1157" i="1"/>
  <c r="J1118" i="1"/>
  <c r="J1131" i="1"/>
  <c r="J184" i="1"/>
  <c r="I221" i="1"/>
  <c r="I1003" i="1"/>
  <c r="J1003" i="1"/>
  <c r="I392" i="1"/>
  <c r="J666" i="1"/>
  <c r="I258" i="1"/>
  <c r="J523" i="1"/>
  <c r="I139" i="1"/>
  <c r="J403" i="1"/>
  <c r="I1443" i="1"/>
  <c r="J1443" i="1"/>
  <c r="I179" i="1"/>
  <c r="I82" i="1"/>
  <c r="J1272" i="1"/>
  <c r="I214" i="1"/>
  <c r="J701" i="1"/>
  <c r="J622" i="1"/>
  <c r="I351" i="1"/>
  <c r="J674" i="1"/>
  <c r="I402" i="1"/>
  <c r="J794" i="1"/>
  <c r="J1092" i="1"/>
  <c r="J806" i="1"/>
  <c r="J1047" i="1"/>
  <c r="J1009" i="1"/>
  <c r="J503" i="1"/>
  <c r="I238" i="1"/>
  <c r="J909" i="1"/>
  <c r="I428" i="1"/>
  <c r="J1057" i="1"/>
  <c r="I92" i="1"/>
  <c r="J364" i="1"/>
  <c r="J245" i="1"/>
  <c r="J1271" i="1"/>
  <c r="J305" i="1"/>
  <c r="I40" i="1"/>
  <c r="J46" i="1"/>
  <c r="J244" i="1"/>
  <c r="J430" i="1"/>
  <c r="J1280" i="1"/>
  <c r="J1384" i="1"/>
  <c r="J811" i="1"/>
  <c r="J1087" i="1"/>
  <c r="J1084" i="1"/>
  <c r="J1091" i="1"/>
  <c r="J1485" i="1"/>
  <c r="J1051" i="1"/>
  <c r="J1240" i="1"/>
  <c r="J133" i="1"/>
  <c r="J1154" i="1"/>
  <c r="J1472" i="1"/>
  <c r="J1211" i="1"/>
  <c r="J195" i="1"/>
  <c r="J256" i="1"/>
  <c r="J405" i="1"/>
  <c r="J996" i="1"/>
  <c r="J1502" i="1"/>
  <c r="J4" i="1"/>
  <c r="J165" i="1"/>
  <c r="J854" i="1"/>
  <c r="J784" i="1"/>
  <c r="J986" i="1"/>
  <c r="J752" i="1"/>
  <c r="J1511" i="1"/>
  <c r="J535" i="1"/>
  <c r="J895" i="1"/>
  <c r="J1042" i="1"/>
  <c r="J970" i="1"/>
  <c r="J1117" i="1"/>
  <c r="J804" i="1"/>
  <c r="J1218" i="1"/>
  <c r="J770" i="1"/>
  <c r="J78" i="1"/>
  <c r="J1166" i="1"/>
  <c r="J1033" i="1"/>
  <c r="J1484" i="1"/>
  <c r="J1004" i="1"/>
  <c r="J1195" i="1"/>
  <c r="J264" i="1"/>
  <c r="J1150" i="1"/>
  <c r="J915" i="1"/>
  <c r="J1479" i="1"/>
  <c r="I223" i="1"/>
  <c r="J1001" i="1"/>
  <c r="J1124" i="1"/>
  <c r="J1285" i="1"/>
  <c r="J461" i="1"/>
  <c r="J739" i="1"/>
  <c r="J955" i="1"/>
  <c r="J1354" i="1"/>
  <c r="J571" i="1"/>
  <c r="J1200" i="1"/>
  <c r="J753" i="1"/>
  <c r="J949" i="1"/>
  <c r="J931" i="1"/>
  <c r="I334" i="1"/>
  <c r="J282" i="1"/>
  <c r="J99" i="1"/>
  <c r="J434" i="1"/>
  <c r="J796" i="1"/>
  <c r="J816" i="1"/>
  <c r="J1471" i="1"/>
  <c r="J231" i="1"/>
  <c r="J1031" i="1"/>
  <c r="J1062" i="1"/>
  <c r="J1197" i="1"/>
  <c r="J1441" i="1"/>
  <c r="J1321" i="1"/>
  <c r="J983" i="1"/>
  <c r="J1128" i="1"/>
  <c r="J19" i="1"/>
  <c r="J943" i="1"/>
  <c r="J1072" i="1"/>
  <c r="J512" i="1"/>
  <c r="J79" i="1"/>
  <c r="J830" i="1"/>
  <c r="J988" i="1"/>
  <c r="J1413" i="1"/>
  <c r="J1509" i="1"/>
  <c r="J1056" i="1"/>
  <c r="J1229" i="1"/>
  <c r="J1373" i="1"/>
  <c r="J1230" i="1"/>
  <c r="J516" i="1"/>
  <c r="J1021" i="1"/>
  <c r="J1097" i="1"/>
  <c r="J918" i="1"/>
  <c r="J995" i="1"/>
  <c r="J127" i="1"/>
  <c r="J1156" i="1"/>
  <c r="J1461" i="1"/>
  <c r="J1261" i="1"/>
  <c r="J1107" i="1"/>
  <c r="J1228" i="1"/>
  <c r="J167" i="1"/>
  <c r="J1237" i="1"/>
  <c r="J209" i="1"/>
  <c r="J554" i="1"/>
  <c r="J936" i="1"/>
  <c r="J1449" i="1"/>
  <c r="J1252" i="1"/>
  <c r="J1460" i="1"/>
  <c r="J1306" i="1"/>
  <c r="J1212" i="1"/>
  <c r="J1110" i="1"/>
  <c r="J835" i="1"/>
  <c r="J1380" i="1"/>
  <c r="J1400" i="1"/>
  <c r="J1035" i="1"/>
  <c r="J912" i="1"/>
  <c r="J1025" i="1"/>
  <c r="J1153" i="1"/>
  <c r="J1473" i="1"/>
  <c r="J630" i="1"/>
  <c r="J539" i="1"/>
  <c r="J390" i="1"/>
  <c r="I167" i="1"/>
  <c r="I190" i="1"/>
  <c r="J600" i="1"/>
  <c r="J1227" i="1"/>
  <c r="J1000" i="1"/>
  <c r="J1236" i="1"/>
  <c r="J990" i="1"/>
  <c r="J147" i="1"/>
  <c r="J1036" i="1"/>
  <c r="J789" i="1"/>
  <c r="J916" i="1"/>
  <c r="J1517" i="1"/>
  <c r="J1446" i="1"/>
  <c r="J1328" i="1"/>
  <c r="J911" i="1"/>
  <c r="J597" i="1"/>
  <c r="J1160" i="1"/>
  <c r="J1002" i="1"/>
  <c r="I47" i="1"/>
  <c r="J873" i="1"/>
  <c r="J1159" i="1"/>
  <c r="J1445" i="1"/>
  <c r="J1064" i="1"/>
  <c r="J1040" i="1"/>
  <c r="J120" i="1"/>
  <c r="J1234" i="1"/>
  <c r="J1279" i="1"/>
  <c r="J1466" i="1"/>
  <c r="J1122" i="1"/>
  <c r="J754" i="1"/>
  <c r="J692" i="1"/>
  <c r="J1365" i="1"/>
  <c r="J631" i="1"/>
  <c r="J1425" i="1"/>
  <c r="J991" i="1"/>
  <c r="J639" i="1"/>
  <c r="J575" i="1"/>
  <c r="J973" i="1"/>
  <c r="J1358" i="1"/>
  <c r="J803" i="1"/>
  <c r="J751" i="1"/>
  <c r="J849" i="1"/>
  <c r="J1264" i="1"/>
  <c r="I1261" i="1"/>
  <c r="J1315" i="1"/>
  <c r="J1214" i="1"/>
  <c r="J1498" i="1"/>
  <c r="J857" i="1"/>
  <c r="J957" i="1"/>
  <c r="J1368" i="1"/>
  <c r="J846" i="1"/>
  <c r="J608" i="1"/>
  <c r="J385" i="1"/>
  <c r="J636" i="1"/>
  <c r="J1335" i="1"/>
  <c r="J131" i="1"/>
  <c r="J1303" i="1"/>
  <c r="J1174" i="1"/>
  <c r="J628" i="1"/>
  <c r="J388" i="1"/>
  <c r="J1340" i="1"/>
  <c r="J898" i="1"/>
  <c r="J952" i="1"/>
  <c r="J429" i="1"/>
  <c r="J1495" i="1"/>
  <c r="J34" i="1"/>
  <c r="J1310" i="1"/>
  <c r="J367" i="1"/>
  <c r="J852" i="1"/>
  <c r="J812" i="1"/>
  <c r="J872" i="1"/>
  <c r="J1082" i="1"/>
  <c r="J642" i="1"/>
  <c r="J842" i="1"/>
  <c r="J1144" i="1"/>
  <c r="J774" i="1"/>
  <c r="J1489" i="1"/>
  <c r="J1049" i="1"/>
  <c r="J1226" i="1"/>
  <c r="J800" i="1"/>
  <c r="J1366" i="1"/>
  <c r="J805" i="1"/>
  <c r="J28" i="1"/>
  <c r="J809" i="1"/>
  <c r="J258" i="1"/>
  <c r="J710" i="1"/>
  <c r="J1490" i="1"/>
  <c r="J1343" i="1"/>
  <c r="J1143" i="1"/>
  <c r="J140" i="1"/>
  <c r="J1120" i="1"/>
  <c r="J892" i="1"/>
  <c r="J968" i="1"/>
  <c r="J1356" i="1"/>
  <c r="J750" i="1"/>
  <c r="J792" i="1"/>
  <c r="J1253" i="1"/>
  <c r="J1458" i="1"/>
  <c r="J1134" i="1"/>
  <c r="J298" i="1"/>
  <c r="J1076" i="1"/>
  <c r="J1216" i="1"/>
  <c r="J1079" i="1"/>
  <c r="J139" i="1"/>
  <c r="J1283" i="1"/>
  <c r="I84" i="1"/>
  <c r="J1005" i="1"/>
  <c r="J633" i="1"/>
  <c r="J948" i="1"/>
  <c r="J1493" i="1"/>
  <c r="J550" i="1"/>
  <c r="J1129" i="1"/>
  <c r="J1242" i="1"/>
  <c r="J1433" i="1"/>
  <c r="J1179" i="1"/>
  <c r="J1155" i="1"/>
  <c r="J1336" i="1"/>
  <c r="J963" i="1"/>
  <c r="J902" i="1"/>
  <c r="J1041" i="1"/>
  <c r="J351" i="1"/>
  <c r="J1017" i="1"/>
  <c r="J1438" i="1"/>
  <c r="J924" i="1"/>
  <c r="J883" i="1"/>
  <c r="J1148" i="1"/>
  <c r="J1282" i="1"/>
  <c r="I346" i="1"/>
  <c r="J617" i="1"/>
  <c r="I422" i="1"/>
  <c r="J690" i="1"/>
  <c r="J356" i="1"/>
  <c r="I349" i="1"/>
  <c r="J620" i="1"/>
  <c r="J474" i="1"/>
  <c r="I210" i="1"/>
  <c r="J414" i="1"/>
  <c r="I150" i="1"/>
  <c r="I1407" i="1"/>
  <c r="J1407" i="1"/>
  <c r="J532" i="1"/>
  <c r="I268" i="1"/>
  <c r="J656" i="1"/>
  <c r="J387" i="1"/>
  <c r="I125" i="1"/>
  <c r="I1459" i="1"/>
  <c r="J1459" i="1"/>
  <c r="J1387" i="1"/>
  <c r="I39" i="1"/>
  <c r="J304" i="1"/>
  <c r="J578" i="1"/>
  <c r="J1203" i="1"/>
  <c r="J322" i="1"/>
  <c r="I186" i="1"/>
  <c r="J1170" i="1"/>
  <c r="I156" i="1"/>
  <c r="J1362" i="1"/>
  <c r="I324" i="1"/>
  <c r="J595" i="1"/>
  <c r="J464" i="1"/>
  <c r="J353" i="1"/>
  <c r="J480" i="1"/>
  <c r="J972" i="1"/>
  <c r="J603" i="1"/>
  <c r="I332" i="1"/>
  <c r="J508" i="1"/>
  <c r="I243" i="1"/>
  <c r="J103" i="1"/>
  <c r="I486" i="1"/>
  <c r="J744" i="1"/>
  <c r="J370" i="1"/>
  <c r="I757" i="1"/>
  <c r="J757" i="1"/>
  <c r="J479" i="1"/>
  <c r="I215" i="1"/>
  <c r="J589" i="1"/>
  <c r="I121" i="1"/>
  <c r="J179" i="1"/>
  <c r="J1014" i="1"/>
  <c r="J118" i="1"/>
  <c r="J1127" i="1"/>
  <c r="I1494" i="1"/>
  <c r="J1494" i="1"/>
  <c r="I75" i="1"/>
  <c r="I323" i="1"/>
  <c r="J594" i="1"/>
  <c r="I119" i="1"/>
  <c r="J446" i="1"/>
  <c r="J1048" i="1"/>
  <c r="J668" i="1"/>
  <c r="I396" i="1"/>
  <c r="J1106" i="1"/>
  <c r="J1339" i="1"/>
  <c r="I762" i="1"/>
  <c r="J762" i="1"/>
  <c r="J17" i="1"/>
  <c r="I393" i="1"/>
  <c r="J667" i="1"/>
  <c r="J210" i="1"/>
  <c r="J567" i="1"/>
  <c r="I303" i="1"/>
  <c r="J604" i="1"/>
  <c r="I333" i="1"/>
  <c r="I881" i="1"/>
  <c r="J881" i="1"/>
  <c r="I57" i="1"/>
  <c r="J773" i="1"/>
  <c r="J853" i="1"/>
  <c r="J965" i="1"/>
  <c r="I426" i="1"/>
  <c r="J724" i="1"/>
  <c r="I463" i="1"/>
  <c r="I312" i="1"/>
  <c r="J583" i="1"/>
  <c r="I161" i="1"/>
  <c r="J1515" i="1"/>
  <c r="J451" i="1"/>
  <c r="I105" i="1"/>
  <c r="J706" i="1"/>
  <c r="I204" i="1"/>
  <c r="J469" i="1"/>
  <c r="I365" i="1"/>
  <c r="J637" i="1"/>
  <c r="I87" i="1"/>
  <c r="I11" i="1"/>
  <c r="I208" i="1"/>
  <c r="J1309" i="1"/>
  <c r="I203" i="1"/>
  <c r="J378" i="1"/>
  <c r="I153" i="1"/>
  <c r="J85" i="1"/>
  <c r="I296" i="1"/>
  <c r="J560" i="1"/>
  <c r="J682" i="1"/>
  <c r="I128" i="1"/>
  <c r="J391" i="1"/>
  <c r="I33" i="1"/>
  <c r="I269" i="1"/>
  <c r="J533" i="1"/>
  <c r="I145" i="1"/>
  <c r="J540" i="1"/>
  <c r="I37" i="1"/>
  <c r="I116" i="1"/>
  <c r="J379" i="1"/>
  <c r="I249" i="1"/>
  <c r="J513" i="1"/>
  <c r="I1043" i="1"/>
  <c r="J255" i="1" s="1"/>
  <c r="J1043" i="1"/>
  <c r="I112" i="1"/>
  <c r="J1180" i="1"/>
  <c r="J691" i="1"/>
  <c r="I423" i="1"/>
  <c r="I409" i="1"/>
  <c r="I187" i="1"/>
  <c r="I441" i="1"/>
  <c r="J704" i="1"/>
  <c r="I171" i="1"/>
  <c r="J428" i="1"/>
  <c r="J227" i="1"/>
  <c r="I144" i="1"/>
  <c r="I25" i="1"/>
  <c r="J1287" i="1"/>
  <c r="J324" i="1"/>
  <c r="J1164" i="1"/>
  <c r="I31" i="1"/>
  <c r="I235" i="1"/>
  <c r="J500" i="1"/>
  <c r="J611" i="1"/>
  <c r="I340" i="1"/>
  <c r="J823" i="1"/>
  <c r="J587" i="1"/>
  <c r="J501" i="1"/>
  <c r="I236" i="1"/>
  <c r="J556" i="1"/>
  <c r="I292" i="1"/>
  <c r="J1089" i="1"/>
  <c r="J672" i="1"/>
  <c r="I400" i="1"/>
  <c r="J652" i="1"/>
  <c r="J768" i="1"/>
  <c r="J1196" i="1"/>
  <c r="J162" i="1"/>
  <c r="I436" i="1"/>
  <c r="I199" i="1"/>
  <c r="J1209" i="1"/>
  <c r="I790" i="1"/>
  <c r="I218" i="1"/>
  <c r="I240" i="1"/>
  <c r="J505" i="1"/>
  <c r="I347" i="1"/>
  <c r="J618" i="1"/>
  <c r="I70" i="1"/>
  <c r="I265" i="1"/>
  <c r="J529" i="1"/>
  <c r="J601" i="1"/>
  <c r="I330" i="1"/>
  <c r="I453" i="1"/>
  <c r="J717" i="1"/>
  <c r="I206" i="1"/>
  <c r="J47" i="1"/>
  <c r="J663" i="1"/>
  <c r="J268" i="1"/>
  <c r="J1074" i="1"/>
  <c r="I14" i="1"/>
  <c r="I311" i="1"/>
  <c r="J581" i="1"/>
  <c r="I845" i="1"/>
  <c r="J49" i="1" s="1"/>
  <c r="J845" i="1"/>
  <c r="I851" i="1"/>
  <c r="J58" i="1" s="1"/>
  <c r="J851" i="1"/>
  <c r="I24" i="1"/>
  <c r="J287" i="1"/>
  <c r="J346" i="1"/>
  <c r="I869" i="1"/>
  <c r="J77" i="1" s="1"/>
  <c r="J869" i="1"/>
  <c r="I994" i="1"/>
  <c r="J206" i="1" s="1"/>
  <c r="J994" i="1"/>
  <c r="I421" i="1"/>
  <c r="J689" i="1"/>
  <c r="J612" i="1"/>
  <c r="I341" i="1"/>
  <c r="J609" i="1"/>
  <c r="I338" i="1"/>
  <c r="I488" i="1"/>
  <c r="J577" i="1"/>
  <c r="J863" i="1"/>
  <c r="I475" i="1"/>
  <c r="J734" i="1"/>
  <c r="I415" i="1"/>
  <c r="J1013" i="1"/>
  <c r="J1060" i="1"/>
  <c r="J1249" i="1"/>
  <c r="I91" i="1"/>
  <c r="J352" i="1"/>
  <c r="I228" i="1"/>
  <c r="I45" i="1"/>
  <c r="I229" i="1"/>
  <c r="J494" i="1"/>
  <c r="I285" i="1"/>
  <c r="J549" i="1"/>
  <c r="I372" i="1"/>
  <c r="J644" i="1"/>
  <c r="I375" i="1"/>
  <c r="J647" i="1"/>
  <c r="J105" i="1"/>
  <c r="I278" i="1"/>
  <c r="J309" i="1"/>
  <c r="I55" i="1"/>
  <c r="I9" i="1"/>
  <c r="I275" i="1"/>
  <c r="J275" i="1"/>
  <c r="I921" i="1"/>
  <c r="J921" i="1"/>
  <c r="J555" i="1"/>
  <c r="I291" i="1"/>
  <c r="J696" i="1"/>
  <c r="I222" i="1"/>
  <c r="I417" i="1"/>
  <c r="J686" i="1"/>
  <c r="I170" i="1"/>
  <c r="J627" i="1"/>
  <c r="J1383" i="1"/>
  <c r="I129" i="1"/>
  <c r="I251" i="1"/>
  <c r="J515" i="1"/>
  <c r="I320" i="1"/>
  <c r="J591" i="1"/>
  <c r="I331" i="1"/>
  <c r="J602" i="1"/>
  <c r="J1138" i="1"/>
  <c r="J326" i="1"/>
  <c r="I66" i="1"/>
  <c r="J1265" i="1"/>
  <c r="I143" i="1"/>
  <c r="I371" i="1"/>
  <c r="J643" i="1"/>
  <c r="J1481" i="1"/>
  <c r="J182" i="1"/>
  <c r="J1104" i="1"/>
  <c r="I310" i="1"/>
  <c r="J574" i="1"/>
  <c r="I266" i="1"/>
  <c r="J530" i="1"/>
  <c r="J1369" i="1"/>
  <c r="I1467" i="1"/>
  <c r="J1467" i="1"/>
  <c r="I166" i="1"/>
  <c r="J432" i="1"/>
  <c r="I69" i="1"/>
  <c r="J566" i="1"/>
  <c r="I302" i="1"/>
  <c r="I113" i="1"/>
  <c r="J616" i="1"/>
  <c r="I345" i="1"/>
  <c r="I410" i="1"/>
  <c r="J680" i="1"/>
  <c r="J713" i="1"/>
  <c r="I449" i="1"/>
  <c r="I1291" i="1"/>
  <c r="J1291" i="1"/>
  <c r="I894" i="1"/>
  <c r="J894" i="1"/>
  <c r="J1500" i="1"/>
  <c r="J825" i="1"/>
  <c r="I225" i="1"/>
  <c r="I468" i="1"/>
  <c r="J730" i="1"/>
  <c r="I233" i="1"/>
  <c r="J498" i="1"/>
  <c r="J321" i="1"/>
  <c r="J482" i="1"/>
  <c r="I217" i="1"/>
  <c r="J495" i="1"/>
  <c r="I230" i="1"/>
  <c r="J1462" i="1"/>
  <c r="J541" i="1"/>
  <c r="I277" i="1"/>
  <c r="J1496" i="1"/>
  <c r="J1316" i="1"/>
  <c r="J1152" i="1"/>
  <c r="I1238" i="1"/>
  <c r="I470" i="1"/>
  <c r="I54" i="1"/>
  <c r="J1468" i="1"/>
  <c r="J737" i="1"/>
  <c r="I478" i="1"/>
  <c r="J727" i="1"/>
  <c r="I466" i="1"/>
  <c r="I336" i="1"/>
  <c r="J606" i="1"/>
  <c r="J785" i="1"/>
  <c r="J337" i="1"/>
  <c r="I76" i="1"/>
  <c r="J793" i="1"/>
  <c r="I106" i="1"/>
  <c r="J781" i="1"/>
  <c r="I456" i="1"/>
  <c r="J1277" i="1"/>
  <c r="J1431" i="1"/>
  <c r="I288" i="1"/>
  <c r="J552" i="1"/>
  <c r="J1474" i="1"/>
  <c r="J728" i="1"/>
  <c r="I467" i="1"/>
  <c r="J360" i="1"/>
  <c r="I98" i="1"/>
  <c r="J570" i="1"/>
  <c r="I306" i="1"/>
  <c r="J1312" i="1"/>
  <c r="I1435" i="1"/>
  <c r="J1435" i="1"/>
  <c r="I273" i="1"/>
  <c r="J537" i="1"/>
  <c r="I484" i="1"/>
  <c r="J742" i="1"/>
  <c r="J981" i="1"/>
  <c r="J716" i="1"/>
  <c r="I452" i="1"/>
  <c r="I48" i="1"/>
  <c r="J586" i="1"/>
  <c r="I142" i="1"/>
  <c r="J406" i="1"/>
  <c r="I454" i="1"/>
  <c r="I404" i="1"/>
  <c r="J903" i="1"/>
  <c r="J580" i="1"/>
  <c r="J699" i="1"/>
  <c r="I348" i="1"/>
  <c r="J619" i="1"/>
  <c r="J276" i="1"/>
  <c r="I13" i="1"/>
  <c r="J1140" i="1"/>
  <c r="J545" i="1"/>
  <c r="I281" i="1"/>
  <c r="I267" i="1"/>
  <c r="J531" i="1"/>
  <c r="J958" i="1"/>
  <c r="J634" i="1"/>
  <c r="I874" i="1"/>
  <c r="J82" i="1" s="1"/>
  <c r="J874" i="1"/>
  <c r="J648" i="1"/>
  <c r="I376" i="1"/>
  <c r="J579" i="1"/>
  <c r="J347" i="1"/>
  <c r="J582" i="1"/>
  <c r="I817" i="1"/>
  <c r="J21" i="1" s="1"/>
  <c r="J817" i="1"/>
  <c r="J24" i="1"/>
  <c r="J640" i="1"/>
  <c r="I368" i="1"/>
  <c r="I262" i="1"/>
  <c r="J526" i="1"/>
  <c r="J171" i="1"/>
  <c r="J341" i="1"/>
  <c r="I192" i="1"/>
  <c r="I56" i="1"/>
  <c r="J251" i="1"/>
  <c r="I420" i="1"/>
  <c r="J1086" i="1"/>
  <c r="I176" i="1"/>
  <c r="J735" i="1"/>
  <c r="I1419" i="1"/>
  <c r="J1419" i="1"/>
  <c r="I447" i="1"/>
  <c r="I41" i="1"/>
  <c r="J307" i="1"/>
  <c r="I158" i="1"/>
  <c r="I416" i="1"/>
  <c r="J685" i="1"/>
  <c r="J1202" i="1"/>
  <c r="J193" i="1"/>
  <c r="I95" i="1"/>
  <c r="J95" i="1"/>
  <c r="J311" i="1"/>
  <c r="I308" i="1"/>
  <c r="I487" i="1"/>
  <c r="I413" i="1"/>
  <c r="J683" i="1"/>
  <c r="I220" i="1"/>
  <c r="J998" i="1"/>
  <c r="J320" i="1"/>
  <c r="I60" i="1"/>
  <c r="J145" i="1"/>
  <c r="J732" i="1"/>
  <c r="I15" i="1"/>
  <c r="I88" i="1"/>
  <c r="J349" i="1"/>
  <c r="J265" i="1"/>
  <c r="I3" i="1"/>
  <c r="I7" i="1"/>
  <c r="J697" i="1"/>
  <c r="J1130" i="1"/>
  <c r="J1080" i="1"/>
  <c r="J141" i="1"/>
  <c r="J833" i="1"/>
  <c r="I35" i="1"/>
  <c r="J279" i="1"/>
  <c r="I16" i="1"/>
  <c r="J236" i="1"/>
  <c r="J499" i="1"/>
  <c r="I234" i="1"/>
  <c r="I472" i="1"/>
  <c r="J328" i="1"/>
  <c r="I67" i="1"/>
  <c r="J116" i="1"/>
  <c r="I29" i="1"/>
  <c r="I1319" i="1"/>
  <c r="J1319" i="1"/>
  <c r="J55" i="1"/>
  <c r="I440" i="1"/>
  <c r="J703" i="1"/>
  <c r="J14" i="1"/>
  <c r="I100" i="1"/>
  <c r="I122" i="1"/>
  <c r="J576" i="1"/>
  <c r="I226" i="1"/>
  <c r="J977" i="1"/>
  <c r="J660" i="1"/>
  <c r="J1327" i="1"/>
  <c r="J372" i="1"/>
  <c r="I146" i="1"/>
  <c r="J502" i="1"/>
  <c r="I237" i="1"/>
  <c r="J1440" i="1"/>
  <c r="J129" i="1"/>
  <c r="I189" i="1"/>
  <c r="J456" i="1"/>
  <c r="I207" i="1"/>
  <c r="I239" i="1"/>
  <c r="J987" i="1"/>
  <c r="J1182" i="1"/>
  <c r="I159" i="1"/>
  <c r="J425" i="1"/>
  <c r="I342" i="1"/>
  <c r="J613" i="1"/>
  <c r="J249" i="1"/>
  <c r="I462" i="1"/>
  <c r="J1512" i="1"/>
  <c r="J470" i="1"/>
  <c r="I205" i="1"/>
  <c r="I22" i="1"/>
  <c r="J285" i="1"/>
  <c r="J1424" i="1"/>
  <c r="J333" i="1"/>
  <c r="J1123" i="1"/>
  <c r="I419" i="1"/>
  <c r="J688" i="1"/>
  <c r="I491" i="1"/>
  <c r="I289" i="1"/>
  <c r="J199" i="1"/>
  <c r="J412" i="1"/>
  <c r="I148" i="1"/>
  <c r="I270" i="1"/>
  <c r="J534" i="1"/>
  <c r="J1437" i="1"/>
  <c r="J525" i="1"/>
  <c r="I261" i="1"/>
  <c r="I1497" i="1"/>
  <c r="J1497" i="1"/>
  <c r="I299" i="1"/>
  <c r="J563" i="1"/>
  <c r="I335" i="1"/>
  <c r="I135" i="1"/>
  <c r="J399" i="1"/>
  <c r="J708" i="1"/>
  <c r="I444" i="1"/>
  <c r="J373" i="1"/>
  <c r="I110" i="1"/>
  <c r="J725" i="1"/>
  <c r="J855" i="1"/>
  <c r="J261" i="1"/>
  <c r="J740" i="1"/>
  <c r="I481" i="1"/>
  <c r="J510" i="1"/>
  <c r="I407" i="1"/>
  <c r="J678" i="1"/>
  <c r="J292" i="1"/>
  <c r="I384" i="1"/>
  <c r="J657" i="1"/>
  <c r="I102" i="1"/>
  <c r="J365" i="1"/>
  <c r="J1201" i="1"/>
  <c r="J910" i="1"/>
  <c r="J404" i="1"/>
  <c r="J39" i="1"/>
  <c r="I1382" i="1"/>
  <c r="J1382" i="1"/>
  <c r="I664" i="1"/>
  <c r="J664" i="1"/>
  <c r="I136" i="1"/>
  <c r="J400" i="1"/>
  <c r="I44" i="1"/>
  <c r="J38" i="1"/>
  <c r="I18" i="1"/>
  <c r="J208" i="1"/>
  <c r="I408" i="1"/>
  <c r="J679" i="1"/>
  <c r="I130" i="1"/>
  <c r="J393" i="1"/>
  <c r="J455" i="1"/>
  <c r="I188" i="1"/>
  <c r="J538" i="1"/>
  <c r="I274" i="1"/>
  <c r="I152" i="1"/>
  <c r="I27" i="1"/>
  <c r="J291" i="1"/>
  <c r="J559" i="1"/>
  <c r="I295" i="1"/>
  <c r="J76" i="1"/>
  <c r="J57" i="1"/>
  <c r="J527" i="1"/>
  <c r="J557" i="1"/>
  <c r="I293" i="1"/>
  <c r="J1119" i="1"/>
  <c r="J150" i="1"/>
  <c r="J466" i="1"/>
  <c r="J290" i="1"/>
  <c r="I26" i="1"/>
  <c r="J524" i="1"/>
  <c r="I260" i="1"/>
  <c r="J645" i="1"/>
  <c r="J511" i="1"/>
  <c r="J247" i="1"/>
  <c r="I175" i="1"/>
  <c r="J441" i="1"/>
  <c r="J8" i="1"/>
  <c r="J646" i="1"/>
  <c r="I374" i="1"/>
  <c r="J584" i="1"/>
  <c r="J415" i="1"/>
  <c r="I151" i="1"/>
  <c r="I459" i="1"/>
  <c r="J720" i="1"/>
  <c r="J565" i="1"/>
  <c r="I301" i="1"/>
  <c r="I448" i="1"/>
  <c r="J712" i="1"/>
  <c r="J1457" i="1"/>
  <c r="J497" i="1"/>
  <c r="J1008" i="1"/>
  <c r="J1464" i="1"/>
  <c r="J229" i="1"/>
  <c r="I1418" i="1"/>
  <c r="J1418" i="1"/>
  <c r="J380" i="1"/>
  <c r="I197" i="1"/>
  <c r="J463" i="1"/>
  <c r="J569" i="1"/>
  <c r="J749" i="1"/>
  <c r="I493" i="1"/>
  <c r="I53" i="1"/>
  <c r="J423" i="1"/>
  <c r="I157" i="1"/>
  <c r="J661" i="1"/>
  <c r="J273" i="1"/>
  <c r="I776" i="1"/>
  <c r="J776" i="1"/>
  <c r="J743" i="1"/>
  <c r="I485" i="1"/>
  <c r="I83" i="1"/>
  <c r="J343" i="1"/>
  <c r="J18" i="1"/>
  <c r="I111" i="1"/>
  <c r="J558" i="1"/>
  <c r="J172" i="1"/>
  <c r="I659" i="1"/>
  <c r="J659" i="1"/>
  <c r="J1426" i="1"/>
  <c r="I457" i="1"/>
  <c r="J1416" i="1"/>
  <c r="J867" i="1"/>
  <c r="J186" i="1"/>
  <c r="J536" i="1"/>
  <c r="I272" i="1"/>
  <c r="I1396" i="1"/>
  <c r="J1396" i="1"/>
  <c r="J389" i="1"/>
  <c r="J1102" i="1"/>
  <c r="J976" i="1"/>
  <c r="I160" i="1"/>
  <c r="J426" i="1"/>
  <c r="I437" i="1"/>
  <c r="J87" i="1"/>
  <c r="J166" i="1"/>
  <c r="I183" i="1"/>
  <c r="J449" i="1"/>
  <c r="J188" i="1"/>
  <c r="J1401" i="1"/>
  <c r="J467" i="1"/>
  <c r="J782" i="1"/>
  <c r="J1208" i="1"/>
  <c r="J1301" i="1"/>
  <c r="J41" i="1"/>
  <c r="I377" i="1"/>
  <c r="J649" i="1"/>
  <c r="J440" i="1"/>
  <c r="I174" i="1"/>
  <c r="J687" i="1"/>
  <c r="I418" i="1"/>
  <c r="J159" i="1"/>
  <c r="J156" i="1"/>
  <c r="J296" i="1"/>
  <c r="I1288" i="1"/>
  <c r="J1288" i="1"/>
  <c r="I471" i="1"/>
  <c r="I490" i="1"/>
  <c r="J747" i="1"/>
  <c r="J128" i="1"/>
  <c r="J1463" i="1"/>
  <c r="J614" i="1"/>
  <c r="J68" i="1"/>
  <c r="J224" i="1"/>
  <c r="I1184" i="1"/>
  <c r="J1184" i="1"/>
  <c r="J1411" i="1"/>
  <c r="J1063" i="1"/>
  <c r="J23" i="1"/>
  <c r="J43" i="1"/>
  <c r="I382" i="1"/>
  <c r="J92" i="1"/>
  <c r="I297" i="1"/>
  <c r="J561" i="1"/>
  <c r="J832" i="1"/>
  <c r="J22" i="1"/>
  <c r="J840" i="1"/>
  <c r="I445" i="1"/>
  <c r="J709" i="1"/>
  <c r="I1221" i="1"/>
  <c r="J1221" i="1"/>
  <c r="J722" i="1"/>
  <c r="I411" i="1"/>
  <c r="J1361" i="1"/>
  <c r="J475" i="1"/>
  <c r="I899" i="1"/>
  <c r="J104" i="1" s="1"/>
  <c r="J899" i="1"/>
  <c r="J926" i="1"/>
  <c r="I443" i="1"/>
  <c r="I219" i="1"/>
  <c r="J484" i="1"/>
  <c r="J327" i="1"/>
  <c r="J335" i="1"/>
  <c r="J204" i="1"/>
  <c r="J233" i="1"/>
  <c r="J288" i="1"/>
  <c r="J1393" i="1"/>
  <c r="J887" i="1"/>
  <c r="J113" i="1"/>
  <c r="J94" i="1"/>
  <c r="J175" i="1"/>
  <c r="J1469" i="1"/>
  <c r="J1504" i="1"/>
  <c r="J1388" i="1"/>
  <c r="I36" i="1"/>
  <c r="J416" i="1"/>
  <c r="J1475" i="1"/>
  <c r="J507" i="1"/>
  <c r="J363" i="1"/>
  <c r="I101" i="1"/>
  <c r="J1389" i="1"/>
  <c r="J766" i="1"/>
  <c r="I173" i="1"/>
  <c r="J439" i="1"/>
  <c r="J1081" i="1"/>
  <c r="J448" i="1"/>
  <c r="J121" i="1"/>
  <c r="J562" i="1"/>
  <c r="I962" i="1"/>
  <c r="J962" i="1"/>
  <c r="I211" i="1"/>
  <c r="J966" i="1"/>
  <c r="J462" i="1"/>
  <c r="J124" i="1"/>
  <c r="J1125" i="1"/>
  <c r="J53" i="1"/>
  <c r="J1423" i="1"/>
  <c r="J1465" i="1"/>
  <c r="J941" i="1"/>
  <c r="J1083" i="1"/>
  <c r="I254" i="1"/>
  <c r="J1071" i="1"/>
  <c r="J1217" i="1"/>
  <c r="J1183" i="1"/>
  <c r="J350" i="1"/>
  <c r="J235" i="1"/>
  <c r="J146" i="1"/>
  <c r="J1037" i="1"/>
  <c r="J323" i="1"/>
  <c r="J1032" i="1"/>
  <c r="J130" i="1"/>
  <c r="J138" i="1"/>
  <c r="J1258" i="1"/>
  <c r="C7" i="3" l="1" a="1"/>
  <c r="C7" i="3" s="1"/>
  <c r="J278" i="1"/>
  <c r="J215" i="1"/>
  <c r="J267" i="1"/>
  <c r="J310" i="1"/>
  <c r="J225" i="1"/>
  <c r="J84" i="1"/>
  <c r="J334" i="1"/>
  <c r="J196" i="1"/>
  <c r="J134" i="1"/>
  <c r="J325" i="1"/>
  <c r="J392" i="1"/>
  <c r="J243" i="1"/>
  <c r="J444" i="1"/>
  <c r="J219" i="1"/>
  <c r="J135" i="1"/>
  <c r="J308" i="1"/>
  <c r="J330" i="1"/>
  <c r="J345" i="1"/>
  <c r="J74" i="1"/>
  <c r="J83" i="1"/>
  <c r="J25" i="1"/>
  <c r="J332" i="1"/>
  <c r="J284" i="1"/>
  <c r="J112" i="1"/>
  <c r="J197" i="1"/>
  <c r="J338" i="1"/>
  <c r="J144" i="1"/>
  <c r="J421" i="1"/>
  <c r="J625" i="1"/>
  <c r="J269" i="1"/>
  <c r="J69" i="1"/>
  <c r="J109" i="1"/>
  <c r="J203" i="1"/>
  <c r="J386" i="1"/>
  <c r="J86" i="1"/>
  <c r="J29" i="1"/>
  <c r="J238" i="1"/>
  <c r="J40" i="1"/>
  <c r="J377" i="1"/>
  <c r="J11" i="1"/>
  <c r="J211" i="1"/>
  <c r="J409" i="1"/>
  <c r="J355" i="1"/>
  <c r="J417" i="1"/>
  <c r="J111" i="1"/>
  <c r="J270" i="1"/>
  <c r="J110" i="1"/>
  <c r="J471" i="1"/>
  <c r="J354" i="1"/>
  <c r="J491" i="1"/>
  <c r="J190" i="1"/>
  <c r="J45" i="1"/>
  <c r="J216" i="1"/>
  <c r="J27" i="1"/>
  <c r="J447" i="1"/>
  <c r="J214" i="1"/>
  <c r="J221" i="1"/>
  <c r="J223" i="1"/>
  <c r="J340" i="1"/>
  <c r="J413" i="1"/>
  <c r="J60" i="1"/>
  <c r="J237" i="1"/>
  <c r="J436" i="1"/>
  <c r="J477" i="1"/>
  <c r="J366" i="1"/>
  <c r="J6" i="1"/>
  <c r="J371" i="1"/>
  <c r="J173" i="1"/>
  <c r="J142" i="1"/>
  <c r="J518" i="1"/>
  <c r="J454" i="1"/>
  <c r="J289" i="1"/>
  <c r="J3" i="1"/>
  <c r="J217" i="1"/>
  <c r="J306" i="1"/>
  <c r="J374" i="1"/>
  <c r="J312" i="1"/>
  <c r="J407" i="1"/>
  <c r="J487" i="1"/>
  <c r="J239" i="1"/>
  <c r="J277" i="1"/>
  <c r="J170" i="1"/>
  <c r="J514" i="1"/>
  <c r="J729" i="1"/>
  <c r="J547" i="1"/>
  <c r="J303" i="1"/>
  <c r="J493" i="1"/>
  <c r="J106" i="1"/>
  <c r="J33" i="1"/>
  <c r="J260" i="1"/>
  <c r="J382" i="1"/>
  <c r="I344" i="1"/>
  <c r="J615" i="1"/>
  <c r="J481" i="1"/>
  <c r="J486" i="1"/>
  <c r="I431" i="1"/>
  <c r="J431" i="1"/>
  <c r="J207" i="1"/>
  <c r="J375" i="1"/>
  <c r="I115" i="1"/>
  <c r="J115" i="1"/>
  <c r="J102" i="1"/>
  <c r="J176" i="1"/>
  <c r="I198" i="1"/>
  <c r="J198" i="1"/>
  <c r="J299" i="1"/>
  <c r="J384" i="1"/>
  <c r="J478" i="1"/>
  <c r="I435" i="1"/>
  <c r="J700" i="1"/>
  <c r="J342" i="1"/>
  <c r="J228" i="1"/>
  <c r="I155" i="1"/>
  <c r="J155" i="1"/>
  <c r="J297" i="1"/>
  <c r="J468" i="1"/>
  <c r="J119" i="1"/>
  <c r="J422" i="1"/>
  <c r="J75" i="1"/>
  <c r="J293" i="1"/>
  <c r="J35" i="1"/>
  <c r="J452" i="1"/>
  <c r="J262" i="1"/>
  <c r="J44" i="1"/>
  <c r="J230" i="1"/>
  <c r="I394" i="1"/>
  <c r="J394" i="1"/>
  <c r="J9" i="1"/>
  <c r="J192" i="1"/>
  <c r="J183" i="1"/>
  <c r="J629" i="1"/>
  <c r="J152" i="1"/>
  <c r="J26" i="1"/>
  <c r="J158" i="1"/>
  <c r="J488" i="1"/>
  <c r="J336" i="1"/>
  <c r="J266" i="1"/>
  <c r="J174" i="1"/>
  <c r="J485" i="1"/>
  <c r="J98" i="1"/>
  <c r="J148" i="1"/>
  <c r="J437" i="1"/>
  <c r="J226" i="1"/>
  <c r="J187" i="1"/>
  <c r="J396" i="1"/>
  <c r="J36" i="1"/>
  <c r="J67" i="1"/>
  <c r="J153" i="1"/>
  <c r="J205" i="1"/>
  <c r="J331" i="1"/>
  <c r="J70" i="1"/>
  <c r="J151" i="1"/>
  <c r="J31" i="1"/>
  <c r="J122" i="1"/>
  <c r="I492" i="1"/>
  <c r="J492" i="1"/>
  <c r="J101" i="1"/>
  <c r="J281" i="1"/>
  <c r="J459" i="1"/>
  <c r="J490" i="1"/>
  <c r="J376" i="1"/>
  <c r="J157" i="1"/>
  <c r="J368" i="1"/>
  <c r="J218" i="1"/>
  <c r="J125" i="1"/>
  <c r="J453" i="1"/>
  <c r="J395" i="1"/>
  <c r="J136" i="1"/>
  <c r="J254" i="1"/>
  <c r="I280" i="1"/>
  <c r="J280" i="1"/>
  <c r="J274" i="1"/>
  <c r="J189" i="1"/>
  <c r="J443" i="1"/>
  <c r="J653" i="1"/>
  <c r="J222" i="1"/>
  <c r="J220" i="1"/>
  <c r="J66" i="1"/>
  <c r="J48" i="1"/>
  <c r="J410" i="1"/>
  <c r="J295" i="1"/>
  <c r="J445" i="1"/>
  <c r="J302" i="1"/>
  <c r="I369" i="1"/>
  <c r="J641" i="1"/>
  <c r="J420" i="1"/>
  <c r="J16" i="1"/>
  <c r="J13" i="1"/>
  <c r="J234" i="1"/>
  <c r="J56" i="1"/>
  <c r="J88" i="1"/>
  <c r="I465" i="1"/>
  <c r="J655" i="1"/>
  <c r="J411" i="1"/>
  <c r="J348" i="1"/>
  <c r="I107" i="1"/>
  <c r="J695" i="1"/>
  <c r="J15" i="1"/>
  <c r="J457" i="1"/>
  <c r="I294" i="1"/>
  <c r="J294" i="1"/>
  <c r="J418" i="1"/>
  <c r="J669" i="1"/>
  <c r="J100" i="1"/>
  <c r="J408" i="1"/>
  <c r="J419" i="1"/>
  <c r="J143" i="1"/>
  <c r="C5" i="3" l="1" a="1"/>
  <c r="C5" i="3" s="1"/>
  <c r="C4" i="3" a="1"/>
  <c r="C4" i="3" s="1"/>
  <c r="D7" i="3"/>
  <c r="E7" i="3"/>
  <c r="J344" i="1"/>
  <c r="I213" i="1"/>
  <c r="J213" i="1"/>
  <c r="J465" i="1"/>
  <c r="J369" i="1"/>
  <c r="I283" i="1"/>
  <c r="J283" i="1"/>
  <c r="I397" i="1"/>
  <c r="J397" i="1"/>
  <c r="I357" i="1"/>
  <c r="J357" i="1"/>
  <c r="I383" i="1"/>
  <c r="J383" i="1"/>
  <c r="I250" i="1"/>
  <c r="J250" i="1"/>
  <c r="I132" i="1"/>
  <c r="J132" i="1"/>
  <c r="I381" i="1"/>
  <c r="J381" i="1"/>
  <c r="I169" i="1"/>
  <c r="J169" i="1"/>
  <c r="I427" i="1"/>
  <c r="J427" i="1"/>
  <c r="J435" i="1"/>
  <c r="J2" i="1"/>
  <c r="C6" i="3" s="1" a="1"/>
  <c r="C6" i="3" s="1"/>
  <c r="I2" i="1"/>
  <c r="E6" i="3" l="1"/>
  <c r="D6" i="3"/>
  <c r="E4" i="3"/>
  <c r="D4" i="3"/>
  <c r="C8" i="3"/>
  <c r="E5" i="3"/>
  <c r="D5" i="3"/>
  <c r="C15" i="3"/>
  <c r="J1524" i="1"/>
  <c r="J1048568" i="1" s="1"/>
  <c r="I1048568" i="1"/>
  <c r="C14" i="3" l="1"/>
  <c r="C12" i="3"/>
  <c r="C13" i="3" l="1"/>
  <c r="F5" i="3"/>
  <c r="F7" i="3"/>
  <c r="F6" i="3"/>
  <c r="F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<sst xmlns="http://schemas.openxmlformats.org/spreadsheetml/2006/main" count="11007" uniqueCount="1793">
  <si>
    <t>huntington_115_gt</t>
  </si>
  <si>
    <t>huntington_115_ocr</t>
  </si>
  <si>
    <t>ﭏ</t>
  </si>
  <si>
    <t>קצ̇איא</t>
  </si>
  <si>
    <t>קצאיא</t>
  </si>
  <si>
    <t xml:space="preserve"> ** Nikud </t>
  </si>
  <si>
    <t>מן</t>
  </si>
  <si>
    <t>גיר</t>
  </si>
  <si>
    <t>חוף</t>
  </si>
  <si>
    <t>ותמייל˙</t>
  </si>
  <si>
    <t>ותמייל</t>
  </si>
  <si>
    <t>˙</t>
  </si>
  <si>
    <t>מבדע</t>
  </si>
  <si>
    <t>סמואואת</t>
  </si>
  <si>
    <t>סמאואת</t>
  </si>
  <si>
    <t xml:space="preserve"> **Minor </t>
  </si>
  <si>
    <t>וﭏ</t>
  </si>
  <si>
    <t>ארצ̇ין</t>
  </si>
  <si>
    <t>ארצין</t>
  </si>
  <si>
    <t>ומצורהא</t>
  </si>
  <si>
    <t>ומורהא</t>
  </si>
  <si>
    <t>באוצ̇ח</t>
  </si>
  <si>
    <t>באוצה</t>
  </si>
  <si>
    <t>תשכיל</t>
  </si>
  <si>
    <t>ג̇אעל</t>
  </si>
  <si>
    <t>גאעל</t>
  </si>
  <si>
    <t>פי</t>
  </si>
  <si>
    <t>ג̇מיעהם</t>
  </si>
  <si>
    <t>גמיעהם</t>
  </si>
  <si>
    <t>אתאר</t>
  </si>
  <si>
    <t>אתאב</t>
  </si>
  <si>
    <t>חכמתה</t>
  </si>
  <si>
    <t>ﭏתי</t>
  </si>
  <si>
    <t>לא</t>
  </si>
  <si>
    <t xml:space="preserve"> ** Gap ** </t>
  </si>
  <si>
    <t>ישובהא</t>
  </si>
  <si>
    <t>תג̇היל</t>
  </si>
  <si>
    <t>תגהיל</t>
  </si>
  <si>
    <t>למא</t>
  </si>
  <si>
    <t>אתת</t>
  </si>
  <si>
    <t>לאמרה</t>
  </si>
  <si>
    <t>חתי</t>
  </si>
  <si>
    <t>וחא</t>
  </si>
  <si>
    <t>טועא</t>
  </si>
  <si>
    <t>ותעג̇יל</t>
  </si>
  <si>
    <t>ותעגיל</t>
  </si>
  <si>
    <t>כק'‏</t>
  </si>
  <si>
    <t>כק</t>
  </si>
  <si>
    <t>כי</t>
  </si>
  <si>
    <t xml:space="preserve"> ** Major ** </t>
  </si>
  <si>
    <t>הוא</t>
  </si>
  <si>
    <t>אומר</t>
  </si>
  <si>
    <t>אמר</t>
  </si>
  <si>
    <t>ויהי</t>
  </si>
  <si>
    <t>וג'‏</t>
  </si>
  <si>
    <t>וג</t>
  </si>
  <si>
    <t>וק'‏</t>
  </si>
  <si>
    <t>וקתע</t>
  </si>
  <si>
    <t>תע'‏</t>
  </si>
  <si>
    <t>אנכי</t>
  </si>
  <si>
    <t>עשיתי</t>
  </si>
  <si>
    <t>ארץ</t>
  </si>
  <si>
    <t>אכ̇תץ</t>
  </si>
  <si>
    <t>אכתץ</t>
  </si>
  <si>
    <t>תע</t>
  </si>
  <si>
    <t>באוליאיה</t>
  </si>
  <si>
    <t>באוליאי</t>
  </si>
  <si>
    <t>ושרפהם</t>
  </si>
  <si>
    <t>בﭏ</t>
  </si>
  <si>
    <t>וחי</t>
  </si>
  <si>
    <t>ו↑תנזיל</t>
  </si>
  <si>
    <t>ותנזיל</t>
  </si>
  <si>
    <t>ואפאדהם</t>
  </si>
  <si>
    <t>ואנארהם</t>
  </si>
  <si>
    <t>שראעיא</t>
  </si>
  <si>
    <t>דון</t>
  </si>
  <si>
    <t>נסך</t>
  </si>
  <si>
    <t>ותבדיל˙</t>
  </si>
  <si>
    <t>ותבדילו</t>
  </si>
  <si>
    <t>כל</t>
  </si>
  <si>
    <t>וצ̇מן</t>
  </si>
  <si>
    <t>וצמן</t>
  </si>
  <si>
    <t>להם</t>
  </si>
  <si>
    <t>תואבא</t>
  </si>
  <si>
    <t>אג̇לא</t>
  </si>
  <si>
    <t>אגלא</t>
  </si>
  <si>
    <t>מקתתא</t>
  </si>
  <si>
    <t>מקתרנא</t>
  </si>
  <si>
    <t>בכראמא</t>
  </si>
  <si>
    <t>בכראמה</t>
  </si>
  <si>
    <t>ותבג̇דל˙</t>
  </si>
  <si>
    <t>ותבגיל</t>
  </si>
  <si>
    <t>מע</t>
  </si>
  <si>
    <t>מננים</t>
  </si>
  <si>
    <t>סעאדה</t>
  </si>
  <si>
    <t>עאדר</t>
  </si>
  <si>
    <t>עאג̇לה</t>
  </si>
  <si>
    <t>עאגלה</t>
  </si>
  <si>
    <t>ואצלהם</t>
  </si>
  <si>
    <t>בהא</t>
  </si>
  <si>
    <t>ﭏגיל</t>
  </si>
  <si>
    <t>בעד</t>
  </si>
  <si>
    <t>אג̇יל</t>
  </si>
  <si>
    <t>גיל</t>
  </si>
  <si>
    <t>כקו'‏</t>
  </si>
  <si>
    <t>כקו</t>
  </si>
  <si>
    <t>ויצונו</t>
  </si>
  <si>
    <t>יוי</t>
  </si>
  <si>
    <t>לעשות</t>
  </si>
  <si>
    <t>את</t>
  </si>
  <si>
    <t>החקים</t>
  </si>
  <si>
    <t>רחקים</t>
  </si>
  <si>
    <t>וחת</t>
  </si>
  <si>
    <t>ﭏחכים</t>
  </si>
  <si>
    <t>חכים</t>
  </si>
  <si>
    <t>שלמה</t>
  </si>
  <si>
    <t>קאילא</t>
  </si>
  <si>
    <t>בני</t>
  </si>
  <si>
    <t>תורתי</t>
  </si>
  <si>
    <t>תשכח</t>
  </si>
  <si>
    <t>גי</t>
  </si>
  <si>
    <t>אורך</t>
  </si>
  <si>
    <t>בי</t>
  </si>
  <si>
    <t>ימים</t>
  </si>
  <si>
    <t>וק</t>
  </si>
  <si>
    <t>איצ̇א</t>
  </si>
  <si>
    <t>איצא</t>
  </si>
  <si>
    <t>שמור</t>
  </si>
  <si>
    <t>מצותי</t>
  </si>
  <si>
    <t>וחיה˙</t>
  </si>
  <si>
    <t>וחיה</t>
  </si>
  <si>
    <t>וק'ם</t>
  </si>
  <si>
    <t>סיידנא</t>
  </si>
  <si>
    <t>יירנא</t>
  </si>
  <si>
    <t>דוד</t>
  </si>
  <si>
    <t>מאדחא</t>
  </si>
  <si>
    <t>אשרי</t>
  </si>
  <si>
    <t>אישי</t>
  </si>
  <si>
    <t>איש</t>
  </si>
  <si>
    <t>ירא</t>
  </si>
  <si>
    <t>יק'‏</t>
  </si>
  <si>
    <t>אפתתאחה</t>
  </si>
  <si>
    <t>אכתתאחה</t>
  </si>
  <si>
    <t>פקודי</t>
  </si>
  <si>
    <t>ישרים</t>
  </si>
  <si>
    <t>עבארתה</t>
  </si>
  <si>
    <t>אואמר</t>
  </si>
  <si>
    <t>ﭏלה</t>
  </si>
  <si>
    <t>מסתקימה</t>
  </si>
  <si>
    <t>מפרחה</t>
  </si>
  <si>
    <t>ללקלוב</t>
  </si>
  <si>
    <t>ווציתה</t>
  </si>
  <si>
    <t>נקיה</t>
  </si>
  <si>
    <t>מנירה</t>
  </si>
  <si>
    <t>ללאבצאר˙</t>
  </si>
  <si>
    <t>אול</t>
  </si>
  <si>
    <t>מא</t>
  </si>
  <si>
    <t>נקולה</t>
  </si>
  <si>
    <t>אן</t>
  </si>
  <si>
    <t>פקודים</t>
  </si>
  <si>
    <t>כקודים</t>
  </si>
  <si>
    <t>ומצות</t>
  </si>
  <si>
    <t>עבארתאן</t>
  </si>
  <si>
    <t>ען</t>
  </si>
  <si>
    <t>בא</t>
  </si>
  <si>
    <t>שי</t>
  </si>
  <si>
    <t>ואחד</t>
  </si>
  <si>
    <t>לאן</t>
  </si>
  <si>
    <t>כדלך</t>
  </si>
  <si>
    <t>תרג</t>
  </si>
  <si>
    <t>המצות</t>
  </si>
  <si>
    <t>אין</t>
  </si>
  <si>
    <t>ﭏין</t>
  </si>
  <si>
    <t>פקודיא</t>
  </si>
  <si>
    <t>בקודיא</t>
  </si>
  <si>
    <t>וכק'‏</t>
  </si>
  <si>
    <t>וכק</t>
  </si>
  <si>
    <t>פיאול</t>
  </si>
  <si>
    <t>פרשתנא</t>
  </si>
  <si>
    <t>צו</t>
  </si>
  <si>
    <t>אהרן</t>
  </si>
  <si>
    <t>פקיד</t>
  </si>
  <si>
    <t>פקיר</t>
  </si>
  <si>
    <t>יתאהרן</t>
  </si>
  <si>
    <t>וקד</t>
  </si>
  <si>
    <t>עדדנא</t>
  </si>
  <si>
    <t>ﭏה</t>
  </si>
  <si>
    <t>אצול</t>
  </si>
  <si>
    <t>הדה</t>
  </si>
  <si>
    <t>לפט̇ה</t>
  </si>
  <si>
    <t>לפטה</t>
  </si>
  <si>
    <t>וג̇מיע</t>
  </si>
  <si>
    <t>וגמיע</t>
  </si>
  <si>
    <t>שריעה</t>
  </si>
  <si>
    <t>ידכל</t>
  </si>
  <si>
    <t>תחת</t>
  </si>
  <si>
    <t>הדא</t>
  </si>
  <si>
    <t>הרא</t>
  </si>
  <si>
    <t>אסם</t>
  </si>
  <si>
    <t>ואן</t>
  </si>
  <si>
    <t>כאן</t>
  </si>
  <si>
    <t>באן</t>
  </si>
  <si>
    <t>פיהא</t>
  </si>
  <si>
    <t>א</t>
  </si>
  <si>
    <t>נואהי</t>
  </si>
  <si>
    <t>ﭏנהי</t>
  </si>
  <si>
    <t>נהי</t>
  </si>
  <si>
    <t>כארג̇</t>
  </si>
  <si>
    <t>כארג</t>
  </si>
  <si>
    <t>כונה</t>
  </si>
  <si>
    <t>אמרא</t>
  </si>
  <si>
    <t>בתרך</t>
  </si>
  <si>
    <t>פעל</t>
  </si>
  <si>
    <t>וקע</t>
  </si>
  <si>
    <t>עליה</t>
  </si>
  <si>
    <t>ווצף</t>
  </si>
  <si>
    <t>מצות</t>
  </si>
  <si>
    <t>ההנא</t>
  </si>
  <si>
    <t>בד'‏</t>
  </si>
  <si>
    <t>בר'‏</t>
  </si>
  <si>
    <t>אוצאף</t>
  </si>
  <si>
    <t>ישר</t>
  </si>
  <si>
    <t>דבר</t>
  </si>
  <si>
    <t>ודלך</t>
  </si>
  <si>
    <t>סמעיאת</t>
  </si>
  <si>
    <t>יג̇וז</t>
  </si>
  <si>
    <t>יגוז</t>
  </si>
  <si>
    <t>יכון</t>
  </si>
  <si>
    <t>עקל</t>
  </si>
  <si>
    <t>מוג̇בא</t>
  </si>
  <si>
    <t>מוגבא</t>
  </si>
  <si>
    <t>להא</t>
  </si>
  <si>
    <t>איג̇אבא</t>
  </si>
  <si>
    <t>איגאבא</t>
  </si>
  <si>
    <t>אולא</t>
  </si>
  <si>
    <t>דלך</t>
  </si>
  <si>
    <t>יודי</t>
  </si>
  <si>
    <t>ﭏי</t>
  </si>
  <si>
    <t>גנא</t>
  </si>
  <si>
    <t>פהא</t>
  </si>
  <si>
    <t>רסול</t>
  </si>
  <si>
    <t>ולא</t>
  </si>
  <si>
    <t>כון</t>
  </si>
  <si>
    <t>מאנעא</t>
  </si>
  <si>
    <t>מאנא</t>
  </si>
  <si>
    <t>פימתנע</t>
  </si>
  <si>
    <t>קבולהא</t>
  </si>
  <si>
    <t>חג̇ה̈</t>
  </si>
  <si>
    <t>חגה'‏</t>
  </si>
  <si>
    <t>עלי</t>
  </si>
  <si>
    <t>עבאד</t>
  </si>
  <si>
    <t>עבאר</t>
  </si>
  <si>
    <t>פלא</t>
  </si>
  <si>
    <t>יוג̇ב</t>
  </si>
  <si>
    <t>יוגב</t>
  </si>
  <si>
    <t>תמנעה</t>
  </si>
  <si>
    <t>ﭏחגה</t>
  </si>
  <si>
    <t>פיבקא</t>
  </si>
  <si>
    <t>כונהא</t>
  </si>
  <si>
    <t>קבול</t>
  </si>
  <si>
    <t>ממכן</t>
  </si>
  <si>
    <t>ג̇איז</t>
  </si>
  <si>
    <t>גאיז</t>
  </si>
  <si>
    <t>ענד</t>
  </si>
  <si>
    <t>ענר</t>
  </si>
  <si>
    <t>פאדא</t>
  </si>
  <si>
    <t>פארא</t>
  </si>
  <si>
    <t>אתא</t>
  </si>
  <si>
    <t>תצדיקה</t>
  </si>
  <si>
    <t>ב</t>
  </si>
  <si>
    <t>מעג̇זאת</t>
  </si>
  <si>
    <t>מעגואת</t>
  </si>
  <si>
    <t>צארת</t>
  </si>
  <si>
    <t>ממא</t>
  </si>
  <si>
    <t>יג̇ב</t>
  </si>
  <si>
    <t>וגב</t>
  </si>
  <si>
    <t>קבולה</t>
  </si>
  <si>
    <t>אמתתﭏ</t>
  </si>
  <si>
    <t>עבד</t>
  </si>
  <si>
    <t>עברד</t>
  </si>
  <si>
    <t>מולאה</t>
  </si>
  <si>
    <t>פכיף</t>
  </si>
  <si>
    <t>קﭏ</t>
  </si>
  <si>
    <t>לה</t>
  </si>
  <si>
    <t>ית'‏</t>
  </si>
  <si>
    <t>שמו</t>
  </si>
  <si>
    <t>ירמיה</t>
  </si>
  <si>
    <t>ע'ס</t>
  </si>
  <si>
    <t>כה</t>
  </si>
  <si>
    <t>צבאות</t>
  </si>
  <si>
    <t>אﭏהי</t>
  </si>
  <si>
    <t>ﭏהי</t>
  </si>
  <si>
    <t>ישראל</t>
  </si>
  <si>
    <t>ישרﭏ</t>
  </si>
  <si>
    <t>איזידו</t>
  </si>
  <si>
    <t>צעאיד</t>
  </si>
  <si>
    <t>צעאיר</t>
  </si>
  <si>
    <t>מאכולכם</t>
  </si>
  <si>
    <t>עו</t>
  </si>
  <si>
    <t>בם</t>
  </si>
  <si>
    <t>שוםא</t>
  </si>
  <si>
    <t>נפע</t>
  </si>
  <si>
    <t>וא</t>
  </si>
  <si>
    <t>לכם</t>
  </si>
  <si>
    <t>ם</t>
  </si>
  <si>
    <t>כגאהש</t>
  </si>
  <si>
    <t>ש</t>
  </si>
  <si>
    <t>אנא</t>
  </si>
  <si>
    <t>כפן</t>
  </si>
  <si>
    <t>נע</t>
  </si>
  <si>
    <t>אט</t>
  </si>
  <si>
    <t>מעאציכם˙</t>
  </si>
  <si>
    <t>דברתי</t>
  </si>
  <si>
    <t>אבותיכם</t>
  </si>
  <si>
    <t>אקם</t>
  </si>
  <si>
    <t>ל</t>
  </si>
  <si>
    <t>בצאיר</t>
  </si>
  <si>
    <t>מאיר</t>
  </si>
  <si>
    <t>בחכמתה</t>
  </si>
  <si>
    <t>בחמתה</t>
  </si>
  <si>
    <t>וגלא</t>
  </si>
  <si>
    <t>אבצאר</t>
  </si>
  <si>
    <t>בציא</t>
  </si>
  <si>
    <t>שריעתה</t>
  </si>
  <si>
    <t>ע'א'‏</t>
  </si>
  <si>
    <t>עא</t>
  </si>
  <si>
    <t>יויוג</t>
  </si>
  <si>
    <t>וקﭏ</t>
  </si>
  <si>
    <t>סאיל</t>
  </si>
  <si>
    <t>גל</t>
  </si>
  <si>
    <t>עיני</t>
  </si>
  <si>
    <t>עיניוג</t>
  </si>
  <si>
    <t>שאכרא</t>
  </si>
  <si>
    <t>נר</t>
  </si>
  <si>
    <t>לרגלי</t>
  </si>
  <si>
    <t>ללי</t>
  </si>
  <si>
    <t>ﭏדי</t>
  </si>
  <si>
    <t>כלק</t>
  </si>
  <si>
    <t>כלקק</t>
  </si>
  <si>
    <t>גפם</t>
  </si>
  <si>
    <t>נאר</t>
  </si>
  <si>
    <t>בסיטה</t>
  </si>
  <si>
    <t>בסישה</t>
  </si>
  <si>
    <t>שפאפא</t>
  </si>
  <si>
    <t>שנאפא</t>
  </si>
  <si>
    <t>יסתר</t>
  </si>
  <si>
    <t>וראה</t>
  </si>
  <si>
    <t>מהמא</t>
  </si>
  <si>
    <t>מה</t>
  </si>
  <si>
    <t>לם</t>
  </si>
  <si>
    <t>יתעלק</t>
  </si>
  <si>
    <t>שיא</t>
  </si>
  <si>
    <t>ארציא</t>
  </si>
  <si>
    <t>ינפעל</t>
  </si>
  <si>
    <t>בל</t>
  </si>
  <si>
    <t>צ'ו</t>
  </si>
  <si>
    <t>מנהא</t>
  </si>
  <si>
    <t>ולדלך</t>
  </si>
  <si>
    <t>ולדך</t>
  </si>
  <si>
    <t>שעל</t>
  </si>
  <si>
    <t>וחית</t>
  </si>
  <si>
    <t>קויה</t>
  </si>
  <si>
    <t>קויד</t>
  </si>
  <si>
    <t>הי</t>
  </si>
  <si>
    <t>שפאפה</t>
  </si>
  <si>
    <t>שבאכה</t>
  </si>
  <si>
    <t>יקע</t>
  </si>
  <si>
    <t>צל</t>
  </si>
  <si>
    <t>ומתל</t>
  </si>
  <si>
    <t>געל</t>
  </si>
  <si>
    <t>דהןפי</t>
  </si>
  <si>
    <t>בן</t>
  </si>
  <si>
    <t>אדם</t>
  </si>
  <si>
    <t>קאבלא</t>
  </si>
  <si>
    <t>ללחכמה</t>
  </si>
  <si>
    <t>ואעיא</t>
  </si>
  <si>
    <t>מתציא</t>
  </si>
  <si>
    <t>ינהמא</t>
  </si>
  <si>
    <t>יצדיה</t>
  </si>
  <si>
    <t>˙צדיה</t>
  </si>
  <si>
    <t>אמור</t>
  </si>
  <si>
    <t>דניאייה</t>
  </si>
  <si>
    <t>מדלהמה</t>
  </si>
  <si>
    <t>מרלהמה</t>
  </si>
  <si>
    <t>וכמא</t>
  </si>
  <si>
    <t>ק</t>
  </si>
  <si>
    <t>ע'ס'‏</t>
  </si>
  <si>
    <t>עם</t>
  </si>
  <si>
    <t>וראיתי</t>
  </si>
  <si>
    <t>אני</t>
  </si>
  <si>
    <t>שיש</t>
  </si>
  <si>
    <t>יתרון</t>
  </si>
  <si>
    <t>לחכמה</t>
  </si>
  <si>
    <t>כמה</t>
  </si>
  <si>
    <t>אגﭏ</t>
  </si>
  <si>
    <t>אסבאב</t>
  </si>
  <si>
    <t>תמנע</t>
  </si>
  <si>
    <t>אנסאן</t>
  </si>
  <si>
    <t>חכמה</t>
  </si>
  <si>
    <t>חמה</t>
  </si>
  <si>
    <t>כמא</t>
  </si>
  <si>
    <t>נמא</t>
  </si>
  <si>
    <t>אסבאבא</t>
  </si>
  <si>
    <t>תחיל</t>
  </si>
  <si>
    <t>בין</t>
  </si>
  <si>
    <t>ביו</t>
  </si>
  <si>
    <t>בצרה</t>
  </si>
  <si>
    <t>ובין</t>
  </si>
  <si>
    <t>ﭏנור</t>
  </si>
  <si>
    <t>נור</t>
  </si>
  <si>
    <t>מוגוד</t>
  </si>
  <si>
    <t>חאסה</t>
  </si>
  <si>
    <t>מוגודה</t>
  </si>
  <si>
    <t>או</t>
  </si>
  <si>
    <t>עכס</t>
  </si>
  <si>
    <t>עכם</t>
  </si>
  <si>
    <t>מוגודה ולים</t>
  </si>
  <si>
    <t>וליס</t>
  </si>
  <si>
    <t>יסתעמל</t>
  </si>
  <si>
    <t>אל</t>
  </si>
  <si>
    <t>ﭏ נטר</t>
  </si>
  <si>
    <t>בה</t>
  </si>
  <si>
    <t>כמאלא</t>
  </si>
  <si>
    <t>יפתח</t>
  </si>
  <si>
    <t>עינה</t>
  </si>
  <si>
    <t>יכונא</t>
  </si>
  <si>
    <t>מעדומין</t>
  </si>
  <si>
    <t>מערומין</t>
  </si>
  <si>
    <t>ובינהמא</t>
  </si>
  <si>
    <t>חאגו</t>
  </si>
  <si>
    <t>פדלך</t>
  </si>
  <si>
    <t>ה'‏</t>
  </si>
  <si>
    <t>ומתלהא</t>
  </si>
  <si>
    <t>וטﭏבהא</t>
  </si>
  <si>
    <t>תכון</t>
  </si>
  <si>
    <t>מוגדה</t>
  </si>
  <si>
    <t>ליס</t>
  </si>
  <si>
    <t>לים</t>
  </si>
  <si>
    <t>פטאנה</t>
  </si>
  <si>
    <t>ופיה</t>
  </si>
  <si>
    <t>ופיהה</t>
  </si>
  <si>
    <t>יקול</t>
  </si>
  <si>
    <t>למה</t>
  </si>
  <si>
    <t>זה</t>
  </si>
  <si>
    <t>מחיר</t>
  </si>
  <si>
    <t>פטנה</t>
  </si>
  <si>
    <t>ולים</t>
  </si>
  <si>
    <t>מוצל</t>
  </si>
  <si>
    <t>ﭏליה</t>
  </si>
  <si>
    <t>ﭏיה</t>
  </si>
  <si>
    <t>והחכמה</t>
  </si>
  <si>
    <t>והחנמה</t>
  </si>
  <si>
    <t>מאין</t>
  </si>
  <si>
    <t>עלם</t>
  </si>
  <si>
    <t>מוגד</t>
  </si>
  <si>
    <t>והו</t>
  </si>
  <si>
    <t>והולא</t>
  </si>
  <si>
    <t>יכתאר</t>
  </si>
  <si>
    <t>וצול</t>
  </si>
  <si>
    <t>ואל</t>
  </si>
  <si>
    <t>יחפוץ</t>
  </si>
  <si>
    <t>יחכוץ</t>
  </si>
  <si>
    <t>הכסיל</t>
  </si>
  <si>
    <t>בתבונה</t>
  </si>
  <si>
    <t>נתבונה</t>
  </si>
  <si>
    <t>נעני</t>
  </si>
  <si>
    <t>קאבלה</t>
  </si>
  <si>
    <t>קאלה</t>
  </si>
  <si>
    <t>יוצלהא</t>
  </si>
  <si>
    <t>עﭏם</t>
  </si>
  <si>
    <t>נטיר</t>
  </si>
  <si>
    <t>קולה</t>
  </si>
  <si>
    <t>ביום</t>
  </si>
  <si>
    <t>ההוא</t>
  </si>
  <si>
    <t>והאבדתי</t>
  </si>
  <si>
    <t>חכמ'‏</t>
  </si>
  <si>
    <t>חכמ</t>
  </si>
  <si>
    <t>מוגורין</t>
  </si>
  <si>
    <t>מוגודין</t>
  </si>
  <si>
    <t>ובנהמא</t>
  </si>
  <si>
    <t>נבנהמא</t>
  </si>
  <si>
    <t>חאגז</t>
  </si>
  <si>
    <t>אמא</t>
  </si>
  <si>
    <t>מסאפה</t>
  </si>
  <si>
    <t>עארץ</t>
  </si>
  <si>
    <t>ולהדה</t>
  </si>
  <si>
    <t>ישבה</t>
  </si>
  <si>
    <t>אד</t>
  </si>
  <si>
    <t>אפתתאוחה</t>
  </si>
  <si>
    <t>מצוה</t>
  </si>
  <si>
    <t>ולהדא</t>
  </si>
  <si>
    <t>יגב</t>
  </si>
  <si>
    <t>אתפאק</t>
  </si>
  <si>
    <t>ﭏלטﭏב</t>
  </si>
  <si>
    <t>ﭏטﭏב</t>
  </si>
  <si>
    <t>מטלוב</t>
  </si>
  <si>
    <t>מנה</t>
  </si>
  <si>
    <t>אינאח</t>
  </si>
  <si>
    <t>יצי</t>
  </si>
  <si>
    <t>כﭏק</t>
  </si>
  <si>
    <t>כﭏלק</t>
  </si>
  <si>
    <t>בצאירהמא</t>
  </si>
  <si>
    <t>רש</t>
  </si>
  <si>
    <t>ואיש</t>
  </si>
  <si>
    <t>תככים</t>
  </si>
  <si>
    <t>נפגשו</t>
  </si>
  <si>
    <t>וקﭏו</t>
  </si>
  <si>
    <t>ז'ל'‏</t>
  </si>
  <si>
    <t>ול</t>
  </si>
  <si>
    <t>הא</t>
  </si>
  <si>
    <t>כיצד</t>
  </si>
  <si>
    <t>תלמיד</t>
  </si>
  <si>
    <t>שישמש</t>
  </si>
  <si>
    <t>הרב</t>
  </si>
  <si>
    <t>רוצה</t>
  </si>
  <si>
    <t>להשנותו</t>
  </si>
  <si>
    <t>שניהם</t>
  </si>
  <si>
    <t>קנה</t>
  </si>
  <si>
    <t>והקנה</t>
  </si>
  <si>
    <t>חיי</t>
  </si>
  <si>
    <t>העולם</t>
  </si>
  <si>
    <t>וזה</t>
  </si>
  <si>
    <t>אבל</t>
  </si>
  <si>
    <t>תלמיר</t>
  </si>
  <si>
    <t>ששימש</t>
  </si>
  <si>
    <t>ואינו</t>
  </si>
  <si>
    <t>עליהם</t>
  </si>
  <si>
    <t>הכת'‏</t>
  </si>
  <si>
    <t>הכת</t>
  </si>
  <si>
    <t>עשיר</t>
  </si>
  <si>
    <t>ורש</t>
  </si>
  <si>
    <t>עושה</t>
  </si>
  <si>
    <t>כולם</t>
  </si>
  <si>
    <t>מי</t>
  </si>
  <si>
    <t>פמי</t>
  </si>
  <si>
    <t>שעשה</t>
  </si>
  <si>
    <t>חכם</t>
  </si>
  <si>
    <t>סופו</t>
  </si>
  <si>
    <t>לעשותו</t>
  </si>
  <si>
    <t>טיפש</t>
  </si>
  <si>
    <t>שפש</t>
  </si>
  <si>
    <t>ומי</t>
  </si>
  <si>
    <t>טפש</t>
  </si>
  <si>
    <t>לעשתו</t>
  </si>
  <si>
    <t>כיוצא</t>
  </si>
  <si>
    <t>כיוצ</t>
  </si>
  <si>
    <t>בו</t>
  </si>
  <si>
    <t>אתה</t>
  </si>
  <si>
    <t>אומ'‏</t>
  </si>
  <si>
    <t>אומ</t>
  </si>
  <si>
    <t>בנותני</t>
  </si>
  <si>
    <t>בנתני</t>
  </si>
  <si>
    <t>צדקה</t>
  </si>
  <si>
    <t>לעני</t>
  </si>
  <si>
    <t>שפשט</t>
  </si>
  <si>
    <t>ידו</t>
  </si>
  <si>
    <t>לבעל</t>
  </si>
  <si>
    <t>הבית</t>
  </si>
  <si>
    <t>והוא</t>
  </si>
  <si>
    <t>נותן</t>
  </si>
  <si>
    <t>לו</t>
  </si>
  <si>
    <t>ואם</t>
  </si>
  <si>
    <t>אינו</t>
  </si>
  <si>
    <t>כולי</t>
  </si>
  <si>
    <t>ﭏאה</t>
  </si>
  <si>
    <t>אסראיל</t>
  </si>
  <si>
    <t>אלדי</t>
  </si>
  <si>
    <t>תראה</t>
  </si>
  <si>
    <t>אלאבצאר</t>
  </si>
  <si>
    <t>ﭏאבצאר</t>
  </si>
  <si>
    <t>תחויה</t>
  </si>
  <si>
    <t>ﭏאקטאר</t>
  </si>
  <si>
    <t>הג̇ירה</t>
  </si>
  <si>
    <t>תגירה</t>
  </si>
  <si>
    <t>ﭏאעצאר˙</t>
  </si>
  <si>
    <t>ﭏאעצאר</t>
  </si>
  <si>
    <t>תלחקה</t>
  </si>
  <si>
    <t>ﭏמלאד</t>
  </si>
  <si>
    <t>וﭏמצ̇אר˙</t>
  </si>
  <si>
    <t>תחיט</t>
  </si>
  <si>
    <t>בקדרתה</t>
  </si>
  <si>
    <t>בקררתה</t>
  </si>
  <si>
    <t>אפכאר˙</t>
  </si>
  <si>
    <t>אפכאר</t>
  </si>
  <si>
    <t>אעד</t>
  </si>
  <si>
    <t>זמאנִֹנא</t>
  </si>
  <si>
    <t>ומאננא</t>
  </si>
  <si>
    <t>למג̇זאת</t>
  </si>
  <si>
    <t>למגאואת</t>
  </si>
  <si>
    <t>צאלחין</t>
  </si>
  <si>
    <t>צﭏחין</t>
  </si>
  <si>
    <t>וﭏאבראר˙ליפצל</t>
  </si>
  <si>
    <t>בינהם</t>
  </si>
  <si>
    <t>כאפרין</t>
  </si>
  <si>
    <t>וﭏאשראר˙</t>
  </si>
  <si>
    <t>והיו</t>
  </si>
  <si>
    <t>לי</t>
  </si>
  <si>
    <t>ליום</t>
  </si>
  <si>
    <t>אשר</t>
  </si>
  <si>
    <t>סגולה</t>
  </si>
  <si>
    <t>וחמלתי</t>
  </si>
  <si>
    <t>כאשר</t>
  </si>
  <si>
    <t>יחמול</t>
  </si>
  <si>
    <t>על</t>
  </si>
  <si>
    <t>וחמול</t>
  </si>
  <si>
    <t>ענל</t>
  </si>
  <si>
    <t>הנו</t>
  </si>
  <si>
    <t>בנו</t>
  </si>
  <si>
    <t>העובד</t>
  </si>
  <si>
    <t>העובר</t>
  </si>
  <si>
    <t>אותו</t>
  </si>
  <si>
    <t>ושבתם</t>
  </si>
  <si>
    <t>וראיתם</t>
  </si>
  <si>
    <t>צדיק</t>
  </si>
  <si>
    <t>לרשע</t>
  </si>
  <si>
    <t>בֹין</t>
  </si>
  <si>
    <t>עובד</t>
  </si>
  <si>
    <t>עובר</t>
  </si>
  <si>
    <t>ﭏהים</t>
  </si>
  <si>
    <t>לאשר</t>
  </si>
  <si>
    <t>עבדו˙˙</t>
  </si>
  <si>
    <t>עבדר</t>
  </si>
  <si>
    <t>ﭏעקל</t>
  </si>
  <si>
    <t>יקתצ̇י</t>
  </si>
  <si>
    <t>יקתצי</t>
  </si>
  <si>
    <t>אנה</t>
  </si>
  <si>
    <t>יג̇על</t>
  </si>
  <si>
    <t>יגעלל</t>
  </si>
  <si>
    <t>סבחאנה</t>
  </si>
  <si>
    <t>סבחאנהן</t>
  </si>
  <si>
    <t>מקדאר</t>
  </si>
  <si>
    <t>אה</t>
  </si>
  <si>
    <t>ﭏתיקצד</t>
  </si>
  <si>
    <t>ﭏנפס</t>
  </si>
  <si>
    <t>נפס</t>
  </si>
  <si>
    <t>הומא</t>
  </si>
  <si>
    <t>תנﭏה</t>
  </si>
  <si>
    <t>תﭏה</t>
  </si>
  <si>
    <t>דאר</t>
  </si>
  <si>
    <t>נעמה</t>
  </si>
  <si>
    <t>ולדה</t>
  </si>
  <si>
    <t>לאקתראן</t>
  </si>
  <si>
    <t>מעצהא</t>
  </si>
  <si>
    <t>נעמהא</t>
  </si>
  <si>
    <t>ולדאתהא</t>
  </si>
  <si>
    <t>נג̇ץ</t>
  </si>
  <si>
    <t>נג</t>
  </si>
  <si>
    <t>שקא</t>
  </si>
  <si>
    <t>רג̇חאן</t>
  </si>
  <si>
    <t>רגחאן</t>
  </si>
  <si>
    <t>אכתאר</t>
  </si>
  <si>
    <t>אכתר</t>
  </si>
  <si>
    <t>שאקה</t>
  </si>
  <si>
    <t>גמאמה</t>
  </si>
  <si>
    <t>גאמה</t>
  </si>
  <si>
    <t>עלו</t>
  </si>
  <si>
    <t>סארה˙</t>
  </si>
  <si>
    <t>סארה</t>
  </si>
  <si>
    <t>פמחﭏ</t>
  </si>
  <si>
    <t>ג̇ואד</t>
  </si>
  <si>
    <t>גואר</t>
  </si>
  <si>
    <t>כרים</t>
  </si>
  <si>
    <t>תעצר˙</t>
  </si>
  <si>
    <t>תעלי</t>
  </si>
  <si>
    <t>ג̇על</t>
  </si>
  <si>
    <t>גע</t>
  </si>
  <si>
    <t>גאיה̈</t>
  </si>
  <si>
    <t>גאיה</t>
  </si>
  <si>
    <t>אחוﭏ</t>
  </si>
  <si>
    <t>ﭏמתצ̇אדה</t>
  </si>
  <si>
    <t>ﭏמתצארה</t>
  </si>
  <si>
    <t>בלומן</t>
  </si>
  <si>
    <t>קד</t>
  </si>
  <si>
    <t>אער</t>
  </si>
  <si>
    <t>דארא</t>
  </si>
  <si>
    <t>פיההא</t>
  </si>
  <si>
    <t>תנﭏ</t>
  </si>
  <si>
    <t>ﭏסעאר</t>
  </si>
  <si>
    <t>ﭏכﭏצה˙</t>
  </si>
  <si>
    <t>ואדא</t>
  </si>
  <si>
    <t>וארא</t>
  </si>
  <si>
    <t>תאמלנאא</t>
  </si>
  <si>
    <t>תאמלנא</t>
  </si>
  <si>
    <t>נפוס</t>
  </si>
  <si>
    <t>נפום</t>
  </si>
  <si>
    <t>וג̇דנאהא</t>
  </si>
  <si>
    <t>נחותיך</t>
  </si>
  <si>
    <t>ﭏדאר</t>
  </si>
  <si>
    <t>ראה</t>
  </si>
  <si>
    <t>באקיה</t>
  </si>
  <si>
    <t>נאזעה</t>
  </si>
  <si>
    <t>ולדיהא</t>
  </si>
  <si>
    <t>מתטלעה</t>
  </si>
  <si>
    <t>לאנהא</t>
  </si>
  <si>
    <t>תסתקר</t>
  </si>
  <si>
    <t>הרהה</t>
  </si>
  <si>
    <t>ראר</t>
  </si>
  <si>
    <t>תטמאן</t>
  </si>
  <si>
    <t>ולו</t>
  </si>
  <si>
    <t>וצלת</t>
  </si>
  <si>
    <t>אגל</t>
  </si>
  <si>
    <t>מלך</t>
  </si>
  <si>
    <t>ואעחי</t>
  </si>
  <si>
    <t>אעלי</t>
  </si>
  <si>
    <t>מראתב</t>
  </si>
  <si>
    <t>מראתם</t>
  </si>
  <si>
    <t>ופק'‏</t>
  </si>
  <si>
    <t>ום</t>
  </si>
  <si>
    <t>ﭏמשורר</t>
  </si>
  <si>
    <t>ממתלא</t>
  </si>
  <si>
    <t>צמאה</t>
  </si>
  <si>
    <t>צמא</t>
  </si>
  <si>
    <t>לך</t>
  </si>
  <si>
    <t>נפשי</t>
  </si>
  <si>
    <t>בשרי</t>
  </si>
  <si>
    <t>בארץ</t>
  </si>
  <si>
    <t>ציה</t>
  </si>
  <si>
    <t>ועוף</t>
  </si>
  <si>
    <t>בלי</t>
  </si>
  <si>
    <t>מים˙˙</t>
  </si>
  <si>
    <t>מים</t>
  </si>
  <si>
    <t>וקו'‏</t>
  </si>
  <si>
    <t>כיאכואן</t>
  </si>
  <si>
    <t>כיראת</t>
  </si>
  <si>
    <t>ללאתקיא</t>
  </si>
  <si>
    <t>רב</t>
  </si>
  <si>
    <t>רבטובך</t>
  </si>
  <si>
    <t>צפנת</t>
  </si>
  <si>
    <t>ליריאיך</t>
  </si>
  <si>
    <t>וג'בקו</t>
  </si>
  <si>
    <t>נגד</t>
  </si>
  <si>
    <t>יריד</t>
  </si>
  <si>
    <t>יריר</t>
  </si>
  <si>
    <t>ירונהם</t>
  </si>
  <si>
    <t>יחנהם</t>
  </si>
  <si>
    <t>אשראר</t>
  </si>
  <si>
    <t>זמאן</t>
  </si>
  <si>
    <t>חﭏ</t>
  </si>
  <si>
    <t>ואחסנהא</t>
  </si>
  <si>
    <t>ואחםנהא</t>
  </si>
  <si>
    <t>אקבח</t>
  </si>
  <si>
    <t>ליזדאד</t>
  </si>
  <si>
    <t>ליודאר</t>
  </si>
  <si>
    <t>האולאי</t>
  </si>
  <si>
    <t>אג̇תבאטא</t>
  </si>
  <si>
    <t>וסרורא</t>
  </si>
  <si>
    <t>ואולי</t>
  </si>
  <si>
    <t>כראמא</t>
  </si>
  <si>
    <t>בראמא</t>
  </si>
  <si>
    <t>ותחסרא</t>
  </si>
  <si>
    <t>מרשדא</t>
  </si>
  <si>
    <t>אפתתחנא</t>
  </si>
  <si>
    <t>בוום</t>
  </si>
  <si>
    <t>טובה</t>
  </si>
  <si>
    <t>[בטובה]</t>
  </si>
  <si>
    <t>בטובה</t>
  </si>
  <si>
    <t>היה</t>
  </si>
  <si>
    <t>בטוב</t>
  </si>
  <si>
    <t>וביום</t>
  </si>
  <si>
    <t>רעה</t>
  </si>
  <si>
    <t>וג'˙˙</t>
  </si>
  <si>
    <t>קﭏו</t>
  </si>
  <si>
    <t>ﭏחכמים</t>
  </si>
  <si>
    <t>ז'ל</t>
  </si>
  <si>
    <t>זל</t>
  </si>
  <si>
    <t>פיה</t>
  </si>
  <si>
    <t>וג̇והא</t>
  </si>
  <si>
    <t>וגוהא</t>
  </si>
  <si>
    <t>ר'‏</t>
  </si>
  <si>
    <t>ברכיה</t>
  </si>
  <si>
    <t>בשם</t>
  </si>
  <si>
    <t>כהנא</t>
  </si>
  <si>
    <t>אמ'‏</t>
  </si>
  <si>
    <t>נזדמן</t>
  </si>
  <si>
    <t>נזרמן</t>
  </si>
  <si>
    <t>יום</t>
  </si>
  <si>
    <t>טוב</t>
  </si>
  <si>
    <t>שוב</t>
  </si>
  <si>
    <t>עשה</t>
  </si>
  <si>
    <t>מיד</t>
  </si>
  <si>
    <t>מיר</t>
  </si>
  <si>
    <t>ומאי</t>
  </si>
  <si>
    <t>טעמא</t>
  </si>
  <si>
    <t>שעמא</t>
  </si>
  <si>
    <t>תוסף</t>
  </si>
  <si>
    <t>דברﭏי</t>
  </si>
  <si>
    <t>מנעה</t>
  </si>
  <si>
    <t>מעאודה</t>
  </si>
  <si>
    <t>סוﭏ</t>
  </si>
  <si>
    <t>וקולה</t>
  </si>
  <si>
    <t>עלה</t>
  </si>
  <si>
    <t>ראש</t>
  </si>
  <si>
    <t>˙ﭏ</t>
  </si>
  <si>
    <t>הפסגה</t>
  </si>
  <si>
    <t>ﭏיעזר</t>
  </si>
  <si>
    <t>בןיעקב</t>
  </si>
  <si>
    <t>יעקב</t>
  </si>
  <si>
    <t>יפה</t>
  </si>
  <si>
    <t>תפלה</t>
  </si>
  <si>
    <t>אחת</t>
  </si>
  <si>
    <t>יותר</t>
  </si>
  <si>
    <t>יותק</t>
  </si>
  <si>
    <t>ממאה</t>
  </si>
  <si>
    <t>מעשים</t>
  </si>
  <si>
    <t>טובים</t>
  </si>
  <si>
    <t>שלא</t>
  </si>
  <si>
    <t>נאמ'‏</t>
  </si>
  <si>
    <t>למשה</t>
  </si>
  <si>
    <t>ﭏא</t>
  </si>
  <si>
    <t>ידי</t>
  </si>
  <si>
    <t>ודי</t>
  </si>
  <si>
    <t>ופי</t>
  </si>
  <si>
    <t>תחרירה</t>
  </si>
  <si>
    <t>ג̇האת</t>
  </si>
  <si>
    <t>גהאת</t>
  </si>
  <si>
    <t>וג̇וב</t>
  </si>
  <si>
    <t>וגוב</t>
  </si>
  <si>
    <t>ﭏאסתקבﭏ</t>
  </si>
  <si>
    <t>צלוה</t>
  </si>
  <si>
    <t>ללקבלה˙</t>
  </si>
  <si>
    <t>ללקבלה</t>
  </si>
  <si>
    <t>תנן</t>
  </si>
  <si>
    <t>התם</t>
  </si>
  <si>
    <t>רוכב</t>
  </si>
  <si>
    <t>החמור</t>
  </si>
  <si>
    <t>וכו'‏</t>
  </si>
  <si>
    <t>וכו</t>
  </si>
  <si>
    <t>תנו</t>
  </si>
  <si>
    <t>רבנן</t>
  </si>
  <si>
    <t>סומא</t>
  </si>
  <si>
    <t>שאינו</t>
  </si>
  <si>
    <t>יכול</t>
  </si>
  <si>
    <t>וכוה</t>
  </si>
  <si>
    <t>לכוין</t>
  </si>
  <si>
    <t>הרוחות</t>
  </si>
  <si>
    <t>כלאם</t>
  </si>
  <si>
    <t>דניﭏ</t>
  </si>
  <si>
    <t>וכוין</t>
  </si>
  <si>
    <t>פתיחן</t>
  </si>
  <si>
    <t>ליה</t>
  </si>
  <si>
    <t>בעיליתיה</t>
  </si>
  <si>
    <t>ירושלם˙</t>
  </si>
  <si>
    <t>ירושלם</t>
  </si>
  <si>
    <t>וכמה</t>
  </si>
  <si>
    <t>הילכתא</t>
  </si>
  <si>
    <t>גיבא↑רתא</t>
  </si>
  <si>
    <t>גיבחרתא</t>
  </si>
  <si>
    <t>איכא</t>
  </si>
  <si>
    <t>למילף</t>
  </si>
  <si>
    <t>מהני</t>
  </si>
  <si>
    <t>קראיי</t>
  </si>
  <si>
    <t>דחנה</t>
  </si>
  <si>
    <t>וכא</t>
  </si>
  <si>
    <t>וצו</t>
  </si>
  <si>
    <t>יהושע</t>
  </si>
  <si>
    <t>את'‏</t>
  </si>
  <si>
    <t>זרוז</t>
  </si>
  <si>
    <t>וכן</t>
  </si>
  <si>
    <t>ויקרא</t>
  </si>
  <si>
    <t>משה</t>
  </si>
  <si>
    <t>ליהושע</t>
  </si>
  <si>
    <t>ויאמר</t>
  </si>
  <si>
    <t>ﭏיו</t>
  </si>
  <si>
    <t>לעיני</t>
  </si>
  <si>
    <t>חזק</t>
  </si>
  <si>
    <t>ואמץוג</t>
  </si>
  <si>
    <t>יעבור</t>
  </si>
  <si>
    <t>מצ̇מון</t>
  </si>
  <si>
    <t>מצמון</t>
  </si>
  <si>
    <t>אם</t>
  </si>
  <si>
    <t>לפניהם</t>
  </si>
  <si>
    <t>עוברים</t>
  </si>
  <si>
    <t>לאו</t>
  </si>
  <si>
    <t>אינן</t>
  </si>
  <si>
    <t>מנחיל</t>
  </si>
  <si>
    <t>נוחלין</t>
  </si>
  <si>
    <t>נוחלין˙</t>
  </si>
  <si>
    <t>תרי</t>
  </si>
  <si>
    <t>אנהם</t>
  </si>
  <si>
    <t>סארו</t>
  </si>
  <si>
    <t>עי</t>
  </si>
  <si>
    <t>ולם</t>
  </si>
  <si>
    <t>מעהם</t>
  </si>
  <si>
    <t>תלפו</t>
  </si>
  <si>
    <t>ויקרע</t>
  </si>
  <si>
    <t>והושע</t>
  </si>
  <si>
    <t>כך</t>
  </si>
  <si>
    <t>אמרתי</t>
  </si>
  <si>
    <t>רבך</t>
  </si>
  <si>
    <t>כיהוא</t>
  </si>
  <si>
    <t>לפני</t>
  </si>
  <si>
    <t>העם</t>
  </si>
  <si>
    <t>הזה</t>
  </si>
  <si>
    <t>ונשב</t>
  </si>
  <si>
    <t>בגיא</t>
  </si>
  <si>
    <t>מיגרם</t>
  </si>
  <si>
    <t>לנו</t>
  </si>
  <si>
    <t>שנשב</t>
  </si>
  <si>
    <t>רעים</t>
  </si>
  <si>
    <t>שעשינו</t>
  </si>
  <si>
    <t>שעשונו</t>
  </si>
  <si>
    <t>בפעור'‏</t>
  </si>
  <si>
    <t>בפנור</t>
  </si>
  <si>
    <t>ד'א'‏</t>
  </si>
  <si>
    <t>דא</t>
  </si>
  <si>
    <t>לישרﭏ</t>
  </si>
  <si>
    <t>לושרﭏ</t>
  </si>
  <si>
    <t>ראו</t>
  </si>
  <si>
    <t>במה</t>
  </si>
  <si>
    <t>תחנון</t>
  </si>
  <si>
    <t>ובקש↑ת</t>
  </si>
  <si>
    <t>ובקשת</t>
  </si>
  <si>
    <t>שאכנס</t>
  </si>
  <si>
    <t>לארץ</t>
  </si>
  <si>
    <t>ורא</t>
  </si>
  <si>
    <t>שמע</t>
  </si>
  <si>
    <t>ואתם</t>
  </si>
  <si>
    <t>הכעסתם</t>
  </si>
  <si>
    <t>לפניו</t>
  </si>
  <si>
    <t>ארבעים</t>
  </si>
  <si>
    <t>ארבענים</t>
  </si>
  <si>
    <t>שנה˙</t>
  </si>
  <si>
    <t>שנה</t>
  </si>
  <si>
    <t>שנ'‏</t>
  </si>
  <si>
    <t>ארבעי'‏</t>
  </si>
  <si>
    <t>ארבעני</t>
  </si>
  <si>
    <t>בדור</t>
  </si>
  <si>
    <t>וא'ע'פ'‏</t>
  </si>
  <si>
    <t>ואעפ</t>
  </si>
  <si>
    <t>כן</t>
  </si>
  <si>
    <t>ימינו</t>
  </si>
  <si>
    <t>פשוטה</t>
  </si>
  <si>
    <t>לקבל</t>
  </si>
  <si>
    <t>אתכם</t>
  </si>
  <si>
    <t>ועתה</t>
  </si>
  <si>
    <t>כבר</t>
  </si>
  <si>
    <t>נמחל</t>
  </si>
  <si>
    <t>לשעבר</t>
  </si>
  <si>
    <t>למען</t>
  </si>
  <si>
    <t>תחיון</t>
  </si>
  <si>
    <t>ולפט̇ה</t>
  </si>
  <si>
    <t>ולפטה</t>
  </si>
  <si>
    <t>ﭏתחיה</t>
  </si>
  <si>
    <t>וג̇וה</t>
  </si>
  <si>
    <t>וגוה</t>
  </si>
  <si>
    <t>בקא</t>
  </si>
  <si>
    <t>הדבקים</t>
  </si>
  <si>
    <t>ביוי</t>
  </si>
  <si>
    <t>ﭏהיכם</t>
  </si>
  <si>
    <t>וﭏב'‏</t>
  </si>
  <si>
    <t>נקוה</t>
  </si>
  <si>
    <t>מןﭏ</t>
  </si>
  <si>
    <t>מרץ̇</t>
  </si>
  <si>
    <t>מרץ</t>
  </si>
  <si>
    <t>ויחי</t>
  </si>
  <si>
    <t>מחליו</t>
  </si>
  <si>
    <t>ג֒</t>
  </si>
  <si>
    <t>ג'‏</t>
  </si>
  <si>
    <t>רוח</t>
  </si>
  <si>
    <t>הקדש</t>
  </si>
  <si>
    <t>ותחי</t>
  </si>
  <si>
    <t>אביהם˙</t>
  </si>
  <si>
    <t>אביתם</t>
  </si>
  <si>
    <t>ד֒</t>
  </si>
  <si>
    <t>ד'‏</t>
  </si>
  <si>
    <t>תחקאק</t>
  </si>
  <si>
    <t>אכ̇רה</t>
  </si>
  <si>
    <t>אכרה</t>
  </si>
  <si>
    <t>יחי</t>
  </si>
  <si>
    <t>ראובן</t>
  </si>
  <si>
    <t>ימות</t>
  </si>
  <si>
    <t>וﭏה֒</t>
  </si>
  <si>
    <t>וﭏה'‏</t>
  </si>
  <si>
    <t>קוה</t>
  </si>
  <si>
    <t>ﭏקלב</t>
  </si>
  <si>
    <t>לקלב</t>
  </si>
  <si>
    <t>לכבכם</t>
  </si>
  <si>
    <t>לבבכם</t>
  </si>
  <si>
    <t>לעד˙˙</t>
  </si>
  <si>
    <t>לעד</t>
  </si>
  <si>
    <t>וﭏו֒</t>
  </si>
  <si>
    <t>וﭏו</t>
  </si>
  <si>
    <t>אחיא</t>
  </si>
  <si>
    <t>ﭏמותי</t>
  </si>
  <si>
    <t>יחיו</t>
  </si>
  <si>
    <t>מתיך</t>
  </si>
  <si>
    <t>וענד</t>
  </si>
  <si>
    <t>תזאמכם</t>
  </si>
  <si>
    <t>טאעה</t>
  </si>
  <si>
    <t>תסתחקון</t>
  </si>
  <si>
    <t>ﭏחיוה</t>
  </si>
  <si>
    <t>הדבקום</t>
  </si>
  <si>
    <t>ביוי˙</t>
  </si>
  <si>
    <t>נסבהם</t>
  </si>
  <si>
    <t>ﭏטאעה</t>
  </si>
  <si>
    <t>בכלאף</t>
  </si>
  <si>
    <t>וקת</t>
  </si>
  <si>
    <t>מעציה</t>
  </si>
  <si>
    <t>עמי</t>
  </si>
  <si>
    <t>אתם˙</t>
  </si>
  <si>
    <t>אתם</t>
  </si>
  <si>
    <t>וכדי</t>
  </si>
  <si>
    <t>עזא</t>
  </si>
  <si>
    <t>עהא</t>
  </si>
  <si>
    <t>ללגליות</t>
  </si>
  <si>
    <t>ינסבהם</t>
  </si>
  <si>
    <t>וﭏי</t>
  </si>
  <si>
    <t>ענאיתה</t>
  </si>
  <si>
    <t>ענאותה</t>
  </si>
  <si>
    <t>בהם</t>
  </si>
  <si>
    <t>נחמו</t>
  </si>
  <si>
    <t>יאמר</t>
  </si>
  <si>
    <t>ﭏהוכט</t>
  </si>
  <si>
    <t>תכרארה</t>
  </si>
  <si>
    <t>ﭏנחמה</t>
  </si>
  <si>
    <t>רנר</t>
  </si>
  <si>
    <t>ה'ב'ה'‏</t>
  </si>
  <si>
    <t>הב'ה'‏</t>
  </si>
  <si>
    <t>במצרים</t>
  </si>
  <si>
    <t>הן</t>
  </si>
  <si>
    <t>וארחצך</t>
  </si>
  <si>
    <t>במים</t>
  </si>
  <si>
    <t>ואשטוף</t>
  </si>
  <si>
    <t>דמים</t>
  </si>
  <si>
    <t>מעליך</t>
  </si>
  <si>
    <t>ואסוכך</t>
  </si>
  <si>
    <t>בשמן˙</t>
  </si>
  <si>
    <t>בשמן</t>
  </si>
  <si>
    <t>וﭏבישך</t>
  </si>
  <si>
    <t>רקמה</t>
  </si>
  <si>
    <t>(וﭏ)</t>
  </si>
  <si>
    <t>ואנעלך</t>
  </si>
  <si>
    <t>תחש</t>
  </si>
  <si>
    <t>ואחבשך</t>
  </si>
  <si>
    <t>בשש</t>
  </si>
  <si>
    <t>ואכסך</t>
  </si>
  <si>
    <t>משי</t>
  </si>
  <si>
    <t>ואתנה</t>
  </si>
  <si>
    <t>צמידים</t>
  </si>
  <si>
    <t>ידיך</t>
  </si>
  <si>
    <t>ורביד</t>
  </si>
  <si>
    <t>גרונך</t>
  </si>
  <si>
    <t>ירך</t>
  </si>
  <si>
    <t>ורביר</t>
  </si>
  <si>
    <t>גרולך</t>
  </si>
  <si>
    <t>ואעדך</t>
  </si>
  <si>
    <t>ואערך</t>
  </si>
  <si>
    <t>עדי</t>
  </si>
  <si>
    <t>ואתן</t>
  </si>
  <si>
    <t>נזם</t>
  </si>
  <si>
    <t>אפך</t>
  </si>
  <si>
    <t>ועגילים</t>
  </si>
  <si>
    <t>אזניך</t>
  </si>
  <si>
    <t>ותערי</t>
  </si>
  <si>
    <t>ותעדי</t>
  </si>
  <si>
    <t>זהב</t>
  </si>
  <si>
    <t>וכסף</t>
  </si>
  <si>
    <t>ומלבושך</t>
  </si>
  <si>
    <t>שש</t>
  </si>
  <si>
    <t>ומשי</t>
  </si>
  <si>
    <t>ורקמה</t>
  </si>
  <si>
    <t>סלת</t>
  </si>
  <si>
    <t>ודבש</t>
  </si>
  <si>
    <t>ושמן</t>
  </si>
  <si>
    <t>אכלת</t>
  </si>
  <si>
    <t>אנטר</t>
  </si>
  <si>
    <t>ﭏנץ</t>
  </si>
  <si>
    <t>ﭏנ</t>
  </si>
  <si>
    <t>וחררהא</t>
  </si>
  <si>
    <t>וקﭏל</t>
  </si>
  <si>
    <t>וג'הא</t>
  </si>
  <si>
    <t>וגהא</t>
  </si>
  <si>
    <t>תאניא</t>
  </si>
  <si>
    <t>ועתיד</t>
  </si>
  <si>
    <t>הבה</t>
  </si>
  <si>
    <t>לפרוע</t>
  </si>
  <si>
    <t>כנגדן</t>
  </si>
  <si>
    <t>כוגדן</t>
  </si>
  <si>
    <t>ששה</t>
  </si>
  <si>
    <t>עשרוﭏו</t>
  </si>
  <si>
    <t>וברא</t>
  </si>
  <si>
    <t>מכון</t>
  </si>
  <si>
    <t>ציון</t>
  </si>
  <si>
    <t>ועל</t>
  </si>
  <si>
    <t>ורלך</t>
  </si>
  <si>
    <t>ימן</t>
  </si>
  <si>
    <t>פצל</t>
  </si>
  <si>
    <t>כצל</t>
  </si>
  <si>
    <t>יהיה</t>
  </si>
  <si>
    <t>צמח</t>
  </si>
  <si>
    <t>ועדדהא</t>
  </si>
  <si>
    <t>צבי</t>
  </si>
  <si>
    <t>כבוד</t>
  </si>
  <si>
    <t>גאון</t>
  </si>
  <si>
    <t>נאון</t>
  </si>
  <si>
    <t>תפארת</t>
  </si>
  <si>
    <t>קדוש</t>
  </si>
  <si>
    <t>רחץ</t>
  </si>
  <si>
    <t>רחא</t>
  </si>
  <si>
    <t>ידיח</t>
  </si>
  <si>
    <t>משפט</t>
  </si>
  <si>
    <t>וברוח</t>
  </si>
  <si>
    <t>בער</t>
  </si>
  <si>
    <t>ענן</t>
  </si>
  <si>
    <t>עשן</t>
  </si>
  <si>
    <t>ונוגה</t>
  </si>
  <si>
    <t>אש</t>
  </si>
  <si>
    <t>להבה</t>
  </si>
  <si>
    <t>בואחדה</t>
  </si>
  <si>
    <t>מח(ח)[ס]ה</t>
  </si>
  <si>
    <t>מחסה</t>
  </si>
  <si>
    <t>מסתור</t>
  </si>
  <si>
    <t>תﭏתא</t>
  </si>
  <si>
    <t>והב'‏</t>
  </si>
  <si>
    <t>והב</t>
  </si>
  <si>
    <t>כנגד</t>
  </si>
  <si>
    <t>מלכות</t>
  </si>
  <si>
    <t>בבל</t>
  </si>
  <si>
    <t>רישיה</t>
  </si>
  <si>
    <t>די</t>
  </si>
  <si>
    <t>דידהב</t>
  </si>
  <si>
    <t>אנת</t>
  </si>
  <si>
    <t>רישא</t>
  </si>
  <si>
    <t>וישא</t>
  </si>
  <si>
    <t>דהבא</t>
  </si>
  <si>
    <t>זו</t>
  </si>
  <si>
    <t>היא</t>
  </si>
  <si>
    <t>מדי</t>
  </si>
  <si>
    <t>ופרס</t>
  </si>
  <si>
    <t>ופרם</t>
  </si>
  <si>
    <t>חדוהי</t>
  </si>
  <si>
    <t>ודרעוהי</t>
  </si>
  <si>
    <t>כסף</t>
  </si>
  <si>
    <t>ונחשת</t>
  </si>
  <si>
    <t>יון</t>
  </si>
  <si>
    <t>מעוהי</t>
  </si>
  <si>
    <t>וירבתיה</t>
  </si>
  <si>
    <t>וירכתיה</t>
  </si>
  <si>
    <t>נחש</t>
  </si>
  <si>
    <t>ועורות</t>
  </si>
  <si>
    <t>ﭏים</t>
  </si>
  <si>
    <t>מאדמים</t>
  </si>
  <si>
    <t>אדום</t>
  </si>
  <si>
    <t>ויצא</t>
  </si>
  <si>
    <t>הראשון</t>
  </si>
  <si>
    <t>הראשו</t>
  </si>
  <si>
    <t>אדמוני</t>
  </si>
  <si>
    <t>שמן</t>
  </si>
  <si>
    <t>למאור</t>
  </si>
  <si>
    <t>ובשמים</t>
  </si>
  <si>
    <t>וו</t>
  </si>
  <si>
    <t>משיח</t>
  </si>
  <si>
    <t>שעתיד</t>
  </si>
  <si>
    <t>לפדות</t>
  </si>
  <si>
    <t>לפרות</t>
  </si>
  <si>
    <t>ולהאיר</t>
  </si>
  <si>
    <t>להן</t>
  </si>
  <si>
    <t>שנאמר</t>
  </si>
  <si>
    <t>שם</t>
  </si>
  <si>
    <t>אצמיח</t>
  </si>
  <si>
    <t>קרן</t>
  </si>
  <si>
    <t>לדוד</t>
  </si>
  <si>
    <t>ערכתי</t>
  </si>
  <si>
    <t>למשיחי</t>
  </si>
  <si>
    <t>איצ'א</t>
  </si>
  <si>
    <t>אינא</t>
  </si>
  <si>
    <t>והלכו</t>
  </si>
  <si>
    <t>גוים</t>
  </si>
  <si>
    <t>לאורך</t>
  </si>
  <si>
    <t>ומלכו</t>
  </si>
  <si>
    <t>לנוגה</t>
  </si>
  <si>
    <t>זרחך</t>
  </si>
  <si>
    <t>ורחך</t>
  </si>
  <si>
    <t>ושפט</t>
  </si>
  <si>
    <t>הגוים</t>
  </si>
  <si>
    <t>ונאמר</t>
  </si>
  <si>
    <t>קומי</t>
  </si>
  <si>
    <t>אודי</t>
  </si>
  <si>
    <t>אורי</t>
  </si>
  <si>
    <t>וכבוד</t>
  </si>
  <si>
    <t>עליך</t>
  </si>
  <si>
    <t>זרח</t>
  </si>
  <si>
    <t>ורח</t>
  </si>
  <si>
    <t>הנה</t>
  </si>
  <si>
    <t>החשך</t>
  </si>
  <si>
    <t>יכסה</t>
  </si>
  <si>
    <t>וערפל</t>
  </si>
  <si>
    <t>לאומים</t>
  </si>
  <si>
    <t>ועליך</t>
  </si>
  <si>
    <t>יזרח</t>
  </si>
  <si>
    <t>וכבודו</t>
  </si>
  <si>
    <t>וערכר</t>
  </si>
  <si>
    <t>יראה</t>
  </si>
  <si>
    <t>שיאמר</t>
  </si>
  <si>
    <t>בעל</t>
  </si>
  <si>
    <t>הרחמים</t>
  </si>
  <si>
    <t>לפרשת</t>
  </si>
  <si>
    <t>ואתה</t>
  </si>
  <si>
    <t>תצוה</t>
  </si>
  <si>
    <t>ותורה</t>
  </si>
  <si>
    <t>אור</t>
  </si>
  <si>
    <t>ודרך</t>
  </si>
  <si>
    <t>חיים</t>
  </si>
  <si>
    <t>תוכחות</t>
  </si>
  <si>
    <t>מוסר</t>
  </si>
  <si>
    <t>שלש</t>
  </si>
  <si>
    <t>עבירות</t>
  </si>
  <si>
    <t>הנשים</t>
  </si>
  <si>
    <t>מיתות</t>
  </si>
  <si>
    <t>שלשה</t>
  </si>
  <si>
    <t>דברים</t>
  </si>
  <si>
    <t>צריך</t>
  </si>
  <si>
    <t>לומר</t>
  </si>
  <si>
    <t>בתוך</t>
  </si>
  <si>
    <t>ביתו</t>
  </si>
  <si>
    <t>כו</t>
  </si>
  <si>
    <t>תקיעותק</t>
  </si>
  <si>
    <t>תוקעין</t>
  </si>
  <si>
    <t>תקעין</t>
  </si>
  <si>
    <t>ערב</t>
  </si>
  <si>
    <t>שבת</t>
  </si>
  <si>
    <t>תקיעה</t>
  </si>
  <si>
    <t>ראשונה</t>
  </si>
  <si>
    <t>לבטל</t>
  </si>
  <si>
    <t>מלאכה</t>
  </si>
  <si>
    <t>שבשדות</t>
  </si>
  <si>
    <t>שניה</t>
  </si>
  <si>
    <t>עיר</t>
  </si>
  <si>
    <t>עור</t>
  </si>
  <si>
    <t>וחניותיה</t>
  </si>
  <si>
    <t>שלישית</t>
  </si>
  <si>
    <t>להדלקת</t>
  </si>
  <si>
    <t>הנד</t>
  </si>
  <si>
    <t>הנר</t>
  </si>
  <si>
    <t>דבריר</t>
  </si>
  <si>
    <t>נתן</t>
  </si>
  <si>
    <t>˙ר'‏</t>
  </si>
  <si>
    <t>יהודה</t>
  </si>
  <si>
    <t>הנשיא</t>
  </si>
  <si>
    <t>לח[ל]וץ</t>
  </si>
  <si>
    <t>לחוץ</t>
  </si>
  <si>
    <t>תפלין</t>
  </si>
  <si>
    <t>ושוהה</t>
  </si>
  <si>
    <t>כדי</t>
  </si>
  <si>
    <t>לצלות</t>
  </si>
  <si>
    <t>דג</t>
  </si>
  <si>
    <t>קטן</t>
  </si>
  <si>
    <t>גשן</t>
  </si>
  <si>
    <t>ביצה</t>
  </si>
  <si>
    <t>להדביק</t>
  </si>
  <si>
    <t>פת</t>
  </si>
  <si>
    <t>בתנור</t>
  </si>
  <si>
    <t>ותוקע</t>
  </si>
  <si>
    <t>ומריע</t>
  </si>
  <si>
    <t>ושובת</t>
  </si>
  <si>
    <t>בריך</t>
  </si>
  <si>
    <t>שמיה</t>
  </si>
  <si>
    <t>תבארך</t>
  </si>
  <si>
    <t>תבאוך</t>
  </si>
  <si>
    <t>אסר'‏</t>
  </si>
  <si>
    <t>אפר'‏</t>
  </si>
  <si>
    <t>לדאתה</t>
  </si>
  <si>
    <t>לראתה</t>
  </si>
  <si>
    <t>אפאד</t>
  </si>
  <si>
    <t>heb</t>
  </si>
  <si>
    <t>ara</t>
  </si>
  <si>
    <t>dual</t>
  </si>
  <si>
    <t>other</t>
  </si>
  <si>
    <t>iserr</t>
  </si>
  <si>
    <t>calc_ocr</t>
  </si>
  <si>
    <t>Column1</t>
  </si>
  <si>
    <t>definitive</t>
  </si>
  <si>
    <t>len</t>
  </si>
  <si>
    <t>ללא באר</t>
  </si>
  <si>
    <t>ע בארתאן</t>
  </si>
  <si>
    <t>פי אול</t>
  </si>
  <si>
    <t>ית אהרן˙</t>
  </si>
  <si>
    <t>tocount</t>
  </si>
  <si>
    <t>וג̇לא</t>
  </si>
  <si>
    <t>בצ̇יא</t>
  </si>
  <si>
    <t>ארצ̇יא</t>
  </si>
  <si>
    <t>צ̇ל</t>
  </si>
  <si>
    <t>מתצ̇יא</t>
  </si>
  <si>
    <t>איצ̇אח</t>
  </si>
  <si>
    <t>יצ̇י</t>
  </si>
  <si>
    <t>תרג̇</t>
  </si>
  <si>
    <t>ג̇סם</t>
  </si>
  <si>
    <t>מוג̇וד</t>
  </si>
  <si>
    <t>מוג̇ודה</t>
  </si>
  <si>
    <t>חאג̇ז</t>
  </si>
  <si>
    <t>מוג̇דה</t>
  </si>
  <si>
    <t>מוג̇ד</t>
  </si>
  <si>
    <t>ﭏנט̇ר</t>
  </si>
  <si>
    <t>אנט̇ר</t>
  </si>
  <si>
    <t>עארץ̇</t>
  </si>
  <si>
    <t>וק'‏ ‏ תע'‏</t>
  </si>
  <si>
    <t>ﭏ נהי</t>
  </si>
  <si>
    <t>אגת באטא</t>
  </si>
  <si>
    <t>ﭏ חכמים</t>
  </si>
  <si>
    <t>ר'‏ אבאבר</t>
  </si>
  <si>
    <t>ראבא בר</t>
  </si>
  <si>
    <t>דבר ﭏי</t>
  </si>
  <si>
    <t>בן יעקב</t>
  </si>
  <si>
    <t>ﭏ אסתקבﭏ</t>
  </si>
  <si>
    <t>כי הוא</t>
  </si>
  <si>
    <t>מי גרם</t>
  </si>
  <si>
    <t>ﭏ חיוה</t>
  </si>
  <si>
    <t>ﭏ טאעה</t>
  </si>
  <si>
    <t>ﭏ נחמה</t>
  </si>
  <si>
    <t>עשר וﭏו</t>
  </si>
  <si>
    <t>די דהב</t>
  </si>
  <si>
    <t>דברי ר'‏</t>
  </si>
  <si>
    <t>ﭏ חכים</t>
  </si>
  <si>
    <t>ומתלה א</t>
  </si>
  <si>
    <t>ﭏ מלאר</t>
  </si>
  <si>
    <t>וﭏ מבאר</t>
  </si>
  <si>
    <t>וﭏ מבאר ליכצל</t>
  </si>
  <si>
    <t>וﭏ אשהאה</t>
  </si>
  <si>
    <t>ﭏ עק</t>
  </si>
  <si>
    <t>ﭏ חנים</t>
  </si>
  <si>
    <t>ﭏ נפס</t>
  </si>
  <si>
    <t>הו מא</t>
  </si>
  <si>
    <t>ﭏתי קצר</t>
  </si>
  <si>
    <t>ﭏ אקטאר</t>
  </si>
  <si>
    <t>לח כמה</t>
  </si>
  <si>
    <t>ללח מה</t>
  </si>
  <si>
    <t>דהן פי</t>
  </si>
  <si>
    <t>page</t>
  </si>
  <si>
    <t>וג'</t>
  </si>
  <si>
    <t>ﭏ חג̇ה</t>
  </si>
  <si>
    <t>ﭏ משורר</t>
  </si>
  <si>
    <t>פי אכזאן</t>
  </si>
  <si>
    <t>ללא תקיא</t>
  </si>
  <si>
    <t>וג'‏ פקו'‏</t>
  </si>
  <si>
    <t>וﭏ ב֒</t>
  </si>
  <si>
    <t>מן ﭏ</t>
  </si>
  <si>
    <t>נט̇יר</t>
  </si>
  <si>
    <t>צ̇ו</t>
  </si>
  <si>
    <t>ﭏ סעאדה</t>
  </si>
  <si>
    <t>בל [רכון]</t>
  </si>
  <si>
    <t>ﭏ כצה</t>
  </si>
  <si>
    <t>וגר נאהא</t>
  </si>
  <si>
    <t>ﭏ ראה</t>
  </si>
  <si>
    <t>ואמץ וג'‏</t>
  </si>
  <si>
    <t>תקיעות (ק)</t>
  </si>
  <si>
    <t>summary</t>
  </si>
  <si>
    <t>err</t>
  </si>
  <si>
    <t>chksum</t>
  </si>
  <si>
    <t>words</t>
  </si>
  <si>
    <t>lang</t>
  </si>
  <si>
    <t>Total</t>
  </si>
  <si>
    <t>num</t>
  </si>
  <si>
    <t>צ</t>
  </si>
  <si>
    <t>הח</t>
  </si>
  <si>
    <t>גרפי</t>
  </si>
  <si>
    <t>גרש</t>
  </si>
  <si>
    <t>רווח+גרש</t>
  </si>
  <si>
    <t>פ</t>
  </si>
  <si>
    <t>בין שורות</t>
  </si>
  <si>
    <t>חסר</t>
  </si>
  <si>
    <t>רה</t>
  </si>
  <si>
    <t>?</t>
  </si>
  <si>
    <t>רד</t>
  </si>
  <si>
    <t>רווח שגוי</t>
  </si>
  <si>
    <t>וי</t>
  </si>
  <si>
    <t>כפ</t>
  </si>
  <si>
    <t>סוף שורה</t>
  </si>
  <si>
    <t>רווח+צ</t>
  </si>
  <si>
    <t>כפ גרפי</t>
  </si>
  <si>
    <t>קריאה שגויה</t>
  </si>
  <si>
    <t>בפ</t>
  </si>
  <si>
    <t>רווח</t>
  </si>
  <si>
    <t>בכ</t>
  </si>
  <si>
    <t>י</t>
  </si>
  <si>
    <t>כ</t>
  </si>
  <si>
    <t>ע</t>
  </si>
  <si>
    <t>וז</t>
  </si>
  <si>
    <t>ו</t>
  </si>
  <si>
    <t>תוספת+סוף שורה</t>
  </si>
  <si>
    <t>צ"ל מע</t>
  </si>
  <si>
    <t xml:space="preserve">צ </t>
  </si>
  <si>
    <t>ה</t>
  </si>
  <si>
    <t>יוי וג'</t>
  </si>
  <si>
    <t>עיני וג'</t>
  </si>
  <si>
    <t>רג</t>
  </si>
  <si>
    <t>ספ</t>
  </si>
  <si>
    <t>טש</t>
  </si>
  <si>
    <t>נפ</t>
  </si>
  <si>
    <t>רווח / סוף שורה</t>
  </si>
  <si>
    <t>אן ﭏ</t>
  </si>
  <si>
    <t>סוף שורה / ןג / רווח</t>
  </si>
  <si>
    <t>נכ</t>
  </si>
  <si>
    <t>ון</t>
  </si>
  <si>
    <t>םס</t>
  </si>
  <si>
    <t>כמא לא</t>
  </si>
  <si>
    <t>והו לא</t>
  </si>
  <si>
    <t>א=צו</t>
  </si>
  <si>
    <t>נב</t>
  </si>
  <si>
    <t>נצ</t>
  </si>
  <si>
    <t>זה קנה</t>
  </si>
  <si>
    <t>וז+ רווה</t>
  </si>
  <si>
    <t>פ / תחילת שורה</t>
  </si>
  <si>
    <t>שט</t>
  </si>
  <si>
    <t>ים</t>
  </si>
  <si>
    <t>הת</t>
  </si>
  <si>
    <t>באוצח</t>
  </si>
  <si>
    <t/>
  </si>
  <si>
    <t>ותבדיל</t>
  </si>
  <si>
    <t>ללאבצאר</t>
  </si>
  <si>
    <t>ית אהרן</t>
  </si>
  <si>
    <t>חגה̈</t>
  </si>
  <si>
    <t>מעגזאת</t>
  </si>
  <si>
    <t>מעאציכם</t>
  </si>
  <si>
    <t>גסם</t>
  </si>
  <si>
    <t>איצאח</t>
  </si>
  <si>
    <t>למגזאת</t>
  </si>
  <si>
    <t>עבדו</t>
  </si>
  <si>
    <t>יגעל</t>
  </si>
  <si>
    <t>נגץ</t>
  </si>
  <si>
    <t>גואד</t>
  </si>
  <si>
    <t>ﭏמתצאדה</t>
  </si>
  <si>
    <t>ﭏכﭏצה</t>
  </si>
  <si>
    <t>וגדנאהא</t>
  </si>
  <si>
    <t>אביהם</t>
  </si>
  <si>
    <t>בצ</t>
  </si>
  <si>
    <t>מבא</t>
  </si>
  <si>
    <t>הר</t>
  </si>
  <si>
    <t>נ</t>
  </si>
  <si>
    <t>ל-סוף שורה</t>
  </si>
  <si>
    <t>ל כפולה</t>
  </si>
  <si>
    <t>גכ</t>
  </si>
  <si>
    <t>הל-סוף שורה</t>
  </si>
  <si>
    <t>הה</t>
  </si>
  <si>
    <t>רד+סוף שורה</t>
  </si>
  <si>
    <t>רד+הה</t>
  </si>
  <si>
    <t>רד+רד</t>
  </si>
  <si>
    <t>םב</t>
  </si>
  <si>
    <t>סוףשורה+גרפי</t>
  </si>
  <si>
    <t>כפ+וז+רווח</t>
  </si>
  <si>
    <t>רב טובך</t>
  </si>
  <si>
    <t>בפ+רווח</t>
  </si>
  <si>
    <t>יו</t>
  </si>
  <si>
    <t>קר+סוף שורה</t>
  </si>
  <si>
    <t>לﭏ</t>
  </si>
  <si>
    <t>ענע</t>
  </si>
  <si>
    <t>ור</t>
  </si>
  <si>
    <t>רד+גרפי</t>
  </si>
  <si>
    <t>אץ</t>
  </si>
  <si>
    <t>דר</t>
  </si>
  <si>
    <t>תחילת שורה</t>
  </si>
  <si>
    <t>מילים יחודיות</t>
  </si>
  <si>
    <t>control</t>
  </si>
  <si>
    <t>991</t>
  </si>
  <si>
    <t>גרש / סם</t>
  </si>
  <si>
    <t>תרג'</t>
  </si>
  <si>
    <t>וﭏ אבראר ליפצל</t>
  </si>
  <si>
    <t>ﭏתי קצד</t>
  </si>
  <si>
    <t>ואעלי</t>
  </si>
  <si>
    <t>ר'‏ אבא בר</t>
  </si>
  <si>
    <t>אסתחקאק</t>
  </si>
  <si>
    <t>Apostrophe</t>
  </si>
  <si>
    <t>ק'</t>
  </si>
  <si>
    <t>ע'</t>
  </si>
  <si>
    <t xml:space="preserve">ה </t>
  </si>
  <si>
    <t>ג'</t>
  </si>
  <si>
    <t>ק'; רווח_חסר; ע'</t>
  </si>
  <si>
    <t>Segmentation</t>
  </si>
  <si>
    <t>ח-&gt;ה</t>
  </si>
  <si>
    <t>ר-&gt;ב</t>
  </si>
  <si>
    <t>פ-&gt;נ; ר-&gt;ד</t>
  </si>
  <si>
    <t>ע-&gt;ננ; י+; רווח חסר; ס-&gt;ם</t>
  </si>
  <si>
    <t xml:space="preserve">כקו' </t>
  </si>
  <si>
    <t>מילה שלמה שהושמטה</t>
  </si>
  <si>
    <t>Err_Catagory</t>
  </si>
  <si>
    <t>Err_Type</t>
  </si>
  <si>
    <t>Err_Letters</t>
  </si>
  <si>
    <t>Type_Err_Catagory</t>
  </si>
  <si>
    <t>Duplicated letter</t>
  </si>
  <si>
    <t>Letter Omission</t>
  </si>
  <si>
    <t>Word Omission</t>
  </si>
  <si>
    <t>Space Ommision</t>
  </si>
  <si>
    <t>Replacement</t>
  </si>
  <si>
    <t>Lengthy Ending</t>
  </si>
  <si>
    <t>Graphic: Issue</t>
  </si>
  <si>
    <t>Graphic: Reverse page</t>
  </si>
  <si>
    <t>Miss Reading</t>
  </si>
  <si>
    <t>Err amount</t>
  </si>
  <si>
    <t>Corrupt Last Row</t>
  </si>
  <si>
    <t>ה-&gt;ר</t>
  </si>
  <si>
    <t>ד-&gt;ר</t>
  </si>
  <si>
    <t>Addendum</t>
  </si>
  <si>
    <t xml:space="preserve">שים לב - שתי מילים עבריות סבירות, במקום המילה הערבית! </t>
  </si>
  <si>
    <t>פ-&gt;כ</t>
  </si>
  <si>
    <t>ע-&gt;ב;ן-&gt;א</t>
  </si>
  <si>
    <t xml:space="preserve">מוזר, נראה טעות של סוף שורה. </t>
  </si>
  <si>
    <t>פ-&gt;ב</t>
  </si>
  <si>
    <t>וכק'</t>
  </si>
  <si>
    <t>space Ommision</t>
  </si>
  <si>
    <t>כ-&gt;ב</t>
  </si>
  <si>
    <t>ז-&gt;ו</t>
  </si>
  <si>
    <t>כקו'</t>
  </si>
  <si>
    <t>ﭏ-&gt;ל</t>
  </si>
  <si>
    <t>בצ-&gt;מ</t>
  </si>
  <si>
    <t>כק'</t>
  </si>
  <si>
    <t>ע'א'</t>
  </si>
  <si>
    <t>ס-&gt;פ</t>
  </si>
  <si>
    <t>ט-&gt;ש</t>
  </si>
  <si>
    <t>פ-&gt;נ</t>
  </si>
  <si>
    <t>צ'</t>
  </si>
  <si>
    <t xml:space="preserve">פ-&gt;ב; פ-&gt;כ </t>
  </si>
  <si>
    <t xml:space="preserve">לא ציינתי כפילות, </t>
  </si>
  <si>
    <t>איך נרצה לספור את זה</t>
  </si>
  <si>
    <t>אמנם סוף שורה, אבל עדיין החלפה, ולא ממש בסוף</t>
  </si>
  <si>
    <t>כ-&gt;רווח</t>
  </si>
  <si>
    <t>מ-&gt;ינ</t>
  </si>
  <si>
    <t>על פי יואב: גרפי</t>
  </si>
  <si>
    <t>י-&gt;˙</t>
  </si>
  <si>
    <t>ע'ס'; ס-&gt;ם</t>
  </si>
  <si>
    <t>שים לב - פעם שלישית שהמלה חכמה נקראית לא נכון</t>
  </si>
  <si>
    <t>חילוף ן-&gt;ג + MISSING SPACE / סוף שורה</t>
  </si>
  <si>
    <t>שיל לב - פעם רביעית שהמלכה חכמה מעוררת כשלון!</t>
  </si>
  <si>
    <t>נ-&gt;כ</t>
  </si>
  <si>
    <t>ו-&gt;ן</t>
  </si>
  <si>
    <t>ס-&gt;ם</t>
  </si>
  <si>
    <t>ס הופך ל ם דווקא בסוף מילה!</t>
  </si>
  <si>
    <t>שוב ס הופך ל ם דווקא בסוף מילה</t>
  </si>
  <si>
    <t xml:space="preserve">שוב ס הופך ל ם בסוף מילה, שם לב שנוצרת מילה עברית תקנית. </t>
  </si>
  <si>
    <t>שוב ס הופך ל ם בסוף מילה, פעמיים באותה מילה</t>
  </si>
  <si>
    <t>שוב ס הופך ל ם בסוף מילה, פעם שלישית באותה מילה</t>
  </si>
  <si>
    <t>כ-&gt;נ</t>
  </si>
  <si>
    <t>א-&gt;צו</t>
  </si>
  <si>
    <t>ב-&gt;נ</t>
  </si>
  <si>
    <t>היה כבר אותה טעות באותה מילה</t>
  </si>
  <si>
    <t>ו-&gt;נ</t>
  </si>
  <si>
    <t xml:space="preserve">על פי יואב - גרפי </t>
  </si>
  <si>
    <t>צ-&gt;נ</t>
  </si>
  <si>
    <t>ﭏ-ﭏל</t>
  </si>
  <si>
    <t>צריך לציין איכשהו את כפילות התקלות</t>
  </si>
  <si>
    <t>ז-&gt;ו; ז'ל'</t>
  </si>
  <si>
    <t>הכת'</t>
  </si>
  <si>
    <t>כאן זה במובהק גרפי - כתם שנקרא כאות</t>
  </si>
  <si>
    <t>טי-&gt;ש</t>
  </si>
  <si>
    <t>שים לב לפספוס הכפול של המילה טיפש</t>
  </si>
  <si>
    <t>אומ'</t>
  </si>
  <si>
    <t>ם-&gt;י</t>
  </si>
  <si>
    <t>אפשר גם לספק הסבר גרפי, בתוך ה ם הפינה הימנית עליונה מודגשת יחסית והיא בצורת י</t>
  </si>
  <si>
    <t>צ-&gt;ב</t>
  </si>
  <si>
    <t>וﭏ מצאר</t>
  </si>
  <si>
    <t>צריך לסמן את כל שלושת השינויים. ראוי ליצור שורה לכל מילה</t>
  </si>
  <si>
    <t>comments</t>
  </si>
  <si>
    <t>ר - ד אפשר להחשיב כשגיאה גרפית?</t>
  </si>
  <si>
    <t>Read letter from Reverse page.</t>
  </si>
  <si>
    <t>Split Letter</t>
  </si>
  <si>
    <t>Miss Read or Graphic</t>
  </si>
  <si>
    <t>Convergence</t>
  </si>
  <si>
    <t>Addendum; Replacement; Space Addenum; Split Letter</t>
  </si>
  <si>
    <t>Space Addenum</t>
  </si>
  <si>
    <t>Apostrophe: Dot</t>
  </si>
  <si>
    <t>Apostrophe: Topline</t>
  </si>
  <si>
    <t>Apostrophe: Regular</t>
  </si>
  <si>
    <t>Space Addendm; Replacement</t>
  </si>
  <si>
    <t>Space Ommision; Replacement</t>
  </si>
  <si>
    <t>Multiple</t>
  </si>
  <si>
    <t>Split Letter; Addenum; Space Ommision; Replacement</t>
  </si>
  <si>
    <t>ק'; רווח חסר; ע'</t>
  </si>
  <si>
    <t>Apostrophe Dot; Space Ommision</t>
  </si>
  <si>
    <t>Graphic?</t>
  </si>
  <si>
    <t>Not just Graphic</t>
  </si>
  <si>
    <t xml:space="preserve">ו' </t>
  </si>
  <si>
    <t>רווח שגוי; ם-&gt;ס</t>
  </si>
  <si>
    <t>מקרה שני של רווח שגוי בקריאת ם / ס - דווקא הידע העברי שלו מבלבל אותו! 
(הערת יפ): הס' יכולה להקרא כ-ם ואם כן היה ,הגיון לשוני לצרף למילה הקודמת.
מעניין שדווקא במקרה זה של גרש בדמות נקודה - קרא בצורה נכונה.</t>
  </si>
  <si>
    <t>Space Addenum; Letter Omission</t>
  </si>
  <si>
    <t>יש שיבוש קל ב-פ</t>
  </si>
  <si>
    <t>End of Line</t>
  </si>
  <si>
    <t>יתכן בגלל ש-ע צמודה ל-נ - אבל לא הסבר מספיק טוב</t>
  </si>
  <si>
    <t>אולי סגמנטציה בשל תחילת שורה</t>
  </si>
  <si>
    <t>מקרה מעניין - השמיט את הגרש (נקודה) מעל ה-ג (כפי ששגה במקרים רבים - אבל תרגם את שתי הנקודות מעל הה' כגרש - אין לזה דוגנא בעברית</t>
  </si>
  <si>
    <t>ו-&gt;י</t>
  </si>
  <si>
    <t>י- קצת מאורכת ומודגשת</t>
  </si>
  <si>
    <t>Duplicated letter; Replacement</t>
  </si>
  <si>
    <t>תחילת עמ'</t>
  </si>
  <si>
    <t>או איחוד של ב וצ' או השמטת ב וקריאה שגויה של צ</t>
  </si>
  <si>
    <t>Apostrophe: Topline; Space Ommision</t>
  </si>
  <si>
    <t>שים לב: מקרה שני רצוף ולא גרפי של חיבור יו - אולי בגלל תדירות יוי ? אמנם בעברית, אבל מעניין
יפ: הרווח כאן פחות ברור מהמקרה הקודם, בשי המקרים סוג הגרש שונה - קו ארוך עילי - יתכן שלא מזהה ולכן לא קורא אותו.</t>
  </si>
  <si>
    <t>השמטת רווח; וג'</t>
  </si>
  <si>
    <t>מוזר</t>
  </si>
  <si>
    <t>זה צריך להיות קטגוריה - מיסרידינג, סיומת ארוכה - צריך להיות ארור-טייפ
יפ: המקור אות ק ארוכה - התופעה הכפלת האות</t>
  </si>
  <si>
    <t>טעות נגררת מהמילה הקודמת לכן לא כדאי לספור את השמטת ה-ס. (לספור, רק במילה הקודמת)</t>
  </si>
  <si>
    <t>(צ)</t>
  </si>
  <si>
    <t>השמטת גרש</t>
  </si>
  <si>
    <t>(ה)</t>
  </si>
  <si>
    <t>[ו]</t>
  </si>
  <si>
    <t>(י)</t>
  </si>
  <si>
    <t>(ל)</t>
  </si>
  <si>
    <t>(ע)</t>
  </si>
  <si>
    <t>(מ);(א)</t>
  </si>
  <si>
    <t>(כ)</t>
  </si>
  <si>
    <t>(רווח)</t>
  </si>
  <si>
    <t>[רווח]</t>
  </si>
  <si>
    <t>ן-&gt;ג; (רווח) סוף שורה</t>
  </si>
  <si>
    <t>פעם רביעית הרצף חכמ לא נקרא כמו שצריך - הפעם בעברית... וזה מוזר במיוחד בשל התדירות הגבוה של חכמ(ים) בלשון חז'ל</t>
  </si>
  <si>
    <t>דווקא כאן הקריאה הנכונה כללה מילה עברית תקפה 'לא' ובכל זאת כשל. ולעיל דוגמא דומה 'כמא לא' !</t>
  </si>
  <si>
    <t xml:space="preserve">הקריאה החדשה היא צירוף תקני בעברית. </t>
  </si>
  <si>
    <t>(ב)</t>
  </si>
  <si>
    <t>חכמ'</t>
  </si>
  <si>
    <t>השמת גרש</t>
  </si>
  <si>
    <t xml:space="preserve">שים לב ז הופכת ו בראש מילה, אולי בגלל ו החיבור וכך גם במקרה הקודם, ואולי היו עוד כאלו </t>
  </si>
  <si>
    <t>[פ]</t>
  </si>
  <si>
    <t>(ו)</t>
  </si>
  <si>
    <t>(א)</t>
  </si>
  <si>
    <t>שוב ו בראש מילה</t>
  </si>
  <si>
    <t>ﭏ-ל</t>
  </si>
  <si>
    <t>א-&gt;מ;(ר);פ-&gt;כ</t>
  </si>
  <si>
    <t>וﭏ אשראר</t>
  </si>
  <si>
    <t>ר-&gt;ה;ר-&gt;ה</t>
  </si>
  <si>
    <t>י-&gt;ו</t>
  </si>
  <si>
    <t xml:space="preserve">יש הד של הדיו מהצד השני של הדף, ובכל זאת, ו בראש מילה. </t>
  </si>
  <si>
    <t>[נ]</t>
  </si>
  <si>
    <t>יש יסוד גרפי, דגל שמאלי של ע ובסיסו אכן נראים כמו נ</t>
  </si>
  <si>
    <t>שים לב, החלפה בין שתי מילים תקפות בעברי</t>
  </si>
  <si>
    <t>שוב החלפה בין אותן שתי מילים תקפות כמו לעיל</t>
  </si>
  <si>
    <t>ו-&gt;ר</t>
  </si>
  <si>
    <t>כנראה דף אחורי</t>
  </si>
  <si>
    <t>DUplicated letter</t>
  </si>
  <si>
    <t xml:space="preserve">שוב כ ברצף חכ... </t>
  </si>
  <si>
    <t>[I]</t>
  </si>
  <si>
    <t xml:space="preserve">נוצרת מילה עברית תקנית </t>
  </si>
  <si>
    <t xml:space="preserve">דיון על שכירות של ומ מול ו מ </t>
  </si>
  <si>
    <t>(נ)</t>
  </si>
  <si>
    <t>יש גם בעיה גרפית</t>
  </si>
  <si>
    <t>(ץ)</t>
  </si>
  <si>
    <t>אני לא יודע מה היסוד הגרפי. ץ כל כך נדירה שאולי פשוט לא למד אותה</t>
  </si>
  <si>
    <t xml:space="preserve">רואים דיו צד שני של הדף. שים לב שתי מילים עבריות תקניות. </t>
  </si>
  <si>
    <t>בל [יכון]</t>
  </si>
  <si>
    <t>סטיה גרפית מובהקת - מילה נמחקה על ידי קוים, ניסה לקרוא אותה וכך נוצר צירוף משובש</t>
  </si>
  <si>
    <t>(רווח); ד-&gt;ר</t>
  </si>
  <si>
    <t>יואב, יש כאן שתי טעויות איך לסמן</t>
  </si>
  <si>
    <t>כנ'ל שתי טעויות</t>
  </si>
  <si>
    <t>[רווח]; (ﭏ)</t>
  </si>
  <si>
    <t>שוב, נוצר צירוף עברי תקף</t>
  </si>
  <si>
    <t>שוב בסוף שורה</t>
  </si>
  <si>
    <t>ד-&gt;ר; [רווח]</t>
  </si>
  <si>
    <t>עם ההפרדה נוצר צירוף עברי תקף</t>
  </si>
  <si>
    <t>[רווח]; ד-&gt;ר; ה-&gt;ד</t>
  </si>
  <si>
    <t>שוב, עם ההפרדה נוצר צירוף עברית תקף (ותדיר). יואב - 3 תופעות שונות, האחרונה בודאי בגלל LENGTHY</t>
  </si>
  <si>
    <t>ד-&gt;ר; ה-&gt;הה</t>
  </si>
  <si>
    <t>יואב: יש כאן גם החלפה וגם הכפלה, ציין אותן בורוד. האחרונה שוב בודאי בגלל LENGTHY</t>
  </si>
  <si>
    <t>ד-&gt;ר; ד-&gt;ר</t>
  </si>
  <si>
    <t>אג'ל</t>
  </si>
  <si>
    <t>מקרה של השמטת ו בראש מילה, כנגד אלו של הוספת ו בראש מילה</t>
  </si>
  <si>
    <t>ב-&gt;ם</t>
  </si>
  <si>
    <t>שוב ם סופית בסוף מילה, מודעות לרצף!</t>
  </si>
  <si>
    <t>פ-&gt;כ; (רווח); ז-&gt;ו</t>
  </si>
  <si>
    <t>יואב, שלוש בעיות אנא סמן</t>
  </si>
  <si>
    <t xml:space="preserve">שוב ם סופית בסוף מילה, מודעות לרצף! אולם ההיבט הגרפי זועק מאוד. </t>
  </si>
  <si>
    <t>יצירת רווח מיותר באופן שהמילה הראשונה תקנית בעברית</t>
  </si>
  <si>
    <t>אך גם ההפך - השמטת רווח ואובדן שתי מילים עבריות (יש יסוד גרפי)</t>
  </si>
  <si>
    <t>(רווח); פ-&gt;ב;פקו'</t>
  </si>
  <si>
    <t>יואב - שלוש בעיות, לרישום בוורוד</t>
  </si>
  <si>
    <t>רו-&gt;ח</t>
  </si>
  <si>
    <t xml:space="preserve">ם סופית באמצע מילה! </t>
  </si>
  <si>
    <t xml:space="preserve">שכיחות ז כל כך נמוכה, ואולי בגלל זה? </t>
  </si>
  <si>
    <t>ז-&gt;ו; ד-&gt;ר</t>
  </si>
  <si>
    <t>אג'תבאטא</t>
  </si>
  <si>
    <t>יש כאן גם בעיה של רווח</t>
  </si>
  <si>
    <t>ב-&gt;כ</t>
  </si>
  <si>
    <t>קשקוש גרפי חד משמעי</t>
  </si>
  <si>
    <t xml:space="preserve">י ארוכה, מה שיואב היה קורה לו גרפי. </t>
  </si>
  <si>
    <t>ז'ל'</t>
  </si>
  <si>
    <t>ר'; (רווח)</t>
  </si>
  <si>
    <t xml:space="preserve">שוב יותר משתי טעויות - יואב להשלמת הוורוד. האם המערכת מצפה שאין מילה בת אות אחת? אבל ר' מאוד תדיר גם בתנחומא... </t>
  </si>
  <si>
    <t>מקרה מובהק של פספוס בעברית, אבל ברצף מאוד נדיר (מסכת שבת 1:13, בראשית 1:46)</t>
  </si>
  <si>
    <t>ממש קשה להכריע... ד נראית כאן מאוד קרובה לאות ר</t>
  </si>
  <si>
    <t>כבר היה חילוף כזה</t>
  </si>
  <si>
    <t xml:space="preserve">מקרה חשוב - ן סופית באמצע מילה. לבדוק כל ן סופית! </t>
  </si>
  <si>
    <t>ר-&gt;ק</t>
  </si>
  <si>
    <t xml:space="preserve">הארכה קלה בסוף שורה + אולי דיו מאחור ? </t>
  </si>
  <si>
    <t xml:space="preserve">שוב ו בתחילת מילה; יש גם יסוד גרפי </t>
  </si>
  <si>
    <t>וכו'</t>
  </si>
  <si>
    <t>י-&gt;ו; ל-&gt;ה</t>
  </si>
  <si>
    <t>א-&gt;ח</t>
  </si>
  <si>
    <t xml:space="preserve">כתב ח ותיקן ל - א. גרפי. </t>
  </si>
  <si>
    <t>ו-&gt;א; וכו'</t>
  </si>
  <si>
    <t>סוף שורה / גבול סגמנטציה</t>
  </si>
  <si>
    <t xml:space="preserve">גרש כסימן מחיקה, לא למד את זה. </t>
  </si>
  <si>
    <t>בכתב היד כמעט ואין רווח. אבל זו דוגמא להעדר לשוני - ץ סופית לא מוכרת כסופית! ו של תחילת מילה לא מזוהה כתחילת מילה</t>
  </si>
  <si>
    <t>(רווח); וג'</t>
  </si>
  <si>
    <t xml:space="preserve">שוב י הופכת ל וו דווקא בראש מילה, תוך יצירת צירוף תקני אחד במקום משנהו. </t>
  </si>
  <si>
    <t>פספוס רווח במקום מאוד לא סביר, תוך קלקול שתי מילים תקניות בעברית</t>
  </si>
  <si>
    <t>Space Ommision; Apostroph: Dot</t>
  </si>
  <si>
    <t>Space Ommision; Letter Omission</t>
  </si>
  <si>
    <t>Final Letter</t>
  </si>
  <si>
    <t>End of Line; Final Letter</t>
  </si>
  <si>
    <r>
      <t>שוב ו בתחילת מילה. הארכת אות בסוף שורה ודיו מהצד השני מסבירים את הטעות השניה, אך לא הראשונה!
י</t>
    </r>
    <r>
      <rPr>
        <sz val="10"/>
        <color theme="3"/>
        <rFont val="Arial"/>
        <family val="2"/>
      </rPr>
      <t>פ: לגבי ה במקום ל - יתכן שקשור להשתקפות מאחור</t>
    </r>
    <r>
      <rPr>
        <sz val="10"/>
        <rFont val="Arial"/>
        <family val="2"/>
      </rPr>
      <t xml:space="preserve"> </t>
    </r>
  </si>
  <si>
    <t>Space Ommision; Apostrophe: Dot</t>
  </si>
  <si>
    <t>Space Ommision; Apostrophe: Topline</t>
  </si>
  <si>
    <t>הסגמנטציה לא כוללת את הנקודה מעל ה ג</t>
  </si>
  <si>
    <t>יפ: יש רווח</t>
  </si>
  <si>
    <t>יפ: יש רווח מצומצם</t>
  </si>
  <si>
    <t>גרש + קריאה מוטעית
 שים לב ס נקרא כ ם בסוף מילה ויוצר מילה עברית תקפה
יפ: ה-ס מעט מרובעת ולכן דומה ל-ם + גרש נקודה כפול</t>
  </si>
  <si>
    <t>Apostrophe: Dot; Replacement</t>
  </si>
  <si>
    <t>ﭏ מלאד</t>
  </si>
  <si>
    <t>Letter Omission; Replacement</t>
  </si>
  <si>
    <t>[ﭏ]</t>
  </si>
  <si>
    <t>בעית סגמנטציה. 
יפ: אני דוקא חושב שלא - אולי נגלה יותר בעיות בתחילת שורה אבל הסגמנטציה נראית סביר.</t>
  </si>
  <si>
    <t>תע(')</t>
  </si>
  <si>
    <t>גרש נקודה מחוץ לסגמינטציה</t>
  </si>
  <si>
    <t>בפעור</t>
  </si>
  <si>
    <t>ר-&gt;ד</t>
  </si>
  <si>
    <t>כ-&gt;פ</t>
  </si>
  <si>
    <t>מחיקה</t>
  </si>
  <si>
    <t>אם תחקאק</t>
  </si>
  <si>
    <t>יפ: ם סופית נראית כמו ם שתוקנה ל-ס ויתכן שיש מעט ריווח באותיות</t>
  </si>
  <si>
    <t>ראה מילה 184</t>
  </si>
  <si>
    <t>Addendum;Segmentation</t>
  </si>
  <si>
    <t>ראה מילה 181
גרש נקודה מחוץ לסגמנטציה</t>
  </si>
  <si>
    <t>כל שלושת הגרשיים (נקודה) מחוץ לסגמנטציה</t>
  </si>
  <si>
    <t>(רווח);גרש נקודה</t>
  </si>
  <si>
    <t xml:space="preserve">הגרש מחוץ לסגמנטציה </t>
  </si>
  <si>
    <t>[ל]</t>
  </si>
  <si>
    <t>[י]</t>
  </si>
  <si>
    <t>(ן)</t>
  </si>
  <si>
    <t>ל-&gt;ﭏ</t>
  </si>
  <si>
    <t>ע-&gt;ננ; [י]; (רווח); ס-&gt;ם</t>
  </si>
  <si>
    <t>ר-&gt;ה</t>
  </si>
  <si>
    <t>[רווח]; (צ)</t>
  </si>
  <si>
    <t>יפ: החלפתי משתי שגיאות: ד-&gt;רד לשגיאה אחת של תוספת [ר]</t>
  </si>
  <si>
    <t>[ר]</t>
  </si>
  <si>
    <t>מילה בסוף שורה בין השורות - מחוץ לסגמנטציה</t>
  </si>
  <si>
    <t>(ע'ס)</t>
  </si>
  <si>
    <r>
      <t xml:space="preserve">להלן עוד מקרה של בעיית קריאת כ במילה בחכמה!, אבל זה הומוגרף. צריך לבדוק הומוגרפים ברצף ערבי מול הומוגרפים ברצף עברי ? 
הערת יפ: יש כאן בעהי גרפית - כ צמודה למ - מקשה כך שניתן לקרוא כממ מחוברותאו מ ועוד תוספת - </t>
    </r>
    <r>
      <rPr>
        <b/>
        <sz val="10"/>
        <rFont val="Arial"/>
        <family val="2"/>
      </rPr>
      <t>ולכן יש הגיון בקריאתה בחמתה</t>
    </r>
  </si>
  <si>
    <t>(ר);(ג)</t>
  </si>
  <si>
    <t>[ק]</t>
  </si>
  <si>
    <t>ה-&gt;ד</t>
  </si>
  <si>
    <t>[ה]</t>
  </si>
  <si>
    <t>ה-&gt;ל</t>
  </si>
  <si>
    <t>ראה עמ' 214 מילה 168</t>
  </si>
  <si>
    <t>ראה עמ' 436 מילה 142</t>
  </si>
  <si>
    <t>סוףשורה + גרפי</t>
  </si>
  <si>
    <t>את'</t>
  </si>
  <si>
    <t>ע-&gt;נ</t>
  </si>
  <si>
    <t xml:space="preserve">יואב כתב גרפי. ע אכן מזכירה אצלו לפעמים נ דבוקה ל-נ. </t>
  </si>
  <si>
    <t>ד'א'</t>
  </si>
  <si>
    <t xml:space="preserve">מקרה שני רצוף של קריאת ו כ - י באמצע מילה בעברית. </t>
  </si>
  <si>
    <t xml:space="preserve">שתי מילים עבריות תקניות. </t>
  </si>
  <si>
    <t>ל-&gt;ר</t>
  </si>
  <si>
    <t>אות מוארכת, מהמקרים הגרפים המובהקים</t>
  </si>
  <si>
    <t xml:space="preserve"> / ע-&gt;ענ / [נ]</t>
  </si>
  <si>
    <t>[נ] / ע-&gt;ענ;גרש</t>
  </si>
  <si>
    <t>וא'ע'פ'</t>
  </si>
  <si>
    <t xml:space="preserve">רווח לאחר ן סופית! </t>
  </si>
  <si>
    <t xml:space="preserve">חשוב אובדן ו בראש מילה.  סגמנטציה זו תחילת שורה. האות מחוץ לשורה! </t>
  </si>
  <si>
    <t xml:space="preserve">זה תחילת שורה, והאות פוספסה. והיה מקרה דומה כבר </t>
  </si>
  <si>
    <t>[˙]</t>
  </si>
  <si>
    <t>ז-&gt;ה</t>
  </si>
  <si>
    <t>בעל יסוד גרפי מובהק, האות ז נכתבה מאוד דומה לאות ה ושונה מן הרגיל</t>
  </si>
  <si>
    <t>ס-&gt;ם; (רווח)</t>
  </si>
  <si>
    <t>י-&gt;ו; ם-&gt;ט</t>
  </si>
  <si>
    <t>אני קורא ענאותה, האם דקדוקית זה חייב להיות ענאיתה? האות שם היא ממש ו</t>
  </si>
  <si>
    <t>הב'ה'</t>
  </si>
  <si>
    <t>ן סופית של מילה מעל השורה הפכה לדגל של האות ל כשחברה אל האות נ</t>
  </si>
  <si>
    <t>נ-&gt;ל</t>
  </si>
  <si>
    <t xml:space="preserve">עד שכיח פי 3 מעד במומחה של ג'נבה. </t>
  </si>
  <si>
    <t>נ-&gt;ו</t>
  </si>
  <si>
    <t>שים לב ו בראש מילה ובכל זאת הצמיד</t>
  </si>
  <si>
    <t>ץ-&gt;א</t>
  </si>
  <si>
    <t>ג-&gt;נ</t>
  </si>
  <si>
    <t xml:space="preserve">יש יסוד גרפי. יש כתם קטנטן מימין לאות. </t>
  </si>
  <si>
    <t>שוב, הוא פשוט לא למד את האות ץ</t>
  </si>
  <si>
    <t>ז-&gt;ו בראש מילה</t>
  </si>
  <si>
    <t>ר-&gt;ו</t>
  </si>
  <si>
    <t>ר-&gt;ו בראש מילה</t>
  </si>
  <si>
    <t>שוב בסוף מילה</t>
  </si>
  <si>
    <t>שוב בראש מילה</t>
  </si>
  <si>
    <t>אבל נוצרה מילה עברית תקנית</t>
  </si>
  <si>
    <t>צ'-&gt;נ</t>
  </si>
  <si>
    <t>פ-&gt;כ; ל-&gt;ר</t>
  </si>
  <si>
    <t>ל היא ארוכה בסוף שורה</t>
  </si>
  <si>
    <t>[ק] שמחק הסופר</t>
  </si>
  <si>
    <t xml:space="preserve">הנר </t>
  </si>
  <si>
    <t>לא לספרו בכלל - אין מנגנון לזיהוי תיקונים מעל השורה</t>
  </si>
  <si>
    <t>ק-&gt;ג; ט-&gt;ש</t>
  </si>
  <si>
    <t>אות בתדירות נמוכה ט - כמו ץ</t>
  </si>
  <si>
    <t>פ-&gt;נ; ד-&gt;ר</t>
  </si>
  <si>
    <t>not_to_count</t>
  </si>
  <si>
    <t>ד-&gt;ר; ב-&gt;נ</t>
  </si>
  <si>
    <t>%err</t>
  </si>
  <si>
    <t>Gen err rate</t>
  </si>
  <si>
    <t>rate from err</t>
  </si>
  <si>
    <t>%words</t>
  </si>
  <si>
    <t>סיכום נתונים מסוננים</t>
  </si>
  <si>
    <t>לא נכללו שגיאות מסוג</t>
  </si>
  <si>
    <t>סיכום כללי של הטבלה המלאה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</si>
</sst>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₪&quot;* #,##0_-;\-&quot;₪&quot;* #,##0_-;_-&quot;₪&quot;* &quot;-&quot;_-;_-@_-"/>
    <numFmt numFmtId="41" formatCode="_-* #,##0_-;\-* #,##0_-;_-* &quot;-&quot;_-;_-@_-"/>
    <numFmt numFmtId="44" formatCode="_-&quot;₪&quot;* #,##0.00_-;\-&quot;₪&quot;* #,##0.00_-;_-&quot;₪&quot;* &quot;-&quot;??_-;_-@_-"/>
    <numFmt numFmtId="43" formatCode="_-* #,##0.00_-;\-* #,##0.00_-;_-* &quot;-&quot;??_-;_-@_-"/>
    <numFmt numFmtId="166" formatCode="0.000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3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2"/>
      <color rgb="FF222222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double">
        <color theme="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8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4" borderId="0" xfId="0" applyFill="1"/>
    <xf numFmtId="1" fontId="0" fillId="0" borderId="0" xfId="0" applyNumberFormat="1"/>
    <xf numFmtId="0" fontId="0" fillId="7" borderId="0" xfId="0" applyFill="1"/>
    <xf numFmtId="0" fontId="0" fillId="7" borderId="0" xfId="0" applyFill="1" applyAlignment="1">
      <alignment horizontal="right"/>
    </xf>
    <xf numFmtId="1" fontId="0" fillId="7" borderId="0" xfId="0" applyNumberFormat="1" applyFill="1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quotePrefix="1"/>
    <xf numFmtId="0" fontId="0" fillId="8" borderId="0" xfId="0" applyFill="1" applyAlignment="1">
      <alignment horizontal="right"/>
    </xf>
    <xf numFmtId="0" fontId="0" fillId="8" borderId="0" xfId="0" applyFill="1"/>
    <xf numFmtId="1" fontId="0" fillId="8" borderId="0" xfId="0" applyNumberFormat="1" applyFill="1"/>
    <xf numFmtId="0" fontId="0" fillId="9" borderId="0" xfId="0" applyFill="1"/>
    <xf numFmtId="0" fontId="0" fillId="0" borderId="0" xfId="0" applyAlignment="1">
      <alignment horizontal="center" wrapText="1" readingOrder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vertical="center" textRotation="180" wrapText="1"/>
    </xf>
    <xf numFmtId="0" fontId="0" fillId="0" borderId="0" xfId="0" applyAlignment="1">
      <alignment horizontal="center" vertical="top" textRotation="180" wrapText="1"/>
    </xf>
    <xf numFmtId="0" fontId="0" fillId="0" borderId="0" xfId="0" applyAlignment="1">
      <alignment horizontal="center" vertical="center" textRotation="180" wrapText="1"/>
    </xf>
    <xf numFmtId="0" fontId="0" fillId="0" borderId="0" xfId="0" applyAlignment="1">
      <alignment horizontal="left" vertical="center" textRotation="180"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/>
    <xf numFmtId="0" fontId="0" fillId="11" borderId="0" xfId="0" applyFill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13" borderId="0" xfId="0" applyFill="1" applyAlignment="1">
      <alignment wrapText="1"/>
    </xf>
    <xf numFmtId="0" fontId="0" fillId="11" borderId="0" xfId="0" applyFill="1" applyAlignment="1">
      <alignment vertical="top" wrapText="1"/>
    </xf>
    <xf numFmtId="0" fontId="2" fillId="12" borderId="2" xfId="0" applyFont="1" applyFill="1" applyBorder="1"/>
    <xf numFmtId="1" fontId="2" fillId="12" borderId="2" xfId="0" applyNumberFormat="1" applyFont="1" applyFill="1" applyBorder="1"/>
    <xf numFmtId="0" fontId="2" fillId="12" borderId="2" xfId="0" applyFont="1" applyFill="1" applyBorder="1" applyAlignment="1">
      <alignment wrapText="1"/>
    </xf>
    <xf numFmtId="0" fontId="2" fillId="0" borderId="2" xfId="0" applyFont="1" applyBorder="1"/>
    <xf numFmtId="1" fontId="2" fillId="0" borderId="2" xfId="0" applyNumberFormat="1" applyFont="1" applyBorder="1"/>
    <xf numFmtId="0" fontId="2" fillId="0" borderId="2" xfId="0" applyFont="1" applyBorder="1" applyAlignment="1">
      <alignment wrapText="1"/>
    </xf>
    <xf numFmtId="0" fontId="2" fillId="12" borderId="3" xfId="0" applyFont="1" applyFill="1" applyBorder="1"/>
    <xf numFmtId="0" fontId="2" fillId="0" borderId="3" xfId="0" applyFont="1" applyBorder="1"/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/>
    <xf numFmtId="1" fontId="2" fillId="8" borderId="2" xfId="0" applyNumberFormat="1" applyFont="1" applyFill="1" applyBorder="1"/>
    <xf numFmtId="0" fontId="2" fillId="8" borderId="3" xfId="0" applyFont="1" applyFill="1" applyBorder="1"/>
    <xf numFmtId="0" fontId="2" fillId="10" borderId="2" xfId="0" applyFont="1" applyFill="1" applyBorder="1" applyAlignment="1">
      <alignment wrapText="1"/>
    </xf>
    <xf numFmtId="0" fontId="2" fillId="10" borderId="2" xfId="0" applyFont="1" applyFill="1" applyBorder="1"/>
    <xf numFmtId="0" fontId="0" fillId="9" borderId="0" xfId="0" applyFill="1" applyAlignment="1">
      <alignment wrapText="1"/>
    </xf>
    <xf numFmtId="0" fontId="0" fillId="0" borderId="0" xfId="0" applyFill="1"/>
    <xf numFmtId="0" fontId="5" fillId="14" borderId="2" xfId="0" applyFont="1" applyFill="1" applyBorder="1"/>
    <xf numFmtId="0" fontId="5" fillId="14" borderId="1" xfId="0" applyFont="1" applyFill="1" applyBorder="1"/>
    <xf numFmtId="166" fontId="0" fillId="0" borderId="0" xfId="0" applyNumberFormat="1"/>
    <xf numFmtId="2" fontId="0" fillId="0" borderId="0" xfId="0" applyNumberFormat="1"/>
    <xf numFmtId="0" fontId="2" fillId="7" borderId="2" xfId="0" applyFont="1" applyFill="1" applyBorder="1"/>
    <xf numFmtId="0" fontId="2" fillId="12" borderId="2" xfId="0" applyFont="1" applyFill="1" applyBorder="1" applyAlignment="1">
      <alignment vertical="top"/>
    </xf>
    <xf numFmtId="1" fontId="2" fillId="7" borderId="2" xfId="0" applyNumberFormat="1" applyFont="1" applyFill="1" applyBorder="1"/>
    <xf numFmtId="0" fontId="2" fillId="7" borderId="2" xfId="0" applyFont="1" applyFill="1" applyBorder="1" applyAlignment="1">
      <alignment wrapText="1"/>
    </xf>
    <xf numFmtId="0" fontId="2" fillId="9" borderId="2" xfId="0" applyFont="1" applyFill="1" applyBorder="1"/>
    <xf numFmtId="0" fontId="5" fillId="14" borderId="4" xfId="0" applyFont="1" applyFill="1" applyBorder="1" applyAlignment="1">
      <alignment horizontal="center" vertical="center" textRotation="180" wrapText="1"/>
    </xf>
    <xf numFmtId="0" fontId="5" fillId="14" borderId="5" xfId="0" applyFont="1" applyFill="1" applyBorder="1" applyAlignment="1">
      <alignment horizontal="center" vertical="center" textRotation="180" wrapText="1"/>
    </xf>
    <xf numFmtId="1" fontId="5" fillId="14" borderId="5" xfId="0" applyNumberFormat="1" applyFont="1" applyFill="1" applyBorder="1" applyAlignment="1">
      <alignment horizontal="center" vertical="center" textRotation="180" wrapText="1"/>
    </xf>
    <xf numFmtId="0" fontId="5" fillId="14" borderId="5" xfId="0" applyFont="1" applyFill="1" applyBorder="1" applyAlignment="1">
      <alignment horizontal="left" vertical="center" textRotation="180" wrapText="1"/>
    </xf>
    <xf numFmtId="0" fontId="5" fillId="14" borderId="5" xfId="0" applyFont="1" applyFill="1" applyBorder="1" applyAlignment="1">
      <alignment horizontal="center" wrapText="1"/>
    </xf>
    <xf numFmtId="0" fontId="5" fillId="14" borderId="5" xfId="0" applyFont="1" applyFill="1" applyBorder="1" applyAlignment="1">
      <alignment horizontal="center" vertical="top" textRotation="180" wrapText="1"/>
    </xf>
    <xf numFmtId="0" fontId="6" fillId="0" borderId="6" xfId="0" applyFont="1" applyBorder="1"/>
    <xf numFmtId="1" fontId="6" fillId="0" borderId="6" xfId="0" applyNumberFormat="1" applyFont="1" applyBorder="1"/>
    <xf numFmtId="0" fontId="6" fillId="0" borderId="6" xfId="0" applyFont="1" applyBorder="1" applyAlignment="1">
      <alignment wrapText="1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166" formatCode="0.000"/>
    </dxf>
    <dxf>
      <numFmt numFmtId="166" formatCode="0.000"/>
    </dxf>
    <dxf>
      <numFmt numFmtId="166" formatCode="0.0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fill>
        <patternFill patternType="solid">
          <fgColor indexed="64"/>
          <bgColor rgb="FFADD8E6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ADD8E6"/>
        </patternFill>
      </fill>
      <alignment horizontal="right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</dxf>
    <dxf>
      <numFmt numFmtId="14" formatCode="0.00%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ill>
        <patternFill patternType="solid">
          <fgColor indexed="64"/>
          <bgColor rgb="FFADD8E6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ADD8E6"/>
        </patternFill>
      </fill>
      <alignment horizontal="right" vertical="bottom" textRotation="0" wrapText="0" indent="0" justifyLastLine="0" shrinkToFit="0" readingOrder="0"/>
    </dxf>
    <dxf>
      <alignment horizontal="center" vertical="bottom" textRotation="0" wrapText="1" indent="0" justifyLastLine="0" shrinkToFit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334735</xdr:colOff>
      <xdr:row>309</xdr:row>
      <xdr:rowOff>33567</xdr:rowOff>
    </xdr:from>
    <xdr:to>
      <xdr:col>33</xdr:col>
      <xdr:colOff>460182</xdr:colOff>
      <xdr:row>317</xdr:row>
      <xdr:rowOff>75635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289083-596A-C1C9-1401-4CB4EFBCB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7239467" y="54103520"/>
          <a:ext cx="6182527" cy="126050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405</xdr:row>
      <xdr:rowOff>0</xdr:rowOff>
    </xdr:from>
    <xdr:to>
      <xdr:col>24</xdr:col>
      <xdr:colOff>529770</xdr:colOff>
      <xdr:row>405</xdr:row>
      <xdr:rowOff>843750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329564-4CAD-49B6-913E-D7E1F5EC9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3240295" y="74161472"/>
          <a:ext cx="1121761" cy="83522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371</xdr:row>
      <xdr:rowOff>0</xdr:rowOff>
    </xdr:from>
    <xdr:to>
      <xdr:col>24</xdr:col>
      <xdr:colOff>186078</xdr:colOff>
      <xdr:row>372</xdr:row>
      <xdr:rowOff>148335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55EDEC-1988-8CB6-DDB3-7253F139F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3587797" y="68223925"/>
          <a:ext cx="774259" cy="46333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373</xdr:row>
      <xdr:rowOff>0</xdr:rowOff>
    </xdr:from>
    <xdr:to>
      <xdr:col>24</xdr:col>
      <xdr:colOff>338491</xdr:colOff>
      <xdr:row>375</xdr:row>
      <xdr:rowOff>80140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7ABD3D-F46A-4B0F-B27F-6598B9429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3435384" y="68704626"/>
          <a:ext cx="926672" cy="35969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694</xdr:row>
      <xdr:rowOff>0</xdr:rowOff>
    </xdr:from>
    <xdr:to>
      <xdr:col>27</xdr:col>
      <xdr:colOff>340419</xdr:colOff>
      <xdr:row>695</xdr:row>
      <xdr:rowOff>72690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36C4EE-9A26-9DDB-33E3-B4CBE68D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1600329" y="126317523"/>
          <a:ext cx="2761727" cy="536494"/>
        </a:xfrm>
        <a:prstGeom prst="rect">
          <a:avLst/>
        </a:prstGeom>
      </xdr:spPr>
    </xdr:pic>
    <xdr:clientData/>
  </xdr:twoCellAnchor>
  <xdr:twoCellAnchor editAs="oneCell">
    <xdr:from>
      <xdr:col>23</xdr:col>
      <xdr:colOff>26705</xdr:colOff>
      <xdr:row>1069</xdr:row>
      <xdr:rowOff>81698</xdr:rowOff>
    </xdr:from>
    <xdr:to>
      <xdr:col>23</xdr:col>
      <xdr:colOff>568495</xdr:colOff>
      <xdr:row>1069</xdr:row>
      <xdr:rowOff>756234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6271CB-496F-B70E-18C6-4A9CF5E7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3797371" y="197534058"/>
          <a:ext cx="537980" cy="65679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1081</xdr:row>
      <xdr:rowOff>0</xdr:rowOff>
    </xdr:from>
    <xdr:to>
      <xdr:col>23</xdr:col>
      <xdr:colOff>377688</xdr:colOff>
      <xdr:row>1081</xdr:row>
      <xdr:rowOff>190014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21B20A4-C2EF-8D56-821E-762DC4DE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3988178" y="200514603"/>
          <a:ext cx="373878" cy="34047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1102</xdr:row>
      <xdr:rowOff>0</xdr:rowOff>
    </xdr:from>
    <xdr:to>
      <xdr:col>25</xdr:col>
      <xdr:colOff>228127</xdr:colOff>
      <xdr:row>1103</xdr:row>
      <xdr:rowOff>35071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E792800-9B72-DE75-6C48-786F3CA7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02923275" y="204369112"/>
          <a:ext cx="1438781" cy="52430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1174</xdr:row>
      <xdr:rowOff>0</xdr:rowOff>
    </xdr:from>
    <xdr:to>
      <xdr:col>25</xdr:col>
      <xdr:colOff>460176</xdr:colOff>
      <xdr:row>1175</xdr:row>
      <xdr:rowOff>366470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01D6D63-AF98-594E-163C-578AA9056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02685511" y="59322056"/>
          <a:ext cx="1676545" cy="52430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798</xdr:row>
      <xdr:rowOff>0</xdr:rowOff>
    </xdr:from>
    <xdr:to>
      <xdr:col>25</xdr:col>
      <xdr:colOff>186974</xdr:colOff>
      <xdr:row>799</xdr:row>
      <xdr:rowOff>77070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CCF8236-D979-8BE6-951F-AE69DA661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02972048" y="41251262"/>
          <a:ext cx="1390008" cy="6828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F8" totalsRowCount="1">
  <autoFilter ref="A3:F7" xr:uid="{00000000-0009-0000-0100-000002000000}"/>
  <tableColumns count="6">
    <tableColumn id="1" xr3:uid="{00000000-0010-0000-0100-000001000000}" name="lang" totalsRowLabel="Total"/>
    <tableColumn id="2" xr3:uid="{00000000-0010-0000-0100-000002000000}" name="words" totalsRowFunction="custom">
      <totalsRowFormula>SUM(B4:B7)</totalsRowFormula>
    </tableColumn>
    <tableColumn id="3" xr3:uid="{00000000-0010-0000-0100-000003000000}" name="err" totalsRowFunction="sum"/>
    <tableColumn id="4" xr3:uid="{10145C5F-CDAC-44ED-BC5C-55D3CDE785E6}" name="%err" dataDxfId="17" dataCellStyle="Percent">
      <calculatedColumnFormula>Table2[[#This Row],[err]]/Table2[[#This Row],[words]]</calculatedColumnFormula>
    </tableColumn>
    <tableColumn id="5" xr3:uid="{47951039-A60B-4E48-B2C6-2FDB10FC0AB4}" name="Gen err rate" dataDxfId="18" dataCellStyle="Percent">
      <calculatedColumnFormula>Table2[[#This Row],[err]]/Table2[[#Totals],[words]]</calculatedColumnFormula>
    </tableColumn>
    <tableColumn id="6" xr3:uid="{1000A316-7814-49B4-98A4-51E064A49F9A}" name="rate from err" dataDxfId="19">
      <calculatedColumnFormula>100*(Table2[[#This Row],[%err]]/Table2[[#Totals],[err]])</calculatedColumnFormula>
    </tableColumn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25" displayName="Table25" ref="A11:C16" totalsRowCount="1">
  <autoFilter ref="A11:C15" xr:uid="{00000000-0009-0000-0100-000004000000}"/>
  <tableColumns count="3">
    <tableColumn id="1" xr3:uid="{00000000-0010-0000-0200-000001000000}" name="lang" totalsRowLabel="Total"/>
    <tableColumn id="2" xr3:uid="{00000000-0010-0000-0200-000002000000}" name="words" totalsRowFunction="sum" dataDxfId="16" totalsRowDxfId="24">
      <calculatedColumnFormula>B4/Table2[[#Totals],[words]]</calculatedColumnFormula>
    </tableColumn>
    <tableColumn id="3" xr3:uid="{00000000-0010-0000-0200-000003000000}" name="err" dataDxfId="15" totalsRowDxfId="23" dataCellStyle="Percent"/>
  </tableColumns>
  <tableStyleInfo name="TableStyleMedium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253D01-6EB9-485F-87E5-2F568B0913BE}" name="Table10" displayName="Table10" ref="A21:F26" totalsRowShown="0">
  <autoFilter ref="A21:F26" xr:uid="{7E253D01-6EB9-485F-87E5-2F568B0913BE}"/>
  <tableColumns count="6">
    <tableColumn id="1" xr3:uid="{D6538CAC-CE96-4E23-ACF2-DA1C55A16341}" name="lang"/>
    <tableColumn id="2" xr3:uid="{3D9DB512-832C-4982-9399-B5D26792CA25}" name="words"/>
    <tableColumn id="3" xr3:uid="{68CDD08B-A9B9-4756-B67D-0D9E2878B604}" name="err"/>
    <tableColumn id="4" xr3:uid="{40465CC5-2A72-45FF-B104-B2A902004975}" name="%err" dataDxfId="8"/>
    <tableColumn id="5" xr3:uid="{593C6AF8-53BB-4022-AB0F-F9738A919DA7}" name="Gen err rate" dataDxfId="7"/>
    <tableColumn id="6" xr3:uid="{DCE96E4D-92EC-4A0A-BF9C-3B8E6D97C825}" name="rate from err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2F2854-D598-4BA7-8507-77B7B7C908CE}" name="Table11" displayName="Table11" ref="A29:E34" totalsRowShown="0" headerRowDxfId="5" dataDxfId="4" dataCellStyle="Percent">
  <autoFilter ref="A29:E34" xr:uid="{072F2854-D598-4BA7-8507-77B7B7C908CE}"/>
  <tableColumns count="5">
    <tableColumn id="1" xr3:uid="{6F1A0B17-17E7-4F06-BCF7-2CE8342FF939}" name="lang"/>
    <tableColumn id="2" xr3:uid="{A04E5852-FFEA-414D-A5E0-7650347E8F14}" name="%words" dataDxfId="3" dataCellStyle="Percent"/>
    <tableColumn id="3" xr3:uid="{91D207DA-FE45-4054-A032-22A0A76B2285}" name="%err" dataDxfId="2" dataCellStyle="Percent"/>
    <tableColumn id="4" xr3:uid="{22EBCC42-4ACA-4544-B45E-96F7622D01F0}" name="Gen err rate" dataDxfId="1" dataCellStyle="Percent"/>
    <tableColumn id="5" xr3:uid="{173D833C-FD27-4716-A93E-8FA5A41C5080}" name="rate from err" dataDxfId="0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W1524" totalsRowCount="1" headerRowDxfId="38">
  <autoFilter ref="A1:W1523" xr:uid="{00000000-0009-0000-0100-000001000000}"/>
  <tableColumns count="23">
    <tableColumn id="1" xr3:uid="{00000000-0010-0000-0000-000001000000}" name="huntington_115_gt" dataDxfId="37" totalsRowDxfId="14"/>
    <tableColumn id="2" xr3:uid="{00000000-0010-0000-0000-000002000000}" name="huntington_115_ocr" dataDxfId="36" totalsRowDxfId="13"/>
    <tableColumn id="3" xr3:uid="{00000000-0010-0000-0000-000003000000}" name="Column1"/>
    <tableColumn id="4" xr3:uid="{00000000-0010-0000-0000-000004000000}" name="heb" totalsRowFunction="custom">
      <totalsRowFormula>SUM(data[[#Data],[heb]])</totalsRowFormula>
    </tableColumn>
    <tableColumn id="5" xr3:uid="{00000000-0010-0000-0000-000005000000}" name="ara" totalsRowFunction="custom">
      <totalsRowFormula>SUM(data[[#Data],[ara]])</totalsRowFormula>
    </tableColumn>
    <tableColumn id="6" xr3:uid="{00000000-0010-0000-0000-000006000000}" name="dual" totalsRowFunction="custom">
      <totalsRowFormula>SUM(data[[#Data],[dual]])</totalsRowFormula>
    </tableColumn>
    <tableColumn id="7" xr3:uid="{00000000-0010-0000-0000-000007000000}" name="other" totalsRowFunction="custom">
      <totalsRowFormula>COUNTA(data[[#Data],[other]])</totalsRowFormula>
    </tableColumn>
    <tableColumn id="8" xr3:uid="{00000000-0010-0000-0000-000008000000}" name="definitive" totalsRowFunction="sum" dataDxfId="35" totalsRowDxfId="12">
      <calculatedColumnFormula>IFERROR(IF(SEARCH(_xlfn.UNICHAR(64335),data[[#This Row],[huntington_115_gt]])&gt;0,1,0),0)</calculatedColumnFormula>
    </tableColumn>
    <tableColumn id="9" xr3:uid="{00000000-0010-0000-0000-000009000000}" name="len" totalsRowFunction="custom" dataDxfId="34">
      <calculatedColumnFormula>LEN(data[[#This Row],[control]])</calculatedColumnFormula>
      <totalsRowFormula>SUM(data[[#Data],[ara]])</totalsRowFormula>
    </tableColumn>
    <tableColumn id="12" xr3:uid="{00000000-0010-0000-0000-00000C000000}" name="iserr" totalsRowFunction="custom" dataDxfId="33">
      <calculatedColumnFormula>IF(data[[#This Row],[calc_ocr]]=data[[#This Row],[control]],0,1)</calculatedColumnFormula>
      <totalsRowFormula>SUM(data[[#Data],[iserr]])</totalsRowFormula>
    </tableColumn>
    <tableColumn id="10" xr3:uid="{00000000-0010-0000-0000-00000A000000}" name="calc_ocr" dataDxfId="32"/>
    <tableColumn id="11" xr3:uid="{00000000-0010-0000-0000-00000B000000}" name="control" dataDxfId="31"/>
    <tableColumn id="13" xr3:uid="{00000000-0010-0000-0000-00000D000000}" name="tocount" totalsRowFunction="custom" dataDxfId="30">
      <totalsRowFormula>SUM(data[[#Data],[tocount]])</totalsRowFormula>
    </tableColumn>
    <tableColumn id="21" xr3:uid="{00000000-0010-0000-0000-000015000000}" name="Err amount"/>
    <tableColumn id="20" xr3:uid="{00000000-0010-0000-0000-000014000000}" name="Type_Err_Catagory" dataDxfId="29" totalsRowDxfId="11"/>
    <tableColumn id="18" xr3:uid="{00000000-0010-0000-0000-000012000000}" name="Err_Type"/>
    <tableColumn id="19" xr3:uid="{00000000-0010-0000-0000-000013000000}" name="Err_Letters"/>
    <tableColumn id="15" xr3:uid="{00000000-0010-0000-0000-00000F000000}" name="page" dataDxfId="28"/>
    <tableColumn id="17" xr3:uid="{00000000-0010-0000-0000-000011000000}" name="num"/>
    <tableColumn id="16" xr3:uid="{00000000-0010-0000-0000-000010000000}" name="chksum" dataDxfId="27">
      <calculatedColumnFormula>SUM(data[[#This Row],[heb]:[other]])</calculatedColumnFormula>
    </tableColumn>
    <tableColumn id="14" xr3:uid="{00000000-0010-0000-0000-00000E000000}" name="not_to_count"/>
    <tableColumn id="22" xr3:uid="{00000000-0010-0000-0000-000016000000}" name="comments" dataDxfId="26" totalsRowDxfId="10"/>
    <tableColumn id="23" xr3:uid="{00000000-0010-0000-0000-000017000000}" name="Graphic?" dataDxfId="25" totalsRow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55636D-50ED-43C6-9215-4B0BB42FA9E5}" name="nographics" displayName="nographics" ref="A1:N1442" totalsRowShown="0" headerRowDxfId="20" headerRowBorderDxfId="21" tableBorderDxfId="22">
  <autoFilter ref="A1:N1442" xr:uid="{4655636D-50ED-43C6-9215-4B0BB42FA9E5}"/>
  <tableColumns count="14">
    <tableColumn id="1" xr3:uid="{3CFB7652-12A5-409D-A344-17EE6FD0FA64}" name="heb"/>
    <tableColumn id="2" xr3:uid="{62FDA8D8-FE7C-431A-862E-D3B03B7DC519}" name="ara"/>
    <tableColumn id="3" xr3:uid="{01ACF326-E789-4680-A4F3-B261A5E2D1EE}" name="dual"/>
    <tableColumn id="4" xr3:uid="{D79087D4-93B4-44F9-8E13-4D28279B4EBE}" name="other"/>
    <tableColumn id="5" xr3:uid="{598DD330-4E95-4511-B1C2-EC7F9AC234BF}" name="definitive"/>
    <tableColumn id="6" xr3:uid="{FB98FF8A-2CC5-4146-BB8A-A8E019326030}" name="len"/>
    <tableColumn id="7" xr3:uid="{AEE0F416-33A9-48DE-B069-3D3EF32766A8}" name="iserr"/>
    <tableColumn id="8" xr3:uid="{134FE8AF-EDE4-457F-AAE9-DD21692E136F}" name="calc_ocr"/>
    <tableColumn id="9" xr3:uid="{CF998ED2-4736-4E0F-B9C7-92D7EF5E2D6E}" name="control"/>
    <tableColumn id="10" xr3:uid="{DD7476D1-8A90-49BC-909C-5843466B8A77}" name="tocount"/>
    <tableColumn id="11" xr3:uid="{86323B2D-EB13-4E5E-B51A-A9193EBD2A91}" name="Err amount"/>
    <tableColumn id="12" xr3:uid="{59829EC1-D9B3-421A-922F-B3F1255E17CA}" name="Type_Err_Catagory"/>
    <tableColumn id="13" xr3:uid="{3E3D2462-9558-492F-B8F0-F42F48FA715D}" name="Err_Type"/>
    <tableColumn id="14" xr3:uid="{1A6ECDCF-44FA-4003-83A7-9D761186C296}" name="Err_Lett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75" totalsRowShown="0">
  <autoFilter ref="A1:B75" xr:uid="{00000000-0009-0000-0100-000003000000}"/>
  <tableColumns count="2">
    <tableColumn id="1" xr3:uid="{00000000-0010-0000-0400-000001000000}" name="מילים יחודיות"/>
    <tableColumn id="2" xr3:uid="{00000000-0010-0000-0400-000002000000}" name="99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rr_Catagory" displayName="Err_Catagory" ref="E1:E12" totalsRowShown="0">
  <autoFilter ref="E1:E12" xr:uid="{00000000-0009-0000-0100-000006000000}"/>
  <sortState xmlns:xlrd2="http://schemas.microsoft.com/office/spreadsheetml/2017/richdata2" ref="E2:E12">
    <sortCondition ref="E5:E12"/>
  </sortState>
  <tableColumns count="1">
    <tableColumn id="1" xr3:uid="{00000000-0010-0000-0500-000001000000}" name="Err_Cata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Err_Type" displayName="Err_Type" ref="G1:G29" totalsRowShown="0">
  <autoFilter ref="G1:G29" xr:uid="{00000000-0009-0000-0100-000007000000}"/>
  <sortState xmlns:xlrd2="http://schemas.microsoft.com/office/spreadsheetml/2017/richdata2" ref="G2:G29">
    <sortCondition ref="G17:G29"/>
  </sortState>
  <tableColumns count="1">
    <tableColumn id="1" xr3:uid="{00000000-0010-0000-0600-000001000000}" name="Err_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Err_Letters" displayName="Err_Letters" ref="I1:I89" totalsRowShown="0">
  <autoFilter ref="I1:I89" xr:uid="{00000000-0009-0000-0100-000008000000}"/>
  <tableColumns count="1">
    <tableColumn id="1" xr3:uid="{00000000-0010-0000-0700-000001000000}" name="Err_Let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tabSelected="1" workbookViewId="0">
      <selection activeCell="F40" sqref="F40"/>
    </sheetView>
  </sheetViews>
  <sheetFormatPr defaultRowHeight="12.75" x14ac:dyDescent="0.2"/>
  <cols>
    <col min="1" max="1" width="10.5703125" customWidth="1"/>
    <col min="2" max="2" width="12.42578125" customWidth="1"/>
    <col min="3" max="3" width="12.85546875" bestFit="1" customWidth="1"/>
    <col min="4" max="4" width="10" bestFit="1" customWidth="1"/>
    <col min="5" max="5" width="12" bestFit="1" customWidth="1"/>
    <col min="6" max="6" width="10.5703125" customWidth="1"/>
    <col min="14" max="14" width="24.7109375" bestFit="1" customWidth="1"/>
  </cols>
  <sheetData>
    <row r="1" spans="1:6" ht="23.25" customHeight="1" x14ac:dyDescent="0.2">
      <c r="A1" s="75" t="s">
        <v>1792</v>
      </c>
      <c r="B1" s="75"/>
      <c r="C1" s="75"/>
      <c r="D1" s="75"/>
      <c r="E1" s="75"/>
      <c r="F1" s="75"/>
    </row>
    <row r="2" spans="1:6" x14ac:dyDescent="0.2">
      <c r="A2" s="75"/>
      <c r="B2" s="75"/>
      <c r="C2" s="75"/>
      <c r="D2" s="75"/>
      <c r="E2" s="75"/>
      <c r="F2" s="75"/>
    </row>
    <row r="3" spans="1:6" x14ac:dyDescent="0.2">
      <c r="A3" t="s">
        <v>1349</v>
      </c>
      <c r="B3" t="s">
        <v>1348</v>
      </c>
      <c r="C3" t="s">
        <v>1346</v>
      </c>
      <c r="D3" t="s">
        <v>1786</v>
      </c>
      <c r="E3" t="s">
        <v>1787</v>
      </c>
      <c r="F3" t="s">
        <v>1788</v>
      </c>
    </row>
    <row r="4" spans="1:6" x14ac:dyDescent="0.2">
      <c r="A4" t="s">
        <v>1264</v>
      </c>
      <c r="B4" cm="1">
        <f t="array" ref="B4">SUM(_xlfn._xlws.FILTER(data[[#Data],[tocount]],data[[#Data],[heb]]=1,0))</f>
        <v>534</v>
      </c>
      <c r="C4" cm="1">
        <f t="array" ref="C4">SUM(_xlfn._xlws.FILTER(data[[#Data],[iserr]],data[[#Data],[heb]]=1,0))</f>
        <v>68</v>
      </c>
      <c r="D4" s="72">
        <f>Table2[[#This Row],[err]]/Table2[[#This Row],[words]]</f>
        <v>0.12734082397003746</v>
      </c>
      <c r="E4" s="72">
        <f>Table2[[#This Row],[err]]/Table2[[#Totals],[words]]</f>
        <v>4.3395022335673258E-2</v>
      </c>
      <c r="F4" s="57">
        <f>100*(Table2[[#This Row],[%err]]/Table2[[#Totals],[err]])</f>
        <v>4.7515232824640839E-2</v>
      </c>
    </row>
    <row r="5" spans="1:6" x14ac:dyDescent="0.2">
      <c r="A5" t="s">
        <v>1265</v>
      </c>
      <c r="B5" cm="1">
        <f t="array" ref="B5">SUM(_xlfn._xlws.FILTER(data[[#Data],[tocount]],data[[#Data],[ara]]=1,0))</f>
        <v>523</v>
      </c>
      <c r="C5" cm="1">
        <f t="array" ref="C5">SUM(_xlfn._xlws.FILTER(data[[#Data],[iserr]],data[[#Data],[ara]]=1,0))</f>
        <v>111</v>
      </c>
      <c r="D5" s="72">
        <f>Table2[[#This Row],[err]]/Table2[[#This Row],[words]]</f>
        <v>0.21223709369024857</v>
      </c>
      <c r="E5" s="72">
        <f>Table2[[#This Row],[err]]/Table2[[#Totals],[words]]</f>
        <v>7.0835992342054885E-2</v>
      </c>
      <c r="F5" s="57">
        <f>100*(Table2[[#This Row],[%err]]/Table2[[#Totals],[err]])</f>
        <v>7.919294540680917E-2</v>
      </c>
    </row>
    <row r="6" spans="1:6" x14ac:dyDescent="0.2">
      <c r="A6" t="s">
        <v>1266</v>
      </c>
      <c r="B6" cm="1">
        <f t="array" ref="B6">SUM(_xlfn._xlws.FILTER(data[[#Data],[tocount]],data[[#Data],[dual]]=1,0))</f>
        <v>420</v>
      </c>
      <c r="C6" cm="1">
        <f t="array" ref="C6">SUM(_xlfn._xlws.FILTER(data[[#Data],[iserr]],data[[#Data],[dual]]=1,0))</f>
        <v>42</v>
      </c>
      <c r="D6" s="72">
        <f>Table2[[#This Row],[err]]/Table2[[#This Row],[words]]</f>
        <v>0.1</v>
      </c>
      <c r="E6" s="72">
        <f>Table2[[#This Row],[err]]/Table2[[#Totals],[words]]</f>
        <v>2.6802807913209957E-2</v>
      </c>
      <c r="F6" s="57">
        <f>100*(Table2[[#This Row],[%err]]/Table2[[#Totals],[err]])</f>
        <v>3.7313432835820899E-2</v>
      </c>
    </row>
    <row r="7" spans="1:6" ht="12.75" customHeight="1" x14ac:dyDescent="0.2">
      <c r="A7" t="s">
        <v>1267</v>
      </c>
      <c r="B7" cm="1">
        <f t="array" ref="B7">SUM(_xlfn._xlws.FILTER(data[[#Data],[tocount]],data[[#Data],[other]]=1,0))</f>
        <v>90</v>
      </c>
      <c r="C7" cm="1">
        <f t="array" ref="C7">SUM(_xlfn._xlws.FILTER(data[[#Data],[iserr]],data[[#Data],[other]]=1,0))</f>
        <v>47</v>
      </c>
      <c r="D7" s="72">
        <f>Table2[[#This Row],[err]]/Table2[[#This Row],[words]]</f>
        <v>0.52222222222222225</v>
      </c>
      <c r="E7" s="72">
        <f>Table2[[#This Row],[err]]/Table2[[#Totals],[words]]</f>
        <v>2.9993618379068283E-2</v>
      </c>
      <c r="F7" s="57">
        <f>100*(Table2[[#This Row],[%err]]/Table2[[#Totals],[err]])</f>
        <v>0.19485903814262026</v>
      </c>
    </row>
    <row r="8" spans="1:6" x14ac:dyDescent="0.2">
      <c r="A8" t="s">
        <v>1350</v>
      </c>
      <c r="B8">
        <f>SUM(B4:B7)</f>
        <v>1567</v>
      </c>
      <c r="C8">
        <f>SUBTOTAL(109,Table2[err])</f>
        <v>268</v>
      </c>
    </row>
    <row r="11" spans="1:6" x14ac:dyDescent="0.2">
      <c r="A11" t="s">
        <v>1349</v>
      </c>
      <c r="B11" t="s">
        <v>1348</v>
      </c>
      <c r="C11" s="14" t="s">
        <v>1346</v>
      </c>
    </row>
    <row r="12" spans="1:6" x14ac:dyDescent="0.2">
      <c r="A12" t="s">
        <v>1264</v>
      </c>
      <c r="B12" s="13">
        <f>B4/Table2[[#Totals],[words]]</f>
        <v>0.34077855775366944</v>
      </c>
      <c r="C12" s="72">
        <f>$C4/$B4</f>
        <v>0.12734082397003746</v>
      </c>
    </row>
    <row r="13" spans="1:6" x14ac:dyDescent="0.2">
      <c r="A13" t="s">
        <v>1265</v>
      </c>
      <c r="B13" s="13">
        <f>B5/Table2[[#Totals],[words]]</f>
        <v>0.33375877472878113</v>
      </c>
      <c r="C13" s="72">
        <f>$C5/B5</f>
        <v>0.21223709369024857</v>
      </c>
    </row>
    <row r="14" spans="1:6" x14ac:dyDescent="0.2">
      <c r="A14" t="s">
        <v>1266</v>
      </c>
      <c r="B14" s="13">
        <f>B6/Table2[[#Totals],[words]]</f>
        <v>0.26802807913209953</v>
      </c>
      <c r="C14" s="72">
        <f>$C6/B6</f>
        <v>0.1</v>
      </c>
    </row>
    <row r="15" spans="1:6" x14ac:dyDescent="0.2">
      <c r="A15" t="s">
        <v>1267</v>
      </c>
      <c r="B15" s="13">
        <f>B7/Table2[[#Totals],[words]]</f>
        <v>5.7434588385449903E-2</v>
      </c>
      <c r="C15" s="72">
        <f>$C7/B7</f>
        <v>0.52222222222222225</v>
      </c>
    </row>
    <row r="16" spans="1:6" x14ac:dyDescent="0.2">
      <c r="A16" t="s">
        <v>1350</v>
      </c>
      <c r="B16" s="13">
        <f>SUBTOTAL(109,Table25[words])</f>
        <v>1</v>
      </c>
      <c r="C16" s="15"/>
    </row>
    <row r="18" spans="1:12" x14ac:dyDescent="0.2">
      <c r="A18" s="74" t="s">
        <v>1790</v>
      </c>
      <c r="B18" s="74"/>
      <c r="C18" s="74"/>
      <c r="D18" s="74"/>
      <c r="E18" s="74"/>
      <c r="F18" s="74"/>
    </row>
    <row r="19" spans="1:12" x14ac:dyDescent="0.2">
      <c r="A19" s="74"/>
      <c r="B19" s="74"/>
      <c r="C19" s="74"/>
      <c r="D19" s="74"/>
      <c r="E19" s="74"/>
      <c r="F19" s="74"/>
    </row>
    <row r="20" spans="1:12" x14ac:dyDescent="0.2">
      <c r="A20" t="s">
        <v>1345</v>
      </c>
    </row>
    <row r="21" spans="1:12" x14ac:dyDescent="0.2">
      <c r="A21" t="s">
        <v>1349</v>
      </c>
      <c r="B21" t="s">
        <v>1348</v>
      </c>
      <c r="C21" t="s">
        <v>1346</v>
      </c>
      <c r="D21" t="s">
        <v>1786</v>
      </c>
      <c r="E21" t="s">
        <v>1787</v>
      </c>
      <c r="F21" t="s">
        <v>1788</v>
      </c>
    </row>
    <row r="22" spans="1:12" x14ac:dyDescent="0.2">
      <c r="A22" t="s">
        <v>1264</v>
      </c>
      <c r="B22" cm="1">
        <f t="array" ref="B22">SUM(_xlfn._xlws.FILTER(nographics[[#Data],[tocount]],nographics[[#Data],[heb]]=1,0))</f>
        <v>524</v>
      </c>
      <c r="C22" cm="1">
        <f t="array" ref="C22">SUM(_xlfn._xlws.FILTER(nographics[[#Data],[iserr]],nographics[[#Data],[heb]]=1,0))</f>
        <v>58</v>
      </c>
      <c r="D22" s="56">
        <f>100*(C22/B22)</f>
        <v>11.068702290076336</v>
      </c>
      <c r="E22" s="56">
        <f>100*(C22/$B$26)</f>
        <v>3.9136302294197032</v>
      </c>
      <c r="F22" s="56">
        <f>100*(D22/$C$26)</f>
        <v>5.9509152097184606</v>
      </c>
    </row>
    <row r="23" spans="1:12" x14ac:dyDescent="0.2">
      <c r="A23" t="s">
        <v>1265</v>
      </c>
      <c r="B23" cm="1">
        <f t="array" ref="B23">SUM(_xlfn._xlws.FILTER(nographics[[#Data],[tocount]],nographics[[#Data],[ara]]=1,0))</f>
        <v>499</v>
      </c>
      <c r="C23" cm="1">
        <f t="array" ref="C23">SUM(_xlfn._xlws.FILTER(nographics[[#Data],[iserr]],nographics[[#Data],[ara]]=1,0))</f>
        <v>90</v>
      </c>
      <c r="D23" s="56">
        <f>100*(C23/B23)</f>
        <v>18.036072144288578</v>
      </c>
      <c r="E23" s="56">
        <f>100*(C23/$B$26)</f>
        <v>6.0728744939271255</v>
      </c>
      <c r="F23" s="56">
        <f>100*(D23/$C$26)</f>
        <v>9.6968129808003116</v>
      </c>
    </row>
    <row r="24" spans="1:12" ht="12.75" customHeight="1" x14ac:dyDescent="0.2">
      <c r="A24" t="s">
        <v>1266</v>
      </c>
      <c r="B24" cm="1">
        <f t="array" ref="B24">SUM(_xlfn._xlws.FILTER(nographics[[#Data],[tocount]],nographics[[#Data],[dual]]=1,0))</f>
        <v>405</v>
      </c>
      <c r="C24" cm="1">
        <f t="array" ref="C24">SUM(_xlfn._xlws.FILTER(nographics[[#Data],[iserr]],nographics[[#Data],[dual]]=1,0))</f>
        <v>27</v>
      </c>
      <c r="D24" s="56">
        <f>100*(C24/B24)</f>
        <v>6.666666666666667</v>
      </c>
      <c r="E24" s="56">
        <f>100*(C24/$B$26)</f>
        <v>1.8218623481781375</v>
      </c>
      <c r="F24" s="56">
        <f>100*(D24/$C$26)</f>
        <v>3.5842293906810032</v>
      </c>
      <c r="L24" s="73"/>
    </row>
    <row r="25" spans="1:12" ht="12.75" customHeight="1" x14ac:dyDescent="0.2">
      <c r="A25" t="s">
        <v>1267</v>
      </c>
      <c r="B25" cm="1">
        <f t="array" ref="B25">SUM(_xlfn._xlws.FILTER(nographics[[#Data],[tocount]],nographics[[#Data],[other]]=1,0))</f>
        <v>54</v>
      </c>
      <c r="C25" cm="1">
        <f t="array" ref="C25">SUM(_xlfn._xlws.FILTER(nographics[[#Data],[iserr]],nographics[[#Data],[other]]=1,0))</f>
        <v>11</v>
      </c>
      <c r="D25" s="56">
        <f>100*(C25/B25)</f>
        <v>20.37037037037037</v>
      </c>
      <c r="E25" s="56">
        <f>100*(C25/$B$26)</f>
        <v>0.74224021592442646</v>
      </c>
      <c r="F25" s="56">
        <f>100*(D25/$C$26)</f>
        <v>10.951812027080845</v>
      </c>
      <c r="L25" s="73"/>
    </row>
    <row r="26" spans="1:12" ht="15" customHeight="1" x14ac:dyDescent="0.2">
      <c r="A26" t="s">
        <v>1350</v>
      </c>
      <c r="B26">
        <f>SUBTOTAL(109,B22:B25)</f>
        <v>1482</v>
      </c>
      <c r="C26">
        <f>SUM(C22:C25)</f>
        <v>186</v>
      </c>
      <c r="D26" s="56"/>
      <c r="E26" s="56">
        <f>SUM(E22:E25)</f>
        <v>12.550607287449393</v>
      </c>
      <c r="F26" s="56">
        <f>SUM(F22:F25)</f>
        <v>30.18376960828062</v>
      </c>
      <c r="L26" s="73"/>
    </row>
    <row r="27" spans="1:12" ht="15" customHeight="1" x14ac:dyDescent="0.2">
      <c r="L27" s="73"/>
    </row>
    <row r="28" spans="1:12" ht="15" customHeight="1" x14ac:dyDescent="0.2">
      <c r="L28" s="73"/>
    </row>
    <row r="29" spans="1:12" ht="15" customHeight="1" x14ac:dyDescent="0.2">
      <c r="A29" t="s">
        <v>1349</v>
      </c>
      <c r="B29" t="s">
        <v>1789</v>
      </c>
      <c r="C29" s="54" t="s">
        <v>1786</v>
      </c>
      <c r="D29" s="54" t="s">
        <v>1787</v>
      </c>
      <c r="E29" s="55" t="s">
        <v>1788</v>
      </c>
      <c r="L29" s="73"/>
    </row>
    <row r="30" spans="1:12" ht="15" customHeight="1" x14ac:dyDescent="0.2">
      <c r="A30" t="s">
        <v>1264</v>
      </c>
      <c r="B30" s="14">
        <f>(B22/$B$26)</f>
        <v>0.35357624831309042</v>
      </c>
      <c r="C30" s="14">
        <f>$C22/$B22</f>
        <v>0.11068702290076336</v>
      </c>
      <c r="D30" s="14">
        <f>$C22/$B$26</f>
        <v>3.9136302294197033E-2</v>
      </c>
      <c r="E30" s="14">
        <f>$C22/$C$26</f>
        <v>0.31182795698924731</v>
      </c>
      <c r="L30" s="73"/>
    </row>
    <row r="31" spans="1:12" ht="15" customHeight="1" x14ac:dyDescent="0.2">
      <c r="A31" t="s">
        <v>1265</v>
      </c>
      <c r="B31" s="14">
        <f>(B23/$B$26)</f>
        <v>0.33670715249662619</v>
      </c>
      <c r="C31" s="14">
        <f>$C23/B23</f>
        <v>0.18036072144288579</v>
      </c>
      <c r="D31" s="14">
        <f>$C23/$B$26</f>
        <v>6.0728744939271252E-2</v>
      </c>
      <c r="E31" s="14">
        <f>$C23/$C$26</f>
        <v>0.4838709677419355</v>
      </c>
    </row>
    <row r="32" spans="1:12" x14ac:dyDescent="0.2">
      <c r="A32" t="s">
        <v>1266</v>
      </c>
      <c r="B32" s="14">
        <f>(B24/$B$26)</f>
        <v>0.27327935222672067</v>
      </c>
      <c r="C32" s="14">
        <f>$C24/B24</f>
        <v>6.6666666666666666E-2</v>
      </c>
      <c r="D32" s="14">
        <f>$C24/$B$26</f>
        <v>1.8218623481781375E-2</v>
      </c>
      <c r="E32" s="14">
        <f>$C24/$C$26</f>
        <v>0.14516129032258066</v>
      </c>
    </row>
    <row r="33" spans="1:5" x14ac:dyDescent="0.2">
      <c r="A33" t="s">
        <v>1267</v>
      </c>
      <c r="B33" s="14">
        <f>(B25/$B$26)</f>
        <v>3.643724696356275E-2</v>
      </c>
      <c r="C33" s="14">
        <f>$C25/B25</f>
        <v>0.20370370370370369</v>
      </c>
      <c r="D33" s="14">
        <f>$C25/$B$26</f>
        <v>7.4224021592442643E-3</v>
      </c>
      <c r="E33" s="14">
        <f>$C25/$C$26</f>
        <v>5.9139784946236562E-2</v>
      </c>
    </row>
    <row r="34" spans="1:5" x14ac:dyDescent="0.2">
      <c r="A34" t="s">
        <v>1350</v>
      </c>
      <c r="B34" s="14">
        <f>SUM(B30:B33)</f>
        <v>1</v>
      </c>
      <c r="E34" s="15">
        <f>SUM(E30:E33)</f>
        <v>1</v>
      </c>
    </row>
    <row r="36" spans="1:5" ht="14.25" x14ac:dyDescent="0.2">
      <c r="D36" s="76" t="s">
        <v>1791</v>
      </c>
      <c r="E36" s="76"/>
    </row>
    <row r="37" spans="1:5" ht="15" x14ac:dyDescent="0.2">
      <c r="D37" s="77" t="s">
        <v>1483</v>
      </c>
      <c r="E37" s="77"/>
    </row>
    <row r="38" spans="1:5" ht="15" x14ac:dyDescent="0.2">
      <c r="D38" s="77" t="s">
        <v>1460</v>
      </c>
      <c r="E38" s="77"/>
    </row>
    <row r="39" spans="1:5" ht="15" x14ac:dyDescent="0.2">
      <c r="D39" s="77" t="s">
        <v>1482</v>
      </c>
      <c r="E39" s="77"/>
    </row>
    <row r="40" spans="1:5" ht="15" x14ac:dyDescent="0.2">
      <c r="D40" s="77" t="s">
        <v>1484</v>
      </c>
      <c r="E40" s="77"/>
    </row>
    <row r="41" spans="1:5" ht="15" x14ac:dyDescent="0.2">
      <c r="D41" s="77" t="s">
        <v>1466</v>
      </c>
      <c r="E41" s="77"/>
    </row>
    <row r="42" spans="1:5" ht="15" x14ac:dyDescent="0.2">
      <c r="D42" s="77" t="s">
        <v>1573</v>
      </c>
      <c r="E42" s="77"/>
    </row>
  </sheetData>
  <mergeCells count="9">
    <mergeCell ref="D42:E42"/>
    <mergeCell ref="A1:F2"/>
    <mergeCell ref="D36:E36"/>
    <mergeCell ref="D37:E37"/>
    <mergeCell ref="D38:E38"/>
    <mergeCell ref="D39:E39"/>
    <mergeCell ref="D40:E40"/>
    <mergeCell ref="D41:E41"/>
    <mergeCell ref="A18:F1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8568"/>
  <sheetViews>
    <sheetView rightToLeft="1" topLeftCell="D1" zoomScale="107" zoomScaleNormal="107" workbookViewId="0">
      <pane ySplit="1" topLeftCell="A1209" activePane="bottomLeft" state="frozen"/>
      <selection pane="bottomLeft" activeCell="O21" sqref="O21:O1515"/>
    </sheetView>
  </sheetViews>
  <sheetFormatPr defaultColWidth="9.140625" defaultRowHeight="12.75" x14ac:dyDescent="0.2"/>
  <cols>
    <col min="1" max="1" width="22" hidden="1" customWidth="1"/>
    <col min="2" max="2" width="23.140625" hidden="1" customWidth="1"/>
    <col min="3" max="3" width="13.140625" hidden="1" customWidth="1"/>
    <col min="4" max="7" width="7.85546875" bestFit="1" customWidth="1"/>
    <col min="8" max="8" width="7.85546875" style="8" bestFit="1" customWidth="1"/>
    <col min="9" max="10" width="5.5703125" bestFit="1" customWidth="1"/>
    <col min="11" max="12" width="12.85546875" bestFit="1" customWidth="1"/>
    <col min="13" max="14" width="7.85546875" customWidth="1"/>
    <col min="15" max="15" width="13.140625" style="27" customWidth="1"/>
    <col min="16" max="16" width="30.5703125" customWidth="1"/>
    <col min="19" max="19" width="9.140625" bestFit="1" customWidth="1"/>
    <col min="22" max="22" width="22" style="27" customWidth="1"/>
    <col min="23" max="23" width="18.42578125" style="27" customWidth="1"/>
  </cols>
  <sheetData>
    <row r="1" spans="1:23" ht="65.45" customHeight="1" x14ac:dyDescent="0.2">
      <c r="A1" s="21" t="s">
        <v>0</v>
      </c>
      <c r="B1" s="21" t="s">
        <v>1</v>
      </c>
      <c r="C1" s="22" t="s">
        <v>1270</v>
      </c>
      <c r="D1" s="25" t="s">
        <v>1264</v>
      </c>
      <c r="E1" s="25" t="s">
        <v>1265</v>
      </c>
      <c r="F1" s="25" t="s">
        <v>1266</v>
      </c>
      <c r="G1" s="25" t="s">
        <v>1267</v>
      </c>
      <c r="H1" s="23" t="s">
        <v>1271</v>
      </c>
      <c r="I1" s="26" t="s">
        <v>1272</v>
      </c>
      <c r="J1" s="26" t="s">
        <v>1268</v>
      </c>
      <c r="K1" s="22" t="s">
        <v>1269</v>
      </c>
      <c r="L1" s="22" t="s">
        <v>1451</v>
      </c>
      <c r="M1" s="24" t="s">
        <v>1277</v>
      </c>
      <c r="N1" s="24" t="s">
        <v>1486</v>
      </c>
      <c r="O1" s="22" t="s">
        <v>1476</v>
      </c>
      <c r="P1" s="22" t="s">
        <v>1474</v>
      </c>
      <c r="Q1" s="22" t="s">
        <v>1475</v>
      </c>
      <c r="R1" s="22" t="s">
        <v>1327</v>
      </c>
      <c r="S1" s="22" t="s">
        <v>1351</v>
      </c>
      <c r="T1" s="22" t="s">
        <v>1347</v>
      </c>
      <c r="U1" s="22" t="s">
        <v>1784</v>
      </c>
      <c r="V1" s="22" t="s">
        <v>1549</v>
      </c>
      <c r="W1" s="33" t="s">
        <v>1566</v>
      </c>
    </row>
    <row r="2" spans="1:23" x14ac:dyDescent="0.2">
      <c r="A2" s="1" t="s">
        <v>2</v>
      </c>
      <c r="B2" s="1" t="s">
        <v>2</v>
      </c>
      <c r="F2">
        <v>1</v>
      </c>
      <c r="H2" s="8">
        <f>IFERROR(IF(SEARCH(_xlfn.UNICHAR(64335),data[[#This Row],[huntington_115_gt]])&gt;0,1,0),0)</f>
        <v>1</v>
      </c>
      <c r="I2">
        <f>LEN(data[[#This Row],[control]])</f>
        <v>1</v>
      </c>
      <c r="J2">
        <f>IF(data[[#This Row],[calc_ocr]]=data[[#This Row],[control]],0,1)</f>
        <v>0</v>
      </c>
      <c r="K2" t="s">
        <v>2</v>
      </c>
      <c r="L2" t="s">
        <v>2</v>
      </c>
      <c r="M2">
        <v>1</v>
      </c>
      <c r="R2">
        <v>271</v>
      </c>
      <c r="S2">
        <v>1</v>
      </c>
      <c r="T2">
        <f>SUM(data[[#This Row],[heb]:[other]])</f>
        <v>1</v>
      </c>
    </row>
    <row r="3" spans="1:23" x14ac:dyDescent="0.2">
      <c r="A3" s="1" t="s">
        <v>3</v>
      </c>
      <c r="B3" s="1" t="s">
        <v>4</v>
      </c>
      <c r="C3" s="2" t="s">
        <v>5</v>
      </c>
      <c r="E3">
        <v>1</v>
      </c>
      <c r="H3" s="8">
        <f>IFERROR(IF(SEARCH(_xlfn.UNICHAR(64335),data[[#This Row],[huntington_115_gt]])&gt;0,1,0),0)</f>
        <v>0</v>
      </c>
      <c r="I3">
        <f>LEN(data[[#This Row],[control]])</f>
        <v>5</v>
      </c>
      <c r="J3">
        <f>IF(data[[#This Row],[calc_ocr]]=data[[#This Row],[control]],0,1)</f>
        <v>0</v>
      </c>
      <c r="K3" t="s">
        <v>4</v>
      </c>
      <c r="L3" t="s">
        <v>4</v>
      </c>
      <c r="M3">
        <v>1</v>
      </c>
      <c r="R3">
        <v>271</v>
      </c>
      <c r="S3">
        <v>2</v>
      </c>
      <c r="T3">
        <f>SUM(data[[#This Row],[heb]:[other]])</f>
        <v>1</v>
      </c>
    </row>
    <row r="4" spans="1:23" x14ac:dyDescent="0.2">
      <c r="A4" s="1" t="s">
        <v>6</v>
      </c>
      <c r="B4" s="1" t="s">
        <v>6</v>
      </c>
      <c r="F4">
        <v>1</v>
      </c>
      <c r="H4" s="8">
        <f>IFERROR(IF(SEARCH(_xlfn.UNICHAR(64335),data[[#This Row],[huntington_115_gt]])&gt;0,1,0),0)</f>
        <v>0</v>
      </c>
      <c r="I4">
        <f>LEN(data[[#This Row],[control]])</f>
        <v>2</v>
      </c>
      <c r="J4">
        <f>IF(data[[#This Row],[calc_ocr]]=data[[#This Row],[control]],0,1)</f>
        <v>0</v>
      </c>
      <c r="K4" t="s">
        <v>6</v>
      </c>
      <c r="L4" t="s">
        <v>6</v>
      </c>
      <c r="M4">
        <v>1</v>
      </c>
      <c r="R4">
        <v>271</v>
      </c>
      <c r="S4">
        <v>3</v>
      </c>
      <c r="T4">
        <f>SUM(data[[#This Row],[heb]:[other]])</f>
        <v>1</v>
      </c>
    </row>
    <row r="5" spans="1:23" x14ac:dyDescent="0.2">
      <c r="A5" s="1" t="s">
        <v>7</v>
      </c>
      <c r="B5" s="1" t="s">
        <v>7</v>
      </c>
      <c r="E5">
        <v>1</v>
      </c>
      <c r="H5" s="8">
        <f>IFERROR(IF(SEARCH(_xlfn.UNICHAR(64335),data[[#This Row],[huntington_115_gt]])&gt;0,1,0),0)</f>
        <v>0</v>
      </c>
      <c r="I5">
        <f>LEN(data[[#This Row],[control]])</f>
        <v>3</v>
      </c>
      <c r="J5">
        <f>IF(data[[#This Row],[calc_ocr]]=data[[#This Row],[control]],0,1)</f>
        <v>0</v>
      </c>
      <c r="K5" t="s">
        <v>7</v>
      </c>
      <c r="L5" t="s">
        <v>7</v>
      </c>
      <c r="M5">
        <v>1</v>
      </c>
      <c r="R5">
        <v>271</v>
      </c>
      <c r="S5">
        <v>4</v>
      </c>
      <c r="T5">
        <f>SUM(data[[#This Row],[heb]:[other]])</f>
        <v>1</v>
      </c>
    </row>
    <row r="6" spans="1:23" x14ac:dyDescent="0.2">
      <c r="A6" s="1" t="s">
        <v>8</v>
      </c>
      <c r="B6" s="1" t="s">
        <v>8</v>
      </c>
      <c r="F6">
        <v>1</v>
      </c>
      <c r="H6" s="8">
        <f>IFERROR(IF(SEARCH(_xlfn.UNICHAR(64335),data[[#This Row],[huntington_115_gt]])&gt;0,1,0),0)</f>
        <v>0</v>
      </c>
      <c r="I6">
        <f>LEN(data[[#This Row],[control]])</f>
        <v>3</v>
      </c>
      <c r="J6">
        <f>IF(data[[#This Row],[calc_ocr]]=data[[#This Row],[control]],0,1)</f>
        <v>0</v>
      </c>
      <c r="K6" t="s">
        <v>8</v>
      </c>
      <c r="L6" t="s">
        <v>8</v>
      </c>
      <c r="M6">
        <v>1</v>
      </c>
      <c r="R6">
        <v>271</v>
      </c>
      <c r="S6">
        <v>5</v>
      </c>
      <c r="T6">
        <f>SUM(data[[#This Row],[heb]:[other]])</f>
        <v>1</v>
      </c>
    </row>
    <row r="7" spans="1:23" x14ac:dyDescent="0.2">
      <c r="A7" s="1" t="s">
        <v>9</v>
      </c>
      <c r="B7" s="1" t="s">
        <v>10</v>
      </c>
      <c r="E7">
        <v>1</v>
      </c>
      <c r="H7" s="8">
        <f>IFERROR(IF(SEARCH(_xlfn.UNICHAR(64335),data[[#This Row],[huntington_115_gt]])&gt;0,1,0),0)</f>
        <v>0</v>
      </c>
      <c r="I7">
        <f>LEN(data[[#This Row],[control]])</f>
        <v>6</v>
      </c>
      <c r="J7">
        <f>IF(data[[#This Row],[calc_ocr]]=data[[#This Row],[control]],0,1)</f>
        <v>0</v>
      </c>
      <c r="K7" t="s">
        <v>10</v>
      </c>
      <c r="L7" t="s">
        <v>10</v>
      </c>
      <c r="M7">
        <v>1</v>
      </c>
      <c r="R7">
        <v>271</v>
      </c>
      <c r="S7">
        <v>6</v>
      </c>
      <c r="T7">
        <f>SUM(data[[#This Row],[heb]:[other]])</f>
        <v>1</v>
      </c>
    </row>
    <row r="8" spans="1:23" x14ac:dyDescent="0.2">
      <c r="A8" s="1" t="s">
        <v>12</v>
      </c>
      <c r="B8" s="1" t="s">
        <v>12</v>
      </c>
      <c r="E8">
        <v>1</v>
      </c>
      <c r="H8" s="8">
        <f>IFERROR(IF(SEARCH(_xlfn.UNICHAR(64335),data[[#This Row],[huntington_115_gt]])&gt;0,1,0),0)</f>
        <v>0</v>
      </c>
      <c r="I8">
        <f>LEN(data[[#This Row],[control]])</f>
        <v>4</v>
      </c>
      <c r="J8">
        <f>IF(data[[#This Row],[calc_ocr]]=data[[#This Row],[control]],0,1)</f>
        <v>0</v>
      </c>
      <c r="K8" t="s">
        <v>12</v>
      </c>
      <c r="L8" t="s">
        <v>12</v>
      </c>
      <c r="M8">
        <v>1</v>
      </c>
      <c r="R8">
        <v>271</v>
      </c>
      <c r="S8">
        <v>7</v>
      </c>
      <c r="T8">
        <f>SUM(data[[#This Row],[heb]:[other]])</f>
        <v>1</v>
      </c>
    </row>
    <row r="9" spans="1:23" x14ac:dyDescent="0.2">
      <c r="A9" s="1" t="s">
        <v>2</v>
      </c>
      <c r="B9" s="1" t="s">
        <v>2</v>
      </c>
      <c r="F9">
        <v>1</v>
      </c>
      <c r="H9" s="8">
        <f>IFERROR(IF(SEARCH(_xlfn.UNICHAR(64335),data[[#This Row],[huntington_115_gt]])&gt;0,1,0),0)</f>
        <v>1</v>
      </c>
      <c r="I9">
        <f>LEN(data[[#This Row],[control]])</f>
        <v>1</v>
      </c>
      <c r="J9">
        <f>IF(data[[#This Row],[calc_ocr]]=data[[#This Row],[control]],0,1)</f>
        <v>0</v>
      </c>
      <c r="K9" t="s">
        <v>2</v>
      </c>
      <c r="L9" t="s">
        <v>2</v>
      </c>
      <c r="M9">
        <v>1</v>
      </c>
      <c r="R9">
        <v>271</v>
      </c>
      <c r="S9">
        <v>8</v>
      </c>
      <c r="T9">
        <f>SUM(data[[#This Row],[heb]:[other]])</f>
        <v>1</v>
      </c>
    </row>
    <row r="10" spans="1:23" x14ac:dyDescent="0.2">
      <c r="A10" s="1" t="s">
        <v>13</v>
      </c>
      <c r="B10" s="1" t="s">
        <v>14</v>
      </c>
      <c r="C10" s="5" t="s">
        <v>15</v>
      </c>
      <c r="E10">
        <v>1</v>
      </c>
      <c r="H10" s="8">
        <f>IFERROR(IF(SEARCH(_xlfn.UNICHAR(64335),data[[#This Row],[huntington_115_gt]])&gt;0,1,0),0)</f>
        <v>0</v>
      </c>
      <c r="I10">
        <v>6</v>
      </c>
      <c r="J10">
        <v>0</v>
      </c>
      <c r="K10" t="s">
        <v>14</v>
      </c>
      <c r="L10" t="s">
        <v>14</v>
      </c>
      <c r="M10">
        <v>1</v>
      </c>
      <c r="R10">
        <v>271</v>
      </c>
      <c r="S10">
        <v>9</v>
      </c>
      <c r="T10">
        <f>SUM(data[[#This Row],[heb]:[other]])</f>
        <v>1</v>
      </c>
    </row>
    <row r="11" spans="1:23" x14ac:dyDescent="0.2">
      <c r="A11" s="1" t="s">
        <v>16</v>
      </c>
      <c r="B11" s="1" t="s">
        <v>16</v>
      </c>
      <c r="E11">
        <v>1</v>
      </c>
      <c r="H11" s="8">
        <f>IFERROR(IF(SEARCH(_xlfn.UNICHAR(64335),data[[#This Row],[huntington_115_gt]])&gt;0,1,0),0)</f>
        <v>1</v>
      </c>
      <c r="I11">
        <f>LEN(data[[#This Row],[control]])</f>
        <v>2</v>
      </c>
      <c r="J11">
        <f>IF(data[[#This Row],[calc_ocr]]=data[[#This Row],[control]],0,1)</f>
        <v>0</v>
      </c>
      <c r="K11" t="s">
        <v>16</v>
      </c>
      <c r="L11" t="s">
        <v>16</v>
      </c>
      <c r="M11">
        <v>1</v>
      </c>
      <c r="R11">
        <v>271</v>
      </c>
      <c r="S11">
        <v>10</v>
      </c>
      <c r="T11">
        <f>SUM(data[[#This Row],[heb]:[other]])</f>
        <v>1</v>
      </c>
    </row>
    <row r="12" spans="1:23" x14ac:dyDescent="0.2">
      <c r="A12" s="1" t="s">
        <v>17</v>
      </c>
      <c r="B12" s="1" t="s">
        <v>18</v>
      </c>
      <c r="C12" s="2" t="s">
        <v>5</v>
      </c>
      <c r="E12">
        <v>1</v>
      </c>
      <c r="H12" s="8">
        <f>IFERROR(IF(SEARCH(_xlfn.UNICHAR(64335),data[[#This Row],[huntington_115_gt]])&gt;0,1,0),0)</f>
        <v>0</v>
      </c>
      <c r="I12">
        <f>LEN(data[[#This Row],[control]])</f>
        <v>5</v>
      </c>
      <c r="J12">
        <f>IF(data[[#This Row],[calc_ocr]]=data[[#This Row],[control]],0,1)</f>
        <v>0</v>
      </c>
      <c r="K12" t="s">
        <v>18</v>
      </c>
      <c r="L12" t="s">
        <v>18</v>
      </c>
      <c r="M12">
        <v>1</v>
      </c>
      <c r="R12">
        <v>271</v>
      </c>
      <c r="S12">
        <v>11</v>
      </c>
      <c r="T12">
        <f>SUM(data[[#This Row],[heb]:[other]])</f>
        <v>1</v>
      </c>
    </row>
    <row r="13" spans="1:23" x14ac:dyDescent="0.2">
      <c r="A13" s="1" t="s">
        <v>19</v>
      </c>
      <c r="B13" s="4" t="s">
        <v>20</v>
      </c>
      <c r="C13" s="5" t="s">
        <v>15</v>
      </c>
      <c r="E13">
        <v>1</v>
      </c>
      <c r="H13" s="8">
        <f>IFERROR(IF(SEARCH(_xlfn.UNICHAR(64335),data[[#This Row],[huntington_115_gt]])&gt;0,1,0),0)</f>
        <v>0</v>
      </c>
      <c r="I13">
        <f>LEN(data[[#This Row],[control]])</f>
        <v>7</v>
      </c>
      <c r="J13">
        <f>IF(data[[#This Row],[calc_ocr]]=data[[#This Row],[control]],0,1)</f>
        <v>1</v>
      </c>
      <c r="K13" t="s">
        <v>20</v>
      </c>
      <c r="L13" t="s">
        <v>19</v>
      </c>
      <c r="M13">
        <v>1</v>
      </c>
      <c r="N13">
        <v>1</v>
      </c>
      <c r="O13" s="27" t="s">
        <v>1485</v>
      </c>
      <c r="P13" t="s">
        <v>1478</v>
      </c>
      <c r="Q13" t="s">
        <v>1588</v>
      </c>
      <c r="R13">
        <v>271</v>
      </c>
      <c r="S13">
        <v>12</v>
      </c>
      <c r="T13">
        <f>SUM(data[[#This Row],[heb]:[other]])</f>
        <v>1</v>
      </c>
    </row>
    <row r="14" spans="1:23" x14ac:dyDescent="0.2">
      <c r="A14" s="1" t="s">
        <v>21</v>
      </c>
      <c r="B14" s="4" t="s">
        <v>22</v>
      </c>
      <c r="C14" s="5" t="s">
        <v>15</v>
      </c>
      <c r="E14">
        <v>1</v>
      </c>
      <c r="H14" s="8">
        <f>IFERROR(IF(SEARCH(_xlfn.UNICHAR(64335),data[[#This Row],[huntington_115_gt]])&gt;0,1,0),0)</f>
        <v>0</v>
      </c>
      <c r="I14">
        <f>LEN(data[[#This Row],[control]])</f>
        <v>5</v>
      </c>
      <c r="J14">
        <f>IF(data[[#This Row],[calc_ocr]]=data[[#This Row],[control]],0,1)</f>
        <v>1</v>
      </c>
      <c r="K14" t="s">
        <v>22</v>
      </c>
      <c r="L14" t="s">
        <v>1405</v>
      </c>
      <c r="M14">
        <v>1</v>
      </c>
      <c r="N14">
        <v>1</v>
      </c>
      <c r="O14" s="27" t="s">
        <v>1485</v>
      </c>
      <c r="P14" t="s">
        <v>1481</v>
      </c>
      <c r="Q14" t="s">
        <v>1467</v>
      </c>
      <c r="R14">
        <v>271</v>
      </c>
      <c r="S14">
        <v>13</v>
      </c>
      <c r="T14">
        <f>SUM(data[[#This Row],[heb]:[other]])</f>
        <v>1</v>
      </c>
    </row>
    <row r="15" spans="1:23" x14ac:dyDescent="0.2">
      <c r="A15" s="1" t="s">
        <v>2</v>
      </c>
      <c r="B15" s="1" t="s">
        <v>2</v>
      </c>
      <c r="F15">
        <v>1</v>
      </c>
      <c r="H15" s="8">
        <f>IFERROR(IF(SEARCH(_xlfn.UNICHAR(64335),data[[#This Row],[huntington_115_gt]])&gt;0,1,0),0)</f>
        <v>1</v>
      </c>
      <c r="I15">
        <f>LEN(data[[#This Row],[control]])</f>
        <v>1</v>
      </c>
      <c r="J15">
        <f>IF(data[[#This Row],[calc_ocr]]=data[[#This Row],[control]],0,1)</f>
        <v>0</v>
      </c>
      <c r="K15" t="s">
        <v>2</v>
      </c>
      <c r="L15" t="s">
        <v>2</v>
      </c>
      <c r="M15">
        <v>1</v>
      </c>
      <c r="R15">
        <v>271</v>
      </c>
      <c r="S15">
        <v>14</v>
      </c>
      <c r="T15">
        <f>SUM(data[[#This Row],[heb]:[other]])</f>
        <v>1</v>
      </c>
    </row>
    <row r="16" spans="1:23" x14ac:dyDescent="0.2">
      <c r="A16" s="1" t="s">
        <v>23</v>
      </c>
      <c r="B16" s="1" t="s">
        <v>23</v>
      </c>
      <c r="E16">
        <v>1</v>
      </c>
      <c r="H16" s="8">
        <f>IFERROR(IF(SEARCH(_xlfn.UNICHAR(64335),data[[#This Row],[huntington_115_gt]])&gt;0,1,0),0)</f>
        <v>0</v>
      </c>
      <c r="I16">
        <f>LEN(data[[#This Row],[control]])</f>
        <v>5</v>
      </c>
      <c r="J16">
        <f>IF(data[[#This Row],[calc_ocr]]=data[[#This Row],[control]],0,1)</f>
        <v>0</v>
      </c>
      <c r="K16" t="s">
        <v>23</v>
      </c>
      <c r="L16" t="s">
        <v>23</v>
      </c>
      <c r="M16">
        <v>1</v>
      </c>
      <c r="R16">
        <v>271</v>
      </c>
      <c r="S16">
        <v>15</v>
      </c>
      <c r="T16">
        <f>SUM(data[[#This Row],[heb]:[other]])</f>
        <v>1</v>
      </c>
    </row>
    <row r="17" spans="1:23" x14ac:dyDescent="0.2">
      <c r="A17" s="1" t="s">
        <v>2</v>
      </c>
      <c r="B17" s="1" t="s">
        <v>2</v>
      </c>
      <c r="F17">
        <v>1</v>
      </c>
      <c r="H17" s="8">
        <f>IFERROR(IF(SEARCH(_xlfn.UNICHAR(64335),data[[#This Row],[huntington_115_gt]])&gt;0,1,0),0)</f>
        <v>1</v>
      </c>
      <c r="I17">
        <f>LEN(data[[#This Row],[control]])</f>
        <v>1</v>
      </c>
      <c r="J17">
        <f>IF(data[[#This Row],[calc_ocr]]=data[[#This Row],[control]],0,1)</f>
        <v>0</v>
      </c>
      <c r="K17" t="s">
        <v>2</v>
      </c>
      <c r="L17" t="s">
        <v>2</v>
      </c>
      <c r="M17">
        <v>1</v>
      </c>
      <c r="R17">
        <v>271</v>
      </c>
      <c r="S17">
        <v>16</v>
      </c>
      <c r="T17">
        <f>SUM(data[[#This Row],[heb]:[other]])</f>
        <v>1</v>
      </c>
    </row>
    <row r="18" spans="1:23" x14ac:dyDescent="0.2">
      <c r="A18" s="1" t="s">
        <v>24</v>
      </c>
      <c r="B18" s="1" t="s">
        <v>25</v>
      </c>
      <c r="C18" s="2" t="s">
        <v>5</v>
      </c>
      <c r="E18">
        <v>1</v>
      </c>
      <c r="H18" s="8">
        <f>IFERROR(IF(SEARCH(_xlfn.UNICHAR(64335),data[[#This Row],[huntington_115_gt]])&gt;0,1,0),0)</f>
        <v>0</v>
      </c>
      <c r="I18">
        <f>LEN(data[[#This Row],[control]])</f>
        <v>4</v>
      </c>
      <c r="J18">
        <f>IF(data[[#This Row],[calc_ocr]]=data[[#This Row],[control]],0,1)</f>
        <v>0</v>
      </c>
      <c r="K18" t="s">
        <v>25</v>
      </c>
      <c r="L18" t="s">
        <v>25</v>
      </c>
      <c r="M18">
        <v>1</v>
      </c>
      <c r="R18">
        <v>271</v>
      </c>
      <c r="S18">
        <v>17</v>
      </c>
      <c r="T18">
        <f>SUM(data[[#This Row],[heb]:[other]])</f>
        <v>1</v>
      </c>
    </row>
    <row r="19" spans="1:23" x14ac:dyDescent="0.2">
      <c r="A19" s="1" t="s">
        <v>26</v>
      </c>
      <c r="B19" s="1" t="s">
        <v>26</v>
      </c>
      <c r="F19">
        <v>1</v>
      </c>
      <c r="H19" s="8">
        <f>IFERROR(IF(SEARCH(_xlfn.UNICHAR(64335),data[[#This Row],[huntington_115_gt]])&gt;0,1,0),0)</f>
        <v>0</v>
      </c>
      <c r="I19">
        <f>LEN(data[[#This Row],[control]])</f>
        <v>2</v>
      </c>
      <c r="J19">
        <f>IF(data[[#This Row],[calc_ocr]]=data[[#This Row],[control]],0,1)</f>
        <v>0</v>
      </c>
      <c r="K19" t="s">
        <v>26</v>
      </c>
      <c r="L19" t="s">
        <v>26</v>
      </c>
      <c r="M19">
        <v>1</v>
      </c>
      <c r="R19">
        <v>271</v>
      </c>
      <c r="S19">
        <v>18</v>
      </c>
      <c r="T19">
        <f>SUM(data[[#This Row],[heb]:[other]])</f>
        <v>1</v>
      </c>
    </row>
    <row r="20" spans="1:23" x14ac:dyDescent="0.2">
      <c r="A20" s="1" t="s">
        <v>27</v>
      </c>
      <c r="B20" s="1" t="s">
        <v>28</v>
      </c>
      <c r="C20" s="2" t="s">
        <v>5</v>
      </c>
      <c r="E20">
        <v>1</v>
      </c>
      <c r="H20" s="8">
        <f>IFERROR(IF(SEARCH(_xlfn.UNICHAR(64335),data[[#This Row],[huntington_115_gt]])&gt;0,1,0),0)</f>
        <v>0</v>
      </c>
      <c r="I20">
        <f>LEN(data[[#This Row],[control]])</f>
        <v>6</v>
      </c>
      <c r="J20">
        <f>IF(data[[#This Row],[calc_ocr]]=data[[#This Row],[control]],0,1)</f>
        <v>0</v>
      </c>
      <c r="K20" t="s">
        <v>28</v>
      </c>
      <c r="L20" t="s">
        <v>28</v>
      </c>
      <c r="M20">
        <v>1</v>
      </c>
      <c r="R20">
        <v>271</v>
      </c>
      <c r="S20">
        <v>19</v>
      </c>
      <c r="T20">
        <f>SUM(data[[#This Row],[heb]:[other]])</f>
        <v>1</v>
      </c>
    </row>
    <row r="21" spans="1:23" x14ac:dyDescent="0.2">
      <c r="A21" s="1" t="s">
        <v>29</v>
      </c>
      <c r="B21" s="4" t="s">
        <v>30</v>
      </c>
      <c r="C21" s="5" t="s">
        <v>15</v>
      </c>
      <c r="E21">
        <v>1</v>
      </c>
      <c r="H21" s="8">
        <f>IFERROR(IF(SEARCH(_xlfn.UNICHAR(64335),data[[#This Row],[huntington_115_gt]])&gt;0,1,0),0)</f>
        <v>0</v>
      </c>
      <c r="I21">
        <f>LEN(data[[#This Row],[control]])</f>
        <v>4</v>
      </c>
      <c r="J21">
        <f>IF(data[[#This Row],[calc_ocr]]=data[[#This Row],[control]],0,1)</f>
        <v>1</v>
      </c>
      <c r="K21" t="s">
        <v>30</v>
      </c>
      <c r="L21" t="s">
        <v>29</v>
      </c>
      <c r="M21">
        <v>1</v>
      </c>
      <c r="N21">
        <v>1</v>
      </c>
      <c r="O21" s="27" t="s">
        <v>1483</v>
      </c>
      <c r="P21" t="s">
        <v>1481</v>
      </c>
      <c r="Q21" t="s">
        <v>1468</v>
      </c>
      <c r="R21">
        <v>271</v>
      </c>
      <c r="S21">
        <v>20</v>
      </c>
      <c r="T21">
        <f>SUM(data[[#This Row],[heb]:[other]])</f>
        <v>1</v>
      </c>
      <c r="W21" s="27">
        <v>1</v>
      </c>
    </row>
    <row r="22" spans="1:23" x14ac:dyDescent="0.2">
      <c r="A22" s="1" t="s">
        <v>31</v>
      </c>
      <c r="B22" s="1" t="s">
        <v>31</v>
      </c>
      <c r="F22">
        <v>1</v>
      </c>
      <c r="H22" s="8">
        <f>IFERROR(IF(SEARCH(_xlfn.UNICHAR(64335),data[[#This Row],[huntington_115_gt]])&gt;0,1,0),0)</f>
        <v>0</v>
      </c>
      <c r="I22">
        <f>LEN(data[[#This Row],[control]])</f>
        <v>5</v>
      </c>
      <c r="J22">
        <f>IF(data[[#This Row],[calc_ocr]]=data[[#This Row],[control]],0,1)</f>
        <v>0</v>
      </c>
      <c r="K22" t="s">
        <v>31</v>
      </c>
      <c r="L22" t="s">
        <v>31</v>
      </c>
      <c r="M22">
        <v>1</v>
      </c>
      <c r="R22">
        <v>271</v>
      </c>
      <c r="S22">
        <v>21</v>
      </c>
      <c r="T22">
        <f>SUM(data[[#This Row],[heb]:[other]])</f>
        <v>1</v>
      </c>
    </row>
    <row r="23" spans="1:23" x14ac:dyDescent="0.2">
      <c r="A23" s="1" t="s">
        <v>32</v>
      </c>
      <c r="B23" s="1" t="s">
        <v>32</v>
      </c>
      <c r="E23">
        <v>1</v>
      </c>
      <c r="H23" s="8">
        <f>IFERROR(IF(SEARCH(_xlfn.UNICHAR(64335),data[[#This Row],[huntington_115_gt]])&gt;0,1,0),0)</f>
        <v>1</v>
      </c>
      <c r="I23">
        <f>LEN(data[[#This Row],[control]])</f>
        <v>3</v>
      </c>
      <c r="J23">
        <f>IF(data[[#This Row],[calc_ocr]]=data[[#This Row],[control]],0,1)</f>
        <v>0</v>
      </c>
      <c r="K23" t="s">
        <v>32</v>
      </c>
      <c r="L23" t="s">
        <v>32</v>
      </c>
      <c r="M23">
        <v>1</v>
      </c>
      <c r="R23">
        <v>271</v>
      </c>
      <c r="S23">
        <v>22</v>
      </c>
      <c r="T23">
        <f>SUM(data[[#This Row],[heb]:[other]])</f>
        <v>1</v>
      </c>
    </row>
    <row r="24" spans="1:23" x14ac:dyDescent="0.2">
      <c r="A24" s="1" t="s">
        <v>33</v>
      </c>
      <c r="B24" s="1" t="s">
        <v>33</v>
      </c>
      <c r="F24">
        <v>1</v>
      </c>
      <c r="H24" s="8">
        <f>IFERROR(IF(SEARCH(_xlfn.UNICHAR(64335),data[[#This Row],[huntington_115_gt]])&gt;0,1,0),0)</f>
        <v>0</v>
      </c>
      <c r="I24">
        <f>LEN(data[[#This Row],[control]])</f>
        <v>2</v>
      </c>
      <c r="J24">
        <f>IF(data[[#This Row],[calc_ocr]]=data[[#This Row],[control]],0,1)</f>
        <v>0</v>
      </c>
      <c r="K24" t="s">
        <v>33</v>
      </c>
      <c r="L24" t="s">
        <v>33</v>
      </c>
      <c r="M24">
        <v>1</v>
      </c>
      <c r="R24">
        <v>271</v>
      </c>
      <c r="S24">
        <v>23</v>
      </c>
      <c r="T24">
        <f>SUM(data[[#This Row],[heb]:[other]])</f>
        <v>1</v>
      </c>
    </row>
    <row r="25" spans="1:23" x14ac:dyDescent="0.2">
      <c r="A25" s="1" t="s">
        <v>35</v>
      </c>
      <c r="B25" s="1" t="s">
        <v>35</v>
      </c>
      <c r="E25">
        <v>1</v>
      </c>
      <c r="H25" s="8">
        <f>IFERROR(IF(SEARCH(_xlfn.UNICHAR(64335),data[[#This Row],[huntington_115_gt]])&gt;0,1,0),0)</f>
        <v>0</v>
      </c>
      <c r="I25">
        <f>LEN(data[[#This Row],[control]])</f>
        <v>6</v>
      </c>
      <c r="J25">
        <f>IF(data[[#This Row],[calc_ocr]]=data[[#This Row],[control]],0,1)</f>
        <v>0</v>
      </c>
      <c r="K25" t="s">
        <v>35</v>
      </c>
      <c r="L25" t="s">
        <v>35</v>
      </c>
      <c r="M25">
        <v>1</v>
      </c>
      <c r="R25">
        <v>271</v>
      </c>
      <c r="S25">
        <v>24</v>
      </c>
      <c r="T25">
        <f>SUM(data[[#This Row],[heb]:[other]])</f>
        <v>1</v>
      </c>
    </row>
    <row r="26" spans="1:23" x14ac:dyDescent="0.2">
      <c r="A26" s="1" t="s">
        <v>36</v>
      </c>
      <c r="B26" s="1" t="s">
        <v>37</v>
      </c>
      <c r="C26" s="2" t="s">
        <v>5</v>
      </c>
      <c r="E26">
        <v>1</v>
      </c>
      <c r="H26" s="8">
        <f>IFERROR(IF(SEARCH(_xlfn.UNICHAR(64335),data[[#This Row],[huntington_115_gt]])&gt;0,1,0),0)</f>
        <v>0</v>
      </c>
      <c r="I26">
        <f>LEN(data[[#This Row],[control]])</f>
        <v>5</v>
      </c>
      <c r="J26">
        <f>IF(data[[#This Row],[calc_ocr]]=data[[#This Row],[control]],0,1)</f>
        <v>0</v>
      </c>
      <c r="K26" t="s">
        <v>37</v>
      </c>
      <c r="L26" t="s">
        <v>37</v>
      </c>
      <c r="M26">
        <v>1</v>
      </c>
      <c r="R26">
        <v>271</v>
      </c>
      <c r="S26">
        <v>25</v>
      </c>
      <c r="T26">
        <f>SUM(data[[#This Row],[heb]:[other]])</f>
        <v>1</v>
      </c>
    </row>
    <row r="27" spans="1:23" x14ac:dyDescent="0.2">
      <c r="A27" s="1" t="s">
        <v>38</v>
      </c>
      <c r="B27" s="1" t="s">
        <v>38</v>
      </c>
      <c r="E27">
        <v>1</v>
      </c>
      <c r="H27" s="8">
        <f>IFERROR(IF(SEARCH(_xlfn.UNICHAR(64335),data[[#This Row],[huntington_115_gt]])&gt;0,1,0),0)</f>
        <v>0</v>
      </c>
      <c r="I27">
        <f>LEN(data[[#This Row],[control]])</f>
        <v>3</v>
      </c>
      <c r="J27">
        <f>IF(data[[#This Row],[calc_ocr]]=data[[#This Row],[control]],0,1)</f>
        <v>0</v>
      </c>
      <c r="K27" t="s">
        <v>38</v>
      </c>
      <c r="L27" t="s">
        <v>38</v>
      </c>
      <c r="M27">
        <v>1</v>
      </c>
      <c r="R27">
        <v>271</v>
      </c>
      <c r="S27">
        <v>26</v>
      </c>
      <c r="T27">
        <f>SUM(data[[#This Row],[heb]:[other]])</f>
        <v>1</v>
      </c>
    </row>
    <row r="28" spans="1:23" x14ac:dyDescent="0.2">
      <c r="A28" s="1" t="s">
        <v>39</v>
      </c>
      <c r="B28" s="1" t="s">
        <v>39</v>
      </c>
      <c r="E28">
        <v>1</v>
      </c>
      <c r="H28" s="8">
        <f>IFERROR(IF(SEARCH(_xlfn.UNICHAR(64335),data[[#This Row],[huntington_115_gt]])&gt;0,1,0),0)</f>
        <v>0</v>
      </c>
      <c r="I28">
        <f>LEN(data[[#This Row],[control]])</f>
        <v>3</v>
      </c>
      <c r="J28">
        <f>IF(data[[#This Row],[calc_ocr]]=data[[#This Row],[control]],0,1)</f>
        <v>0</v>
      </c>
      <c r="K28" t="s">
        <v>39</v>
      </c>
      <c r="L28" t="s">
        <v>39</v>
      </c>
      <c r="M28">
        <v>1</v>
      </c>
      <c r="R28">
        <v>271</v>
      </c>
      <c r="S28">
        <v>27</v>
      </c>
      <c r="T28">
        <f>SUM(data[[#This Row],[heb]:[other]])</f>
        <v>1</v>
      </c>
    </row>
    <row r="29" spans="1:23" x14ac:dyDescent="0.2">
      <c r="A29" s="1" t="s">
        <v>40</v>
      </c>
      <c r="B29" s="1" t="s">
        <v>40</v>
      </c>
      <c r="F29">
        <v>1</v>
      </c>
      <c r="H29" s="8">
        <f>IFERROR(IF(SEARCH(_xlfn.UNICHAR(64335),data[[#This Row],[huntington_115_gt]])&gt;0,1,0),0)</f>
        <v>0</v>
      </c>
      <c r="I29">
        <f>LEN(data[[#This Row],[control]])</f>
        <v>5</v>
      </c>
      <c r="J29">
        <f>IF(data[[#This Row],[calc_ocr]]=data[[#This Row],[control]],0,1)</f>
        <v>0</v>
      </c>
      <c r="K29" t="s">
        <v>40</v>
      </c>
      <c r="L29" t="s">
        <v>40</v>
      </c>
      <c r="M29">
        <v>1</v>
      </c>
      <c r="R29">
        <v>271</v>
      </c>
      <c r="S29">
        <v>28</v>
      </c>
      <c r="T29">
        <f>SUM(data[[#This Row],[heb]:[other]])</f>
        <v>1</v>
      </c>
    </row>
    <row r="30" spans="1:23" x14ac:dyDescent="0.2">
      <c r="A30" s="1" t="s">
        <v>41</v>
      </c>
      <c r="B30" s="1" t="s">
        <v>41</v>
      </c>
      <c r="E30">
        <v>1</v>
      </c>
      <c r="H30" s="8">
        <f>IFERROR(IF(SEARCH(_xlfn.UNICHAR(64335),data[[#This Row],[huntington_115_gt]])&gt;0,1,0),0)</f>
        <v>0</v>
      </c>
      <c r="I30">
        <f>LEN(data[[#This Row],[control]])</f>
        <v>3</v>
      </c>
      <c r="J30">
        <f>IF(data[[#This Row],[calc_ocr]]=data[[#This Row],[control]],0,1)</f>
        <v>0</v>
      </c>
      <c r="K30" t="s">
        <v>41</v>
      </c>
      <c r="L30" t="s">
        <v>41</v>
      </c>
      <c r="M30">
        <v>1</v>
      </c>
      <c r="R30">
        <v>271</v>
      </c>
      <c r="S30">
        <v>29</v>
      </c>
      <c r="T30">
        <f>SUM(data[[#This Row],[heb]:[other]])</f>
        <v>1</v>
      </c>
    </row>
    <row r="31" spans="1:23" x14ac:dyDescent="0.2">
      <c r="A31" s="1" t="s">
        <v>42</v>
      </c>
      <c r="B31" s="1" t="s">
        <v>42</v>
      </c>
      <c r="E31">
        <v>1</v>
      </c>
      <c r="H31" s="8">
        <f>IFERROR(IF(SEARCH(_xlfn.UNICHAR(64335),data[[#This Row],[huntington_115_gt]])&gt;0,1,0),0)</f>
        <v>0</v>
      </c>
      <c r="I31">
        <f>LEN(data[[#This Row],[control]])</f>
        <v>3</v>
      </c>
      <c r="J31">
        <f>IF(data[[#This Row],[calc_ocr]]=data[[#This Row],[control]],0,1)</f>
        <v>0</v>
      </c>
      <c r="K31" t="s">
        <v>42</v>
      </c>
      <c r="L31" t="s">
        <v>42</v>
      </c>
      <c r="M31">
        <v>1</v>
      </c>
      <c r="R31">
        <v>271</v>
      </c>
      <c r="S31">
        <v>30</v>
      </c>
      <c r="T31">
        <f>SUM(data[[#This Row],[heb]:[other]])</f>
        <v>1</v>
      </c>
    </row>
    <row r="32" spans="1:23" x14ac:dyDescent="0.2">
      <c r="A32" s="1" t="s">
        <v>43</v>
      </c>
      <c r="B32" s="1" t="s">
        <v>43</v>
      </c>
      <c r="E32">
        <v>1</v>
      </c>
      <c r="H32" s="8">
        <f>IFERROR(IF(SEARCH(_xlfn.UNICHAR(64335),data[[#This Row],[huntington_115_gt]])&gt;0,1,0),0)</f>
        <v>0</v>
      </c>
      <c r="I32">
        <f>LEN(data[[#This Row],[control]])</f>
        <v>4</v>
      </c>
      <c r="J32">
        <f>IF(data[[#This Row],[calc_ocr]]=data[[#This Row],[control]],0,1)</f>
        <v>0</v>
      </c>
      <c r="K32" t="s">
        <v>43</v>
      </c>
      <c r="L32" t="s">
        <v>43</v>
      </c>
      <c r="M32">
        <v>1</v>
      </c>
      <c r="R32">
        <v>271</v>
      </c>
      <c r="S32">
        <v>31</v>
      </c>
      <c r="T32">
        <f>SUM(data[[#This Row],[heb]:[other]])</f>
        <v>1</v>
      </c>
    </row>
    <row r="33" spans="1:23" x14ac:dyDescent="0.2">
      <c r="A33" s="1" t="s">
        <v>44</v>
      </c>
      <c r="B33" s="1" t="s">
        <v>45</v>
      </c>
      <c r="C33" s="2" t="s">
        <v>5</v>
      </c>
      <c r="E33">
        <v>1</v>
      </c>
      <c r="H33" s="8">
        <f>IFERROR(IF(SEARCH(_xlfn.UNICHAR(64335),data[[#This Row],[huntington_115_gt]])&gt;0,1,0),0)</f>
        <v>0</v>
      </c>
      <c r="I33">
        <f>LEN(data[[#This Row],[control]])</f>
        <v>6</v>
      </c>
      <c r="J33">
        <f>IF(data[[#This Row],[calc_ocr]]=data[[#This Row],[control]],0,1)</f>
        <v>0</v>
      </c>
      <c r="K33" t="s">
        <v>45</v>
      </c>
      <c r="L33" t="s">
        <v>45</v>
      </c>
      <c r="M33">
        <v>1</v>
      </c>
      <c r="R33">
        <v>271</v>
      </c>
      <c r="S33">
        <v>32</v>
      </c>
      <c r="T33">
        <f>SUM(data[[#This Row],[heb]:[other]])</f>
        <v>1</v>
      </c>
    </row>
    <row r="34" spans="1:23" x14ac:dyDescent="0.2">
      <c r="A34" s="1" t="s">
        <v>46</v>
      </c>
      <c r="B34" s="1" t="s">
        <v>47</v>
      </c>
      <c r="C34" s="5" t="s">
        <v>15</v>
      </c>
      <c r="G34">
        <v>1</v>
      </c>
      <c r="H34" s="8">
        <f>IFERROR(IF(SEARCH(_xlfn.UNICHAR(64335),data[[#This Row],[huntington_115_gt]])&gt;0,1,0),0)</f>
        <v>0</v>
      </c>
      <c r="I34">
        <f>LEN(data[[#This Row],[control]])</f>
        <v>4</v>
      </c>
      <c r="J34">
        <f>IF(data[[#This Row],[calc_ocr]]=data[[#This Row],[control]],0,1)</f>
        <v>1</v>
      </c>
      <c r="K34" t="s">
        <v>47</v>
      </c>
      <c r="L34" t="s">
        <v>46</v>
      </c>
      <c r="M34">
        <v>1</v>
      </c>
      <c r="N34">
        <v>1</v>
      </c>
      <c r="O34" s="27" t="s">
        <v>1460</v>
      </c>
      <c r="P34" t="s">
        <v>1557</v>
      </c>
      <c r="Q34" s="16" t="s">
        <v>1461</v>
      </c>
      <c r="R34">
        <v>271</v>
      </c>
      <c r="S34">
        <v>33</v>
      </c>
      <c r="T34">
        <f>SUM(data[[#This Row],[heb]:[other]])</f>
        <v>1</v>
      </c>
      <c r="W34" s="27">
        <v>1</v>
      </c>
    </row>
    <row r="35" spans="1:23" x14ac:dyDescent="0.2">
      <c r="A35" s="1" t="s">
        <v>48</v>
      </c>
      <c r="B35" s="1" t="s">
        <v>48</v>
      </c>
      <c r="F35">
        <v>1</v>
      </c>
      <c r="H35" s="8">
        <f>IFERROR(IF(SEARCH(_xlfn.UNICHAR(64335),data[[#This Row],[huntington_115_gt]])&gt;0,1,0),0)</f>
        <v>0</v>
      </c>
      <c r="I35">
        <f>LEN(data[[#This Row],[control]])</f>
        <v>2</v>
      </c>
      <c r="J35">
        <f>IF(data[[#This Row],[calc_ocr]]=data[[#This Row],[control]],0,1)</f>
        <v>0</v>
      </c>
      <c r="K35" t="s">
        <v>48</v>
      </c>
      <c r="L35" t="s">
        <v>48</v>
      </c>
      <c r="M35">
        <v>1</v>
      </c>
      <c r="R35">
        <v>271</v>
      </c>
      <c r="S35">
        <v>34</v>
      </c>
      <c r="T35">
        <f>SUM(data[[#This Row],[heb]:[other]])</f>
        <v>1</v>
      </c>
    </row>
    <row r="36" spans="1:23" x14ac:dyDescent="0.2">
      <c r="A36" s="1" t="s">
        <v>50</v>
      </c>
      <c r="B36" s="1" t="s">
        <v>50</v>
      </c>
      <c r="D36">
        <v>1</v>
      </c>
      <c r="H36" s="8">
        <f>IFERROR(IF(SEARCH(_xlfn.UNICHAR(64335),data[[#This Row],[huntington_115_gt]])&gt;0,1,0),0)</f>
        <v>0</v>
      </c>
      <c r="I36">
        <f>LEN(data[[#This Row],[control]])</f>
        <v>3</v>
      </c>
      <c r="J36">
        <f>IF(data[[#This Row],[calc_ocr]]=data[[#This Row],[control]],0,1)</f>
        <v>0</v>
      </c>
      <c r="K36" t="s">
        <v>50</v>
      </c>
      <c r="L36" t="s">
        <v>50</v>
      </c>
      <c r="M36">
        <v>1</v>
      </c>
      <c r="R36">
        <v>271</v>
      </c>
      <c r="S36">
        <v>35</v>
      </c>
      <c r="T36">
        <f>SUM(data[[#This Row],[heb]:[other]])</f>
        <v>1</v>
      </c>
    </row>
    <row r="37" spans="1:23" x14ac:dyDescent="0.2">
      <c r="A37" s="1" t="s">
        <v>51</v>
      </c>
      <c r="B37" s="1" t="s">
        <v>52</v>
      </c>
      <c r="C37" s="5" t="s">
        <v>15</v>
      </c>
      <c r="D37">
        <v>1</v>
      </c>
      <c r="H37" s="8">
        <f>IFERROR(IF(SEARCH(_xlfn.UNICHAR(64335),data[[#This Row],[huntington_115_gt]])&gt;0,1,0),0)</f>
        <v>0</v>
      </c>
      <c r="I37">
        <f>LEN(data[[#This Row],[control]])</f>
        <v>3</v>
      </c>
      <c r="J37">
        <v>0</v>
      </c>
      <c r="K37" t="s">
        <v>52</v>
      </c>
      <c r="L37" t="s">
        <v>52</v>
      </c>
      <c r="M37">
        <v>1</v>
      </c>
      <c r="R37">
        <v>271</v>
      </c>
      <c r="S37">
        <v>36</v>
      </c>
      <c r="T37">
        <f>SUM(data[[#This Row],[heb]:[other]])</f>
        <v>1</v>
      </c>
    </row>
    <row r="38" spans="1:23" x14ac:dyDescent="0.2">
      <c r="A38" s="1" t="s">
        <v>53</v>
      </c>
      <c r="B38" s="1" t="s">
        <v>53</v>
      </c>
      <c r="D38">
        <v>1</v>
      </c>
      <c r="H38" s="8">
        <f>IFERROR(IF(SEARCH(_xlfn.UNICHAR(64335),data[[#This Row],[huntington_115_gt]])&gt;0,1,0),0)</f>
        <v>0</v>
      </c>
      <c r="I38">
        <f>LEN(data[[#This Row],[control]])</f>
        <v>4</v>
      </c>
      <c r="J38">
        <f>IF(data[[#This Row],[calc_ocr]]=data[[#This Row],[control]],0,1)</f>
        <v>0</v>
      </c>
      <c r="K38" t="s">
        <v>53</v>
      </c>
      <c r="L38" t="s">
        <v>53</v>
      </c>
      <c r="M38">
        <v>1</v>
      </c>
      <c r="R38">
        <v>271</v>
      </c>
      <c r="S38">
        <v>37</v>
      </c>
      <c r="T38">
        <f>SUM(data[[#This Row],[heb]:[other]])</f>
        <v>1</v>
      </c>
    </row>
    <row r="39" spans="1:23" x14ac:dyDescent="0.2">
      <c r="A39" s="1" t="s">
        <v>54</v>
      </c>
      <c r="B39" s="1" t="s">
        <v>55</v>
      </c>
      <c r="C39" s="5" t="s">
        <v>15</v>
      </c>
      <c r="G39">
        <v>1</v>
      </c>
      <c r="H39" s="8">
        <f>IFERROR(IF(SEARCH(_xlfn.UNICHAR(64335),data[[#This Row],[huntington_115_gt]])&gt;0,1,0),0)</f>
        <v>0</v>
      </c>
      <c r="I39">
        <f>LEN(data[[#This Row],[control]])</f>
        <v>4</v>
      </c>
      <c r="J39">
        <f>IF(data[[#This Row],[calc_ocr]]=data[[#This Row],[control]],0,1)</f>
        <v>1</v>
      </c>
      <c r="K39" t="s">
        <v>55</v>
      </c>
      <c r="L39" t="s">
        <v>54</v>
      </c>
      <c r="M39">
        <v>1</v>
      </c>
      <c r="N39">
        <v>1</v>
      </c>
      <c r="O39" s="27" t="s">
        <v>1460</v>
      </c>
      <c r="P39" t="s">
        <v>1559</v>
      </c>
      <c r="Q39" s="16" t="s">
        <v>1464</v>
      </c>
      <c r="R39">
        <v>271</v>
      </c>
      <c r="S39">
        <v>38</v>
      </c>
      <c r="T39">
        <f>SUM(data[[#This Row],[heb]:[other]])</f>
        <v>1</v>
      </c>
      <c r="V39" s="27" t="s">
        <v>1589</v>
      </c>
      <c r="W39" s="27">
        <v>1</v>
      </c>
    </row>
    <row r="40" spans="1:23" x14ac:dyDescent="0.2">
      <c r="A40" t="s">
        <v>1295</v>
      </c>
      <c r="B40" s="1" t="s">
        <v>57</v>
      </c>
      <c r="C40" s="6" t="s">
        <v>49</v>
      </c>
      <c r="G40">
        <v>1</v>
      </c>
      <c r="H40" s="8">
        <f>IFERROR(IF(SEARCH(_xlfn.UNICHAR(64335),data[[#This Row],[huntington_115_gt]])&gt;0,1,0),0)</f>
        <v>0</v>
      </c>
      <c r="I40">
        <f>LEN(data[[#This Row],[control]])</f>
        <v>11</v>
      </c>
      <c r="J40">
        <f>IF(data[[#This Row],[calc_ocr]]=data[[#This Row],[control]],0,1)</f>
        <v>1</v>
      </c>
      <c r="K40" t="s">
        <v>57</v>
      </c>
      <c r="L40" t="s">
        <v>1295</v>
      </c>
      <c r="M40">
        <v>2</v>
      </c>
      <c r="N40">
        <v>3</v>
      </c>
      <c r="O40" s="27" t="s">
        <v>1562</v>
      </c>
      <c r="P40" t="s">
        <v>1565</v>
      </c>
      <c r="Q40" t="s">
        <v>1564</v>
      </c>
      <c r="R40">
        <v>271</v>
      </c>
      <c r="S40">
        <v>39</v>
      </c>
      <c r="T40">
        <f>SUM(data[[#This Row],[heb]:[other]])</f>
        <v>1</v>
      </c>
      <c r="V40" s="27" t="s">
        <v>1589</v>
      </c>
      <c r="W40" s="27">
        <v>1</v>
      </c>
    </row>
    <row r="41" spans="1:23" x14ac:dyDescent="0.2">
      <c r="A41" s="1" t="s">
        <v>59</v>
      </c>
      <c r="B41" s="1" t="s">
        <v>59</v>
      </c>
      <c r="D41">
        <v>1</v>
      </c>
      <c r="H41" s="8">
        <f>IFERROR(IF(SEARCH(_xlfn.UNICHAR(64335),data[[#This Row],[huntington_115_gt]])&gt;0,1,0),0)</f>
        <v>0</v>
      </c>
      <c r="I41">
        <f>LEN(data[[#This Row],[control]])</f>
        <v>4</v>
      </c>
      <c r="J41">
        <f>IF(data[[#This Row],[calc_ocr]]=data[[#This Row],[control]],0,1)</f>
        <v>0</v>
      </c>
      <c r="K41" t="s">
        <v>59</v>
      </c>
      <c r="L41" t="s">
        <v>59</v>
      </c>
      <c r="M41">
        <v>1</v>
      </c>
      <c r="R41">
        <v>271</v>
      </c>
      <c r="S41">
        <v>40</v>
      </c>
      <c r="T41">
        <f>SUM(data[[#This Row],[heb]:[other]])</f>
        <v>1</v>
      </c>
    </row>
    <row r="42" spans="1:23" x14ac:dyDescent="0.2">
      <c r="A42" s="1" t="s">
        <v>60</v>
      </c>
      <c r="B42" s="1" t="s">
        <v>60</v>
      </c>
      <c r="D42">
        <v>1</v>
      </c>
      <c r="H42" s="8">
        <f>IFERROR(IF(SEARCH(_xlfn.UNICHAR(64335),data[[#This Row],[huntington_115_gt]])&gt;0,1,0),0)</f>
        <v>0</v>
      </c>
      <c r="I42">
        <f>LEN(data[[#This Row],[control]])</f>
        <v>5</v>
      </c>
      <c r="J42">
        <f>IF(data[[#This Row],[calc_ocr]]=data[[#This Row],[control]],0,1)</f>
        <v>0</v>
      </c>
      <c r="K42" t="s">
        <v>60</v>
      </c>
      <c r="L42" t="s">
        <v>60</v>
      </c>
      <c r="M42">
        <v>1</v>
      </c>
      <c r="R42">
        <v>271</v>
      </c>
      <c r="S42">
        <v>41</v>
      </c>
      <c r="T42">
        <f>SUM(data[[#This Row],[heb]:[other]])</f>
        <v>1</v>
      </c>
    </row>
    <row r="43" spans="1:23" x14ac:dyDescent="0.2">
      <c r="A43" s="1" t="s">
        <v>61</v>
      </c>
      <c r="B43" s="1" t="s">
        <v>61</v>
      </c>
      <c r="F43">
        <v>1</v>
      </c>
      <c r="H43" s="8">
        <f>IFERROR(IF(SEARCH(_xlfn.UNICHAR(64335),data[[#This Row],[huntington_115_gt]])&gt;0,1,0),0)</f>
        <v>0</v>
      </c>
      <c r="I43">
        <f>LEN(data[[#This Row],[control]])</f>
        <v>3</v>
      </c>
      <c r="J43">
        <f>IF(data[[#This Row],[calc_ocr]]=data[[#This Row],[control]],0,1)</f>
        <v>0</v>
      </c>
      <c r="K43" t="s">
        <v>61</v>
      </c>
      <c r="L43" t="s">
        <v>61</v>
      </c>
      <c r="M43">
        <v>1</v>
      </c>
      <c r="R43">
        <v>271</v>
      </c>
      <c r="S43">
        <v>42</v>
      </c>
      <c r="T43">
        <f>SUM(data[[#This Row],[heb]:[other]])</f>
        <v>1</v>
      </c>
    </row>
    <row r="44" spans="1:23" x14ac:dyDescent="0.2">
      <c r="A44" s="1" t="s">
        <v>54</v>
      </c>
      <c r="B44" s="1" t="s">
        <v>54</v>
      </c>
      <c r="G44">
        <v>1</v>
      </c>
      <c r="H44" s="8">
        <f>IFERROR(IF(SEARCH(_xlfn.UNICHAR(64335),data[[#This Row],[huntington_115_gt]])&gt;0,1,0),0)</f>
        <v>0</v>
      </c>
      <c r="I44">
        <f>LEN(data[[#This Row],[control]])</f>
        <v>4</v>
      </c>
      <c r="J44">
        <f>IF(data[[#This Row],[calc_ocr]]=data[[#This Row],[control]],0,1)</f>
        <v>0</v>
      </c>
      <c r="K44" t="s">
        <v>54</v>
      </c>
      <c r="L44" t="s">
        <v>54</v>
      </c>
      <c r="M44">
        <v>1</v>
      </c>
      <c r="R44">
        <v>271</v>
      </c>
      <c r="S44">
        <v>43</v>
      </c>
      <c r="T44">
        <f>SUM(data[[#This Row],[heb]:[other]])</f>
        <v>1</v>
      </c>
    </row>
    <row r="45" spans="1:23" x14ac:dyDescent="0.2">
      <c r="A45" s="1" t="s">
        <v>62</v>
      </c>
      <c r="B45" s="1" t="s">
        <v>63</v>
      </c>
      <c r="C45" s="2" t="s">
        <v>5</v>
      </c>
      <c r="E45">
        <v>1</v>
      </c>
      <c r="H45" s="8">
        <f>IFERROR(IF(SEARCH(_xlfn.UNICHAR(64335),data[[#This Row],[huntington_115_gt]])&gt;0,1,0),0)</f>
        <v>0</v>
      </c>
      <c r="I45">
        <f>LEN(data[[#This Row],[control]])</f>
        <v>4</v>
      </c>
      <c r="J45">
        <f>IF(data[[#This Row],[calc_ocr]]=data[[#This Row],[control]],0,1)</f>
        <v>0</v>
      </c>
      <c r="K45" t="s">
        <v>63</v>
      </c>
      <c r="L45" t="s">
        <v>63</v>
      </c>
      <c r="M45">
        <v>1</v>
      </c>
      <c r="R45">
        <v>271</v>
      </c>
      <c r="S45">
        <v>44</v>
      </c>
      <c r="T45">
        <f>SUM(data[[#This Row],[heb]:[other]])</f>
        <v>1</v>
      </c>
    </row>
    <row r="46" spans="1:23" x14ac:dyDescent="0.2">
      <c r="A46" s="1" t="s">
        <v>58</v>
      </c>
      <c r="B46" s="1" t="s">
        <v>64</v>
      </c>
      <c r="C46" s="5" t="s">
        <v>15</v>
      </c>
      <c r="G46">
        <v>1</v>
      </c>
      <c r="H46" s="8">
        <f>IFERROR(IF(SEARCH(_xlfn.UNICHAR(64335),data[[#This Row],[huntington_115_gt]])&gt;0,1,0),0)</f>
        <v>0</v>
      </c>
      <c r="I46">
        <f>LEN(data[[#This Row],[control]])</f>
        <v>4</v>
      </c>
      <c r="J46">
        <f>IF(data[[#This Row],[calc_ocr]]=data[[#This Row],[control]],0,1)</f>
        <v>1</v>
      </c>
      <c r="K46" t="s">
        <v>64</v>
      </c>
      <c r="L46" t="s">
        <v>58</v>
      </c>
      <c r="M46">
        <v>1</v>
      </c>
      <c r="N46">
        <v>1</v>
      </c>
      <c r="O46" s="27" t="s">
        <v>1460</v>
      </c>
      <c r="P46" t="s">
        <v>1557</v>
      </c>
      <c r="Q46" s="16" t="s">
        <v>1462</v>
      </c>
      <c r="R46">
        <v>271</v>
      </c>
      <c r="S46">
        <v>45</v>
      </c>
      <c r="T46">
        <f>SUM(data[[#This Row],[heb]:[other]])</f>
        <v>1</v>
      </c>
      <c r="V46" s="27" t="s">
        <v>1589</v>
      </c>
      <c r="W46" s="27">
        <v>1</v>
      </c>
    </row>
    <row r="47" spans="1:23" ht="25.5" x14ac:dyDescent="0.2">
      <c r="A47" s="12" t="s">
        <v>65</v>
      </c>
      <c r="B47" s="12" t="s">
        <v>66</v>
      </c>
      <c r="C47" t="s">
        <v>15</v>
      </c>
      <c r="E47">
        <v>1</v>
      </c>
      <c r="H47" s="8">
        <f>IFERROR(IF(SEARCH(_xlfn.UNICHAR(64335),data[[#This Row],[huntington_115_gt]])&gt;0,1,0),0)</f>
        <v>0</v>
      </c>
      <c r="I47">
        <f>LEN(data[[#This Row],[control]])</f>
        <v>8</v>
      </c>
      <c r="J47">
        <f>IF(data[[#This Row],[calc_ocr]]=data[[#This Row],[control]],0,1)</f>
        <v>1</v>
      </c>
      <c r="K47" t="s">
        <v>66</v>
      </c>
      <c r="L47" t="s">
        <v>65</v>
      </c>
      <c r="M47">
        <v>1</v>
      </c>
      <c r="N47">
        <v>1</v>
      </c>
      <c r="O47" s="27" t="s">
        <v>1482</v>
      </c>
      <c r="P47" t="s">
        <v>1478</v>
      </c>
      <c r="Q47" t="s">
        <v>1590</v>
      </c>
      <c r="R47">
        <v>271</v>
      </c>
      <c r="S47">
        <v>46</v>
      </c>
      <c r="T47">
        <f>SUM(data[[#This Row],[heb]:[other]])</f>
        <v>1</v>
      </c>
      <c r="W47" s="27">
        <v>1</v>
      </c>
    </row>
    <row r="48" spans="1:23" x14ac:dyDescent="0.2">
      <c r="A48" s="1" t="s">
        <v>67</v>
      </c>
      <c r="B48" s="1" t="s">
        <v>67</v>
      </c>
      <c r="E48">
        <v>1</v>
      </c>
      <c r="H48" s="8">
        <f>IFERROR(IF(SEARCH(_xlfn.UNICHAR(64335),data[[#This Row],[huntington_115_gt]])&gt;0,1,0),0)</f>
        <v>0</v>
      </c>
      <c r="I48">
        <f>LEN(data[[#This Row],[control]])</f>
        <v>6</v>
      </c>
      <c r="J48">
        <f>IF(data[[#This Row],[calc_ocr]]=data[[#This Row],[control]],0,1)</f>
        <v>0</v>
      </c>
      <c r="K48" t="s">
        <v>67</v>
      </c>
      <c r="L48" t="s">
        <v>67</v>
      </c>
      <c r="M48">
        <v>1</v>
      </c>
      <c r="R48">
        <v>271</v>
      </c>
      <c r="S48">
        <v>47</v>
      </c>
      <c r="T48">
        <f>SUM(data[[#This Row],[heb]:[other]])</f>
        <v>1</v>
      </c>
    </row>
    <row r="49" spans="1:23" x14ac:dyDescent="0.2">
      <c r="A49" s="1" t="s">
        <v>68</v>
      </c>
      <c r="B49" s="1" t="s">
        <v>68</v>
      </c>
      <c r="F49">
        <v>1</v>
      </c>
      <c r="H49" s="8">
        <f>IFERROR(IF(SEARCH(_xlfn.UNICHAR(64335),data[[#This Row],[huntington_115_gt]])&gt;0,1,0),0)</f>
        <v>1</v>
      </c>
      <c r="I49">
        <f>LEN(data[[#This Row],[control]])</f>
        <v>2</v>
      </c>
      <c r="J49">
        <f>IF(data[[#This Row],[calc_ocr]]=data[[#This Row],[control]],0,1)</f>
        <v>0</v>
      </c>
      <c r="K49" t="s">
        <v>68</v>
      </c>
      <c r="L49" t="s">
        <v>68</v>
      </c>
      <c r="M49">
        <v>1</v>
      </c>
      <c r="R49">
        <v>271</v>
      </c>
      <c r="S49">
        <v>48</v>
      </c>
      <c r="T49">
        <f>SUM(data[[#This Row],[heb]:[other]])</f>
        <v>1</v>
      </c>
    </row>
    <row r="50" spans="1:23" x14ac:dyDescent="0.2">
      <c r="A50" s="1" t="s">
        <v>69</v>
      </c>
      <c r="B50" s="1" t="s">
        <v>69</v>
      </c>
      <c r="F50">
        <v>1</v>
      </c>
      <c r="H50" s="8">
        <f>IFERROR(IF(SEARCH(_xlfn.UNICHAR(64335),data[[#This Row],[huntington_115_gt]])&gt;0,1,0),0)</f>
        <v>0</v>
      </c>
      <c r="I50">
        <f>LEN(data[[#This Row],[control]])</f>
        <v>3</v>
      </c>
      <c r="J50">
        <f>IF(data[[#This Row],[calc_ocr]]=data[[#This Row],[control]],0,1)</f>
        <v>0</v>
      </c>
      <c r="K50" t="s">
        <v>69</v>
      </c>
      <c r="L50" t="s">
        <v>69</v>
      </c>
      <c r="M50">
        <v>1</v>
      </c>
      <c r="R50">
        <v>271</v>
      </c>
      <c r="S50">
        <v>49</v>
      </c>
      <c r="T50">
        <f>SUM(data[[#This Row],[heb]:[other]])</f>
        <v>1</v>
      </c>
    </row>
    <row r="51" spans="1:23" x14ac:dyDescent="0.2">
      <c r="A51" s="1" t="s">
        <v>70</v>
      </c>
      <c r="B51" s="1" t="s">
        <v>71</v>
      </c>
      <c r="E51">
        <v>1</v>
      </c>
      <c r="H51" s="8">
        <f>IFERROR(IF(SEARCH(_xlfn.UNICHAR(64335),data[[#This Row],[huntington_115_gt]])&gt;0,1,0),0)</f>
        <v>0</v>
      </c>
      <c r="I51">
        <f>LEN(data[[#This Row],[control]])</f>
        <v>7</v>
      </c>
      <c r="J51">
        <v>0</v>
      </c>
      <c r="K51" t="s">
        <v>71</v>
      </c>
      <c r="L51" t="s">
        <v>70</v>
      </c>
      <c r="M51">
        <v>1</v>
      </c>
      <c r="R51">
        <v>271</v>
      </c>
      <c r="S51">
        <v>50</v>
      </c>
      <c r="T51">
        <f>SUM(data[[#This Row],[heb]:[other]])</f>
        <v>1</v>
      </c>
    </row>
    <row r="52" spans="1:23" ht="25.5" x14ac:dyDescent="0.2">
      <c r="A52" s="12" t="s">
        <v>72</v>
      </c>
      <c r="B52" s="12" t="s">
        <v>73</v>
      </c>
      <c r="C52" t="s">
        <v>49</v>
      </c>
      <c r="E52">
        <v>1</v>
      </c>
      <c r="H52" s="8">
        <f>IFERROR(IF(SEARCH(_xlfn.UNICHAR(64335),data[[#This Row],[huntington_115_gt]])&gt;0,1,0),0)</f>
        <v>0</v>
      </c>
      <c r="I52">
        <f>LEN(data[[#This Row],[control]])</f>
        <v>7</v>
      </c>
      <c r="J52">
        <f>IF(data[[#This Row],[calc_ocr]]=data[[#This Row],[control]],0,1)</f>
        <v>1</v>
      </c>
      <c r="K52" t="s">
        <v>73</v>
      </c>
      <c r="L52" t="s">
        <v>72</v>
      </c>
      <c r="M52">
        <v>1</v>
      </c>
      <c r="N52">
        <v>2</v>
      </c>
      <c r="O52" s="27" t="s">
        <v>1485</v>
      </c>
      <c r="P52" t="s">
        <v>1481</v>
      </c>
      <c r="Q52" t="s">
        <v>1783</v>
      </c>
      <c r="R52">
        <v>271</v>
      </c>
      <c r="S52">
        <v>51</v>
      </c>
      <c r="T52">
        <f>SUM(data[[#This Row],[heb]:[other]])</f>
        <v>1</v>
      </c>
      <c r="V52" s="27" t="s">
        <v>1550</v>
      </c>
      <c r="W52" s="27">
        <v>1</v>
      </c>
    </row>
    <row r="53" spans="1:23" x14ac:dyDescent="0.2">
      <c r="A53" s="1" t="s">
        <v>74</v>
      </c>
      <c r="B53" s="1" t="s">
        <v>74</v>
      </c>
      <c r="E53">
        <v>1</v>
      </c>
      <c r="H53" s="8">
        <f>IFERROR(IF(SEARCH(_xlfn.UNICHAR(64335),data[[#This Row],[huntington_115_gt]])&gt;0,1,0),0)</f>
        <v>0</v>
      </c>
      <c r="I53">
        <f>LEN(data[[#This Row],[control]])</f>
        <v>6</v>
      </c>
      <c r="J53">
        <f>IF(data[[#This Row],[calc_ocr]]=data[[#This Row],[control]],0,1)</f>
        <v>0</v>
      </c>
      <c r="K53" t="s">
        <v>74</v>
      </c>
      <c r="L53" t="s">
        <v>74</v>
      </c>
      <c r="M53">
        <v>1</v>
      </c>
      <c r="R53">
        <v>271</v>
      </c>
      <c r="S53">
        <v>52</v>
      </c>
      <c r="T53">
        <f>SUM(data[[#This Row],[heb]:[other]])</f>
        <v>1</v>
      </c>
    </row>
    <row r="54" spans="1:23" x14ac:dyDescent="0.2">
      <c r="A54" s="3"/>
      <c r="B54" s="4" t="s">
        <v>6</v>
      </c>
      <c r="C54" s="3" t="s">
        <v>34</v>
      </c>
      <c r="F54">
        <v>1</v>
      </c>
      <c r="H54" s="8">
        <f>IFERROR(IF(SEARCH(_xlfn.UNICHAR(64335),data[[#This Row],[huntington_115_gt]])&gt;0,1,0),0)</f>
        <v>0</v>
      </c>
      <c r="I54">
        <f>LEN(data[[#This Row],[control]])</f>
        <v>2</v>
      </c>
      <c r="J54">
        <v>0</v>
      </c>
      <c r="K54" t="s">
        <v>6</v>
      </c>
      <c r="L54" t="s">
        <v>6</v>
      </c>
      <c r="M54">
        <v>1</v>
      </c>
      <c r="R54">
        <v>271</v>
      </c>
      <c r="S54">
        <v>53</v>
      </c>
      <c r="T54">
        <f>SUM(data[[#This Row],[heb]:[other]])</f>
        <v>1</v>
      </c>
    </row>
    <row r="55" spans="1:23" x14ac:dyDescent="0.2">
      <c r="A55" s="1" t="s">
        <v>75</v>
      </c>
      <c r="B55" s="1" t="s">
        <v>75</v>
      </c>
      <c r="E55">
        <v>1</v>
      </c>
      <c r="H55" s="8">
        <f>IFERROR(IF(SEARCH(_xlfn.UNICHAR(64335),data[[#This Row],[huntington_115_gt]])&gt;0,1,0),0)</f>
        <v>0</v>
      </c>
      <c r="I55">
        <f>LEN(data[[#This Row],[control]])</f>
        <v>3</v>
      </c>
      <c r="J55">
        <f>IF(data[[#This Row],[calc_ocr]]=data[[#This Row],[control]],0,1)</f>
        <v>0</v>
      </c>
      <c r="K55" t="s">
        <v>75</v>
      </c>
      <c r="L55" t="s">
        <v>75</v>
      </c>
      <c r="M55">
        <v>1</v>
      </c>
      <c r="R55">
        <v>271</v>
      </c>
      <c r="S55">
        <v>54</v>
      </c>
      <c r="T55">
        <f>SUM(data[[#This Row],[heb]:[other]])</f>
        <v>1</v>
      </c>
    </row>
    <row r="56" spans="1:23" x14ac:dyDescent="0.2">
      <c r="A56" s="1" t="s">
        <v>76</v>
      </c>
      <c r="B56" s="1" t="s">
        <v>76</v>
      </c>
      <c r="D56">
        <v>1</v>
      </c>
      <c r="H56" s="8">
        <f>IFERROR(IF(SEARCH(_xlfn.UNICHAR(64335),data[[#This Row],[huntington_115_gt]])&gt;0,1,0),0)</f>
        <v>0</v>
      </c>
      <c r="I56">
        <f>LEN(data[[#This Row],[control]])</f>
        <v>3</v>
      </c>
      <c r="J56">
        <f>IF(data[[#This Row],[calc_ocr]]=data[[#This Row],[control]],0,1)</f>
        <v>0</v>
      </c>
      <c r="K56" t="s">
        <v>76</v>
      </c>
      <c r="L56" t="s">
        <v>76</v>
      </c>
      <c r="M56">
        <v>1</v>
      </c>
      <c r="R56">
        <v>271</v>
      </c>
      <c r="S56">
        <v>55</v>
      </c>
      <c r="T56">
        <f>SUM(data[[#This Row],[heb]:[other]])</f>
        <v>1</v>
      </c>
    </row>
    <row r="57" spans="1:23" ht="25.5" x14ac:dyDescent="0.2">
      <c r="A57" s="1" t="s">
        <v>77</v>
      </c>
      <c r="B57" s="1" t="s">
        <v>78</v>
      </c>
      <c r="C57" s="5" t="s">
        <v>15</v>
      </c>
      <c r="E57">
        <v>1</v>
      </c>
      <c r="H57" s="8">
        <f>IFERROR(IF(SEARCH(_xlfn.UNICHAR(64335),data[[#This Row],[huntington_115_gt]])&gt;0,1,0),0)</f>
        <v>0</v>
      </c>
      <c r="I57">
        <f>LEN(data[[#This Row],[control]])</f>
        <v>6</v>
      </c>
      <c r="J57">
        <f>IF(data[[#This Row],[calc_ocr]]=data[[#This Row],[control]],0,1)</f>
        <v>1</v>
      </c>
      <c r="K57" t="s">
        <v>78</v>
      </c>
      <c r="L57" t="s">
        <v>1407</v>
      </c>
      <c r="M57">
        <v>1</v>
      </c>
      <c r="N57">
        <v>1</v>
      </c>
      <c r="O57" s="27" t="s">
        <v>1484</v>
      </c>
      <c r="P57" t="s">
        <v>1490</v>
      </c>
      <c r="Q57" t="s">
        <v>1591</v>
      </c>
      <c r="R57">
        <v>271</v>
      </c>
      <c r="S57">
        <v>56</v>
      </c>
      <c r="T57">
        <f>SUM(data[[#This Row],[heb]:[other]])</f>
        <v>1</v>
      </c>
      <c r="V57" s="27" t="s">
        <v>1551</v>
      </c>
      <c r="W57" s="27">
        <v>1</v>
      </c>
    </row>
    <row r="58" spans="1:23" x14ac:dyDescent="0.2">
      <c r="A58" s="1" t="s">
        <v>2</v>
      </c>
      <c r="B58" s="4" t="s">
        <v>11</v>
      </c>
      <c r="C58" s="3" t="s">
        <v>34</v>
      </c>
      <c r="F58">
        <v>1</v>
      </c>
      <c r="H58" s="8">
        <f>IFERROR(IF(SEARCH(_xlfn.UNICHAR(64335),data[[#This Row],[huntington_115_gt]])&gt;0,1,0),0)</f>
        <v>1</v>
      </c>
      <c r="I58">
        <f>LEN(data[[#This Row],[control]])</f>
        <v>1</v>
      </c>
      <c r="J58">
        <f>IF(data[[#This Row],[calc_ocr]]=data[[#This Row],[control]],0,1)</f>
        <v>1</v>
      </c>
      <c r="K58" t="s">
        <v>11</v>
      </c>
      <c r="L58" t="s">
        <v>2</v>
      </c>
      <c r="M58">
        <v>1</v>
      </c>
      <c r="N58">
        <v>1</v>
      </c>
      <c r="O58" s="27" t="s">
        <v>1466</v>
      </c>
      <c r="P58" t="s">
        <v>1466</v>
      </c>
      <c r="Q58" t="s">
        <v>1358</v>
      </c>
      <c r="R58">
        <v>271</v>
      </c>
      <c r="S58">
        <v>57</v>
      </c>
      <c r="T58">
        <f>SUM(data[[#This Row],[heb]:[other]])</f>
        <v>1</v>
      </c>
      <c r="W58" s="27">
        <v>1</v>
      </c>
    </row>
    <row r="59" spans="1:23" x14ac:dyDescent="0.2">
      <c r="A59" s="1" t="s">
        <v>80</v>
      </c>
      <c r="B59" s="1" t="s">
        <v>81</v>
      </c>
      <c r="C59" s="2" t="s">
        <v>5</v>
      </c>
      <c r="E59">
        <v>1</v>
      </c>
      <c r="H59" s="8">
        <f>IFERROR(IF(SEARCH(_xlfn.UNICHAR(64335),data[[#This Row],[huntington_115_gt]])&gt;0,1,0),0)</f>
        <v>0</v>
      </c>
      <c r="I59">
        <f>LEN(data[[#This Row],[control]])</f>
        <v>4</v>
      </c>
      <c r="J59">
        <f>IF(data[[#This Row],[calc_ocr]]=data[[#This Row],[control]],0,1)</f>
        <v>0</v>
      </c>
      <c r="K59" t="s">
        <v>81</v>
      </c>
      <c r="L59" t="s">
        <v>81</v>
      </c>
      <c r="M59">
        <v>1</v>
      </c>
      <c r="R59">
        <v>271</v>
      </c>
      <c r="S59">
        <v>58</v>
      </c>
      <c r="T59">
        <f>SUM(data[[#This Row],[heb]:[other]])</f>
        <v>1</v>
      </c>
    </row>
    <row r="60" spans="1:23" x14ac:dyDescent="0.2">
      <c r="A60" s="1" t="s">
        <v>82</v>
      </c>
      <c r="B60" s="1" t="s">
        <v>82</v>
      </c>
      <c r="F60">
        <v>1</v>
      </c>
      <c r="H60" s="8">
        <f>IFERROR(IF(SEARCH(_xlfn.UNICHAR(64335),data[[#This Row],[huntington_115_gt]])&gt;0,1,0),0)</f>
        <v>0</v>
      </c>
      <c r="I60">
        <f>LEN(data[[#This Row],[control]])</f>
        <v>3</v>
      </c>
      <c r="J60">
        <f>IF(data[[#This Row],[calc_ocr]]=data[[#This Row],[control]],0,1)</f>
        <v>0</v>
      </c>
      <c r="K60" t="s">
        <v>82</v>
      </c>
      <c r="L60" t="s">
        <v>82</v>
      </c>
      <c r="M60">
        <v>1</v>
      </c>
      <c r="R60">
        <v>271</v>
      </c>
      <c r="S60">
        <v>59</v>
      </c>
      <c r="T60">
        <f>SUM(data[[#This Row],[heb]:[other]])</f>
        <v>1</v>
      </c>
    </row>
    <row r="61" spans="1:23" x14ac:dyDescent="0.2">
      <c r="A61" s="1" t="s">
        <v>83</v>
      </c>
      <c r="B61" s="1" t="s">
        <v>83</v>
      </c>
      <c r="E61">
        <v>1</v>
      </c>
      <c r="H61" s="8">
        <f>IFERROR(IF(SEARCH(_xlfn.UNICHAR(64335),data[[#This Row],[huntington_115_gt]])&gt;0,1,0),0)</f>
        <v>0</v>
      </c>
      <c r="I61">
        <f>LEN(data[[#This Row],[control]])</f>
        <v>5</v>
      </c>
      <c r="J61">
        <f>IF(data[[#This Row],[calc_ocr]]=data[[#This Row],[control]],0,1)</f>
        <v>0</v>
      </c>
      <c r="K61" t="s">
        <v>83</v>
      </c>
      <c r="L61" t="s">
        <v>83</v>
      </c>
      <c r="M61">
        <v>1</v>
      </c>
      <c r="R61">
        <v>271</v>
      </c>
      <c r="S61">
        <v>60</v>
      </c>
      <c r="T61">
        <f>SUM(data[[#This Row],[heb]:[other]])</f>
        <v>1</v>
      </c>
    </row>
    <row r="62" spans="1:23" x14ac:dyDescent="0.2">
      <c r="A62" s="1" t="s">
        <v>84</v>
      </c>
      <c r="B62" s="1" t="s">
        <v>85</v>
      </c>
      <c r="C62" s="2" t="s">
        <v>5</v>
      </c>
      <c r="E62">
        <v>1</v>
      </c>
      <c r="H62" s="8">
        <f>IFERROR(IF(SEARCH(_xlfn.UNICHAR(64335),data[[#This Row],[huntington_115_gt]])&gt;0,1,0),0)</f>
        <v>0</v>
      </c>
      <c r="I62">
        <f>LEN(data[[#This Row],[control]])</f>
        <v>4</v>
      </c>
      <c r="J62">
        <f>IF(data[[#This Row],[calc_ocr]]=data[[#This Row],[control]],0,1)</f>
        <v>0</v>
      </c>
      <c r="K62" t="s">
        <v>85</v>
      </c>
      <c r="L62" t="s">
        <v>85</v>
      </c>
      <c r="M62">
        <v>1</v>
      </c>
      <c r="R62">
        <v>271</v>
      </c>
      <c r="S62">
        <v>61</v>
      </c>
      <c r="T62">
        <f>SUM(data[[#This Row],[heb]:[other]])</f>
        <v>1</v>
      </c>
    </row>
    <row r="63" spans="1:23" x14ac:dyDescent="0.2">
      <c r="A63" s="1" t="s">
        <v>86</v>
      </c>
      <c r="B63" s="4" t="s">
        <v>87</v>
      </c>
      <c r="C63" s="6" t="s">
        <v>49</v>
      </c>
      <c r="E63">
        <v>1</v>
      </c>
      <c r="H63" s="8">
        <f>IFERROR(IF(SEARCH(_xlfn.UNICHAR(64335),data[[#This Row],[huntington_115_gt]])&gt;0,1,0),0)</f>
        <v>0</v>
      </c>
      <c r="I63">
        <f>LEN(data[[#This Row],[control]])</f>
        <v>6</v>
      </c>
      <c r="J63">
        <v>0</v>
      </c>
      <c r="K63" t="s">
        <v>87</v>
      </c>
      <c r="L63" t="s">
        <v>87</v>
      </c>
      <c r="M63">
        <v>1</v>
      </c>
      <c r="R63">
        <v>271</v>
      </c>
      <c r="S63">
        <v>62</v>
      </c>
      <c r="T63">
        <f>SUM(data[[#This Row],[heb]:[other]])</f>
        <v>1</v>
      </c>
    </row>
    <row r="64" spans="1:23" x14ac:dyDescent="0.2">
      <c r="A64" s="1" t="s">
        <v>88</v>
      </c>
      <c r="B64" s="1" t="s">
        <v>89</v>
      </c>
      <c r="C64" s="5" t="s">
        <v>15</v>
      </c>
      <c r="E64">
        <v>1</v>
      </c>
      <c r="H64" s="8">
        <f>IFERROR(IF(SEARCH(_xlfn.UNICHAR(64335),data[[#This Row],[huntington_115_gt]])&gt;0,1,0),0)</f>
        <v>0</v>
      </c>
      <c r="I64">
        <f>LEN(data[[#This Row],[control]])</f>
        <v>6</v>
      </c>
      <c r="J64">
        <v>0</v>
      </c>
      <c r="K64" t="s">
        <v>89</v>
      </c>
      <c r="L64" t="s">
        <v>89</v>
      </c>
      <c r="M64">
        <v>1</v>
      </c>
      <c r="R64">
        <v>271</v>
      </c>
      <c r="S64">
        <v>63</v>
      </c>
      <c r="T64">
        <f>SUM(data[[#This Row],[heb]:[other]])</f>
        <v>1</v>
      </c>
    </row>
    <row r="65" spans="1:24" x14ac:dyDescent="0.2">
      <c r="A65" s="1" t="s">
        <v>90</v>
      </c>
      <c r="B65" s="4" t="s">
        <v>91</v>
      </c>
      <c r="C65" s="5" t="s">
        <v>15</v>
      </c>
      <c r="E65">
        <v>1</v>
      </c>
      <c r="H65" s="8">
        <f>IFERROR(IF(SEARCH(_xlfn.UNICHAR(64335),data[[#This Row],[huntington_115_gt]])&gt;0,1,0),0)</f>
        <v>0</v>
      </c>
      <c r="I65">
        <f>LEN(data[[#This Row],[control]])</f>
        <v>6</v>
      </c>
      <c r="J65">
        <v>0</v>
      </c>
      <c r="K65" t="s">
        <v>91</v>
      </c>
      <c r="L65" t="s">
        <v>91</v>
      </c>
      <c r="M65">
        <v>1</v>
      </c>
      <c r="R65">
        <v>271</v>
      </c>
      <c r="S65">
        <v>64</v>
      </c>
      <c r="T65">
        <f>SUM(data[[#This Row],[heb]:[other]])</f>
        <v>1</v>
      </c>
    </row>
    <row r="66" spans="1:24" x14ac:dyDescent="0.2">
      <c r="A66" s="1" t="s">
        <v>92</v>
      </c>
      <c r="B66" s="4" t="s">
        <v>93</v>
      </c>
      <c r="C66" s="3" t="s">
        <v>34</v>
      </c>
      <c r="E66">
        <v>1</v>
      </c>
      <c r="H66" s="8">
        <f>IFERROR(IF(SEARCH(_xlfn.UNICHAR(64335),data[[#This Row],[huntington_115_gt]])&gt;0,1,0),0)</f>
        <v>0</v>
      </c>
      <c r="I66">
        <f>LEN(data[[#This Row],[control]])</f>
        <v>2</v>
      </c>
      <c r="J66">
        <f>IF(data[[#This Row],[calc_ocr]]=data[[#This Row],[control]],0,1)</f>
        <v>1</v>
      </c>
      <c r="K66" t="s">
        <v>93</v>
      </c>
      <c r="L66" t="s">
        <v>92</v>
      </c>
      <c r="M66">
        <v>1</v>
      </c>
      <c r="N66">
        <v>4</v>
      </c>
      <c r="O66" s="27" t="s">
        <v>1562</v>
      </c>
      <c r="P66" t="s">
        <v>1555</v>
      </c>
      <c r="Q66" t="s">
        <v>1723</v>
      </c>
      <c r="R66">
        <v>271</v>
      </c>
      <c r="S66">
        <v>65</v>
      </c>
      <c r="T66">
        <f>SUM(data[[#This Row],[heb]:[other]])</f>
        <v>1</v>
      </c>
      <c r="V66" s="27" t="s">
        <v>1567</v>
      </c>
      <c r="W66" s="27">
        <v>1</v>
      </c>
    </row>
    <row r="67" spans="1:24" x14ac:dyDescent="0.2">
      <c r="A67" s="1" t="s">
        <v>94</v>
      </c>
      <c r="B67" s="4" t="s">
        <v>95</v>
      </c>
      <c r="C67" s="6" t="s">
        <v>49</v>
      </c>
      <c r="E67">
        <v>1</v>
      </c>
      <c r="H67" s="8">
        <f>IFERROR(IF(SEARCH(_xlfn.UNICHAR(64335),data[[#This Row],[huntington_115_gt]])&gt;0,1,0),0)</f>
        <v>0</v>
      </c>
      <c r="I67">
        <f>LEN(data[[#This Row],[control]])</f>
        <v>5</v>
      </c>
      <c r="J67">
        <f>IF(data[[#This Row],[calc_ocr]]=data[[#This Row],[control]],0,1)</f>
        <v>1</v>
      </c>
      <c r="K67" t="s">
        <v>95</v>
      </c>
      <c r="L67" t="s">
        <v>94</v>
      </c>
      <c r="M67">
        <v>1</v>
      </c>
      <c r="N67">
        <v>2</v>
      </c>
      <c r="O67" s="27" t="s">
        <v>1485</v>
      </c>
      <c r="P67" t="s">
        <v>1481</v>
      </c>
      <c r="Q67" t="s">
        <v>1724</v>
      </c>
      <c r="R67">
        <v>271</v>
      </c>
      <c r="S67">
        <v>66</v>
      </c>
      <c r="T67">
        <f>SUM(data[[#This Row],[heb]:[other]])</f>
        <v>1</v>
      </c>
      <c r="W67" s="27">
        <v>1</v>
      </c>
    </row>
    <row r="68" spans="1:24" x14ac:dyDescent="0.2">
      <c r="A68" s="1" t="s">
        <v>96</v>
      </c>
      <c r="B68" s="1" t="s">
        <v>97</v>
      </c>
      <c r="C68" s="2" t="s">
        <v>5</v>
      </c>
      <c r="E68">
        <v>1</v>
      </c>
      <c r="H68" s="8">
        <f>IFERROR(IF(SEARCH(_xlfn.UNICHAR(64335),data[[#This Row],[huntington_115_gt]])&gt;0,1,0),0)</f>
        <v>0</v>
      </c>
      <c r="I68">
        <f>LEN(data[[#This Row],[control]])</f>
        <v>5</v>
      </c>
      <c r="J68">
        <f>IF(data[[#This Row],[calc_ocr]]=data[[#This Row],[control]],0,1)</f>
        <v>0</v>
      </c>
      <c r="K68" t="s">
        <v>97</v>
      </c>
      <c r="L68" t="s">
        <v>97</v>
      </c>
      <c r="M68">
        <v>1</v>
      </c>
      <c r="R68">
        <v>271</v>
      </c>
      <c r="S68">
        <v>67</v>
      </c>
      <c r="T68">
        <f>SUM(data[[#This Row],[heb]:[other]])</f>
        <v>1</v>
      </c>
    </row>
    <row r="69" spans="1:24" x14ac:dyDescent="0.2">
      <c r="A69" s="1" t="s">
        <v>98</v>
      </c>
      <c r="B69" s="1" t="s">
        <v>98</v>
      </c>
      <c r="F69">
        <v>1</v>
      </c>
      <c r="H69" s="8">
        <f>IFERROR(IF(SEARCH(_xlfn.UNICHAR(64335),data[[#This Row],[huntington_115_gt]])&gt;0,1,0),0)</f>
        <v>0</v>
      </c>
      <c r="I69">
        <f>LEN(data[[#This Row],[control]])</f>
        <v>6</v>
      </c>
      <c r="J69">
        <f>IF(data[[#This Row],[calc_ocr]]=data[[#This Row],[control]],0,1)</f>
        <v>0</v>
      </c>
      <c r="K69" t="s">
        <v>98</v>
      </c>
      <c r="L69" t="s">
        <v>98</v>
      </c>
      <c r="M69">
        <v>1</v>
      </c>
      <c r="R69">
        <v>271</v>
      </c>
      <c r="S69">
        <v>68</v>
      </c>
      <c r="T69">
        <f>SUM(data[[#This Row],[heb]:[other]])</f>
        <v>1</v>
      </c>
    </row>
    <row r="70" spans="1:24" x14ac:dyDescent="0.2">
      <c r="A70" s="1" t="s">
        <v>99</v>
      </c>
      <c r="B70" s="1" t="s">
        <v>99</v>
      </c>
      <c r="E70">
        <v>1</v>
      </c>
      <c r="H70" s="8">
        <f>IFERROR(IF(SEARCH(_xlfn.UNICHAR(64335),data[[#This Row],[huntington_115_gt]])&gt;0,1,0),0)</f>
        <v>0</v>
      </c>
      <c r="I70">
        <f>LEN(data[[#This Row],[control]])</f>
        <v>3</v>
      </c>
      <c r="J70">
        <f>IF(data[[#This Row],[calc_ocr]]=data[[#This Row],[control]],0,1)</f>
        <v>0</v>
      </c>
      <c r="K70" t="s">
        <v>99</v>
      </c>
      <c r="L70" t="s">
        <v>99</v>
      </c>
      <c r="M70">
        <v>1</v>
      </c>
      <c r="R70">
        <v>271</v>
      </c>
      <c r="S70">
        <v>69</v>
      </c>
      <c r="T70">
        <f>SUM(data[[#This Row],[heb]:[other]])</f>
        <v>1</v>
      </c>
    </row>
    <row r="71" spans="1:24" x14ac:dyDescent="0.2">
      <c r="A71" s="1" t="s">
        <v>102</v>
      </c>
      <c r="B71" s="4" t="s">
        <v>100</v>
      </c>
      <c r="C71" s="3" t="s">
        <v>34</v>
      </c>
      <c r="E71">
        <v>1</v>
      </c>
      <c r="H71" s="8">
        <f>IFERROR(IF(SEARCH(_xlfn.UNICHAR(64335),data[[#This Row],[huntington_115_gt]])&gt;0,1,0),0)</f>
        <v>0</v>
      </c>
      <c r="I71">
        <f>LEN(data[[#This Row],[control]])</f>
        <v>4</v>
      </c>
      <c r="J71">
        <v>0</v>
      </c>
      <c r="K71" t="s">
        <v>100</v>
      </c>
      <c r="L71" t="s">
        <v>100</v>
      </c>
      <c r="M71">
        <v>1</v>
      </c>
      <c r="R71">
        <v>271</v>
      </c>
      <c r="S71">
        <v>70</v>
      </c>
      <c r="T71">
        <f>SUM(data[[#This Row],[heb]:[other]])</f>
        <v>1</v>
      </c>
    </row>
    <row r="72" spans="1:24" x14ac:dyDescent="0.2">
      <c r="A72" s="3"/>
      <c r="B72" s="4" t="s">
        <v>101</v>
      </c>
      <c r="C72" s="3" t="s">
        <v>34</v>
      </c>
      <c r="F72">
        <v>1</v>
      </c>
      <c r="H72" s="8">
        <f>IFERROR(IF(SEARCH(_xlfn.UNICHAR(64335),data[[#This Row],[huntington_115_gt]])&gt;0,1,0),0)</f>
        <v>0</v>
      </c>
      <c r="I72">
        <f>LEN(data[[#This Row],[control]])</f>
        <v>3</v>
      </c>
      <c r="J72">
        <v>0</v>
      </c>
      <c r="K72" t="s">
        <v>101</v>
      </c>
      <c r="L72" t="s">
        <v>101</v>
      </c>
      <c r="M72">
        <v>1</v>
      </c>
      <c r="R72">
        <v>271</v>
      </c>
      <c r="S72">
        <v>71</v>
      </c>
      <c r="T72">
        <f>SUM(data[[#This Row],[heb]:[other]])</f>
        <v>1</v>
      </c>
    </row>
    <row r="73" spans="1:24" x14ac:dyDescent="0.2">
      <c r="A73" s="1"/>
      <c r="B73" s="4" t="s">
        <v>103</v>
      </c>
      <c r="C73" s="5" t="s">
        <v>15</v>
      </c>
      <c r="F73">
        <v>1</v>
      </c>
      <c r="H73" s="8">
        <f>IFERROR(IF(SEARCH(_xlfn.UNICHAR(64335),data[[#This Row],[huntington_115_gt]])&gt;0,1,0),0)</f>
        <v>0</v>
      </c>
      <c r="I73">
        <v>3</v>
      </c>
      <c r="J73">
        <v>0</v>
      </c>
      <c r="K73" t="s">
        <v>103</v>
      </c>
      <c r="L73" t="s">
        <v>103</v>
      </c>
      <c r="M73">
        <v>1</v>
      </c>
      <c r="R73">
        <v>271</v>
      </c>
      <c r="S73">
        <v>72</v>
      </c>
      <c r="T73">
        <f>SUM(data[[#This Row],[heb]:[other]])</f>
        <v>1</v>
      </c>
    </row>
    <row r="74" spans="1:24" x14ac:dyDescent="0.2">
      <c r="A74" s="1" t="s">
        <v>104</v>
      </c>
      <c r="B74" s="1" t="s">
        <v>105</v>
      </c>
      <c r="C74" s="5" t="s">
        <v>15</v>
      </c>
      <c r="G74">
        <v>1</v>
      </c>
      <c r="H74" s="8">
        <f>IFERROR(IF(SEARCH(_xlfn.UNICHAR(64335),data[[#This Row],[huntington_115_gt]])&gt;0,1,0),0)</f>
        <v>0</v>
      </c>
      <c r="I74">
        <f>LEN(data[[#This Row],[control]])</f>
        <v>5</v>
      </c>
      <c r="J74">
        <f>IF(data[[#This Row],[calc_ocr]]=data[[#This Row],[control]],0,1)</f>
        <v>1</v>
      </c>
      <c r="K74" t="s">
        <v>105</v>
      </c>
      <c r="L74" t="s">
        <v>104</v>
      </c>
      <c r="M74">
        <v>1</v>
      </c>
      <c r="N74">
        <v>1</v>
      </c>
      <c r="O74" s="27" t="s">
        <v>1460</v>
      </c>
      <c r="P74" t="s">
        <v>1557</v>
      </c>
      <c r="Q74" t="s">
        <v>1568</v>
      </c>
      <c r="R74">
        <v>271</v>
      </c>
      <c r="S74">
        <v>73</v>
      </c>
      <c r="T74">
        <f>SUM(data[[#This Row],[heb]:[other]])</f>
        <v>1</v>
      </c>
      <c r="V74" s="27" t="s">
        <v>1589</v>
      </c>
      <c r="W74" s="27">
        <v>1</v>
      </c>
    </row>
    <row r="75" spans="1:24" x14ac:dyDescent="0.2">
      <c r="A75" s="1" t="s">
        <v>106</v>
      </c>
      <c r="B75" s="7"/>
      <c r="C75" s="3" t="s">
        <v>34</v>
      </c>
      <c r="D75">
        <v>1</v>
      </c>
      <c r="H75" s="8">
        <f>IFERROR(IF(SEARCH(_xlfn.UNICHAR(64335),data[[#This Row],[huntington_115_gt]])&gt;0,1,0),0)</f>
        <v>0</v>
      </c>
      <c r="I75">
        <f>LEN(data[[#This Row],[control]])</f>
        <v>6</v>
      </c>
      <c r="J75">
        <f>IF(data[[#This Row],[calc_ocr]]=data[[#This Row],[control]],0,1)</f>
        <v>1</v>
      </c>
      <c r="K75">
        <v>0</v>
      </c>
      <c r="L75" t="s">
        <v>106</v>
      </c>
      <c r="M75">
        <v>1</v>
      </c>
      <c r="N75">
        <v>1</v>
      </c>
      <c r="O75" s="27" t="s">
        <v>1485</v>
      </c>
      <c r="P75" t="s">
        <v>1479</v>
      </c>
      <c r="Q75" t="s">
        <v>106</v>
      </c>
      <c r="R75">
        <v>271</v>
      </c>
      <c r="S75">
        <v>74</v>
      </c>
      <c r="T75">
        <f>SUM(data[[#This Row],[heb]:[other]])</f>
        <v>1</v>
      </c>
      <c r="V75" s="27" t="s">
        <v>1472</v>
      </c>
      <c r="X75" t="s">
        <v>1511</v>
      </c>
    </row>
    <row r="76" spans="1:24" x14ac:dyDescent="0.2">
      <c r="A76" s="1" t="s">
        <v>107</v>
      </c>
      <c r="B76" s="1" t="s">
        <v>107</v>
      </c>
      <c r="D76">
        <v>1</v>
      </c>
      <c r="H76" s="8">
        <f>IFERROR(IF(SEARCH(_xlfn.UNICHAR(64335),data[[#This Row],[huntington_115_gt]])&gt;0,1,0),0)</f>
        <v>0</v>
      </c>
      <c r="I76">
        <f>LEN(data[[#This Row],[control]])</f>
        <v>3</v>
      </c>
      <c r="J76">
        <f>IF(data[[#This Row],[calc_ocr]]=data[[#This Row],[control]],0,1)</f>
        <v>0</v>
      </c>
      <c r="K76" t="s">
        <v>107</v>
      </c>
      <c r="L76" t="s">
        <v>107</v>
      </c>
      <c r="M76">
        <v>1</v>
      </c>
      <c r="R76">
        <v>271</v>
      </c>
      <c r="S76">
        <v>75</v>
      </c>
      <c r="T76">
        <f>SUM(data[[#This Row],[heb]:[other]])</f>
        <v>1</v>
      </c>
    </row>
    <row r="77" spans="1:24" x14ac:dyDescent="0.2">
      <c r="A77" s="1" t="s">
        <v>108</v>
      </c>
      <c r="B77" s="1" t="s">
        <v>108</v>
      </c>
      <c r="D77">
        <v>1</v>
      </c>
      <c r="H77" s="8">
        <f>IFERROR(IF(SEARCH(_xlfn.UNICHAR(64335),data[[#This Row],[huntington_115_gt]])&gt;0,1,0),0)</f>
        <v>0</v>
      </c>
      <c r="I77">
        <f>LEN(data[[#This Row],[control]])</f>
        <v>5</v>
      </c>
      <c r="J77">
        <f>IF(data[[#This Row],[calc_ocr]]=data[[#This Row],[control]],0,1)</f>
        <v>0</v>
      </c>
      <c r="K77" t="s">
        <v>108</v>
      </c>
      <c r="L77" t="s">
        <v>108</v>
      </c>
      <c r="M77">
        <v>1</v>
      </c>
      <c r="R77">
        <v>271</v>
      </c>
      <c r="S77">
        <v>76</v>
      </c>
      <c r="T77">
        <f>SUM(data[[#This Row],[heb]:[other]])</f>
        <v>1</v>
      </c>
    </row>
    <row r="78" spans="1:24" x14ac:dyDescent="0.2">
      <c r="A78" s="1" t="s">
        <v>109</v>
      </c>
      <c r="B78" s="1" t="s">
        <v>109</v>
      </c>
      <c r="F78">
        <v>1</v>
      </c>
      <c r="H78" s="8">
        <f>IFERROR(IF(SEARCH(_xlfn.UNICHAR(64335),data[[#This Row],[huntington_115_gt]])&gt;0,1,0),0)</f>
        <v>0</v>
      </c>
      <c r="I78">
        <f>LEN(data[[#This Row],[control]])</f>
        <v>2</v>
      </c>
      <c r="J78">
        <f>IF(data[[#This Row],[calc_ocr]]=data[[#This Row],[control]],0,1)</f>
        <v>0</v>
      </c>
      <c r="K78" t="s">
        <v>109</v>
      </c>
      <c r="L78" t="s">
        <v>109</v>
      </c>
      <c r="M78">
        <v>1</v>
      </c>
      <c r="R78">
        <v>271</v>
      </c>
      <c r="S78">
        <v>77</v>
      </c>
      <c r="T78">
        <f>SUM(data[[#This Row],[heb]:[other]])</f>
        <v>1</v>
      </c>
    </row>
    <row r="79" spans="1:24" x14ac:dyDescent="0.2">
      <c r="A79" s="1" t="s">
        <v>79</v>
      </c>
      <c r="B79" s="1" t="s">
        <v>79</v>
      </c>
      <c r="F79">
        <v>1</v>
      </c>
      <c r="H79" s="8">
        <f>IFERROR(IF(SEARCH(_xlfn.UNICHAR(64335),data[[#This Row],[huntington_115_gt]])&gt;0,1,0),0)</f>
        <v>0</v>
      </c>
      <c r="I79">
        <f>LEN(data[[#This Row],[control]])</f>
        <v>2</v>
      </c>
      <c r="J79">
        <f>IF(data[[#This Row],[calc_ocr]]=data[[#This Row],[control]],0,1)</f>
        <v>0</v>
      </c>
      <c r="K79" t="s">
        <v>79</v>
      </c>
      <c r="L79" t="s">
        <v>79</v>
      </c>
      <c r="M79">
        <v>1</v>
      </c>
      <c r="R79">
        <v>271</v>
      </c>
      <c r="S79">
        <v>78</v>
      </c>
      <c r="T79">
        <f>SUM(data[[#This Row],[heb]:[other]])</f>
        <v>1</v>
      </c>
    </row>
    <row r="80" spans="1:24" x14ac:dyDescent="0.2">
      <c r="A80" s="1" t="s">
        <v>110</v>
      </c>
      <c r="B80" s="4" t="s">
        <v>111</v>
      </c>
      <c r="C80" s="5" t="s">
        <v>15</v>
      </c>
      <c r="D80">
        <v>1</v>
      </c>
      <c r="H80" s="8">
        <f>IFERROR(IF(SEARCH(_xlfn.UNICHAR(64335),data[[#This Row],[huntington_115_gt]])&gt;0,1,0),0)</f>
        <v>0</v>
      </c>
      <c r="I80">
        <f>LEN(data[[#This Row],[control]])</f>
        <v>5</v>
      </c>
      <c r="J80">
        <f>IF(data[[#This Row],[calc_ocr]]=data[[#This Row],[control]],0,1)</f>
        <v>1</v>
      </c>
      <c r="K80" t="s">
        <v>111</v>
      </c>
      <c r="L80" t="s">
        <v>110</v>
      </c>
      <c r="M80">
        <v>1</v>
      </c>
      <c r="N80">
        <v>1</v>
      </c>
      <c r="O80" s="27" t="s">
        <v>1485</v>
      </c>
      <c r="P80" t="s">
        <v>1481</v>
      </c>
      <c r="Q80" t="s">
        <v>1488</v>
      </c>
      <c r="R80">
        <v>271</v>
      </c>
      <c r="S80">
        <v>79</v>
      </c>
      <c r="T80">
        <f>SUM(data[[#This Row],[heb]:[other]])</f>
        <v>1</v>
      </c>
    </row>
    <row r="81" spans="1:20" x14ac:dyDescent="0.2">
      <c r="A81" s="1" t="s">
        <v>54</v>
      </c>
      <c r="B81" s="1" t="s">
        <v>54</v>
      </c>
      <c r="G81">
        <v>1</v>
      </c>
      <c r="H81" s="8">
        <f>IFERROR(IF(SEARCH(_xlfn.UNICHAR(64335),data[[#This Row],[huntington_115_gt]])&gt;0,1,0),0)</f>
        <v>0</v>
      </c>
      <c r="I81">
        <f>LEN(data[[#This Row],[control]])</f>
        <v>4</v>
      </c>
      <c r="J81">
        <f>IF(data[[#This Row],[calc_ocr]]=data[[#This Row],[control]],0,1)</f>
        <v>0</v>
      </c>
      <c r="K81" t="s">
        <v>54</v>
      </c>
      <c r="L81" t="s">
        <v>54</v>
      </c>
      <c r="M81">
        <v>1</v>
      </c>
      <c r="R81">
        <v>271</v>
      </c>
      <c r="S81">
        <v>80</v>
      </c>
      <c r="T81">
        <f>SUM(data[[#This Row],[heb]:[other]])</f>
        <v>1</v>
      </c>
    </row>
    <row r="82" spans="1:20" x14ac:dyDescent="0.2">
      <c r="A82" s="1" t="s">
        <v>112</v>
      </c>
      <c r="B82" s="1" t="s">
        <v>112</v>
      </c>
      <c r="E82">
        <v>1</v>
      </c>
      <c r="H82" s="8">
        <f>IFERROR(IF(SEARCH(_xlfn.UNICHAR(64335),data[[#This Row],[huntington_115_gt]])&gt;0,1,0),0)</f>
        <v>0</v>
      </c>
      <c r="I82">
        <f>LEN(data[[#This Row],[control]])</f>
        <v>3</v>
      </c>
      <c r="J82">
        <f>IF(data[[#This Row],[calc_ocr]]=data[[#This Row],[control]],0,1)</f>
        <v>0</v>
      </c>
      <c r="K82" t="s">
        <v>112</v>
      </c>
      <c r="L82" t="s">
        <v>112</v>
      </c>
      <c r="M82">
        <v>1</v>
      </c>
      <c r="R82">
        <v>271</v>
      </c>
      <c r="S82">
        <v>81</v>
      </c>
      <c r="T82">
        <f>SUM(data[[#This Row],[heb]:[other]])</f>
        <v>1</v>
      </c>
    </row>
    <row r="83" spans="1:20" x14ac:dyDescent="0.2">
      <c r="A83" s="1" t="s">
        <v>1312</v>
      </c>
      <c r="B83" s="1" t="s">
        <v>113</v>
      </c>
      <c r="C83" s="6" t="s">
        <v>49</v>
      </c>
      <c r="E83">
        <v>1</v>
      </c>
      <c r="H83" s="8">
        <f>IFERROR(IF(SEARCH(_xlfn.UNICHAR(64335),data[[#This Row],[huntington_115_gt]])&gt;0,1,0),0)</f>
        <v>1</v>
      </c>
      <c r="I83">
        <f>LEN(data[[#This Row],[control]])</f>
        <v>5</v>
      </c>
      <c r="J83">
        <f>IF(data[[#This Row],[calc_ocr]]=data[[#This Row],[control]],0,1)</f>
        <v>0</v>
      </c>
      <c r="K83" t="s">
        <v>113</v>
      </c>
      <c r="L83" t="s">
        <v>113</v>
      </c>
      <c r="M83">
        <v>1</v>
      </c>
      <c r="R83">
        <v>271</v>
      </c>
      <c r="S83">
        <v>82</v>
      </c>
      <c r="T83">
        <f>SUM(data[[#This Row],[heb]:[other]])</f>
        <v>1</v>
      </c>
    </row>
    <row r="84" spans="1:20" x14ac:dyDescent="0.2">
      <c r="A84" s="1" t="s">
        <v>115</v>
      </c>
      <c r="B84" s="1" t="s">
        <v>115</v>
      </c>
      <c r="D84">
        <v>1</v>
      </c>
      <c r="H84" s="8">
        <f>IFERROR(IF(SEARCH(_xlfn.UNICHAR(64335),data[[#This Row],[huntington_115_gt]])&gt;0,1,0),0)</f>
        <v>0</v>
      </c>
      <c r="I84">
        <f>LEN(data[[#This Row],[control]])</f>
        <v>4</v>
      </c>
      <c r="J84">
        <f>IF(data[[#This Row],[calc_ocr]]=data[[#This Row],[control]],0,1)</f>
        <v>0</v>
      </c>
      <c r="K84" t="s">
        <v>115</v>
      </c>
      <c r="L84" t="s">
        <v>115</v>
      </c>
      <c r="M84">
        <v>1</v>
      </c>
      <c r="R84">
        <v>271</v>
      </c>
      <c r="S84">
        <v>83</v>
      </c>
      <c r="T84">
        <f>SUM(data[[#This Row],[heb]:[other]])</f>
        <v>1</v>
      </c>
    </row>
    <row r="85" spans="1:20" x14ac:dyDescent="0.2">
      <c r="A85" s="1" t="s">
        <v>116</v>
      </c>
      <c r="B85" s="1" t="s">
        <v>116</v>
      </c>
      <c r="E85">
        <v>1</v>
      </c>
      <c r="H85" s="8">
        <f>IFERROR(IF(SEARCH(_xlfn.UNICHAR(64335),data[[#This Row],[huntington_115_gt]])&gt;0,1,0),0)</f>
        <v>0</v>
      </c>
      <c r="I85">
        <f>LEN(data[[#This Row],[control]])</f>
        <v>5</v>
      </c>
      <c r="J85">
        <f>IF(data[[#This Row],[calc_ocr]]=data[[#This Row],[control]],0,1)</f>
        <v>0</v>
      </c>
      <c r="K85" t="s">
        <v>116</v>
      </c>
      <c r="L85" t="s">
        <v>116</v>
      </c>
      <c r="M85">
        <v>1</v>
      </c>
      <c r="R85">
        <v>271</v>
      </c>
      <c r="S85">
        <v>84</v>
      </c>
      <c r="T85">
        <f>SUM(data[[#This Row],[heb]:[other]])</f>
        <v>1</v>
      </c>
    </row>
    <row r="86" spans="1:20" x14ac:dyDescent="0.2">
      <c r="A86" s="1" t="s">
        <v>117</v>
      </c>
      <c r="B86" s="1" t="s">
        <v>117</v>
      </c>
      <c r="F86">
        <v>1</v>
      </c>
      <c r="H86" s="8">
        <f>IFERROR(IF(SEARCH(_xlfn.UNICHAR(64335),data[[#This Row],[huntington_115_gt]])&gt;0,1,0),0)</f>
        <v>0</v>
      </c>
      <c r="I86">
        <f>LEN(data[[#This Row],[control]])</f>
        <v>3</v>
      </c>
      <c r="J86">
        <f>IF(data[[#This Row],[calc_ocr]]=data[[#This Row],[control]],0,1)</f>
        <v>0</v>
      </c>
      <c r="K86" t="s">
        <v>117</v>
      </c>
      <c r="L86" t="s">
        <v>117</v>
      </c>
      <c r="M86">
        <v>1</v>
      </c>
      <c r="R86">
        <v>271</v>
      </c>
      <c r="S86">
        <v>85</v>
      </c>
      <c r="T86">
        <f>SUM(data[[#This Row],[heb]:[other]])</f>
        <v>1</v>
      </c>
    </row>
    <row r="87" spans="1:20" x14ac:dyDescent="0.2">
      <c r="A87" s="1" t="s">
        <v>118</v>
      </c>
      <c r="B87" s="1" t="s">
        <v>118</v>
      </c>
      <c r="D87">
        <v>1</v>
      </c>
      <c r="H87" s="8">
        <f>IFERROR(IF(SEARCH(_xlfn.UNICHAR(64335),data[[#This Row],[huntington_115_gt]])&gt;0,1,0),0)</f>
        <v>0</v>
      </c>
      <c r="I87">
        <f>LEN(data[[#This Row],[control]])</f>
        <v>5</v>
      </c>
      <c r="J87">
        <f>IF(data[[#This Row],[calc_ocr]]=data[[#This Row],[control]],0,1)</f>
        <v>0</v>
      </c>
      <c r="K87" t="s">
        <v>118</v>
      </c>
      <c r="L87" t="s">
        <v>118</v>
      </c>
      <c r="M87">
        <v>1</v>
      </c>
      <c r="R87">
        <v>271</v>
      </c>
      <c r="S87">
        <v>86</v>
      </c>
      <c r="T87">
        <f>SUM(data[[#This Row],[heb]:[other]])</f>
        <v>1</v>
      </c>
    </row>
    <row r="88" spans="1:20" x14ac:dyDescent="0.2">
      <c r="A88" s="1" t="s">
        <v>2</v>
      </c>
      <c r="B88" s="1" t="s">
        <v>2</v>
      </c>
      <c r="F88">
        <v>1</v>
      </c>
      <c r="H88" s="8">
        <f>IFERROR(IF(SEARCH(_xlfn.UNICHAR(64335),data[[#This Row],[huntington_115_gt]])&gt;0,1,0),0)</f>
        <v>1</v>
      </c>
      <c r="I88">
        <f>LEN(data[[#This Row],[control]])</f>
        <v>1</v>
      </c>
      <c r="J88">
        <f>IF(data[[#This Row],[calc_ocr]]=data[[#This Row],[control]],0,1)</f>
        <v>0</v>
      </c>
      <c r="K88" t="s">
        <v>2</v>
      </c>
      <c r="L88" t="s">
        <v>2</v>
      </c>
      <c r="M88">
        <v>1</v>
      </c>
      <c r="R88">
        <v>271</v>
      </c>
      <c r="S88">
        <v>87</v>
      </c>
      <c r="T88">
        <f>SUM(data[[#This Row],[heb]:[other]])</f>
        <v>1</v>
      </c>
    </row>
    <row r="89" spans="1:20" x14ac:dyDescent="0.2">
      <c r="A89" s="1" t="s">
        <v>119</v>
      </c>
      <c r="B89" s="1" t="s">
        <v>119</v>
      </c>
      <c r="D89">
        <v>1</v>
      </c>
      <c r="H89" s="8">
        <f>IFERROR(IF(SEARCH(_xlfn.UNICHAR(64335),data[[#This Row],[huntington_115_gt]])&gt;0,1,0),0)</f>
        <v>0</v>
      </c>
      <c r="I89">
        <f>LEN(data[[#This Row],[control]])</f>
        <v>4</v>
      </c>
      <c r="J89">
        <f>IF(data[[#This Row],[calc_ocr]]=data[[#This Row],[control]],0,1)</f>
        <v>0</v>
      </c>
      <c r="K89" t="s">
        <v>119</v>
      </c>
      <c r="L89" t="s">
        <v>119</v>
      </c>
      <c r="M89">
        <v>1</v>
      </c>
      <c r="R89">
        <v>271</v>
      </c>
      <c r="S89">
        <v>88</v>
      </c>
      <c r="T89">
        <f>SUM(data[[#This Row],[heb]:[other]])</f>
        <v>1</v>
      </c>
    </row>
    <row r="90" spans="1:20" x14ac:dyDescent="0.2">
      <c r="A90" s="1" t="s">
        <v>54</v>
      </c>
      <c r="B90" s="1" t="s">
        <v>54</v>
      </c>
      <c r="G90">
        <v>1</v>
      </c>
      <c r="H90" s="8">
        <f>IFERROR(IF(SEARCH(_xlfn.UNICHAR(64335),data[[#This Row],[huntington_115_gt]])&gt;0,1,0),0)</f>
        <v>0</v>
      </c>
      <c r="I90">
        <f>LEN(data[[#This Row],[control]])</f>
        <v>4</v>
      </c>
      <c r="J90">
        <f>IF(data[[#This Row],[calc_ocr]]=data[[#This Row],[control]],0,1)</f>
        <v>0</v>
      </c>
      <c r="K90" t="s">
        <v>54</v>
      </c>
      <c r="L90" t="s">
        <v>54</v>
      </c>
      <c r="M90">
        <v>1</v>
      </c>
      <c r="R90">
        <v>271</v>
      </c>
      <c r="S90">
        <v>89</v>
      </c>
      <c r="T90">
        <f>SUM(data[[#This Row],[heb]:[other]])</f>
        <v>1</v>
      </c>
    </row>
    <row r="91" spans="1:20" x14ac:dyDescent="0.2">
      <c r="A91" s="1" t="s">
        <v>120</v>
      </c>
      <c r="B91" s="4" t="s">
        <v>48</v>
      </c>
      <c r="C91" s="3" t="s">
        <v>34</v>
      </c>
      <c r="E91">
        <v>1</v>
      </c>
      <c r="H91" s="8">
        <f>IFERROR(IF(SEARCH(_xlfn.UNICHAR(64335),data[[#This Row],[huntington_115_gt]])&gt;0,1,0),0)</f>
        <v>0</v>
      </c>
      <c r="I91">
        <f>LEN(data[[#This Row],[control]])</f>
        <v>2</v>
      </c>
      <c r="J91">
        <v>0</v>
      </c>
      <c r="K91" t="s">
        <v>48</v>
      </c>
      <c r="L91" t="s">
        <v>48</v>
      </c>
      <c r="M91">
        <v>1</v>
      </c>
      <c r="R91">
        <v>271</v>
      </c>
      <c r="S91">
        <v>90</v>
      </c>
      <c r="T91">
        <f>SUM(data[[#This Row],[heb]:[other]])</f>
        <v>1</v>
      </c>
    </row>
    <row r="92" spans="1:20" x14ac:dyDescent="0.2">
      <c r="A92" s="1" t="s">
        <v>121</v>
      </c>
      <c r="B92" s="1" t="s">
        <v>121</v>
      </c>
      <c r="C92" s="3" t="s">
        <v>34</v>
      </c>
      <c r="D92">
        <v>1</v>
      </c>
      <c r="H92" s="8">
        <f>IFERROR(IF(SEARCH(_xlfn.UNICHAR(64335),data[[#This Row],[huntington_115_gt]])&gt;0,1,0),0)</f>
        <v>0</v>
      </c>
      <c r="I92">
        <f>LEN(data[[#This Row],[control]])</f>
        <v>4</v>
      </c>
      <c r="J92">
        <f>IF(data[[#This Row],[calc_ocr]]=data[[#This Row],[control]],0,1)</f>
        <v>0</v>
      </c>
      <c r="K92" t="s">
        <v>121</v>
      </c>
      <c r="L92" t="s">
        <v>121</v>
      </c>
      <c r="M92">
        <v>1</v>
      </c>
      <c r="R92">
        <v>271</v>
      </c>
      <c r="S92">
        <v>91</v>
      </c>
      <c r="T92">
        <f>SUM(data[[#This Row],[heb]:[other]])</f>
        <v>1</v>
      </c>
    </row>
    <row r="93" spans="1:20" x14ac:dyDescent="0.2">
      <c r="A93" s="1" t="s">
        <v>122</v>
      </c>
      <c r="B93" s="1" t="s">
        <v>48</v>
      </c>
      <c r="C93" s="5" t="s">
        <v>15</v>
      </c>
      <c r="D93">
        <v>1</v>
      </c>
      <c r="H93" s="8">
        <f>IFERROR(IF(SEARCH(_xlfn.UNICHAR(64335),data[[#This Row],[huntington_115_gt]])&gt;0,1,0),0)</f>
        <v>0</v>
      </c>
      <c r="I93">
        <f>LEN(data[[#This Row],[control]])</f>
        <v>2</v>
      </c>
      <c r="J93">
        <v>0</v>
      </c>
      <c r="K93" t="s">
        <v>48</v>
      </c>
      <c r="L93" t="s">
        <v>48</v>
      </c>
      <c r="M93">
        <v>1</v>
      </c>
      <c r="R93">
        <v>271</v>
      </c>
      <c r="S93">
        <v>92</v>
      </c>
      <c r="T93">
        <f>SUM(data[[#This Row],[heb]:[other]])</f>
        <v>1</v>
      </c>
    </row>
    <row r="94" spans="1:20" x14ac:dyDescent="0.2">
      <c r="A94" s="1" t="s">
        <v>121</v>
      </c>
      <c r="B94" s="1" t="s">
        <v>121</v>
      </c>
      <c r="D94">
        <v>1</v>
      </c>
      <c r="H94" s="8">
        <f>IFERROR(IF(SEARCH(_xlfn.UNICHAR(64335),data[[#This Row],[huntington_115_gt]])&gt;0,1,0),0)</f>
        <v>0</v>
      </c>
      <c r="I94">
        <f>LEN(data[[#This Row],[control]])</f>
        <v>4</v>
      </c>
      <c r="J94">
        <f>IF(data[[#This Row],[calc_ocr]]=data[[#This Row],[control]],0,1)</f>
        <v>0</v>
      </c>
      <c r="K94" t="s">
        <v>121</v>
      </c>
      <c r="L94" t="s">
        <v>121</v>
      </c>
      <c r="M94">
        <v>1</v>
      </c>
      <c r="R94">
        <v>271</v>
      </c>
      <c r="S94">
        <v>93</v>
      </c>
      <c r="T94">
        <f>SUM(data[[#This Row],[heb]:[other]])</f>
        <v>1</v>
      </c>
    </row>
    <row r="95" spans="1:20" x14ac:dyDescent="0.2">
      <c r="A95" s="1" t="s">
        <v>123</v>
      </c>
      <c r="B95" s="1" t="s">
        <v>123</v>
      </c>
      <c r="D95">
        <v>1</v>
      </c>
      <c r="H95" s="8">
        <f>IFERROR(IF(SEARCH(_xlfn.UNICHAR(64335),data[[#This Row],[huntington_115_gt]])&gt;0,1,0),0)</f>
        <v>0</v>
      </c>
      <c r="I95">
        <f>LEN(data[[#This Row],[control]])</f>
        <v>4</v>
      </c>
      <c r="J95">
        <f>IF(data[[#This Row],[calc_ocr]]=data[[#This Row],[control]],0,1)</f>
        <v>0</v>
      </c>
      <c r="K95" t="s">
        <v>123</v>
      </c>
      <c r="L95" t="s">
        <v>123</v>
      </c>
      <c r="M95">
        <v>1</v>
      </c>
      <c r="R95">
        <v>271</v>
      </c>
      <c r="S95">
        <v>94</v>
      </c>
      <c r="T95">
        <f>SUM(data[[#This Row],[heb]:[other]])</f>
        <v>1</v>
      </c>
    </row>
    <row r="96" spans="1:20" x14ac:dyDescent="0.2">
      <c r="A96" s="1" t="s">
        <v>54</v>
      </c>
      <c r="B96" s="1" t="s">
        <v>54</v>
      </c>
      <c r="G96">
        <v>1</v>
      </c>
      <c r="H96" s="8">
        <f>IFERROR(IF(SEARCH(_xlfn.UNICHAR(64335),data[[#This Row],[huntington_115_gt]])&gt;0,1,0),0)</f>
        <v>0</v>
      </c>
      <c r="I96">
        <f>LEN(data[[#This Row],[control]])</f>
        <v>4</v>
      </c>
      <c r="J96">
        <f>IF(data[[#This Row],[calc_ocr]]=data[[#This Row],[control]],0,1)</f>
        <v>0</v>
      </c>
      <c r="K96" t="s">
        <v>54</v>
      </c>
      <c r="L96" t="s">
        <v>54</v>
      </c>
      <c r="M96">
        <v>1</v>
      </c>
      <c r="R96">
        <v>271</v>
      </c>
      <c r="S96">
        <v>95</v>
      </c>
      <c r="T96">
        <f>SUM(data[[#This Row],[heb]:[other]])</f>
        <v>1</v>
      </c>
    </row>
    <row r="97" spans="1:23" x14ac:dyDescent="0.2">
      <c r="A97" s="1" t="s">
        <v>56</v>
      </c>
      <c r="B97" s="1" t="s">
        <v>124</v>
      </c>
      <c r="C97" s="5" t="s">
        <v>15</v>
      </c>
      <c r="G97">
        <v>1</v>
      </c>
      <c r="H97" s="8">
        <f>IFERROR(IF(SEARCH(_xlfn.UNICHAR(64335),data[[#This Row],[huntington_115_gt]])&gt;0,1,0),0)</f>
        <v>0</v>
      </c>
      <c r="I97">
        <f>LEN(data[[#This Row],[control]])</f>
        <v>4</v>
      </c>
      <c r="J97">
        <f>IF(data[[#This Row],[calc_ocr]]=data[[#This Row],[control]],0,1)</f>
        <v>1</v>
      </c>
      <c r="K97" t="s">
        <v>124</v>
      </c>
      <c r="L97" t="s">
        <v>56</v>
      </c>
      <c r="M97">
        <v>1</v>
      </c>
      <c r="N97">
        <v>1</v>
      </c>
      <c r="O97" s="27" t="s">
        <v>1460</v>
      </c>
      <c r="P97" t="s">
        <v>1557</v>
      </c>
      <c r="Q97" t="s">
        <v>1355</v>
      </c>
      <c r="R97">
        <v>271</v>
      </c>
      <c r="S97">
        <v>96</v>
      </c>
      <c r="T97">
        <f>SUM(data[[#This Row],[heb]:[other]])</f>
        <v>1</v>
      </c>
      <c r="W97" s="27">
        <v>1</v>
      </c>
    </row>
    <row r="98" spans="1:23" x14ac:dyDescent="0.2">
      <c r="A98" s="1" t="s">
        <v>125</v>
      </c>
      <c r="B98" s="1" t="s">
        <v>126</v>
      </c>
      <c r="C98" s="2" t="s">
        <v>5</v>
      </c>
      <c r="E98">
        <v>1</v>
      </c>
      <c r="H98" s="8">
        <f>IFERROR(IF(SEARCH(_xlfn.UNICHAR(64335),data[[#This Row],[huntington_115_gt]])&gt;0,1,0),0)</f>
        <v>0</v>
      </c>
      <c r="I98">
        <f>LEN(data[[#This Row],[control]])</f>
        <v>4</v>
      </c>
      <c r="J98">
        <f>IF(data[[#This Row],[calc_ocr]]=data[[#This Row],[control]],0,1)</f>
        <v>0</v>
      </c>
      <c r="K98" t="s">
        <v>126</v>
      </c>
      <c r="L98" t="s">
        <v>126</v>
      </c>
      <c r="M98">
        <v>1</v>
      </c>
      <c r="R98">
        <v>271</v>
      </c>
      <c r="S98">
        <v>97</v>
      </c>
      <c r="T98">
        <f>SUM(data[[#This Row],[heb]:[other]])</f>
        <v>1</v>
      </c>
    </row>
    <row r="99" spans="1:23" x14ac:dyDescent="0.2">
      <c r="A99" s="1" t="s">
        <v>127</v>
      </c>
      <c r="B99" s="1" t="s">
        <v>127</v>
      </c>
      <c r="D99">
        <v>1</v>
      </c>
      <c r="H99" s="8">
        <f>IFERROR(IF(SEARCH(_xlfn.UNICHAR(64335),data[[#This Row],[huntington_115_gt]])&gt;0,1,0),0)</f>
        <v>0</v>
      </c>
      <c r="I99">
        <f>LEN(data[[#This Row],[control]])</f>
        <v>4</v>
      </c>
      <c r="J99">
        <f>IF(data[[#This Row],[calc_ocr]]=data[[#This Row],[control]],0,1)</f>
        <v>0</v>
      </c>
      <c r="K99" t="s">
        <v>127</v>
      </c>
      <c r="L99" t="s">
        <v>127</v>
      </c>
      <c r="M99">
        <v>1</v>
      </c>
      <c r="R99">
        <v>271</v>
      </c>
      <c r="S99">
        <v>98</v>
      </c>
      <c r="T99">
        <f>SUM(data[[#This Row],[heb]:[other]])</f>
        <v>1</v>
      </c>
    </row>
    <row r="100" spans="1:23" x14ac:dyDescent="0.2">
      <c r="A100" s="1" t="s">
        <v>128</v>
      </c>
      <c r="B100" s="1" t="s">
        <v>128</v>
      </c>
      <c r="D100">
        <v>1</v>
      </c>
      <c r="H100" s="8">
        <f>IFERROR(IF(SEARCH(_xlfn.UNICHAR(64335),data[[#This Row],[huntington_115_gt]])&gt;0,1,0),0)</f>
        <v>0</v>
      </c>
      <c r="I100">
        <f>LEN(data[[#This Row],[control]])</f>
        <v>5</v>
      </c>
      <c r="J100">
        <f>IF(data[[#This Row],[calc_ocr]]=data[[#This Row],[control]],0,1)</f>
        <v>0</v>
      </c>
      <c r="K100" t="s">
        <v>128</v>
      </c>
      <c r="L100" t="s">
        <v>128</v>
      </c>
      <c r="M100">
        <v>1</v>
      </c>
      <c r="R100">
        <v>271</v>
      </c>
      <c r="S100">
        <v>99</v>
      </c>
      <c r="T100">
        <f>SUM(data[[#This Row],[heb]:[other]])</f>
        <v>1</v>
      </c>
    </row>
    <row r="101" spans="1:23" x14ac:dyDescent="0.2">
      <c r="A101" s="1" t="s">
        <v>129</v>
      </c>
      <c r="B101" s="1" t="s">
        <v>130</v>
      </c>
      <c r="F101">
        <v>1</v>
      </c>
      <c r="H101" s="8">
        <f>IFERROR(IF(SEARCH(_xlfn.UNICHAR(64335),data[[#This Row],[huntington_115_gt]])&gt;0,1,0),0)</f>
        <v>0</v>
      </c>
      <c r="I101">
        <f>LEN(data[[#This Row],[control]])</f>
        <v>4</v>
      </c>
      <c r="J101">
        <f>IF(data[[#This Row],[calc_ocr]]=data[[#This Row],[control]],0,1)</f>
        <v>0</v>
      </c>
      <c r="K101" t="s">
        <v>130</v>
      </c>
      <c r="L101" t="s">
        <v>130</v>
      </c>
      <c r="M101">
        <v>1</v>
      </c>
      <c r="R101">
        <v>271</v>
      </c>
      <c r="S101">
        <v>100</v>
      </c>
      <c r="T101">
        <f>SUM(data[[#This Row],[heb]:[other]])</f>
        <v>1</v>
      </c>
    </row>
    <row r="102" spans="1:23" ht="127.5" x14ac:dyDescent="0.2">
      <c r="A102" s="1" t="s">
        <v>56</v>
      </c>
      <c r="B102" s="1" t="s">
        <v>131</v>
      </c>
      <c r="C102" s="5" t="s">
        <v>15</v>
      </c>
      <c r="G102">
        <v>1</v>
      </c>
      <c r="H102" s="8">
        <f>IFERROR(IF(SEARCH(_xlfn.UNICHAR(64335),data[[#This Row],[huntington_115_gt]])&gt;0,1,0),0)</f>
        <v>0</v>
      </c>
      <c r="I102">
        <f>LEN(data[[#This Row],[control]])</f>
        <v>4</v>
      </c>
      <c r="J102">
        <f>IF(data[[#This Row],[calc_ocr]]=data[[#This Row],[control]],0,1)</f>
        <v>1</v>
      </c>
      <c r="K102" t="s">
        <v>131</v>
      </c>
      <c r="L102" t="s">
        <v>56</v>
      </c>
      <c r="M102">
        <v>1</v>
      </c>
      <c r="N102">
        <v>2</v>
      </c>
      <c r="O102" s="27" t="s">
        <v>1485</v>
      </c>
      <c r="P102" t="s">
        <v>1561</v>
      </c>
      <c r="Q102" t="s">
        <v>1569</v>
      </c>
      <c r="R102">
        <v>271</v>
      </c>
      <c r="S102">
        <v>101</v>
      </c>
      <c r="T102">
        <f>SUM(data[[#This Row],[heb]:[other]])</f>
        <v>1</v>
      </c>
      <c r="V102" s="32" t="s">
        <v>1570</v>
      </c>
    </row>
    <row r="103" spans="1:23" ht="51" x14ac:dyDescent="0.2">
      <c r="A103" s="1" t="s">
        <v>132</v>
      </c>
      <c r="B103" s="4" t="s">
        <v>133</v>
      </c>
      <c r="C103" s="6" t="s">
        <v>49</v>
      </c>
      <c r="E103">
        <v>1</v>
      </c>
      <c r="H103" s="8">
        <f>IFERROR(IF(SEARCH(_xlfn.UNICHAR(64335),data[[#This Row],[huntington_115_gt]])&gt;0,1,0),0)</f>
        <v>0</v>
      </c>
      <c r="I103">
        <f>LEN(data[[#This Row],[control]])</f>
        <v>6</v>
      </c>
      <c r="J103">
        <f>IF(data[[#This Row],[calc_ocr]]=data[[#This Row],[control]],0,1)</f>
        <v>1</v>
      </c>
      <c r="K103" t="s">
        <v>133</v>
      </c>
      <c r="L103" t="s">
        <v>132</v>
      </c>
      <c r="M103">
        <v>1</v>
      </c>
      <c r="N103">
        <v>1</v>
      </c>
      <c r="O103" s="27" t="s">
        <v>1485</v>
      </c>
      <c r="P103" t="s">
        <v>1481</v>
      </c>
      <c r="Q103" t="s">
        <v>1489</v>
      </c>
      <c r="R103">
        <v>271</v>
      </c>
      <c r="S103">
        <v>102</v>
      </c>
      <c r="T103">
        <f>SUM(data[[#This Row],[heb]:[other]])</f>
        <v>1</v>
      </c>
      <c r="V103" s="27" t="s">
        <v>1587</v>
      </c>
      <c r="W103" s="27">
        <v>1</v>
      </c>
    </row>
    <row r="104" spans="1:23" x14ac:dyDescent="0.2">
      <c r="A104" s="1" t="s">
        <v>134</v>
      </c>
      <c r="B104" s="1" t="s">
        <v>134</v>
      </c>
      <c r="D104">
        <v>1</v>
      </c>
      <c r="H104" s="8">
        <f>IFERROR(IF(SEARCH(_xlfn.UNICHAR(64335),data[[#This Row],[huntington_115_gt]])&gt;0,1,0),0)</f>
        <v>0</v>
      </c>
      <c r="I104">
        <f>LEN(data[[#This Row],[control]])</f>
        <v>3</v>
      </c>
      <c r="J104">
        <f>IF(data[[#This Row],[calc_ocr]]=data[[#This Row],[control]],0,1)</f>
        <v>0</v>
      </c>
      <c r="K104" t="s">
        <v>134</v>
      </c>
      <c r="L104" t="s">
        <v>134</v>
      </c>
      <c r="M104">
        <v>1</v>
      </c>
      <c r="R104">
        <v>271</v>
      </c>
      <c r="S104">
        <v>103</v>
      </c>
      <c r="T104">
        <f>SUM(data[[#This Row],[heb]:[other]])</f>
        <v>1</v>
      </c>
    </row>
    <row r="105" spans="1:23" x14ac:dyDescent="0.2">
      <c r="A105" s="1" t="s">
        <v>135</v>
      </c>
      <c r="B105" s="1" t="s">
        <v>135</v>
      </c>
      <c r="E105">
        <v>1</v>
      </c>
      <c r="H105" s="8">
        <f>IFERROR(IF(SEARCH(_xlfn.UNICHAR(64335),data[[#This Row],[huntington_115_gt]])&gt;0,1,0),0)</f>
        <v>0</v>
      </c>
      <c r="I105">
        <f>LEN(data[[#This Row],[control]])</f>
        <v>5</v>
      </c>
      <c r="J105">
        <f>IF(data[[#This Row],[calc_ocr]]=data[[#This Row],[control]],0,1)</f>
        <v>0</v>
      </c>
      <c r="K105" t="s">
        <v>135</v>
      </c>
      <c r="L105" t="s">
        <v>135</v>
      </c>
      <c r="M105">
        <v>1</v>
      </c>
      <c r="R105">
        <v>271</v>
      </c>
      <c r="S105">
        <v>104</v>
      </c>
      <c r="T105">
        <f>SUM(data[[#This Row],[heb]:[other]])</f>
        <v>1</v>
      </c>
    </row>
    <row r="106" spans="1:23" x14ac:dyDescent="0.2">
      <c r="A106" s="1" t="s">
        <v>136</v>
      </c>
      <c r="B106" s="1" t="s">
        <v>136</v>
      </c>
      <c r="D106">
        <v>1</v>
      </c>
      <c r="H106" s="8">
        <f>IFERROR(IF(SEARCH(_xlfn.UNICHAR(64335),data[[#This Row],[huntington_115_gt]])&gt;0,1,0),0)</f>
        <v>0</v>
      </c>
      <c r="I106">
        <f>LEN(data[[#This Row],[control]])</f>
        <v>4</v>
      </c>
      <c r="J106">
        <f>IF(data[[#This Row],[calc_ocr]]=data[[#This Row],[control]],0,1)</f>
        <v>0</v>
      </c>
      <c r="K106" t="s">
        <v>136</v>
      </c>
      <c r="L106" t="s">
        <v>136</v>
      </c>
      <c r="M106">
        <v>1</v>
      </c>
      <c r="R106">
        <v>271</v>
      </c>
      <c r="S106">
        <v>105</v>
      </c>
      <c r="T106">
        <f>SUM(data[[#This Row],[heb]:[other]])</f>
        <v>1</v>
      </c>
    </row>
    <row r="107" spans="1:23" x14ac:dyDescent="0.2">
      <c r="A107" s="1" t="s">
        <v>137</v>
      </c>
      <c r="B107" s="1" t="s">
        <v>138</v>
      </c>
      <c r="C107" s="5" t="s">
        <v>15</v>
      </c>
      <c r="D107">
        <v>1</v>
      </c>
      <c r="H107" s="8">
        <f>IFERROR(IF(SEARCH(_xlfn.UNICHAR(64335),data[[#This Row],[huntington_115_gt]])&gt;0,1,0),0)</f>
        <v>0</v>
      </c>
      <c r="I107">
        <f>LEN(data[[#This Row],[control]])</f>
        <v>3</v>
      </c>
      <c r="J107">
        <v>0</v>
      </c>
      <c r="K107" t="s">
        <v>138</v>
      </c>
      <c r="L107" t="s">
        <v>138</v>
      </c>
      <c r="M107">
        <v>1</v>
      </c>
      <c r="R107">
        <v>271</v>
      </c>
      <c r="S107">
        <v>106</v>
      </c>
      <c r="T107">
        <f>SUM(data[[#This Row],[heb]:[other]])</f>
        <v>1</v>
      </c>
    </row>
    <row r="108" spans="1:23" x14ac:dyDescent="0.2">
      <c r="A108" s="1" t="s">
        <v>139</v>
      </c>
      <c r="B108" s="1" t="s">
        <v>139</v>
      </c>
      <c r="F108">
        <v>1</v>
      </c>
      <c r="H108" s="8">
        <f>IFERROR(IF(SEARCH(_xlfn.UNICHAR(64335),data[[#This Row],[huntington_115_gt]])&gt;0,1,0),0)</f>
        <v>0</v>
      </c>
      <c r="I108">
        <f>LEN(data[[#This Row],[control]])</f>
        <v>3</v>
      </c>
      <c r="J108">
        <f>IF(data[[#This Row],[calc_ocr]]=data[[#This Row],[control]],0,1)</f>
        <v>0</v>
      </c>
      <c r="K108" t="s">
        <v>139</v>
      </c>
      <c r="L108" t="s">
        <v>139</v>
      </c>
      <c r="M108">
        <v>1</v>
      </c>
      <c r="R108">
        <v>271</v>
      </c>
      <c r="S108">
        <v>107</v>
      </c>
      <c r="T108">
        <f>SUM(data[[#This Row],[heb]:[other]])</f>
        <v>1</v>
      </c>
    </row>
    <row r="109" spans="1:23" x14ac:dyDescent="0.2">
      <c r="A109" s="1" t="s">
        <v>54</v>
      </c>
      <c r="B109" s="1" t="s">
        <v>54</v>
      </c>
      <c r="G109">
        <v>1</v>
      </c>
      <c r="H109" s="8">
        <f>IFERROR(IF(SEARCH(_xlfn.UNICHAR(64335),data[[#This Row],[huntington_115_gt]])&gt;0,1,0),0)</f>
        <v>0</v>
      </c>
      <c r="I109">
        <f>LEN(data[[#This Row],[control]])</f>
        <v>4</v>
      </c>
      <c r="J109">
        <f>IF(data[[#This Row],[calc_ocr]]=data[[#This Row],[control]],0,1)</f>
        <v>0</v>
      </c>
      <c r="K109" t="s">
        <v>54</v>
      </c>
      <c r="L109" t="s">
        <v>54</v>
      </c>
      <c r="M109">
        <v>1</v>
      </c>
      <c r="R109">
        <v>271</v>
      </c>
      <c r="S109">
        <v>108</v>
      </c>
      <c r="T109">
        <f>SUM(data[[#This Row],[heb]:[other]])</f>
        <v>1</v>
      </c>
    </row>
    <row r="110" spans="1:23" x14ac:dyDescent="0.2">
      <c r="A110" s="1" t="s">
        <v>140</v>
      </c>
      <c r="B110" s="4" t="s">
        <v>56</v>
      </c>
      <c r="C110" s="5" t="s">
        <v>15</v>
      </c>
      <c r="G110">
        <v>1</v>
      </c>
      <c r="H110" s="8">
        <f>IFERROR(IF(SEARCH(_xlfn.UNICHAR(64335),data[[#This Row],[huntington_115_gt]])&gt;0,1,0),0)</f>
        <v>0</v>
      </c>
      <c r="I110">
        <f>LEN(data[[#This Row],[control]])</f>
        <v>4</v>
      </c>
      <c r="J110">
        <f>IF(data[[#This Row],[calc_ocr]]=data[[#This Row],[control]],0,1)</f>
        <v>0</v>
      </c>
      <c r="K110" t="s">
        <v>56</v>
      </c>
      <c r="L110" t="s">
        <v>56</v>
      </c>
      <c r="M110">
        <v>1</v>
      </c>
      <c r="R110">
        <v>271</v>
      </c>
      <c r="S110">
        <v>109</v>
      </c>
      <c r="T110">
        <f>SUM(data[[#This Row],[heb]:[other]])</f>
        <v>1</v>
      </c>
    </row>
    <row r="111" spans="1:23" x14ac:dyDescent="0.2">
      <c r="A111" s="1" t="s">
        <v>26</v>
      </c>
      <c r="B111" s="1" t="s">
        <v>26</v>
      </c>
      <c r="F111">
        <v>1</v>
      </c>
      <c r="H111" s="8">
        <f>IFERROR(IF(SEARCH(_xlfn.UNICHAR(64335),data[[#This Row],[huntington_115_gt]])&gt;0,1,0),0)</f>
        <v>0</v>
      </c>
      <c r="I111">
        <f>LEN(data[[#This Row],[control]])</f>
        <v>2</v>
      </c>
      <c r="J111">
        <f>IF(data[[#This Row],[calc_ocr]]=data[[#This Row],[control]],0,1)</f>
        <v>0</v>
      </c>
      <c r="K111" t="s">
        <v>26</v>
      </c>
      <c r="L111" t="s">
        <v>26</v>
      </c>
      <c r="M111">
        <v>1</v>
      </c>
      <c r="R111">
        <v>271</v>
      </c>
      <c r="S111">
        <v>110</v>
      </c>
      <c r="T111">
        <f>SUM(data[[#This Row],[heb]:[other]])</f>
        <v>1</v>
      </c>
    </row>
    <row r="112" spans="1:23" x14ac:dyDescent="0.2">
      <c r="A112" s="1" t="s">
        <v>2</v>
      </c>
      <c r="B112" s="1" t="s">
        <v>2</v>
      </c>
      <c r="F112">
        <v>1</v>
      </c>
      <c r="H112" s="8">
        <f>IFERROR(IF(SEARCH(_xlfn.UNICHAR(64335),data[[#This Row],[huntington_115_gt]])&gt;0,1,0),0)</f>
        <v>1</v>
      </c>
      <c r="I112">
        <f>LEN(data[[#This Row],[control]])</f>
        <v>1</v>
      </c>
      <c r="J112">
        <f>IF(data[[#This Row],[calc_ocr]]=data[[#This Row],[control]],0,1)</f>
        <v>0</v>
      </c>
      <c r="K112" t="s">
        <v>2</v>
      </c>
      <c r="L112" t="s">
        <v>2</v>
      </c>
      <c r="M112">
        <v>1</v>
      </c>
      <c r="R112">
        <v>271</v>
      </c>
      <c r="S112">
        <v>111</v>
      </c>
      <c r="T112">
        <f>SUM(data[[#This Row],[heb]:[other]])</f>
        <v>1</v>
      </c>
    </row>
    <row r="113" spans="1:23" x14ac:dyDescent="0.2">
      <c r="A113" s="1" t="s">
        <v>141</v>
      </c>
      <c r="B113" s="4" t="s">
        <v>142</v>
      </c>
      <c r="C113" s="5" t="s">
        <v>15</v>
      </c>
      <c r="E113">
        <v>1</v>
      </c>
      <c r="H113" s="8">
        <f>IFERROR(IF(SEARCH(_xlfn.UNICHAR(64335),data[[#This Row],[huntington_115_gt]])&gt;0,1,0),0)</f>
        <v>0</v>
      </c>
      <c r="I113">
        <f>LEN(data[[#This Row],[control]])</f>
        <v>7</v>
      </c>
      <c r="J113">
        <f>IF(data[[#This Row],[calc_ocr]]=data[[#This Row],[control]],0,1)</f>
        <v>1</v>
      </c>
      <c r="K113" t="s">
        <v>142</v>
      </c>
      <c r="L113" t="s">
        <v>141</v>
      </c>
      <c r="M113">
        <v>1</v>
      </c>
      <c r="N113">
        <v>1</v>
      </c>
      <c r="O113" s="27" t="s">
        <v>1485</v>
      </c>
      <c r="P113" t="s">
        <v>1481</v>
      </c>
      <c r="Q113" t="s">
        <v>1709</v>
      </c>
      <c r="R113">
        <v>271</v>
      </c>
      <c r="S113">
        <v>112</v>
      </c>
      <c r="T113">
        <f>SUM(data[[#This Row],[heb]:[other]])</f>
        <v>1</v>
      </c>
    </row>
    <row r="114" spans="1:23" x14ac:dyDescent="0.2">
      <c r="A114" s="1" t="s">
        <v>143</v>
      </c>
      <c r="B114" s="1" t="s">
        <v>143</v>
      </c>
      <c r="D114">
        <v>1</v>
      </c>
      <c r="H114" s="8">
        <f>IFERROR(IF(SEARCH(_xlfn.UNICHAR(64335),data[[#This Row],[huntington_115_gt]])&gt;0,1,0),0)</f>
        <v>0</v>
      </c>
      <c r="I114">
        <f>LEN(data[[#This Row],[control]])</f>
        <v>5</v>
      </c>
      <c r="J114">
        <f>IF(data[[#This Row],[calc_ocr]]=data[[#This Row],[control]],0,1)</f>
        <v>0</v>
      </c>
      <c r="K114" t="s">
        <v>143</v>
      </c>
      <c r="L114" t="s">
        <v>143</v>
      </c>
      <c r="M114">
        <v>1</v>
      </c>
      <c r="R114">
        <v>271</v>
      </c>
      <c r="S114">
        <v>113</v>
      </c>
      <c r="T114">
        <f>SUM(data[[#This Row],[heb]:[other]])</f>
        <v>1</v>
      </c>
    </row>
    <row r="115" spans="1:23" x14ac:dyDescent="0.2">
      <c r="A115" s="1" t="s">
        <v>107</v>
      </c>
      <c r="B115" s="1" t="s">
        <v>107</v>
      </c>
      <c r="D115">
        <v>1</v>
      </c>
      <c r="H115" s="8">
        <f>IFERROR(IF(SEARCH(_xlfn.UNICHAR(64335),data[[#This Row],[huntington_115_gt]])&gt;0,1,0),0)</f>
        <v>0</v>
      </c>
      <c r="I115">
        <f>LEN(data[[#This Row],[control]])</f>
        <v>3</v>
      </c>
      <c r="J115">
        <f>IF(data[[#This Row],[calc_ocr]]=data[[#This Row],[control]],0,1)</f>
        <v>0</v>
      </c>
      <c r="K115" t="s">
        <v>107</v>
      </c>
      <c r="L115" t="s">
        <v>107</v>
      </c>
      <c r="M115">
        <v>1</v>
      </c>
      <c r="R115">
        <v>271</v>
      </c>
      <c r="S115">
        <v>114</v>
      </c>
      <c r="T115">
        <f>SUM(data[[#This Row],[heb]:[other]])</f>
        <v>1</v>
      </c>
    </row>
    <row r="116" spans="1:23" x14ac:dyDescent="0.2">
      <c r="A116" s="1" t="s">
        <v>144</v>
      </c>
      <c r="B116" s="1" t="s">
        <v>144</v>
      </c>
      <c r="D116">
        <v>1</v>
      </c>
      <c r="H116" s="8">
        <f>IFERROR(IF(SEARCH(_xlfn.UNICHAR(64335),data[[#This Row],[huntington_115_gt]])&gt;0,1,0),0)</f>
        <v>0</v>
      </c>
      <c r="I116">
        <f>LEN(data[[#This Row],[control]])</f>
        <v>5</v>
      </c>
      <c r="J116">
        <f>IF(data[[#This Row],[calc_ocr]]=data[[#This Row],[control]],0,1)</f>
        <v>0</v>
      </c>
      <c r="K116" t="s">
        <v>144</v>
      </c>
      <c r="L116" t="s">
        <v>144</v>
      </c>
      <c r="M116">
        <v>1</v>
      </c>
      <c r="R116">
        <v>271</v>
      </c>
      <c r="S116">
        <v>115</v>
      </c>
      <c r="T116">
        <f>SUM(data[[#This Row],[heb]:[other]])</f>
        <v>1</v>
      </c>
    </row>
    <row r="117" spans="1:23" x14ac:dyDescent="0.2">
      <c r="A117" s="1" t="s">
        <v>54</v>
      </c>
      <c r="B117" s="7"/>
      <c r="C117" s="3" t="s">
        <v>34</v>
      </c>
      <c r="G117">
        <v>1</v>
      </c>
      <c r="H117" s="8">
        <f>IFERROR(IF(SEARCH(_xlfn.UNICHAR(64335),data[[#This Row],[huntington_115_gt]])&gt;0,1,0),0)</f>
        <v>0</v>
      </c>
      <c r="I117">
        <f>LEN(data[[#This Row],[control]])</f>
        <v>4</v>
      </c>
      <c r="J117">
        <f>IF(data[[#This Row],[calc_ocr]]=data[[#This Row],[control]],0,1)</f>
        <v>1</v>
      </c>
      <c r="K117">
        <v>0</v>
      </c>
      <c r="L117" t="s">
        <v>54</v>
      </c>
      <c r="M117">
        <v>1</v>
      </c>
      <c r="N117">
        <v>3</v>
      </c>
      <c r="O117" s="27" t="s">
        <v>1573</v>
      </c>
      <c r="P117" t="s">
        <v>1479</v>
      </c>
      <c r="Q117" t="s">
        <v>1366</v>
      </c>
      <c r="R117">
        <v>271</v>
      </c>
      <c r="S117">
        <v>116</v>
      </c>
      <c r="T117">
        <f>SUM(data[[#This Row],[heb]:[other]])</f>
        <v>1</v>
      </c>
      <c r="W117" s="27">
        <v>1</v>
      </c>
    </row>
    <row r="118" spans="1:23" x14ac:dyDescent="0.2">
      <c r="A118" s="1" t="s">
        <v>145</v>
      </c>
      <c r="B118" s="1" t="s">
        <v>145</v>
      </c>
      <c r="E118">
        <v>1</v>
      </c>
      <c r="H118" s="8">
        <f>IFERROR(IF(SEARCH(_xlfn.UNICHAR(64335),data[[#This Row],[huntington_115_gt]])&gt;0,1,0),0)</f>
        <v>0</v>
      </c>
      <c r="I118">
        <f>LEN(data[[#This Row],[control]])</f>
        <v>6</v>
      </c>
      <c r="J118">
        <f>IF(data[[#This Row],[calc_ocr]]=data[[#This Row],[control]],0,1)</f>
        <v>0</v>
      </c>
      <c r="K118" t="s">
        <v>145</v>
      </c>
      <c r="L118" t="s">
        <v>145</v>
      </c>
      <c r="M118">
        <v>1</v>
      </c>
      <c r="R118">
        <v>271</v>
      </c>
      <c r="S118">
        <v>117</v>
      </c>
      <c r="T118">
        <f>SUM(data[[#This Row],[heb]:[other]])</f>
        <v>1</v>
      </c>
    </row>
    <row r="119" spans="1:23" x14ac:dyDescent="0.2">
      <c r="A119" s="1" t="s">
        <v>146</v>
      </c>
      <c r="B119" s="1" t="s">
        <v>146</v>
      </c>
      <c r="E119">
        <v>1</v>
      </c>
      <c r="H119" s="8">
        <f>IFERROR(IF(SEARCH(_xlfn.UNICHAR(64335),data[[#This Row],[huntington_115_gt]])&gt;0,1,0),0)</f>
        <v>0</v>
      </c>
      <c r="I119">
        <f>LEN(data[[#This Row],[control]])</f>
        <v>5</v>
      </c>
      <c r="J119">
        <f>IF(data[[#This Row],[calc_ocr]]=data[[#This Row],[control]],0,1)</f>
        <v>0</v>
      </c>
      <c r="K119" t="s">
        <v>146</v>
      </c>
      <c r="L119" t="s">
        <v>146</v>
      </c>
      <c r="M119">
        <v>1</v>
      </c>
      <c r="R119">
        <v>271</v>
      </c>
      <c r="S119">
        <v>118</v>
      </c>
      <c r="T119">
        <f>SUM(data[[#This Row],[heb]:[other]])</f>
        <v>1</v>
      </c>
    </row>
    <row r="120" spans="1:23" x14ac:dyDescent="0.2">
      <c r="A120" s="1" t="s">
        <v>147</v>
      </c>
      <c r="B120" s="1" t="s">
        <v>147</v>
      </c>
      <c r="E120">
        <v>1</v>
      </c>
      <c r="H120" s="8">
        <f>IFERROR(IF(SEARCH(_xlfn.UNICHAR(64335),data[[#This Row],[huntington_115_gt]])&gt;0,1,0),0)</f>
        <v>1</v>
      </c>
      <c r="I120">
        <f>LEN(data[[#This Row],[control]])</f>
        <v>3</v>
      </c>
      <c r="J120">
        <f>IF(data[[#This Row],[calc_ocr]]=data[[#This Row],[control]],0,1)</f>
        <v>0</v>
      </c>
      <c r="K120" t="s">
        <v>147</v>
      </c>
      <c r="L120" t="s">
        <v>147</v>
      </c>
      <c r="M120">
        <v>1</v>
      </c>
      <c r="R120">
        <v>271</v>
      </c>
      <c r="S120">
        <v>119</v>
      </c>
      <c r="T120">
        <f>SUM(data[[#This Row],[heb]:[other]])</f>
        <v>1</v>
      </c>
    </row>
    <row r="121" spans="1:23" x14ac:dyDescent="0.2">
      <c r="A121" s="1" t="s">
        <v>148</v>
      </c>
      <c r="B121" s="1" t="s">
        <v>148</v>
      </c>
      <c r="E121">
        <v>1</v>
      </c>
      <c r="H121" s="8">
        <f>IFERROR(IF(SEARCH(_xlfn.UNICHAR(64335),data[[#This Row],[huntington_115_gt]])&gt;0,1,0),0)</f>
        <v>0</v>
      </c>
      <c r="I121">
        <f>LEN(data[[#This Row],[control]])</f>
        <v>7</v>
      </c>
      <c r="J121">
        <f>IF(data[[#This Row],[calc_ocr]]=data[[#This Row],[control]],0,1)</f>
        <v>0</v>
      </c>
      <c r="K121" t="s">
        <v>148</v>
      </c>
      <c r="L121" t="s">
        <v>148</v>
      </c>
      <c r="M121">
        <v>1</v>
      </c>
      <c r="R121">
        <v>271</v>
      </c>
      <c r="S121">
        <v>120</v>
      </c>
      <c r="T121">
        <f>SUM(data[[#This Row],[heb]:[other]])</f>
        <v>1</v>
      </c>
    </row>
    <row r="122" spans="1:23" x14ac:dyDescent="0.2">
      <c r="A122" s="1" t="s">
        <v>149</v>
      </c>
      <c r="B122" s="1" t="s">
        <v>149</v>
      </c>
      <c r="E122">
        <v>1</v>
      </c>
      <c r="H122" s="8">
        <f>IFERROR(IF(SEARCH(_xlfn.UNICHAR(64335),data[[#This Row],[huntington_115_gt]])&gt;0,1,0),0)</f>
        <v>0</v>
      </c>
      <c r="I122">
        <f>LEN(data[[#This Row],[control]])</f>
        <v>5</v>
      </c>
      <c r="J122">
        <f>IF(data[[#This Row],[calc_ocr]]=data[[#This Row],[control]],0,1)</f>
        <v>0</v>
      </c>
      <c r="K122" t="s">
        <v>149</v>
      </c>
      <c r="L122" t="s">
        <v>149</v>
      </c>
      <c r="M122">
        <v>1</v>
      </c>
      <c r="R122">
        <v>271</v>
      </c>
      <c r="S122">
        <v>121</v>
      </c>
      <c r="T122">
        <f>SUM(data[[#This Row],[heb]:[other]])</f>
        <v>1</v>
      </c>
    </row>
    <row r="123" spans="1:23" x14ac:dyDescent="0.2">
      <c r="A123" s="1" t="s">
        <v>150</v>
      </c>
      <c r="B123" s="1" t="s">
        <v>150</v>
      </c>
      <c r="E123">
        <v>1</v>
      </c>
      <c r="H123" s="8">
        <f>IFERROR(IF(SEARCH(_xlfn.UNICHAR(64335),data[[#This Row],[huntington_115_gt]])&gt;0,1,0),0)</f>
        <v>0</v>
      </c>
      <c r="I123">
        <f>LEN(data[[#This Row],[control]])</f>
        <v>6</v>
      </c>
      <c r="J123">
        <f>IF(data[[#This Row],[calc_ocr]]=data[[#This Row],[control]],0,1)</f>
        <v>0</v>
      </c>
      <c r="K123" t="s">
        <v>150</v>
      </c>
      <c r="L123" t="s">
        <v>150</v>
      </c>
      <c r="M123">
        <v>1</v>
      </c>
      <c r="R123">
        <v>271</v>
      </c>
      <c r="S123">
        <v>122</v>
      </c>
      <c r="T123">
        <f>SUM(data[[#This Row],[heb]:[other]])</f>
        <v>1</v>
      </c>
    </row>
    <row r="124" spans="1:23" x14ac:dyDescent="0.2">
      <c r="A124" s="1" t="s">
        <v>151</v>
      </c>
      <c r="B124" s="1" t="s">
        <v>151</v>
      </c>
      <c r="E124">
        <v>1</v>
      </c>
      <c r="H124" s="8">
        <f>IFERROR(IF(SEARCH(_xlfn.UNICHAR(64335),data[[#This Row],[huntington_115_gt]])&gt;0,1,0),0)</f>
        <v>0</v>
      </c>
      <c r="I124">
        <f>LEN(data[[#This Row],[control]])</f>
        <v>6</v>
      </c>
      <c r="J124">
        <f>IF(data[[#This Row],[calc_ocr]]=data[[#This Row],[control]],0,1)</f>
        <v>0</v>
      </c>
      <c r="K124" t="s">
        <v>151</v>
      </c>
      <c r="L124" t="s">
        <v>151</v>
      </c>
      <c r="M124">
        <v>1</v>
      </c>
      <c r="R124">
        <v>271</v>
      </c>
      <c r="S124">
        <v>123</v>
      </c>
      <c r="T124">
        <f>SUM(data[[#This Row],[heb]:[other]])</f>
        <v>1</v>
      </c>
    </row>
    <row r="125" spans="1:23" x14ac:dyDescent="0.2">
      <c r="A125" s="1" t="s">
        <v>152</v>
      </c>
      <c r="B125" s="1" t="s">
        <v>152</v>
      </c>
      <c r="D125">
        <v>1</v>
      </c>
      <c r="H125" s="8">
        <f>IFERROR(IF(SEARCH(_xlfn.UNICHAR(64335),data[[#This Row],[huntington_115_gt]])&gt;0,1,0),0)</f>
        <v>0</v>
      </c>
      <c r="I125">
        <f>LEN(data[[#This Row],[control]])</f>
        <v>4</v>
      </c>
      <c r="J125">
        <f>IF(data[[#This Row],[calc_ocr]]=data[[#This Row],[control]],0,1)</f>
        <v>0</v>
      </c>
      <c r="K125" t="s">
        <v>152</v>
      </c>
      <c r="L125" t="s">
        <v>152</v>
      </c>
      <c r="M125">
        <v>1</v>
      </c>
      <c r="R125">
        <v>271</v>
      </c>
      <c r="S125">
        <v>124</v>
      </c>
      <c r="T125">
        <f>SUM(data[[#This Row],[heb]:[other]])</f>
        <v>1</v>
      </c>
    </row>
    <row r="126" spans="1:23" x14ac:dyDescent="0.2">
      <c r="A126" s="1" t="s">
        <v>153</v>
      </c>
      <c r="B126" s="1" t="s">
        <v>153</v>
      </c>
      <c r="E126">
        <v>1</v>
      </c>
      <c r="H126" s="8">
        <f>IFERROR(IF(SEARCH(_xlfn.UNICHAR(64335),data[[#This Row],[huntington_115_gt]])&gt;0,1,0),0)</f>
        <v>0</v>
      </c>
      <c r="I126">
        <f>LEN(data[[#This Row],[control]])</f>
        <v>5</v>
      </c>
      <c r="J126">
        <f>IF(data[[#This Row],[calc_ocr]]=data[[#This Row],[control]],0,1)</f>
        <v>0</v>
      </c>
      <c r="K126" t="s">
        <v>153</v>
      </c>
      <c r="L126" t="s">
        <v>153</v>
      </c>
      <c r="M126">
        <v>1</v>
      </c>
      <c r="R126">
        <v>271</v>
      </c>
      <c r="S126">
        <v>125</v>
      </c>
      <c r="T126">
        <f>SUM(data[[#This Row],[heb]:[other]])</f>
        <v>1</v>
      </c>
    </row>
    <row r="127" spans="1:23" ht="38.25" x14ac:dyDescent="0.2">
      <c r="A127" s="12" t="s">
        <v>154</v>
      </c>
      <c r="B127" s="12" t="s">
        <v>1273</v>
      </c>
      <c r="C127" t="s">
        <v>49</v>
      </c>
      <c r="E127">
        <v>1</v>
      </c>
      <c r="H127" s="8">
        <f>IFERROR(IF(SEARCH(_xlfn.UNICHAR(64335),data[[#This Row],[huntington_115_gt]])&gt;0,1,0),0)</f>
        <v>0</v>
      </c>
      <c r="I127">
        <f>LEN(data[[#This Row],[control]])</f>
        <v>7</v>
      </c>
      <c r="J127">
        <f>IF(data[[#This Row],[calc_ocr]]=data[[#This Row],[control]],0,1)</f>
        <v>1</v>
      </c>
      <c r="K127" t="s">
        <v>1273</v>
      </c>
      <c r="L127" t="s">
        <v>1408</v>
      </c>
      <c r="M127">
        <v>1</v>
      </c>
      <c r="N127">
        <v>2</v>
      </c>
      <c r="O127" s="27" t="s">
        <v>1485</v>
      </c>
      <c r="P127" t="s">
        <v>1571</v>
      </c>
      <c r="Q127" t="s">
        <v>1725</v>
      </c>
      <c r="R127">
        <v>271</v>
      </c>
      <c r="S127">
        <v>126</v>
      </c>
      <c r="T127">
        <f>SUM(data[[#This Row],[heb]:[other]])</f>
        <v>1</v>
      </c>
      <c r="V127" s="29" t="s">
        <v>1491</v>
      </c>
    </row>
    <row r="128" spans="1:23" x14ac:dyDescent="0.2">
      <c r="A128" s="1" t="s">
        <v>155</v>
      </c>
      <c r="B128" s="1" t="s">
        <v>155</v>
      </c>
      <c r="E128">
        <v>1</v>
      </c>
      <c r="H128" s="8">
        <f>IFERROR(IF(SEARCH(_xlfn.UNICHAR(64335),data[[#This Row],[huntington_115_gt]])&gt;0,1,0),0)</f>
        <v>0</v>
      </c>
      <c r="I128">
        <f>LEN(data[[#This Row],[control]])</f>
        <v>3</v>
      </c>
      <c r="J128">
        <f>IF(data[[#This Row],[calc_ocr]]=data[[#This Row],[control]],0,1)</f>
        <v>0</v>
      </c>
      <c r="K128" t="s">
        <v>155</v>
      </c>
      <c r="L128" t="s">
        <v>155</v>
      </c>
      <c r="M128">
        <v>1</v>
      </c>
      <c r="R128">
        <v>271</v>
      </c>
      <c r="S128">
        <v>127</v>
      </c>
      <c r="T128">
        <f>SUM(data[[#This Row],[heb]:[other]])</f>
        <v>1</v>
      </c>
    </row>
    <row r="129" spans="1:23" x14ac:dyDescent="0.2">
      <c r="A129" s="1" t="s">
        <v>156</v>
      </c>
      <c r="B129" s="1" t="s">
        <v>156</v>
      </c>
      <c r="E129">
        <v>1</v>
      </c>
      <c r="H129" s="8">
        <f>IFERROR(IF(SEARCH(_xlfn.UNICHAR(64335),data[[#This Row],[huntington_115_gt]])&gt;0,1,0),0)</f>
        <v>0</v>
      </c>
      <c r="I129">
        <f>LEN(data[[#This Row],[control]])</f>
        <v>2</v>
      </c>
      <c r="J129">
        <f>IF(data[[#This Row],[calc_ocr]]=data[[#This Row],[control]],0,1)</f>
        <v>0</v>
      </c>
      <c r="K129" t="s">
        <v>156</v>
      </c>
      <c r="L129" t="s">
        <v>156</v>
      </c>
      <c r="M129">
        <v>1</v>
      </c>
      <c r="R129">
        <v>271</v>
      </c>
      <c r="S129">
        <v>128</v>
      </c>
      <c r="T129">
        <f>SUM(data[[#This Row],[heb]:[other]])</f>
        <v>1</v>
      </c>
    </row>
    <row r="130" spans="1:23" x14ac:dyDescent="0.2">
      <c r="A130" s="1" t="s">
        <v>157</v>
      </c>
      <c r="B130" s="1" t="s">
        <v>157</v>
      </c>
      <c r="E130">
        <v>1</v>
      </c>
      <c r="H130" s="8">
        <f>IFERROR(IF(SEARCH(_xlfn.UNICHAR(64335),data[[#This Row],[huntington_115_gt]])&gt;0,1,0),0)</f>
        <v>0</v>
      </c>
      <c r="I130">
        <f>LEN(data[[#This Row],[control]])</f>
        <v>5</v>
      </c>
      <c r="J130">
        <f>IF(data[[#This Row],[calc_ocr]]=data[[#This Row],[control]],0,1)</f>
        <v>0</v>
      </c>
      <c r="K130" t="s">
        <v>157</v>
      </c>
      <c r="L130" t="s">
        <v>157</v>
      </c>
      <c r="M130">
        <v>1</v>
      </c>
      <c r="R130">
        <v>271</v>
      </c>
      <c r="S130">
        <v>129</v>
      </c>
      <c r="T130">
        <f>SUM(data[[#This Row],[heb]:[other]])</f>
        <v>1</v>
      </c>
    </row>
    <row r="131" spans="1:23" x14ac:dyDescent="0.2">
      <c r="A131" s="1" t="s">
        <v>158</v>
      </c>
      <c r="B131" s="1" t="s">
        <v>158</v>
      </c>
      <c r="E131">
        <v>1</v>
      </c>
      <c r="H131" s="8">
        <f>IFERROR(IF(SEARCH(_xlfn.UNICHAR(64335),data[[#This Row],[huntington_115_gt]])&gt;0,1,0),0)</f>
        <v>0</v>
      </c>
      <c r="I131">
        <f>LEN(data[[#This Row],[control]])</f>
        <v>2</v>
      </c>
      <c r="J131">
        <f>IF(data[[#This Row],[calc_ocr]]=data[[#This Row],[control]],0,1)</f>
        <v>0</v>
      </c>
      <c r="K131" t="s">
        <v>158</v>
      </c>
      <c r="L131" t="s">
        <v>158</v>
      </c>
      <c r="M131">
        <v>1</v>
      </c>
      <c r="R131">
        <v>271</v>
      </c>
      <c r="S131">
        <v>130</v>
      </c>
      <c r="T131">
        <f>SUM(data[[#This Row],[heb]:[other]])</f>
        <v>1</v>
      </c>
    </row>
    <row r="132" spans="1:23" x14ac:dyDescent="0.2">
      <c r="A132" s="1" t="s">
        <v>159</v>
      </c>
      <c r="B132" s="4" t="s">
        <v>160</v>
      </c>
      <c r="C132" s="5" t="s">
        <v>15</v>
      </c>
      <c r="D132">
        <v>1</v>
      </c>
      <c r="H132" s="8">
        <f>IFERROR(IF(SEARCH(_xlfn.UNICHAR(64335),data[[#This Row],[huntington_115_gt]])&gt;0,1,0),0)</f>
        <v>0</v>
      </c>
      <c r="I132">
        <f>LEN(data[[#This Row],[control]])</f>
        <v>6</v>
      </c>
      <c r="J132">
        <f>IF(data[[#This Row],[calc_ocr]]=data[[#This Row],[control]],0,1)</f>
        <v>1</v>
      </c>
      <c r="K132" t="s">
        <v>160</v>
      </c>
      <c r="L132" t="s">
        <v>159</v>
      </c>
      <c r="M132">
        <v>1</v>
      </c>
      <c r="N132">
        <v>1</v>
      </c>
      <c r="O132" s="27" t="s">
        <v>1485</v>
      </c>
      <c r="P132" t="s">
        <v>1481</v>
      </c>
      <c r="Q132" t="s">
        <v>1492</v>
      </c>
      <c r="R132">
        <v>271</v>
      </c>
      <c r="S132">
        <v>131</v>
      </c>
      <c r="T132">
        <f>SUM(data[[#This Row],[heb]:[other]])</f>
        <v>1</v>
      </c>
    </row>
    <row r="133" spans="1:23" x14ac:dyDescent="0.2">
      <c r="A133" s="1" t="s">
        <v>161</v>
      </c>
      <c r="B133" s="1" t="s">
        <v>161</v>
      </c>
      <c r="D133">
        <v>1</v>
      </c>
      <c r="H133" s="8">
        <f>IFERROR(IF(SEARCH(_xlfn.UNICHAR(64335),data[[#This Row],[huntington_115_gt]])&gt;0,1,0),0)</f>
        <v>0</v>
      </c>
      <c r="I133">
        <f>LEN(data[[#This Row],[control]])</f>
        <v>5</v>
      </c>
      <c r="J133">
        <f>IF(data[[#This Row],[calc_ocr]]=data[[#This Row],[control]],0,1)</f>
        <v>0</v>
      </c>
      <c r="K133" t="s">
        <v>161</v>
      </c>
      <c r="L133" t="s">
        <v>161</v>
      </c>
      <c r="M133">
        <v>1</v>
      </c>
      <c r="R133">
        <v>271</v>
      </c>
      <c r="S133">
        <v>132</v>
      </c>
      <c r="T133">
        <f>SUM(data[[#This Row],[heb]:[other]])</f>
        <v>1</v>
      </c>
    </row>
    <row r="134" spans="1:23" x14ac:dyDescent="0.2">
      <c r="A134" s="1" t="s">
        <v>162</v>
      </c>
      <c r="B134" s="1" t="s">
        <v>1274</v>
      </c>
      <c r="C134" s="6" t="s">
        <v>49</v>
      </c>
      <c r="E134">
        <v>1</v>
      </c>
      <c r="H134" s="8">
        <f>IFERROR(IF(SEARCH(_xlfn.UNICHAR(64335),data[[#This Row],[huntington_115_gt]])&gt;0,1,0),0)</f>
        <v>0</v>
      </c>
      <c r="I134">
        <f>LEN(data[[#This Row],[control]])</f>
        <v>7</v>
      </c>
      <c r="J134">
        <f>IF(data[[#This Row],[calc_ocr]]=data[[#This Row],[control]],0,1)</f>
        <v>1</v>
      </c>
      <c r="K134" t="s">
        <v>1274</v>
      </c>
      <c r="L134" t="s">
        <v>162</v>
      </c>
      <c r="M134">
        <v>1</v>
      </c>
      <c r="N134">
        <v>1</v>
      </c>
      <c r="O134" s="27" t="s">
        <v>1485</v>
      </c>
      <c r="P134" t="s">
        <v>1556</v>
      </c>
      <c r="Q134" t="s">
        <v>1354</v>
      </c>
      <c r="R134">
        <v>271</v>
      </c>
      <c r="S134">
        <v>133</v>
      </c>
      <c r="T134">
        <f>SUM(data[[#This Row],[heb]:[other]])</f>
        <v>1</v>
      </c>
      <c r="W134" s="27">
        <v>1</v>
      </c>
    </row>
    <row r="135" spans="1:23" ht="25.5" x14ac:dyDescent="0.2">
      <c r="A135" s="1" t="s">
        <v>163</v>
      </c>
      <c r="B135" s="4" t="s">
        <v>164</v>
      </c>
      <c r="C135" s="6" t="s">
        <v>49</v>
      </c>
      <c r="E135">
        <v>1</v>
      </c>
      <c r="H135" s="8">
        <f>IFERROR(IF(SEARCH(_xlfn.UNICHAR(64335),data[[#This Row],[huntington_115_gt]])&gt;0,1,0),0)</f>
        <v>0</v>
      </c>
      <c r="I135">
        <f>LEN(data[[#This Row],[control]])</f>
        <v>2</v>
      </c>
      <c r="J135">
        <f>IF(data[[#This Row],[calc_ocr]]=data[[#This Row],[control]],0,1)</f>
        <v>1</v>
      </c>
      <c r="K135" t="s">
        <v>164</v>
      </c>
      <c r="L135" t="s">
        <v>163</v>
      </c>
      <c r="M135">
        <v>1</v>
      </c>
      <c r="N135">
        <v>2</v>
      </c>
      <c r="O135" s="27" t="s">
        <v>1485</v>
      </c>
      <c r="P135" t="s">
        <v>1481</v>
      </c>
      <c r="Q135" t="s">
        <v>1493</v>
      </c>
      <c r="R135">
        <v>271</v>
      </c>
      <c r="S135">
        <v>134</v>
      </c>
      <c r="T135">
        <f>SUM(data[[#This Row],[heb]:[other]])</f>
        <v>1</v>
      </c>
      <c r="V135" s="27" t="s">
        <v>1494</v>
      </c>
    </row>
    <row r="136" spans="1:23" x14ac:dyDescent="0.2">
      <c r="A136" s="1" t="s">
        <v>165</v>
      </c>
      <c r="B136" s="1" t="s">
        <v>165</v>
      </c>
      <c r="E136">
        <v>1</v>
      </c>
      <c r="H136" s="8">
        <f>IFERROR(IF(SEARCH(_xlfn.UNICHAR(64335),data[[#This Row],[huntington_115_gt]])&gt;0,1,0),0)</f>
        <v>0</v>
      </c>
      <c r="I136">
        <f>LEN(data[[#This Row],[control]])</f>
        <v>2</v>
      </c>
      <c r="J136">
        <f>IF(data[[#This Row],[calc_ocr]]=data[[#This Row],[control]],0,1)</f>
        <v>0</v>
      </c>
      <c r="K136" t="s">
        <v>165</v>
      </c>
      <c r="L136" t="s">
        <v>165</v>
      </c>
      <c r="M136">
        <v>1</v>
      </c>
      <c r="R136">
        <v>271</v>
      </c>
      <c r="S136">
        <v>135</v>
      </c>
      <c r="T136">
        <f>SUM(data[[#This Row],[heb]:[other]])</f>
        <v>1</v>
      </c>
    </row>
    <row r="137" spans="1:23" x14ac:dyDescent="0.2">
      <c r="A137" s="1" t="s">
        <v>166</v>
      </c>
      <c r="B137" s="1" t="s">
        <v>166</v>
      </c>
      <c r="F137">
        <v>1</v>
      </c>
      <c r="H137" s="8">
        <f>IFERROR(IF(SEARCH(_xlfn.UNICHAR(64335),data[[#This Row],[huntington_115_gt]])&gt;0,1,0),0)</f>
        <v>0</v>
      </c>
      <c r="I137">
        <f>LEN(data[[#This Row],[control]])</f>
        <v>4</v>
      </c>
      <c r="J137">
        <f>IF(data[[#This Row],[calc_ocr]]=data[[#This Row],[control]],0,1)</f>
        <v>0</v>
      </c>
      <c r="K137" t="s">
        <v>166</v>
      </c>
      <c r="L137" t="s">
        <v>166</v>
      </c>
      <c r="M137">
        <v>1</v>
      </c>
      <c r="R137">
        <v>271</v>
      </c>
      <c r="S137">
        <v>136</v>
      </c>
      <c r="T137">
        <f>SUM(data[[#This Row],[heb]:[other]])</f>
        <v>1</v>
      </c>
    </row>
    <row r="138" spans="1:23" x14ac:dyDescent="0.2">
      <c r="A138" s="1" t="s">
        <v>167</v>
      </c>
      <c r="B138" s="1" t="s">
        <v>167</v>
      </c>
      <c r="F138">
        <v>1</v>
      </c>
      <c r="H138" s="8">
        <f>IFERROR(IF(SEARCH(_xlfn.UNICHAR(64335),data[[#This Row],[huntington_115_gt]])&gt;0,1,0),0)</f>
        <v>0</v>
      </c>
      <c r="I138">
        <f>LEN(data[[#This Row],[control]])</f>
        <v>3</v>
      </c>
      <c r="J138">
        <f>IF(data[[#This Row],[calc_ocr]]=data[[#This Row],[control]],0,1)</f>
        <v>0</v>
      </c>
      <c r="K138" t="s">
        <v>167</v>
      </c>
      <c r="L138" t="s">
        <v>167</v>
      </c>
      <c r="M138">
        <v>1</v>
      </c>
      <c r="R138">
        <v>271</v>
      </c>
      <c r="S138">
        <v>137</v>
      </c>
      <c r="T138">
        <f>SUM(data[[#This Row],[heb]:[other]])</f>
        <v>1</v>
      </c>
    </row>
    <row r="139" spans="1:23" x14ac:dyDescent="0.2">
      <c r="A139" s="1" t="s">
        <v>168</v>
      </c>
      <c r="B139" s="1" t="s">
        <v>168</v>
      </c>
      <c r="E139">
        <v>1</v>
      </c>
      <c r="H139" s="8">
        <f>IFERROR(IF(SEARCH(_xlfn.UNICHAR(64335),data[[#This Row],[huntington_115_gt]])&gt;0,1,0),0)</f>
        <v>0</v>
      </c>
      <c r="I139">
        <f>LEN(data[[#This Row],[control]])</f>
        <v>4</v>
      </c>
      <c r="J139">
        <f>IF(data[[#This Row],[calc_ocr]]=data[[#This Row],[control]],0,1)</f>
        <v>0</v>
      </c>
      <c r="K139" t="s">
        <v>168</v>
      </c>
      <c r="L139" t="s">
        <v>168</v>
      </c>
      <c r="M139">
        <v>1</v>
      </c>
      <c r="R139">
        <v>271</v>
      </c>
      <c r="S139">
        <v>138</v>
      </c>
      <c r="T139">
        <f>SUM(data[[#This Row],[heb]:[other]])</f>
        <v>1</v>
      </c>
    </row>
    <row r="140" spans="1:23" x14ac:dyDescent="0.2">
      <c r="A140" s="1" t="s">
        <v>1285</v>
      </c>
      <c r="B140" s="1" t="s">
        <v>169</v>
      </c>
      <c r="C140" s="5" t="s">
        <v>15</v>
      </c>
      <c r="E140">
        <v>1</v>
      </c>
      <c r="H140" s="8">
        <f>IFERROR(IF(SEARCH(_xlfn.UNICHAR(64335),data[[#This Row],[huntington_115_gt]])&gt;0,1,0),0)</f>
        <v>0</v>
      </c>
      <c r="I140">
        <f>LEN(data[[#This Row],[control]])</f>
        <v>4</v>
      </c>
      <c r="J140">
        <f>IF(data[[#This Row],[calc_ocr]]=data[[#This Row],[control]],0,1)</f>
        <v>1</v>
      </c>
      <c r="K140" t="s">
        <v>169</v>
      </c>
      <c r="L140" t="s">
        <v>1454</v>
      </c>
      <c r="M140">
        <v>1</v>
      </c>
      <c r="N140">
        <v>1</v>
      </c>
      <c r="O140" s="27" t="s">
        <v>1460</v>
      </c>
      <c r="P140" t="s">
        <v>1557</v>
      </c>
      <c r="Q140" t="s">
        <v>1464</v>
      </c>
      <c r="R140">
        <v>271</v>
      </c>
      <c r="S140">
        <v>139</v>
      </c>
      <c r="T140">
        <f>SUM(data[[#This Row],[heb]:[other]])</f>
        <v>1</v>
      </c>
      <c r="V140" s="27" t="s">
        <v>1589</v>
      </c>
      <c r="W140" s="27">
        <v>1</v>
      </c>
    </row>
    <row r="141" spans="1:23" x14ac:dyDescent="0.2">
      <c r="A141" s="1" t="s">
        <v>170</v>
      </c>
      <c r="B141" s="1" t="s">
        <v>170</v>
      </c>
      <c r="D141">
        <v>1</v>
      </c>
      <c r="H141" s="8">
        <f>IFERROR(IF(SEARCH(_xlfn.UNICHAR(64335),data[[#This Row],[huntington_115_gt]])&gt;0,1,0),0)</f>
        <v>0</v>
      </c>
      <c r="I141">
        <f>LEN(data[[#This Row],[control]])</f>
        <v>5</v>
      </c>
      <c r="J141">
        <f>IF(data[[#This Row],[calc_ocr]]=data[[#This Row],[control]],0,1)</f>
        <v>0</v>
      </c>
      <c r="K141" t="s">
        <v>170</v>
      </c>
      <c r="L141" t="s">
        <v>170</v>
      </c>
      <c r="M141">
        <v>1</v>
      </c>
      <c r="R141">
        <v>271</v>
      </c>
      <c r="S141">
        <v>140</v>
      </c>
      <c r="T141">
        <f>SUM(data[[#This Row],[heb]:[other]])</f>
        <v>1</v>
      </c>
    </row>
    <row r="142" spans="1:23" x14ac:dyDescent="0.2">
      <c r="A142" s="1" t="s">
        <v>171</v>
      </c>
      <c r="B142" s="4" t="s">
        <v>172</v>
      </c>
      <c r="C142" s="5" t="s">
        <v>15</v>
      </c>
      <c r="D142">
        <v>1</v>
      </c>
      <c r="H142" s="8">
        <f>IFERROR(IF(SEARCH(_xlfn.UNICHAR(64335),data[[#This Row],[huntington_115_gt]])&gt;0,1,0),0)</f>
        <v>0</v>
      </c>
      <c r="I142">
        <f>LEN(data[[#This Row],[control]])</f>
        <v>3</v>
      </c>
      <c r="J142">
        <f>IF(data[[#This Row],[calc_ocr]]=data[[#This Row],[control]],0,1)</f>
        <v>0</v>
      </c>
      <c r="K142" t="s">
        <v>172</v>
      </c>
      <c r="L142" t="s">
        <v>172</v>
      </c>
      <c r="M142">
        <v>1</v>
      </c>
      <c r="R142">
        <v>271</v>
      </c>
      <c r="S142">
        <v>141</v>
      </c>
      <c r="T142">
        <f>SUM(data[[#This Row],[heb]:[other]])</f>
        <v>1</v>
      </c>
    </row>
    <row r="143" spans="1:23" x14ac:dyDescent="0.2">
      <c r="A143" s="1" t="s">
        <v>173</v>
      </c>
      <c r="B143" s="4" t="s">
        <v>174</v>
      </c>
      <c r="C143" s="5" t="s">
        <v>15</v>
      </c>
      <c r="D143">
        <v>1</v>
      </c>
      <c r="H143" s="8">
        <f>IFERROR(IF(SEARCH(_xlfn.UNICHAR(64335),data[[#This Row],[huntington_115_gt]])&gt;0,1,0),0)</f>
        <v>0</v>
      </c>
      <c r="I143">
        <f>LEN(data[[#This Row],[control]])</f>
        <v>6</v>
      </c>
      <c r="J143">
        <f>IF(data[[#This Row],[calc_ocr]]=data[[#This Row],[control]],0,1)</f>
        <v>1</v>
      </c>
      <c r="K143" t="s">
        <v>174</v>
      </c>
      <c r="L143" t="s">
        <v>173</v>
      </c>
      <c r="M143">
        <v>1</v>
      </c>
      <c r="N143">
        <v>1</v>
      </c>
      <c r="O143" s="27" t="s">
        <v>1485</v>
      </c>
      <c r="P143" t="s">
        <v>1481</v>
      </c>
      <c r="Q143" t="s">
        <v>1495</v>
      </c>
      <c r="R143">
        <v>271</v>
      </c>
      <c r="S143">
        <v>142</v>
      </c>
      <c r="T143">
        <f>SUM(data[[#This Row],[heb]:[other]])</f>
        <v>1</v>
      </c>
      <c r="V143" s="27" t="s">
        <v>1572</v>
      </c>
      <c r="W143" s="27">
        <v>1</v>
      </c>
    </row>
    <row r="144" spans="1:23" x14ac:dyDescent="0.2">
      <c r="A144" s="1" t="s">
        <v>175</v>
      </c>
      <c r="B144" s="1" t="s">
        <v>176</v>
      </c>
      <c r="C144" s="5" t="s">
        <v>15</v>
      </c>
      <c r="G144">
        <v>1</v>
      </c>
      <c r="H144" s="8">
        <f>IFERROR(IF(SEARCH(_xlfn.UNICHAR(64335),data[[#This Row],[huntington_115_gt]])&gt;0,1,0),0)</f>
        <v>0</v>
      </c>
      <c r="I144">
        <f>LEN(data[[#This Row],[control]])</f>
        <v>5</v>
      </c>
      <c r="J144">
        <f>IF(data[[#This Row],[calc_ocr]]=data[[#This Row],[control]],0,1)</f>
        <v>1</v>
      </c>
      <c r="K144" t="s">
        <v>176</v>
      </c>
      <c r="L144" t="s">
        <v>175</v>
      </c>
      <c r="M144">
        <v>1</v>
      </c>
      <c r="N144">
        <v>1</v>
      </c>
      <c r="O144" s="27" t="s">
        <v>1460</v>
      </c>
      <c r="P144" t="s">
        <v>1557</v>
      </c>
      <c r="Q144" t="s">
        <v>1496</v>
      </c>
      <c r="R144">
        <v>271</v>
      </c>
      <c r="S144">
        <v>143</v>
      </c>
      <c r="T144">
        <f>SUM(data[[#This Row],[heb]:[other]])</f>
        <v>1</v>
      </c>
      <c r="W144" s="27">
        <v>1</v>
      </c>
    </row>
    <row r="145" spans="1:23" x14ac:dyDescent="0.2">
      <c r="A145" s="1" t="s">
        <v>1275</v>
      </c>
      <c r="B145" s="1" t="s">
        <v>177</v>
      </c>
      <c r="C145" s="6" t="s">
        <v>49</v>
      </c>
      <c r="F145">
        <v>1</v>
      </c>
      <c r="H145" s="8">
        <f>IFERROR(IF(SEARCH(_xlfn.UNICHAR(64335),data[[#This Row],[huntington_115_gt]])&gt;0,1,0),0)</f>
        <v>0</v>
      </c>
      <c r="I145">
        <f>LEN(data[[#This Row],[control]])</f>
        <v>6</v>
      </c>
      <c r="J145">
        <f>IF(data[[#This Row],[calc_ocr]]=data[[#This Row],[control]],0,1)</f>
        <v>1</v>
      </c>
      <c r="K145" t="s">
        <v>177</v>
      </c>
      <c r="L145" t="s">
        <v>1275</v>
      </c>
      <c r="M145">
        <v>1</v>
      </c>
      <c r="N145">
        <v>1</v>
      </c>
      <c r="O145" s="27" t="s">
        <v>1485</v>
      </c>
      <c r="P145" t="s">
        <v>1480</v>
      </c>
      <c r="Q145" t="s">
        <v>1597</v>
      </c>
      <c r="R145">
        <v>271</v>
      </c>
      <c r="S145">
        <v>144</v>
      </c>
      <c r="T145">
        <f>SUM(data[[#This Row],[heb]:[other]])</f>
        <v>1</v>
      </c>
    </row>
    <row r="146" spans="1:23" x14ac:dyDescent="0.2">
      <c r="A146" s="1" t="s">
        <v>178</v>
      </c>
      <c r="B146" s="1" t="s">
        <v>178</v>
      </c>
      <c r="D146">
        <v>1</v>
      </c>
      <c r="H146" s="8">
        <f>IFERROR(IF(SEARCH(_xlfn.UNICHAR(64335),data[[#This Row],[huntington_115_gt]])&gt;0,1,0),0)</f>
        <v>0</v>
      </c>
      <c r="I146">
        <f>LEN(data[[#This Row],[control]])</f>
        <v>6</v>
      </c>
      <c r="J146">
        <f>IF(data[[#This Row],[calc_ocr]]=data[[#This Row],[control]],0,1)</f>
        <v>0</v>
      </c>
      <c r="K146" t="s">
        <v>178</v>
      </c>
      <c r="L146" t="s">
        <v>178</v>
      </c>
      <c r="M146">
        <v>1</v>
      </c>
      <c r="R146">
        <v>271</v>
      </c>
      <c r="S146">
        <v>145</v>
      </c>
      <c r="T146">
        <f>SUM(data[[#This Row],[heb]:[other]])</f>
        <v>1</v>
      </c>
    </row>
    <row r="147" spans="1:23" x14ac:dyDescent="0.2">
      <c r="A147" s="1" t="s">
        <v>179</v>
      </c>
      <c r="B147" s="7"/>
      <c r="C147" s="3" t="s">
        <v>34</v>
      </c>
      <c r="D147">
        <v>1</v>
      </c>
      <c r="H147" s="8">
        <f>IFERROR(IF(SEARCH(_xlfn.UNICHAR(64335),data[[#This Row],[huntington_115_gt]])&gt;0,1,0),0)</f>
        <v>0</v>
      </c>
      <c r="I147">
        <f>LEN(data[[#This Row],[control]])</f>
        <v>2</v>
      </c>
      <c r="J147">
        <f>IF(data[[#This Row],[calc_ocr]]=data[[#This Row],[control]],0,1)</f>
        <v>1</v>
      </c>
      <c r="K147">
        <v>0</v>
      </c>
      <c r="L147" t="s">
        <v>179</v>
      </c>
      <c r="M147">
        <v>1</v>
      </c>
      <c r="N147">
        <v>2</v>
      </c>
      <c r="O147" s="27" t="s">
        <v>1573</v>
      </c>
      <c r="P147" t="s">
        <v>1479</v>
      </c>
      <c r="Q147" t="s">
        <v>1366</v>
      </c>
      <c r="R147">
        <v>271</v>
      </c>
      <c r="S147">
        <v>146</v>
      </c>
      <c r="T147">
        <f>SUM(data[[#This Row],[heb]:[other]])</f>
        <v>1</v>
      </c>
      <c r="W147" s="27">
        <v>1</v>
      </c>
    </row>
    <row r="148" spans="1:23" x14ac:dyDescent="0.2">
      <c r="A148" s="1" t="s">
        <v>109</v>
      </c>
      <c r="B148" s="1" t="s">
        <v>109</v>
      </c>
      <c r="F148">
        <v>1</v>
      </c>
      <c r="H148" s="8">
        <f>IFERROR(IF(SEARCH(_xlfn.UNICHAR(64335),data[[#This Row],[huntington_115_gt]])&gt;0,1,0),0)</f>
        <v>0</v>
      </c>
      <c r="I148">
        <f>LEN(data[[#This Row],[control]])</f>
        <v>2</v>
      </c>
      <c r="J148">
        <f>IF(data[[#This Row],[calc_ocr]]=data[[#This Row],[control]],0,1)</f>
        <v>0</v>
      </c>
      <c r="K148" t="s">
        <v>109</v>
      </c>
      <c r="L148" t="s">
        <v>109</v>
      </c>
      <c r="M148">
        <v>1</v>
      </c>
      <c r="R148">
        <v>271</v>
      </c>
      <c r="S148">
        <v>147</v>
      </c>
      <c r="T148">
        <f>SUM(data[[#This Row],[heb]:[other]])</f>
        <v>1</v>
      </c>
    </row>
    <row r="149" spans="1:23" x14ac:dyDescent="0.2">
      <c r="A149" s="1" t="s">
        <v>180</v>
      </c>
      <c r="B149" s="1" t="s">
        <v>180</v>
      </c>
      <c r="C149" s="3" t="s">
        <v>34</v>
      </c>
      <c r="D149">
        <v>1</v>
      </c>
      <c r="H149" s="8">
        <f>IFERROR(IF(SEARCH(_xlfn.UNICHAR(64335),data[[#This Row],[huntington_115_gt]])&gt;0,1,0),0)</f>
        <v>0</v>
      </c>
      <c r="I149">
        <f>LEN(data[[#This Row],[control]])</f>
        <v>4</v>
      </c>
      <c r="J149">
        <f>IF(data[[#This Row],[calc_ocr]]=data[[#This Row],[control]],0,1)</f>
        <v>0</v>
      </c>
      <c r="K149" t="s">
        <v>180</v>
      </c>
      <c r="L149" t="s">
        <v>180</v>
      </c>
      <c r="M149">
        <v>1</v>
      </c>
      <c r="R149">
        <v>271</v>
      </c>
      <c r="S149">
        <v>148</v>
      </c>
      <c r="T149">
        <f>SUM(data[[#This Row],[heb]:[other]])</f>
        <v>1</v>
      </c>
    </row>
    <row r="150" spans="1:23" x14ac:dyDescent="0.2">
      <c r="A150" s="1" t="s">
        <v>181</v>
      </c>
      <c r="B150" s="4" t="s">
        <v>182</v>
      </c>
      <c r="C150" s="3" t="s">
        <v>34</v>
      </c>
      <c r="D150">
        <v>1</v>
      </c>
      <c r="H150" s="8">
        <f>IFERROR(IF(SEARCH(_xlfn.UNICHAR(64335),data[[#This Row],[huntington_115_gt]])&gt;0,1,0),0)</f>
        <v>0</v>
      </c>
      <c r="I150">
        <f>LEN(data[[#This Row],[control]])</f>
        <v>4</v>
      </c>
      <c r="J150">
        <f>IF(data[[#This Row],[calc_ocr]]=data[[#This Row],[control]],0,1)</f>
        <v>1</v>
      </c>
      <c r="K150" t="s">
        <v>182</v>
      </c>
      <c r="L150" t="s">
        <v>181</v>
      </c>
      <c r="M150">
        <v>1</v>
      </c>
      <c r="N150">
        <v>1</v>
      </c>
      <c r="O150" s="27" t="s">
        <v>1485</v>
      </c>
      <c r="P150" t="s">
        <v>1481</v>
      </c>
      <c r="Q150" t="s">
        <v>1489</v>
      </c>
      <c r="R150">
        <v>271</v>
      </c>
      <c r="S150">
        <v>149</v>
      </c>
      <c r="T150">
        <f>SUM(data[[#This Row],[heb]:[other]])</f>
        <v>1</v>
      </c>
      <c r="W150" s="27">
        <v>1</v>
      </c>
    </row>
    <row r="151" spans="1:23" x14ac:dyDescent="0.2">
      <c r="A151" s="1" t="s">
        <v>1276</v>
      </c>
      <c r="B151" s="4" t="s">
        <v>183</v>
      </c>
      <c r="C151" s="3" t="s">
        <v>34</v>
      </c>
      <c r="D151">
        <v>1</v>
      </c>
      <c r="H151" s="8">
        <f>IFERROR(IF(SEARCH(_xlfn.UNICHAR(64335),data[[#This Row],[huntington_115_gt]])&gt;0,1,0),0)</f>
        <v>0</v>
      </c>
      <c r="I151">
        <f>LEN(data[[#This Row],[control]])</f>
        <v>7</v>
      </c>
      <c r="J151">
        <f>IF(data[[#This Row],[calc_ocr]]=data[[#This Row],[control]],0,1)</f>
        <v>1</v>
      </c>
      <c r="K151" t="s">
        <v>183</v>
      </c>
      <c r="L151" t="s">
        <v>1409</v>
      </c>
      <c r="M151">
        <v>2</v>
      </c>
      <c r="N151">
        <v>1</v>
      </c>
      <c r="O151" s="27" t="s">
        <v>1485</v>
      </c>
      <c r="P151" t="s">
        <v>1497</v>
      </c>
      <c r="Q151" t="s">
        <v>1597</v>
      </c>
      <c r="R151">
        <v>271</v>
      </c>
      <c r="S151">
        <v>150</v>
      </c>
      <c r="T151">
        <f>SUM(data[[#This Row],[heb]:[other]])</f>
        <v>1</v>
      </c>
    </row>
    <row r="152" spans="1:23" x14ac:dyDescent="0.2">
      <c r="A152" s="1" t="s">
        <v>184</v>
      </c>
      <c r="B152" s="1" t="s">
        <v>184</v>
      </c>
      <c r="F152">
        <v>1</v>
      </c>
      <c r="H152" s="8">
        <f>IFERROR(IF(SEARCH(_xlfn.UNICHAR(64335),data[[#This Row],[huntington_115_gt]])&gt;0,1,0),0)</f>
        <v>0</v>
      </c>
      <c r="I152">
        <f>LEN(data[[#This Row],[control]])</f>
        <v>3</v>
      </c>
      <c r="J152">
        <f>IF(data[[#This Row],[calc_ocr]]=data[[#This Row],[control]],0,1)</f>
        <v>0</v>
      </c>
      <c r="K152" t="s">
        <v>184</v>
      </c>
      <c r="L152" t="s">
        <v>184</v>
      </c>
      <c r="M152">
        <v>1</v>
      </c>
      <c r="R152">
        <v>271</v>
      </c>
      <c r="S152">
        <v>151</v>
      </c>
      <c r="T152">
        <f>SUM(data[[#This Row],[heb]:[other]])</f>
        <v>1</v>
      </c>
    </row>
    <row r="153" spans="1:23" x14ac:dyDescent="0.2">
      <c r="A153" s="1" t="s">
        <v>185</v>
      </c>
      <c r="B153" s="1" t="s">
        <v>185</v>
      </c>
      <c r="E153">
        <v>1</v>
      </c>
      <c r="H153" s="8">
        <f>IFERROR(IF(SEARCH(_xlfn.UNICHAR(64335),data[[#This Row],[huntington_115_gt]])&gt;0,1,0),0)</f>
        <v>0</v>
      </c>
      <c r="I153">
        <f>LEN(data[[#This Row],[control]])</f>
        <v>5</v>
      </c>
      <c r="J153">
        <f>IF(data[[#This Row],[calc_ocr]]=data[[#This Row],[control]],0,1)</f>
        <v>0</v>
      </c>
      <c r="K153" t="s">
        <v>185</v>
      </c>
      <c r="L153" t="s">
        <v>185</v>
      </c>
      <c r="M153">
        <v>1</v>
      </c>
      <c r="R153">
        <v>271</v>
      </c>
      <c r="S153">
        <v>152</v>
      </c>
      <c r="T153">
        <f>SUM(data[[#This Row],[heb]:[other]])</f>
        <v>1</v>
      </c>
    </row>
    <row r="154" spans="1:23" x14ac:dyDescent="0.2">
      <c r="A154" s="1" t="s">
        <v>26</v>
      </c>
      <c r="B154" s="1" t="s">
        <v>26</v>
      </c>
      <c r="F154">
        <v>1</v>
      </c>
      <c r="H154" s="8">
        <f>IFERROR(IF(SEARCH(_xlfn.UNICHAR(64335),data[[#This Row],[huntington_115_gt]])&gt;0,1,0),0)</f>
        <v>0</v>
      </c>
      <c r="I154">
        <f>LEN(data[[#This Row],[control]])</f>
        <v>2</v>
      </c>
      <c r="J154">
        <f>IF(data[[#This Row],[calc_ocr]]=data[[#This Row],[control]],0,1)</f>
        <v>0</v>
      </c>
      <c r="K154" t="s">
        <v>26</v>
      </c>
      <c r="L154" t="s">
        <v>26</v>
      </c>
      <c r="M154">
        <v>1</v>
      </c>
      <c r="R154">
        <v>271</v>
      </c>
      <c r="S154">
        <v>153</v>
      </c>
      <c r="T154">
        <f>SUM(data[[#This Row],[heb]:[other]])</f>
        <v>1</v>
      </c>
    </row>
    <row r="155" spans="1:23" x14ac:dyDescent="0.2">
      <c r="A155" s="1" t="s">
        <v>186</v>
      </c>
      <c r="B155" s="1" t="s">
        <v>186</v>
      </c>
      <c r="D155">
        <v>1</v>
      </c>
      <c r="H155" s="8">
        <f>IFERROR(IF(SEARCH(_xlfn.UNICHAR(64335),data[[#This Row],[huntington_115_gt]])&gt;0,1,0),0)</f>
        <v>1</v>
      </c>
      <c r="I155">
        <f>LEN(data[[#This Row],[control]])</f>
        <v>2</v>
      </c>
      <c r="J155">
        <f>IF(data[[#This Row],[calc_ocr]]=data[[#This Row],[control]],0,1)</f>
        <v>0</v>
      </c>
      <c r="K155" t="s">
        <v>186</v>
      </c>
      <c r="L155" t="s">
        <v>186</v>
      </c>
      <c r="M155">
        <v>1</v>
      </c>
      <c r="R155">
        <v>271</v>
      </c>
      <c r="S155">
        <v>154</v>
      </c>
      <c r="T155">
        <f>SUM(data[[#This Row],[heb]:[other]])</f>
        <v>1</v>
      </c>
    </row>
    <row r="156" spans="1:23" x14ac:dyDescent="0.2">
      <c r="A156" s="1" t="s">
        <v>143</v>
      </c>
      <c r="B156" s="1" t="s">
        <v>143</v>
      </c>
      <c r="D156">
        <v>1</v>
      </c>
      <c r="H156" s="8">
        <f>IFERROR(IF(SEARCH(_xlfn.UNICHAR(64335),data[[#This Row],[huntington_115_gt]])&gt;0,1,0),0)</f>
        <v>0</v>
      </c>
      <c r="I156">
        <f>LEN(data[[#This Row],[control]])</f>
        <v>5</v>
      </c>
      <c r="J156">
        <f>IF(data[[#This Row],[calc_ocr]]=data[[#This Row],[control]],0,1)</f>
        <v>0</v>
      </c>
      <c r="K156" t="s">
        <v>143</v>
      </c>
      <c r="L156" t="s">
        <v>143</v>
      </c>
      <c r="M156">
        <v>1</v>
      </c>
      <c r="R156">
        <v>271</v>
      </c>
      <c r="S156">
        <v>155</v>
      </c>
      <c r="T156">
        <f>SUM(data[[#This Row],[heb]:[other]])</f>
        <v>1</v>
      </c>
    </row>
    <row r="157" spans="1:23" x14ac:dyDescent="0.2">
      <c r="A157" s="1" t="s">
        <v>187</v>
      </c>
      <c r="B157" s="1" t="s">
        <v>187</v>
      </c>
      <c r="E157">
        <v>1</v>
      </c>
      <c r="H157" s="8">
        <f>IFERROR(IF(SEARCH(_xlfn.UNICHAR(64335),data[[#This Row],[huntington_115_gt]])&gt;0,1,0),0)</f>
        <v>0</v>
      </c>
      <c r="I157">
        <f>LEN(data[[#This Row],[control]])</f>
        <v>4</v>
      </c>
      <c r="J157">
        <f>IF(data[[#This Row],[calc_ocr]]=data[[#This Row],[control]],0,1)</f>
        <v>0</v>
      </c>
      <c r="K157" t="s">
        <v>187</v>
      </c>
      <c r="L157" t="s">
        <v>187</v>
      </c>
      <c r="M157">
        <v>1</v>
      </c>
      <c r="R157">
        <v>271</v>
      </c>
      <c r="S157">
        <v>156</v>
      </c>
      <c r="T157">
        <f>SUM(data[[#This Row],[heb]:[other]])</f>
        <v>1</v>
      </c>
    </row>
    <row r="158" spans="1:23" x14ac:dyDescent="0.2">
      <c r="A158" s="1" t="s">
        <v>188</v>
      </c>
      <c r="B158" s="1" t="s">
        <v>188</v>
      </c>
      <c r="E158">
        <v>1</v>
      </c>
      <c r="H158" s="8">
        <f>IFERROR(IF(SEARCH(_xlfn.UNICHAR(64335),data[[#This Row],[huntington_115_gt]])&gt;0,1,0),0)</f>
        <v>0</v>
      </c>
      <c r="I158">
        <f>LEN(data[[#This Row],[control]])</f>
        <v>3</v>
      </c>
      <c r="J158">
        <f>IF(data[[#This Row],[calc_ocr]]=data[[#This Row],[control]],0,1)</f>
        <v>0</v>
      </c>
      <c r="K158" t="s">
        <v>188</v>
      </c>
      <c r="L158" t="s">
        <v>188</v>
      </c>
      <c r="M158">
        <v>1</v>
      </c>
      <c r="R158">
        <v>271</v>
      </c>
      <c r="S158">
        <v>157</v>
      </c>
      <c r="T158">
        <f>SUM(data[[#This Row],[heb]:[other]])</f>
        <v>1</v>
      </c>
    </row>
    <row r="159" spans="1:23" x14ac:dyDescent="0.2">
      <c r="A159" s="1" t="s">
        <v>2</v>
      </c>
      <c r="B159" s="7"/>
      <c r="C159" s="3" t="s">
        <v>34</v>
      </c>
      <c r="F159">
        <v>1</v>
      </c>
      <c r="H159" s="8">
        <f>IFERROR(IF(SEARCH(_xlfn.UNICHAR(64335),data[[#This Row],[huntington_115_gt]])&gt;0,1,0),0)</f>
        <v>1</v>
      </c>
      <c r="I159">
        <f>LEN(data[[#This Row],[control]])</f>
        <v>1</v>
      </c>
      <c r="J159">
        <f>IF(data[[#This Row],[calc_ocr]]=data[[#This Row],[control]],0,1)</f>
        <v>1</v>
      </c>
      <c r="K159">
        <v>0</v>
      </c>
      <c r="L159" t="s">
        <v>2</v>
      </c>
      <c r="M159">
        <v>1</v>
      </c>
      <c r="N159">
        <v>1</v>
      </c>
      <c r="O159" s="27" t="s">
        <v>1573</v>
      </c>
      <c r="P159" t="s">
        <v>1479</v>
      </c>
      <c r="Q159" t="s">
        <v>1366</v>
      </c>
      <c r="R159">
        <v>271</v>
      </c>
      <c r="S159">
        <v>158</v>
      </c>
      <c r="T159">
        <f>SUM(data[[#This Row],[heb]:[other]])</f>
        <v>1</v>
      </c>
      <c r="W159" s="27">
        <v>1</v>
      </c>
    </row>
    <row r="160" spans="1:23" x14ac:dyDescent="0.2">
      <c r="A160" s="1" t="s">
        <v>189</v>
      </c>
      <c r="B160" s="1" t="s">
        <v>190</v>
      </c>
      <c r="C160" s="2" t="s">
        <v>5</v>
      </c>
      <c r="E160">
        <v>1</v>
      </c>
      <c r="H160" s="8">
        <f>IFERROR(IF(SEARCH(_xlfn.UNICHAR(64335),data[[#This Row],[huntington_115_gt]])&gt;0,1,0),0)</f>
        <v>0</v>
      </c>
      <c r="I160">
        <f>LEN(data[[#This Row],[control]])</f>
        <v>4</v>
      </c>
      <c r="J160">
        <v>0</v>
      </c>
      <c r="K160" t="s">
        <v>190</v>
      </c>
      <c r="L160" t="s">
        <v>190</v>
      </c>
      <c r="M160">
        <v>1</v>
      </c>
      <c r="R160">
        <v>271</v>
      </c>
      <c r="S160">
        <v>159</v>
      </c>
      <c r="T160">
        <f>SUM(data[[#This Row],[heb]:[other]])</f>
        <v>1</v>
      </c>
    </row>
    <row r="161" spans="1:20" x14ac:dyDescent="0.2">
      <c r="A161" s="1" t="s">
        <v>191</v>
      </c>
      <c r="B161" s="1" t="s">
        <v>192</v>
      </c>
      <c r="C161" s="2" t="s">
        <v>5</v>
      </c>
      <c r="E161">
        <v>1</v>
      </c>
      <c r="H161" s="8">
        <f>IFERROR(IF(SEARCH(_xlfn.UNICHAR(64335),data[[#This Row],[huntington_115_gt]])&gt;0,1,0),0)</f>
        <v>0</v>
      </c>
      <c r="I161">
        <f>LEN(data[[#This Row],[control]])</f>
        <v>5</v>
      </c>
      <c r="J161">
        <v>0</v>
      </c>
      <c r="K161" t="s">
        <v>192</v>
      </c>
      <c r="L161" t="s">
        <v>192</v>
      </c>
      <c r="M161">
        <v>1</v>
      </c>
      <c r="R161">
        <v>271</v>
      </c>
      <c r="S161">
        <v>160</v>
      </c>
      <c r="T161">
        <f>SUM(data[[#This Row],[heb]:[other]])</f>
        <v>1</v>
      </c>
    </row>
    <row r="162" spans="1:20" x14ac:dyDescent="0.2">
      <c r="A162" s="1" t="s">
        <v>2</v>
      </c>
      <c r="B162" s="1" t="s">
        <v>2</v>
      </c>
      <c r="F162">
        <v>1</v>
      </c>
      <c r="H162" s="8">
        <f>IFERROR(IF(SEARCH(_xlfn.UNICHAR(64335),data[[#This Row],[huntington_115_gt]])&gt;0,1,0),0)</f>
        <v>1</v>
      </c>
      <c r="I162">
        <f>LEN(data[[#This Row],[control]])</f>
        <v>1</v>
      </c>
      <c r="J162">
        <f>IF(data[[#This Row],[calc_ocr]]=data[[#This Row],[control]],0,1)</f>
        <v>0</v>
      </c>
      <c r="K162" t="s">
        <v>2</v>
      </c>
      <c r="L162" t="s">
        <v>2</v>
      </c>
      <c r="M162">
        <v>1</v>
      </c>
      <c r="R162">
        <v>271</v>
      </c>
      <c r="S162">
        <v>161</v>
      </c>
      <c r="T162">
        <f>SUM(data[[#This Row],[heb]:[other]])</f>
        <v>1</v>
      </c>
    </row>
    <row r="163" spans="1:20" x14ac:dyDescent="0.2">
      <c r="A163" s="1" t="s">
        <v>193</v>
      </c>
      <c r="B163" s="1" t="s">
        <v>193</v>
      </c>
      <c r="E163">
        <v>1</v>
      </c>
      <c r="H163" s="8">
        <f>IFERROR(IF(SEARCH(_xlfn.UNICHAR(64335),data[[#This Row],[huntington_115_gt]])&gt;0,1,0),0)</f>
        <v>0</v>
      </c>
      <c r="I163">
        <f>LEN(data[[#This Row],[control]])</f>
        <v>5</v>
      </c>
      <c r="J163">
        <f>IF(data[[#This Row],[calc_ocr]]=data[[#This Row],[control]],0,1)</f>
        <v>0</v>
      </c>
      <c r="K163" t="s">
        <v>193</v>
      </c>
      <c r="L163" t="s">
        <v>193</v>
      </c>
      <c r="M163">
        <v>1</v>
      </c>
      <c r="R163">
        <v>271</v>
      </c>
      <c r="S163">
        <v>162</v>
      </c>
      <c r="T163">
        <f>SUM(data[[#This Row],[heb]:[other]])</f>
        <v>1</v>
      </c>
    </row>
    <row r="164" spans="1:20" x14ac:dyDescent="0.2">
      <c r="A164" s="1" t="s">
        <v>194</v>
      </c>
      <c r="B164" s="1" t="s">
        <v>194</v>
      </c>
      <c r="E164">
        <v>1</v>
      </c>
      <c r="H164" s="8">
        <f>IFERROR(IF(SEARCH(_xlfn.UNICHAR(64335),data[[#This Row],[huntington_115_gt]])&gt;0,1,0),0)</f>
        <v>0</v>
      </c>
      <c r="I164">
        <f>LEN(data[[#This Row],[control]])</f>
        <v>4</v>
      </c>
      <c r="J164">
        <f>IF(data[[#This Row],[calc_ocr]]=data[[#This Row],[control]],0,1)</f>
        <v>0</v>
      </c>
      <c r="K164" t="s">
        <v>194</v>
      </c>
      <c r="L164" t="s">
        <v>194</v>
      </c>
      <c r="M164">
        <v>1</v>
      </c>
      <c r="R164">
        <v>271</v>
      </c>
      <c r="S164">
        <v>163</v>
      </c>
      <c r="T164">
        <f>SUM(data[[#This Row],[heb]:[other]])</f>
        <v>1</v>
      </c>
    </row>
    <row r="165" spans="1:20" x14ac:dyDescent="0.2">
      <c r="A165" s="1" t="s">
        <v>195</v>
      </c>
      <c r="B165" s="1" t="s">
        <v>195</v>
      </c>
      <c r="F165">
        <v>1</v>
      </c>
      <c r="H165" s="8">
        <f>IFERROR(IF(SEARCH(_xlfn.UNICHAR(64335),data[[#This Row],[huntington_115_gt]])&gt;0,1,0),0)</f>
        <v>0</v>
      </c>
      <c r="I165">
        <f>LEN(data[[#This Row],[control]])</f>
        <v>3</v>
      </c>
      <c r="J165">
        <f>IF(data[[#This Row],[calc_ocr]]=data[[#This Row],[control]],0,1)</f>
        <v>0</v>
      </c>
      <c r="K165" t="s">
        <v>195</v>
      </c>
      <c r="L165" t="s">
        <v>195</v>
      </c>
      <c r="M165">
        <v>1</v>
      </c>
      <c r="R165">
        <v>271</v>
      </c>
      <c r="S165">
        <v>164</v>
      </c>
      <c r="T165">
        <f>SUM(data[[#This Row],[heb]:[other]])</f>
        <v>1</v>
      </c>
    </row>
    <row r="166" spans="1:20" x14ac:dyDescent="0.2">
      <c r="A166" s="1" t="s">
        <v>196</v>
      </c>
      <c r="B166" s="4" t="s">
        <v>197</v>
      </c>
      <c r="C166" s="5" t="s">
        <v>15</v>
      </c>
      <c r="E166">
        <v>1</v>
      </c>
      <c r="H166" s="8">
        <f>IFERROR(IF(SEARCH(_xlfn.UNICHAR(64335),data[[#This Row],[huntington_115_gt]])&gt;0,1,0),0)</f>
        <v>0</v>
      </c>
      <c r="I166">
        <f>LEN(data[[#This Row],[control]])</f>
        <v>3</v>
      </c>
      <c r="J166">
        <f>IF(data[[#This Row],[calc_ocr]]=data[[#This Row],[control]],0,1)</f>
        <v>1</v>
      </c>
      <c r="K166" t="s">
        <v>197</v>
      </c>
      <c r="L166" t="s">
        <v>196</v>
      </c>
      <c r="M166">
        <v>1</v>
      </c>
      <c r="N166">
        <v>1</v>
      </c>
      <c r="O166" s="27" t="s">
        <v>1485</v>
      </c>
      <c r="P166" t="s">
        <v>1481</v>
      </c>
      <c r="Q166" t="s">
        <v>1489</v>
      </c>
      <c r="R166">
        <v>271</v>
      </c>
      <c r="S166">
        <v>165</v>
      </c>
      <c r="T166">
        <f>SUM(data[[#This Row],[heb]:[other]])</f>
        <v>1</v>
      </c>
    </row>
    <row r="167" spans="1:20" x14ac:dyDescent="0.2">
      <c r="A167" s="1" t="s">
        <v>2</v>
      </c>
      <c r="B167" s="1" t="s">
        <v>2</v>
      </c>
      <c r="F167">
        <v>1</v>
      </c>
      <c r="H167" s="8">
        <f>IFERROR(IF(SEARCH(_xlfn.UNICHAR(64335),data[[#This Row],[huntington_115_gt]])&gt;0,1,0),0)</f>
        <v>1</v>
      </c>
      <c r="I167">
        <f>LEN(data[[#This Row],[control]])</f>
        <v>1</v>
      </c>
      <c r="J167">
        <f>IF(data[[#This Row],[calc_ocr]]=data[[#This Row],[control]],0,1)</f>
        <v>0</v>
      </c>
      <c r="K167" t="s">
        <v>2</v>
      </c>
      <c r="L167" t="s">
        <v>2</v>
      </c>
      <c r="M167">
        <v>1</v>
      </c>
      <c r="R167">
        <v>271</v>
      </c>
      <c r="S167">
        <v>166</v>
      </c>
      <c r="T167">
        <f>SUM(data[[#This Row],[heb]:[other]])</f>
        <v>1</v>
      </c>
    </row>
    <row r="168" spans="1:20" x14ac:dyDescent="0.2">
      <c r="A168" s="1" t="s">
        <v>198</v>
      </c>
      <c r="B168" s="1" t="s">
        <v>198</v>
      </c>
      <c r="E168">
        <v>1</v>
      </c>
      <c r="H168" s="8">
        <f>IFERROR(IF(SEARCH(_xlfn.UNICHAR(64335),data[[#This Row],[huntington_115_gt]])&gt;0,1,0),0)</f>
        <v>0</v>
      </c>
      <c r="I168">
        <f>LEN(data[[#This Row],[control]])</f>
        <v>3</v>
      </c>
      <c r="J168">
        <f>IF(data[[#This Row],[calc_ocr]]=data[[#This Row],[control]],0,1)</f>
        <v>0</v>
      </c>
      <c r="K168" t="s">
        <v>198</v>
      </c>
      <c r="L168" t="s">
        <v>198</v>
      </c>
      <c r="M168">
        <v>1</v>
      </c>
      <c r="R168">
        <v>271</v>
      </c>
      <c r="S168">
        <v>167</v>
      </c>
      <c r="T168">
        <f>SUM(data[[#This Row],[heb]:[other]])</f>
        <v>1</v>
      </c>
    </row>
    <row r="169" spans="1:20" x14ac:dyDescent="0.2">
      <c r="A169" s="1" t="s">
        <v>199</v>
      </c>
      <c r="B169" s="1" t="s">
        <v>199</v>
      </c>
      <c r="E169">
        <v>1</v>
      </c>
      <c r="H169" s="8">
        <f>IFERROR(IF(SEARCH(_xlfn.UNICHAR(64335),data[[#This Row],[huntington_115_gt]])&gt;0,1,0),0)</f>
        <v>0</v>
      </c>
      <c r="I169">
        <f>LEN(data[[#This Row],[control]])</f>
        <v>3</v>
      </c>
      <c r="J169">
        <f>IF(data[[#This Row],[calc_ocr]]=data[[#This Row],[control]],0,1)</f>
        <v>0</v>
      </c>
      <c r="K169" t="s">
        <v>199</v>
      </c>
      <c r="L169" t="s">
        <v>199</v>
      </c>
      <c r="M169">
        <v>1</v>
      </c>
      <c r="R169">
        <v>271</v>
      </c>
      <c r="S169">
        <v>168</v>
      </c>
      <c r="T169">
        <f>SUM(data[[#This Row],[heb]:[other]])</f>
        <v>1</v>
      </c>
    </row>
    <row r="170" spans="1:20" x14ac:dyDescent="0.2">
      <c r="A170" s="1" t="s">
        <v>200</v>
      </c>
      <c r="B170" s="4" t="s">
        <v>201</v>
      </c>
      <c r="C170" s="5" t="s">
        <v>15</v>
      </c>
      <c r="F170">
        <v>1</v>
      </c>
      <c r="H170" s="8">
        <f>IFERROR(IF(SEARCH(_xlfn.UNICHAR(64335),data[[#This Row],[huntington_115_gt]])&gt;0,1,0),0)</f>
        <v>0</v>
      </c>
      <c r="I170">
        <f>LEN(data[[#This Row],[control]])</f>
        <v>3</v>
      </c>
      <c r="J170">
        <f>IF(data[[#This Row],[calc_ocr]]=data[[#This Row],[control]],0,1)</f>
        <v>1</v>
      </c>
      <c r="K170" t="s">
        <v>201</v>
      </c>
      <c r="L170" t="s">
        <v>200</v>
      </c>
      <c r="M170">
        <v>1</v>
      </c>
      <c r="N170">
        <v>1</v>
      </c>
      <c r="O170" s="27" t="s">
        <v>1485</v>
      </c>
      <c r="P170" t="s">
        <v>1481</v>
      </c>
      <c r="Q170" t="s">
        <v>1498</v>
      </c>
      <c r="R170">
        <v>271</v>
      </c>
      <c r="S170">
        <v>169</v>
      </c>
      <c r="T170">
        <f>SUM(data[[#This Row],[heb]:[other]])</f>
        <v>1</v>
      </c>
    </row>
    <row r="171" spans="1:20" x14ac:dyDescent="0.2">
      <c r="A171" s="1" t="s">
        <v>202</v>
      </c>
      <c r="B171" s="1" t="s">
        <v>202</v>
      </c>
      <c r="E171">
        <v>1</v>
      </c>
      <c r="H171" s="8">
        <f>IFERROR(IF(SEARCH(_xlfn.UNICHAR(64335),data[[#This Row],[huntington_115_gt]])&gt;0,1,0),0)</f>
        <v>0</v>
      </c>
      <c r="I171">
        <f>LEN(data[[#This Row],[control]])</f>
        <v>4</v>
      </c>
      <c r="J171">
        <f>IF(data[[#This Row],[calc_ocr]]=data[[#This Row],[control]],0,1)</f>
        <v>0</v>
      </c>
      <c r="K171" t="s">
        <v>202</v>
      </c>
      <c r="L171" t="s">
        <v>202</v>
      </c>
      <c r="M171">
        <v>1</v>
      </c>
      <c r="R171">
        <v>271</v>
      </c>
      <c r="S171">
        <v>170</v>
      </c>
      <c r="T171">
        <f>SUM(data[[#This Row],[heb]:[other]])</f>
        <v>1</v>
      </c>
    </row>
    <row r="172" spans="1:20" x14ac:dyDescent="0.2">
      <c r="A172" s="1" t="s">
        <v>2</v>
      </c>
      <c r="B172" s="4" t="s">
        <v>203</v>
      </c>
      <c r="C172" s="5" t="s">
        <v>15</v>
      </c>
      <c r="F172">
        <v>1</v>
      </c>
      <c r="H172" s="8">
        <f>IFERROR(IF(SEARCH(_xlfn.UNICHAR(64335),data[[#This Row],[huntington_115_gt]])&gt;0,1,0),0)</f>
        <v>1</v>
      </c>
      <c r="I172">
        <f>LEN(data[[#This Row],[control]])</f>
        <v>1</v>
      </c>
      <c r="J172">
        <f>IF(data[[#This Row],[calc_ocr]]=data[[#This Row],[control]],0,1)</f>
        <v>1</v>
      </c>
      <c r="K172" t="s">
        <v>203</v>
      </c>
      <c r="L172" t="s">
        <v>2</v>
      </c>
      <c r="M172">
        <v>1</v>
      </c>
      <c r="N172">
        <v>1</v>
      </c>
      <c r="O172" s="27" t="s">
        <v>1573</v>
      </c>
      <c r="P172" t="s">
        <v>1481</v>
      </c>
      <c r="Q172" t="s">
        <v>1366</v>
      </c>
      <c r="R172">
        <v>271</v>
      </c>
      <c r="S172">
        <v>171</v>
      </c>
      <c r="T172">
        <f>SUM(data[[#This Row],[heb]:[other]])</f>
        <v>1</v>
      </c>
    </row>
    <row r="173" spans="1:20" x14ac:dyDescent="0.2">
      <c r="A173" s="1" t="s">
        <v>204</v>
      </c>
      <c r="B173" s="1" t="s">
        <v>204</v>
      </c>
      <c r="E173">
        <v>1</v>
      </c>
      <c r="H173" s="8">
        <f>IFERROR(IF(SEARCH(_xlfn.UNICHAR(64335),data[[#This Row],[huntington_115_gt]])&gt;0,1,0),0)</f>
        <v>0</v>
      </c>
      <c r="I173">
        <f>LEN(data[[#This Row],[control]])</f>
        <v>5</v>
      </c>
      <c r="J173">
        <f>IF(data[[#This Row],[calc_ocr]]=data[[#This Row],[control]],0,1)</f>
        <v>0</v>
      </c>
      <c r="K173" t="s">
        <v>204</v>
      </c>
      <c r="L173" t="s">
        <v>204</v>
      </c>
      <c r="M173">
        <v>1</v>
      </c>
      <c r="R173">
        <v>271</v>
      </c>
      <c r="S173">
        <v>172</v>
      </c>
      <c r="T173">
        <f>SUM(data[[#This Row],[heb]:[other]])</f>
        <v>1</v>
      </c>
    </row>
    <row r="174" spans="1:20" x14ac:dyDescent="0.2">
      <c r="A174" s="1" t="s">
        <v>167</v>
      </c>
      <c r="B174" s="1" t="s">
        <v>167</v>
      </c>
      <c r="F174">
        <v>1</v>
      </c>
      <c r="H174" s="8">
        <f>IFERROR(IF(SEARCH(_xlfn.UNICHAR(64335),data[[#This Row],[huntington_115_gt]])&gt;0,1,0),0)</f>
        <v>0</v>
      </c>
      <c r="I174">
        <f>LEN(data[[#This Row],[control]])</f>
        <v>3</v>
      </c>
      <c r="J174">
        <f>IF(data[[#This Row],[calc_ocr]]=data[[#This Row],[control]],0,1)</f>
        <v>0</v>
      </c>
      <c r="K174" t="s">
        <v>167</v>
      </c>
      <c r="L174" t="s">
        <v>167</v>
      </c>
      <c r="M174">
        <v>1</v>
      </c>
      <c r="R174">
        <v>271</v>
      </c>
      <c r="S174">
        <v>173</v>
      </c>
      <c r="T174">
        <f>SUM(data[[#This Row],[heb]:[other]])</f>
        <v>1</v>
      </c>
    </row>
    <row r="175" spans="1:20" x14ac:dyDescent="0.2">
      <c r="A175" s="1" t="s">
        <v>205</v>
      </c>
      <c r="B175" s="1" t="s">
        <v>1296</v>
      </c>
      <c r="C175" s="6" t="s">
        <v>49</v>
      </c>
      <c r="E175">
        <v>1</v>
      </c>
      <c r="H175" s="8">
        <f>IFERROR(IF(SEARCH(_xlfn.UNICHAR(64335),data[[#This Row],[huntington_115_gt]])&gt;0,1,0),0)</f>
        <v>1</v>
      </c>
      <c r="I175">
        <f>LEN(data[[#This Row],[control]])</f>
        <v>5</v>
      </c>
      <c r="J175">
        <f>IF(data[[#This Row],[calc_ocr]]=data[[#This Row],[control]],0,1)</f>
        <v>0</v>
      </c>
      <c r="K175" t="s">
        <v>1296</v>
      </c>
      <c r="L175" t="s">
        <v>1296</v>
      </c>
      <c r="M175">
        <v>2</v>
      </c>
      <c r="R175">
        <v>271</v>
      </c>
      <c r="S175">
        <v>174</v>
      </c>
      <c r="T175">
        <f>SUM(data[[#This Row],[heb]:[other]])</f>
        <v>1</v>
      </c>
    </row>
    <row r="176" spans="1:20" x14ac:dyDescent="0.2">
      <c r="A176" s="1" t="s">
        <v>7</v>
      </c>
      <c r="B176" s="1" t="s">
        <v>7</v>
      </c>
      <c r="E176">
        <v>1</v>
      </c>
      <c r="H176" s="8">
        <f>IFERROR(IF(SEARCH(_xlfn.UNICHAR(64335),data[[#This Row],[huntington_115_gt]])&gt;0,1,0),0)</f>
        <v>0</v>
      </c>
      <c r="I176">
        <f>LEN(data[[#This Row],[control]])</f>
        <v>3</v>
      </c>
      <c r="J176">
        <f>IF(data[[#This Row],[calc_ocr]]=data[[#This Row],[control]],0,1)</f>
        <v>0</v>
      </c>
      <c r="K176" t="s">
        <v>7</v>
      </c>
      <c r="L176" t="s">
        <v>7</v>
      </c>
      <c r="M176">
        <v>1</v>
      </c>
      <c r="R176">
        <v>271</v>
      </c>
      <c r="S176">
        <v>175</v>
      </c>
      <c r="T176">
        <f>SUM(data[[#This Row],[heb]:[other]])</f>
        <v>1</v>
      </c>
    </row>
    <row r="177" spans="1:20" x14ac:dyDescent="0.2">
      <c r="A177" s="1" t="s">
        <v>207</v>
      </c>
      <c r="B177" s="1" t="s">
        <v>208</v>
      </c>
      <c r="C177" s="2" t="s">
        <v>5</v>
      </c>
      <c r="E177">
        <v>1</v>
      </c>
      <c r="H177" s="8">
        <f>IFERROR(IF(SEARCH(_xlfn.UNICHAR(64335),data[[#This Row],[huntington_115_gt]])&gt;0,1,0),0)</f>
        <v>0</v>
      </c>
      <c r="I177">
        <f>LEN(data[[#This Row],[control]])</f>
        <v>4</v>
      </c>
      <c r="J177">
        <v>0</v>
      </c>
      <c r="K177" t="s">
        <v>208</v>
      </c>
      <c r="L177" t="s">
        <v>208</v>
      </c>
      <c r="M177">
        <v>1</v>
      </c>
      <c r="R177">
        <v>271</v>
      </c>
      <c r="S177">
        <v>176</v>
      </c>
      <c r="T177">
        <f>SUM(data[[#This Row],[heb]:[other]])</f>
        <v>1</v>
      </c>
    </row>
    <row r="178" spans="1:20" x14ac:dyDescent="0.2">
      <c r="A178" s="1" t="s">
        <v>163</v>
      </c>
      <c r="B178" s="1" t="s">
        <v>163</v>
      </c>
      <c r="E178">
        <v>1</v>
      </c>
      <c r="H178" s="8">
        <f>IFERROR(IF(SEARCH(_xlfn.UNICHAR(64335),data[[#This Row],[huntington_115_gt]])&gt;0,1,0),0)</f>
        <v>0</v>
      </c>
      <c r="I178">
        <f>LEN(data[[#This Row],[control]])</f>
        <v>2</v>
      </c>
      <c r="J178">
        <f>IF(data[[#This Row],[calc_ocr]]=data[[#This Row],[control]],0,1)</f>
        <v>0</v>
      </c>
      <c r="K178" t="s">
        <v>163</v>
      </c>
      <c r="L178" t="s">
        <v>163</v>
      </c>
      <c r="M178">
        <v>1</v>
      </c>
      <c r="R178">
        <v>271</v>
      </c>
      <c r="S178">
        <v>177</v>
      </c>
      <c r="T178">
        <f>SUM(data[[#This Row],[heb]:[other]])</f>
        <v>1</v>
      </c>
    </row>
    <row r="179" spans="1:20" x14ac:dyDescent="0.2">
      <c r="A179" s="1" t="s">
        <v>209</v>
      </c>
      <c r="B179" s="1" t="s">
        <v>209</v>
      </c>
      <c r="F179">
        <v>1</v>
      </c>
      <c r="H179" s="8">
        <f>IFERROR(IF(SEARCH(_xlfn.UNICHAR(64335),data[[#This Row],[huntington_115_gt]])&gt;0,1,0),0)</f>
        <v>0</v>
      </c>
      <c r="I179">
        <f>LEN(data[[#This Row],[control]])</f>
        <v>4</v>
      </c>
      <c r="J179">
        <f>IF(data[[#This Row],[calc_ocr]]=data[[#This Row],[control]],0,1)</f>
        <v>0</v>
      </c>
      <c r="K179" t="s">
        <v>209</v>
      </c>
      <c r="L179" t="s">
        <v>209</v>
      </c>
      <c r="M179">
        <v>1</v>
      </c>
      <c r="R179">
        <v>271</v>
      </c>
      <c r="S179">
        <v>178</v>
      </c>
      <c r="T179">
        <f>SUM(data[[#This Row],[heb]:[other]])</f>
        <v>1</v>
      </c>
    </row>
    <row r="180" spans="1:20" x14ac:dyDescent="0.2">
      <c r="A180" s="1" t="s">
        <v>210</v>
      </c>
      <c r="B180" s="1" t="s">
        <v>210</v>
      </c>
      <c r="E180">
        <v>1</v>
      </c>
      <c r="H180" s="8">
        <f>IFERROR(IF(SEARCH(_xlfn.UNICHAR(64335),data[[#This Row],[huntington_115_gt]])&gt;0,1,0),0)</f>
        <v>0</v>
      </c>
      <c r="I180">
        <f>LEN(data[[#This Row],[control]])</f>
        <v>4</v>
      </c>
      <c r="J180">
        <f>IF(data[[#This Row],[calc_ocr]]=data[[#This Row],[control]],0,1)</f>
        <v>0</v>
      </c>
      <c r="K180" t="s">
        <v>210</v>
      </c>
      <c r="L180" t="s">
        <v>210</v>
      </c>
      <c r="M180">
        <v>1</v>
      </c>
      <c r="R180">
        <v>271</v>
      </c>
      <c r="S180">
        <v>179</v>
      </c>
      <c r="T180">
        <f>SUM(data[[#This Row],[heb]:[other]])</f>
        <v>1</v>
      </c>
    </row>
    <row r="181" spans="1:20" x14ac:dyDescent="0.2">
      <c r="A181" s="1" t="s">
        <v>211</v>
      </c>
      <c r="B181" s="1" t="s">
        <v>211</v>
      </c>
      <c r="E181">
        <v>1</v>
      </c>
      <c r="H181" s="8">
        <f>IFERROR(IF(SEARCH(_xlfn.UNICHAR(64335),data[[#This Row],[huntington_115_gt]])&gt;0,1,0),0)</f>
        <v>0</v>
      </c>
      <c r="I181">
        <f>LEN(data[[#This Row],[control]])</f>
        <v>4</v>
      </c>
      <c r="J181">
        <f>IF(data[[#This Row],[calc_ocr]]=data[[#This Row],[control]],0,1)</f>
        <v>0</v>
      </c>
      <c r="K181" t="s">
        <v>211</v>
      </c>
      <c r="L181" t="s">
        <v>211</v>
      </c>
      <c r="M181">
        <v>1</v>
      </c>
      <c r="R181">
        <v>271</v>
      </c>
      <c r="S181">
        <v>180</v>
      </c>
      <c r="T181">
        <f>SUM(data[[#This Row],[heb]:[other]])</f>
        <v>1</v>
      </c>
    </row>
    <row r="182" spans="1:20" x14ac:dyDescent="0.2">
      <c r="A182" s="1" t="s">
        <v>2</v>
      </c>
      <c r="B182" s="1" t="s">
        <v>2</v>
      </c>
      <c r="F182">
        <v>1</v>
      </c>
      <c r="H182" s="8">
        <f>IFERROR(IF(SEARCH(_xlfn.UNICHAR(64335),data[[#This Row],[huntington_115_gt]])&gt;0,1,0),0)</f>
        <v>1</v>
      </c>
      <c r="I182">
        <f>LEN(data[[#This Row],[control]])</f>
        <v>1</v>
      </c>
      <c r="J182">
        <f>IF(data[[#This Row],[calc_ocr]]=data[[#This Row],[control]],0,1)</f>
        <v>0</v>
      </c>
      <c r="K182" t="s">
        <v>2</v>
      </c>
      <c r="L182" t="s">
        <v>2</v>
      </c>
      <c r="M182">
        <v>1</v>
      </c>
      <c r="R182">
        <v>271</v>
      </c>
      <c r="S182">
        <v>181</v>
      </c>
      <c r="T182">
        <f>SUM(data[[#This Row],[heb]:[other]])</f>
        <v>1</v>
      </c>
    </row>
    <row r="183" spans="1:20" x14ac:dyDescent="0.2">
      <c r="A183" s="1" t="s">
        <v>212</v>
      </c>
      <c r="B183" s="1" t="s">
        <v>212</v>
      </c>
      <c r="F183">
        <v>1</v>
      </c>
      <c r="H183" s="8">
        <f>IFERROR(IF(SEARCH(_xlfn.UNICHAR(64335),data[[#This Row],[huntington_115_gt]])&gt;0,1,0),0)</f>
        <v>0</v>
      </c>
      <c r="I183">
        <f>LEN(data[[#This Row],[control]])</f>
        <v>3</v>
      </c>
      <c r="J183">
        <f>IF(data[[#This Row],[calc_ocr]]=data[[#This Row],[control]],0,1)</f>
        <v>0</v>
      </c>
      <c r="K183" t="s">
        <v>212</v>
      </c>
      <c r="L183" t="s">
        <v>212</v>
      </c>
      <c r="M183">
        <v>1</v>
      </c>
      <c r="R183">
        <v>271</v>
      </c>
      <c r="S183">
        <v>182</v>
      </c>
      <c r="T183">
        <f>SUM(data[[#This Row],[heb]:[other]])</f>
        <v>1</v>
      </c>
    </row>
    <row r="184" spans="1:20" x14ac:dyDescent="0.2">
      <c r="A184" s="1" t="s">
        <v>156</v>
      </c>
      <c r="B184" s="1" t="s">
        <v>156</v>
      </c>
      <c r="E184">
        <v>1</v>
      </c>
      <c r="H184" s="8">
        <f>IFERROR(IF(SEARCH(_xlfn.UNICHAR(64335),data[[#This Row],[huntington_115_gt]])&gt;0,1,0),0)</f>
        <v>0</v>
      </c>
      <c r="I184">
        <f>LEN(data[[#This Row],[control]])</f>
        <v>2</v>
      </c>
      <c r="J184">
        <f>IF(data[[#This Row],[calc_ocr]]=data[[#This Row],[control]],0,1)</f>
        <v>0</v>
      </c>
      <c r="K184" t="s">
        <v>156</v>
      </c>
      <c r="L184" t="s">
        <v>156</v>
      </c>
      <c r="M184">
        <v>1</v>
      </c>
      <c r="R184">
        <v>271</v>
      </c>
      <c r="S184">
        <v>183</v>
      </c>
      <c r="T184">
        <f>SUM(data[[#This Row],[heb]:[other]])</f>
        <v>1</v>
      </c>
    </row>
    <row r="185" spans="1:20" x14ac:dyDescent="0.2">
      <c r="A185" s="1" t="s">
        <v>213</v>
      </c>
      <c r="B185" s="1" t="s">
        <v>213</v>
      </c>
      <c r="E185">
        <v>1</v>
      </c>
      <c r="H185" s="8">
        <f>IFERROR(IF(SEARCH(_xlfn.UNICHAR(64335),data[[#This Row],[huntington_115_gt]])&gt;0,1,0),0)</f>
        <v>0</v>
      </c>
      <c r="I185">
        <f>LEN(data[[#This Row],[control]])</f>
        <v>3</v>
      </c>
      <c r="J185">
        <f>IF(data[[#This Row],[calc_ocr]]=data[[#This Row],[control]],0,1)</f>
        <v>0</v>
      </c>
      <c r="K185" t="s">
        <v>213</v>
      </c>
      <c r="L185" t="s">
        <v>213</v>
      </c>
      <c r="M185">
        <v>1</v>
      </c>
      <c r="R185">
        <v>271</v>
      </c>
      <c r="S185">
        <v>184</v>
      </c>
      <c r="T185">
        <f>SUM(data[[#This Row],[heb]:[other]])</f>
        <v>1</v>
      </c>
    </row>
    <row r="186" spans="1:20" x14ac:dyDescent="0.2">
      <c r="A186" s="1" t="s">
        <v>214</v>
      </c>
      <c r="B186" s="1" t="s">
        <v>214</v>
      </c>
      <c r="F186">
        <v>1</v>
      </c>
      <c r="H186" s="8">
        <f>IFERROR(IF(SEARCH(_xlfn.UNICHAR(64335),data[[#This Row],[huntington_115_gt]])&gt;0,1,0),0)</f>
        <v>0</v>
      </c>
      <c r="I186">
        <f>LEN(data[[#This Row],[control]])</f>
        <v>4</v>
      </c>
      <c r="J186">
        <f>IF(data[[#This Row],[calc_ocr]]=data[[#This Row],[control]],0,1)</f>
        <v>0</v>
      </c>
      <c r="K186" t="s">
        <v>214</v>
      </c>
      <c r="L186" t="s">
        <v>214</v>
      </c>
      <c r="M186">
        <v>1</v>
      </c>
      <c r="R186">
        <v>271</v>
      </c>
      <c r="S186">
        <v>185</v>
      </c>
      <c r="T186">
        <f>SUM(data[[#This Row],[heb]:[other]])</f>
        <v>1</v>
      </c>
    </row>
    <row r="187" spans="1:20" x14ac:dyDescent="0.2">
      <c r="A187" s="1" t="s">
        <v>2</v>
      </c>
      <c r="B187" s="1" t="s">
        <v>2</v>
      </c>
      <c r="F187">
        <v>1</v>
      </c>
      <c r="H187" s="8">
        <f>IFERROR(IF(SEARCH(_xlfn.UNICHAR(64335),data[[#This Row],[huntington_115_gt]])&gt;0,1,0),0)</f>
        <v>1</v>
      </c>
      <c r="I187">
        <f>LEN(data[[#This Row],[control]])</f>
        <v>1</v>
      </c>
      <c r="J187">
        <f>IF(data[[#This Row],[calc_ocr]]=data[[#This Row],[control]],0,1)</f>
        <v>0</v>
      </c>
      <c r="K187" t="s">
        <v>2</v>
      </c>
      <c r="L187" t="s">
        <v>2</v>
      </c>
      <c r="M187">
        <v>1</v>
      </c>
      <c r="R187">
        <v>271</v>
      </c>
      <c r="S187">
        <v>186</v>
      </c>
      <c r="T187">
        <f>SUM(data[[#This Row],[heb]:[other]])</f>
        <v>1</v>
      </c>
    </row>
    <row r="188" spans="1:20" x14ac:dyDescent="0.2">
      <c r="A188" s="1" t="s">
        <v>206</v>
      </c>
      <c r="B188" s="1" t="s">
        <v>206</v>
      </c>
      <c r="F188">
        <v>1</v>
      </c>
      <c r="H188" s="8">
        <f>IFERROR(IF(SEARCH(_xlfn.UNICHAR(64335),data[[#This Row],[huntington_115_gt]])&gt;0,1,0),0)</f>
        <v>0</v>
      </c>
      <c r="I188">
        <f>LEN(data[[#This Row],[control]])</f>
        <v>3</v>
      </c>
      <c r="J188">
        <f>IF(data[[#This Row],[calc_ocr]]=data[[#This Row],[control]],0,1)</f>
        <v>0</v>
      </c>
      <c r="K188" t="s">
        <v>206</v>
      </c>
      <c r="L188" t="s">
        <v>206</v>
      </c>
      <c r="M188">
        <v>1</v>
      </c>
      <c r="R188">
        <v>271</v>
      </c>
      <c r="S188">
        <v>187</v>
      </c>
      <c r="T188">
        <f>SUM(data[[#This Row],[heb]:[other]])</f>
        <v>1</v>
      </c>
    </row>
    <row r="189" spans="1:20" x14ac:dyDescent="0.2">
      <c r="A189" s="1" t="s">
        <v>215</v>
      </c>
      <c r="B189" s="1" t="s">
        <v>215</v>
      </c>
      <c r="E189">
        <v>1</v>
      </c>
      <c r="H189" s="8">
        <f>IFERROR(IF(SEARCH(_xlfn.UNICHAR(64335),data[[#This Row],[huntington_115_gt]])&gt;0,1,0),0)</f>
        <v>0</v>
      </c>
      <c r="I189">
        <f>LEN(data[[#This Row],[control]])</f>
        <v>4</v>
      </c>
      <c r="J189">
        <f>IF(data[[#This Row],[calc_ocr]]=data[[#This Row],[control]],0,1)</f>
        <v>0</v>
      </c>
      <c r="K189" t="s">
        <v>215</v>
      </c>
      <c r="L189" t="s">
        <v>215</v>
      </c>
      <c r="M189">
        <v>1</v>
      </c>
      <c r="R189">
        <v>271</v>
      </c>
      <c r="S189">
        <v>188</v>
      </c>
      <c r="T189">
        <f>SUM(data[[#This Row],[heb]:[other]])</f>
        <v>1</v>
      </c>
    </row>
    <row r="190" spans="1:20" x14ac:dyDescent="0.2">
      <c r="A190" s="1" t="s">
        <v>2</v>
      </c>
      <c r="B190" s="1" t="s">
        <v>2</v>
      </c>
      <c r="F190">
        <v>1</v>
      </c>
      <c r="H190" s="8">
        <f>IFERROR(IF(SEARCH(_xlfn.UNICHAR(64335),data[[#This Row],[huntington_115_gt]])&gt;0,1,0),0)</f>
        <v>1</v>
      </c>
      <c r="I190">
        <f>LEN(data[[#This Row],[control]])</f>
        <v>1</v>
      </c>
      <c r="J190">
        <f>IF(data[[#This Row],[calc_ocr]]=data[[#This Row],[control]],0,1)</f>
        <v>0</v>
      </c>
      <c r="K190" t="s">
        <v>2</v>
      </c>
      <c r="L190" t="s">
        <v>2</v>
      </c>
      <c r="M190">
        <v>1</v>
      </c>
      <c r="R190">
        <v>271</v>
      </c>
      <c r="S190">
        <v>189</v>
      </c>
      <c r="T190">
        <f>SUM(data[[#This Row],[heb]:[other]])</f>
        <v>1</v>
      </c>
    </row>
    <row r="191" spans="1:20" x14ac:dyDescent="0.2">
      <c r="A191" s="1" t="s">
        <v>216</v>
      </c>
      <c r="B191" s="1" t="s">
        <v>216</v>
      </c>
      <c r="D191">
        <v>1</v>
      </c>
      <c r="H191" s="8">
        <f>IFERROR(IF(SEARCH(_xlfn.UNICHAR(64335),data[[#This Row],[huntington_115_gt]])&gt;0,1,0),0)</f>
        <v>0</v>
      </c>
      <c r="I191">
        <f>LEN(data[[#This Row],[control]])</f>
        <v>4</v>
      </c>
      <c r="J191">
        <f>IF(data[[#This Row],[calc_ocr]]=data[[#This Row],[control]],0,1)</f>
        <v>0</v>
      </c>
      <c r="K191" t="s">
        <v>216</v>
      </c>
      <c r="L191" t="s">
        <v>216</v>
      </c>
      <c r="M191">
        <v>1</v>
      </c>
      <c r="R191">
        <v>271</v>
      </c>
      <c r="S191">
        <v>190</v>
      </c>
      <c r="T191">
        <f>SUM(data[[#This Row],[heb]:[other]])</f>
        <v>1</v>
      </c>
    </row>
    <row r="192" spans="1:20" x14ac:dyDescent="0.2">
      <c r="A192" s="1" t="s">
        <v>217</v>
      </c>
      <c r="B192" s="1" t="s">
        <v>217</v>
      </c>
      <c r="E192">
        <v>1</v>
      </c>
      <c r="H192" s="8">
        <f>IFERROR(IF(SEARCH(_xlfn.UNICHAR(64335),data[[#This Row],[huntington_115_gt]])&gt;0,1,0),0)</f>
        <v>0</v>
      </c>
      <c r="I192">
        <f>LEN(data[[#This Row],[control]])</f>
        <v>4</v>
      </c>
      <c r="J192">
        <f>IF(data[[#This Row],[calc_ocr]]=data[[#This Row],[control]],0,1)</f>
        <v>0</v>
      </c>
      <c r="K192" t="s">
        <v>217</v>
      </c>
      <c r="L192" t="s">
        <v>217</v>
      </c>
      <c r="M192">
        <v>1</v>
      </c>
      <c r="R192">
        <v>271</v>
      </c>
      <c r="S192">
        <v>191</v>
      </c>
      <c r="T192">
        <f>SUM(data[[#This Row],[heb]:[other]])</f>
        <v>1</v>
      </c>
    </row>
    <row r="193" spans="1:23" x14ac:dyDescent="0.2">
      <c r="A193" s="1" t="s">
        <v>218</v>
      </c>
      <c r="B193" s="4" t="s">
        <v>219</v>
      </c>
      <c r="C193" s="5" t="s">
        <v>15</v>
      </c>
      <c r="G193">
        <v>1</v>
      </c>
      <c r="H193" s="8">
        <f>IFERROR(IF(SEARCH(_xlfn.UNICHAR(64335),data[[#This Row],[huntington_115_gt]])&gt;0,1,0),0)</f>
        <v>0</v>
      </c>
      <c r="I193">
        <f>LEN(data[[#This Row],[control]])</f>
        <v>4</v>
      </c>
      <c r="J193">
        <f>IF(data[[#This Row],[calc_ocr]]=data[[#This Row],[control]],0,1)</f>
        <v>1</v>
      </c>
      <c r="K193" t="s">
        <v>219</v>
      </c>
      <c r="L193" t="s">
        <v>218</v>
      </c>
      <c r="M193">
        <v>1</v>
      </c>
      <c r="N193">
        <v>1</v>
      </c>
      <c r="O193" s="27" t="s">
        <v>1485</v>
      </c>
      <c r="P193" t="s">
        <v>1481</v>
      </c>
      <c r="Q193" t="s">
        <v>1489</v>
      </c>
      <c r="R193">
        <v>271</v>
      </c>
      <c r="S193">
        <v>192</v>
      </c>
      <c r="T193">
        <f>SUM(data[[#This Row],[heb]:[other]])</f>
        <v>1</v>
      </c>
      <c r="W193" s="27">
        <v>1</v>
      </c>
    </row>
    <row r="194" spans="1:23" x14ac:dyDescent="0.2">
      <c r="A194" s="1" t="s">
        <v>220</v>
      </c>
      <c r="B194" s="1" t="s">
        <v>220</v>
      </c>
      <c r="E194">
        <v>1</v>
      </c>
      <c r="H194" s="8">
        <f>IFERROR(IF(SEARCH(_xlfn.UNICHAR(64335),data[[#This Row],[huntington_115_gt]])&gt;0,1,0),0)</f>
        <v>0</v>
      </c>
      <c r="I194">
        <f>LEN(data[[#This Row],[control]])</f>
        <v>5</v>
      </c>
      <c r="J194">
        <f>IF(data[[#This Row],[calc_ocr]]=data[[#This Row],[control]],0,1)</f>
        <v>0</v>
      </c>
      <c r="K194" t="s">
        <v>220</v>
      </c>
      <c r="L194" t="s">
        <v>220</v>
      </c>
      <c r="M194">
        <v>1</v>
      </c>
      <c r="R194">
        <v>271</v>
      </c>
      <c r="S194">
        <v>193</v>
      </c>
      <c r="T194">
        <f>SUM(data[[#This Row],[heb]:[other]])</f>
        <v>1</v>
      </c>
    </row>
    <row r="195" spans="1:23" x14ac:dyDescent="0.2">
      <c r="A195" s="1" t="s">
        <v>2</v>
      </c>
      <c r="B195" s="1" t="s">
        <v>2</v>
      </c>
      <c r="F195">
        <v>1</v>
      </c>
      <c r="H195" s="8">
        <f>IFERROR(IF(SEARCH(_xlfn.UNICHAR(64335),data[[#This Row],[huntington_115_gt]])&gt;0,1,0),0)</f>
        <v>1</v>
      </c>
      <c r="I195">
        <f>LEN(data[[#This Row],[control]])</f>
        <v>1</v>
      </c>
      <c r="J195">
        <f>IF(data[[#This Row],[calc_ocr]]=data[[#This Row],[control]],0,1)</f>
        <v>0</v>
      </c>
      <c r="K195" t="s">
        <v>2</v>
      </c>
      <c r="L195" t="s">
        <v>2</v>
      </c>
      <c r="M195">
        <v>1</v>
      </c>
      <c r="R195">
        <v>271</v>
      </c>
      <c r="S195">
        <v>194</v>
      </c>
      <c r="T195">
        <f>SUM(data[[#This Row],[heb]:[other]])</f>
        <v>1</v>
      </c>
    </row>
    <row r="196" spans="1:23" x14ac:dyDescent="0.2">
      <c r="A196" s="1" t="s">
        <v>155</v>
      </c>
      <c r="B196" s="1" t="s">
        <v>155</v>
      </c>
      <c r="E196">
        <v>1</v>
      </c>
      <c r="H196" s="8">
        <f>IFERROR(IF(SEARCH(_xlfn.UNICHAR(64335),data[[#This Row],[huntington_115_gt]])&gt;0,1,0),0)</f>
        <v>0</v>
      </c>
      <c r="I196">
        <f>LEN(data[[#This Row],[control]])</f>
        <v>3</v>
      </c>
      <c r="J196">
        <f>IF(data[[#This Row],[calc_ocr]]=data[[#This Row],[control]],0,1)</f>
        <v>0</v>
      </c>
      <c r="K196" t="s">
        <v>155</v>
      </c>
      <c r="L196" t="s">
        <v>155</v>
      </c>
      <c r="M196">
        <v>1</v>
      </c>
      <c r="R196">
        <v>271</v>
      </c>
      <c r="S196">
        <v>195</v>
      </c>
      <c r="T196">
        <f>SUM(data[[#This Row],[heb]:[other]])</f>
        <v>1</v>
      </c>
    </row>
    <row r="197" spans="1:23" x14ac:dyDescent="0.2">
      <c r="A197" s="1" t="s">
        <v>144</v>
      </c>
      <c r="B197" s="1" t="s">
        <v>144</v>
      </c>
      <c r="D197">
        <v>1</v>
      </c>
      <c r="H197" s="8">
        <f>IFERROR(IF(SEARCH(_xlfn.UNICHAR(64335),data[[#This Row],[huntington_115_gt]])&gt;0,1,0),0)</f>
        <v>0</v>
      </c>
      <c r="I197">
        <f>LEN(data[[#This Row],[control]])</f>
        <v>5</v>
      </c>
      <c r="J197">
        <f>IF(data[[#This Row],[calc_ocr]]=data[[#This Row],[control]],0,1)</f>
        <v>0</v>
      </c>
      <c r="K197" t="s">
        <v>144</v>
      </c>
      <c r="L197" t="s">
        <v>144</v>
      </c>
      <c r="M197">
        <v>1</v>
      </c>
      <c r="R197">
        <v>271</v>
      </c>
      <c r="S197">
        <v>196</v>
      </c>
      <c r="T197">
        <f>SUM(data[[#This Row],[heb]:[other]])</f>
        <v>1</v>
      </c>
    </row>
    <row r="198" spans="1:23" x14ac:dyDescent="0.2">
      <c r="A198" s="1" t="s">
        <v>46</v>
      </c>
      <c r="B198" s="1" t="s">
        <v>46</v>
      </c>
      <c r="G198">
        <v>1</v>
      </c>
      <c r="H198" s="8">
        <f>IFERROR(IF(SEARCH(_xlfn.UNICHAR(64335),data[[#This Row],[huntington_115_gt]])&gt;0,1,0),0)</f>
        <v>0</v>
      </c>
      <c r="I198">
        <f>LEN(data[[#This Row],[control]])</f>
        <v>4</v>
      </c>
      <c r="J198">
        <f>IF(data[[#This Row],[calc_ocr]]=data[[#This Row],[control]],0,1)</f>
        <v>0</v>
      </c>
      <c r="K198" t="s">
        <v>46</v>
      </c>
      <c r="L198" t="s">
        <v>46</v>
      </c>
      <c r="M198">
        <v>1</v>
      </c>
      <c r="R198">
        <v>271</v>
      </c>
      <c r="S198">
        <v>197</v>
      </c>
      <c r="T198">
        <f>SUM(data[[#This Row],[heb]:[other]])</f>
        <v>1</v>
      </c>
    </row>
    <row r="199" spans="1:23" x14ac:dyDescent="0.2">
      <c r="A199" s="1" t="s">
        <v>48</v>
      </c>
      <c r="B199" s="1" t="s">
        <v>48</v>
      </c>
      <c r="F199">
        <v>1</v>
      </c>
      <c r="H199" s="8">
        <f>IFERROR(IF(SEARCH(_xlfn.UNICHAR(64335),data[[#This Row],[huntington_115_gt]])&gt;0,1,0),0)</f>
        <v>0</v>
      </c>
      <c r="I199">
        <f>LEN(data[[#This Row],[control]])</f>
        <v>2</v>
      </c>
      <c r="J199">
        <f>IF(data[[#This Row],[calc_ocr]]=data[[#This Row],[control]],0,1)</f>
        <v>0</v>
      </c>
      <c r="K199" t="s">
        <v>48</v>
      </c>
      <c r="L199" t="s">
        <v>48</v>
      </c>
      <c r="M199">
        <v>1</v>
      </c>
      <c r="R199">
        <v>271</v>
      </c>
      <c r="S199">
        <v>198</v>
      </c>
      <c r="T199">
        <f>SUM(data[[#This Row],[heb]:[other]])</f>
        <v>1</v>
      </c>
    </row>
    <row r="200" spans="1:23" x14ac:dyDescent="0.2">
      <c r="A200" s="1" t="s">
        <v>221</v>
      </c>
      <c r="B200" s="1" t="s">
        <v>221</v>
      </c>
      <c r="F200">
        <v>1</v>
      </c>
      <c r="H200" s="8">
        <f>IFERROR(IF(SEARCH(_xlfn.UNICHAR(64335),data[[#This Row],[huntington_115_gt]])&gt;0,1,0),0)</f>
        <v>0</v>
      </c>
      <c r="I200">
        <f>LEN(data[[#This Row],[control]])</f>
        <v>3</v>
      </c>
      <c r="J200">
        <f>IF(data[[#This Row],[calc_ocr]]=data[[#This Row],[control]],0,1)</f>
        <v>0</v>
      </c>
      <c r="K200" t="s">
        <v>221</v>
      </c>
      <c r="L200" t="s">
        <v>221</v>
      </c>
      <c r="M200">
        <v>1</v>
      </c>
      <c r="R200">
        <v>271</v>
      </c>
      <c r="S200">
        <v>199</v>
      </c>
      <c r="T200">
        <f>SUM(data[[#This Row],[heb]:[other]])</f>
        <v>1</v>
      </c>
    </row>
    <row r="201" spans="1:23" x14ac:dyDescent="0.2">
      <c r="A201" s="1" t="s">
        <v>222</v>
      </c>
      <c r="B201" s="1" t="s">
        <v>222</v>
      </c>
      <c r="F201">
        <v>1</v>
      </c>
      <c r="H201" s="8">
        <f>IFERROR(IF(SEARCH(_xlfn.UNICHAR(64335),data[[#This Row],[huntington_115_gt]])&gt;0,1,0),0)</f>
        <v>0</v>
      </c>
      <c r="I201">
        <f>LEN(data[[#This Row],[control]])</f>
        <v>3</v>
      </c>
      <c r="J201">
        <f>IF(data[[#This Row],[calc_ocr]]=data[[#This Row],[control]],0,1)</f>
        <v>0</v>
      </c>
      <c r="K201" t="s">
        <v>222</v>
      </c>
      <c r="L201" t="s">
        <v>222</v>
      </c>
      <c r="M201">
        <v>1</v>
      </c>
      <c r="R201">
        <v>271</v>
      </c>
      <c r="S201">
        <v>200</v>
      </c>
      <c r="T201">
        <f>SUM(data[[#This Row],[heb]:[other]])</f>
        <v>1</v>
      </c>
    </row>
    <row r="202" spans="1:23" x14ac:dyDescent="0.2">
      <c r="A202" s="1" t="s">
        <v>107</v>
      </c>
      <c r="B202" s="1" t="s">
        <v>107</v>
      </c>
      <c r="D202">
        <v>1</v>
      </c>
      <c r="H202" s="8">
        <f>IFERROR(IF(SEARCH(_xlfn.UNICHAR(64335),data[[#This Row],[huntington_115_gt]])&gt;0,1,0),0)</f>
        <v>0</v>
      </c>
      <c r="I202">
        <f>LEN(data[[#This Row],[control]])</f>
        <v>3</v>
      </c>
      <c r="J202">
        <f>IF(data[[#This Row],[calc_ocr]]=data[[#This Row],[control]],0,1)</f>
        <v>0</v>
      </c>
      <c r="K202" t="s">
        <v>107</v>
      </c>
      <c r="L202" t="s">
        <v>107</v>
      </c>
      <c r="M202">
        <v>1</v>
      </c>
      <c r="R202">
        <v>271</v>
      </c>
      <c r="S202">
        <v>201</v>
      </c>
      <c r="T202">
        <f>SUM(data[[#This Row],[heb]:[other]])</f>
        <v>1</v>
      </c>
    </row>
    <row r="203" spans="1:23" x14ac:dyDescent="0.2">
      <c r="A203" s="1" t="s">
        <v>54</v>
      </c>
      <c r="B203" s="1" t="s">
        <v>54</v>
      </c>
      <c r="G203">
        <v>1</v>
      </c>
      <c r="H203" s="8">
        <f>IFERROR(IF(SEARCH(_xlfn.UNICHAR(64335),data[[#This Row],[huntington_115_gt]])&gt;0,1,0),0)</f>
        <v>0</v>
      </c>
      <c r="I203">
        <f>LEN(data[[#This Row],[control]])</f>
        <v>4</v>
      </c>
      <c r="J203">
        <f>IF(data[[#This Row],[calc_ocr]]=data[[#This Row],[control]],0,1)</f>
        <v>0</v>
      </c>
      <c r="K203" t="s">
        <v>54</v>
      </c>
      <c r="L203" t="s">
        <v>54</v>
      </c>
      <c r="M203">
        <v>1</v>
      </c>
      <c r="R203">
        <v>271</v>
      </c>
      <c r="S203">
        <v>202</v>
      </c>
      <c r="T203">
        <f>SUM(data[[#This Row],[heb]:[other]])</f>
        <v>1</v>
      </c>
    </row>
    <row r="204" spans="1:23" x14ac:dyDescent="0.2">
      <c r="A204" s="1" t="s">
        <v>223</v>
      </c>
      <c r="B204" s="1" t="s">
        <v>223</v>
      </c>
      <c r="E204">
        <v>1</v>
      </c>
      <c r="H204" s="8">
        <f>IFERROR(IF(SEARCH(_xlfn.UNICHAR(64335),data[[#This Row],[huntington_115_gt]])&gt;0,1,0),0)</f>
        <v>0</v>
      </c>
      <c r="I204">
        <f>LEN(data[[#This Row],[control]])</f>
        <v>4</v>
      </c>
      <c r="J204">
        <f>IF(data[[#This Row],[calc_ocr]]=data[[#This Row],[control]],0,1)</f>
        <v>0</v>
      </c>
      <c r="K204" t="s">
        <v>223</v>
      </c>
      <c r="L204" t="s">
        <v>223</v>
      </c>
      <c r="M204">
        <v>1</v>
      </c>
      <c r="R204">
        <v>271</v>
      </c>
      <c r="S204">
        <v>203</v>
      </c>
      <c r="T204">
        <f>SUM(data[[#This Row],[heb]:[other]])</f>
        <v>1</v>
      </c>
    </row>
    <row r="205" spans="1:23" x14ac:dyDescent="0.2">
      <c r="A205" s="1" t="s">
        <v>158</v>
      </c>
      <c r="B205" s="1" t="s">
        <v>158</v>
      </c>
      <c r="E205">
        <v>1</v>
      </c>
      <c r="H205" s="8">
        <f>IFERROR(IF(SEARCH(_xlfn.UNICHAR(64335),data[[#This Row],[huntington_115_gt]])&gt;0,1,0),0)</f>
        <v>0</v>
      </c>
      <c r="I205">
        <f>LEN(data[[#This Row],[control]])</f>
        <v>2</v>
      </c>
      <c r="J205">
        <f>IF(data[[#This Row],[calc_ocr]]=data[[#This Row],[control]],0,1)</f>
        <v>0</v>
      </c>
      <c r="K205" t="s">
        <v>158</v>
      </c>
      <c r="L205" t="s">
        <v>158</v>
      </c>
      <c r="M205">
        <v>1</v>
      </c>
      <c r="R205">
        <v>271</v>
      </c>
      <c r="S205">
        <v>204</v>
      </c>
      <c r="T205">
        <f>SUM(data[[#This Row],[heb]:[other]])</f>
        <v>1</v>
      </c>
    </row>
    <row r="206" spans="1:23" x14ac:dyDescent="0.2">
      <c r="A206" s="1" t="s">
        <v>2</v>
      </c>
      <c r="B206" s="1" t="s">
        <v>2</v>
      </c>
      <c r="F206">
        <v>1</v>
      </c>
      <c r="H206" s="8">
        <f>IFERROR(IF(SEARCH(_xlfn.UNICHAR(64335),data[[#This Row],[huntington_115_gt]])&gt;0,1,0),0)</f>
        <v>1</v>
      </c>
      <c r="I206">
        <f>LEN(data[[#This Row],[control]])</f>
        <v>1</v>
      </c>
      <c r="J206">
        <f>IF(data[[#This Row],[calc_ocr]]=data[[#This Row],[control]],0,1)</f>
        <v>0</v>
      </c>
      <c r="K206" t="s">
        <v>2</v>
      </c>
      <c r="L206" t="s">
        <v>2</v>
      </c>
      <c r="M206">
        <v>1</v>
      </c>
      <c r="R206">
        <v>271</v>
      </c>
      <c r="S206">
        <v>205</v>
      </c>
      <c r="T206">
        <f>SUM(data[[#This Row],[heb]:[other]])</f>
        <v>1</v>
      </c>
    </row>
    <row r="207" spans="1:23" x14ac:dyDescent="0.2">
      <c r="A207" s="1" t="s">
        <v>224</v>
      </c>
      <c r="B207" s="1" t="s">
        <v>224</v>
      </c>
      <c r="E207">
        <v>1</v>
      </c>
      <c r="H207" s="8">
        <f>IFERROR(IF(SEARCH(_xlfn.UNICHAR(64335),data[[#This Row],[huntington_115_gt]])&gt;0,1,0),0)</f>
        <v>0</v>
      </c>
      <c r="I207">
        <f>LEN(data[[#This Row],[control]])</f>
        <v>6</v>
      </c>
      <c r="J207">
        <f>IF(data[[#This Row],[calc_ocr]]=data[[#This Row],[control]],0,1)</f>
        <v>0</v>
      </c>
      <c r="K207" t="s">
        <v>224</v>
      </c>
      <c r="L207" t="s">
        <v>224</v>
      </c>
      <c r="M207">
        <v>1</v>
      </c>
      <c r="R207">
        <v>271</v>
      </c>
      <c r="S207">
        <v>206</v>
      </c>
      <c r="T207">
        <f>SUM(data[[#This Row],[heb]:[other]])</f>
        <v>1</v>
      </c>
    </row>
    <row r="208" spans="1:23" x14ac:dyDescent="0.2">
      <c r="A208" s="1" t="s">
        <v>33</v>
      </c>
      <c r="B208" s="1" t="s">
        <v>33</v>
      </c>
      <c r="F208">
        <v>1</v>
      </c>
      <c r="H208" s="8">
        <f>IFERROR(IF(SEARCH(_xlfn.UNICHAR(64335),data[[#This Row],[huntington_115_gt]])&gt;0,1,0),0)</f>
        <v>0</v>
      </c>
      <c r="I208">
        <f>LEN(data[[#This Row],[control]])</f>
        <v>2</v>
      </c>
      <c r="J208">
        <f>IF(data[[#This Row],[calc_ocr]]=data[[#This Row],[control]],0,1)</f>
        <v>0</v>
      </c>
      <c r="K208" t="s">
        <v>33</v>
      </c>
      <c r="L208" t="s">
        <v>33</v>
      </c>
      <c r="M208">
        <v>1</v>
      </c>
      <c r="R208">
        <v>271</v>
      </c>
      <c r="S208">
        <v>207</v>
      </c>
      <c r="T208">
        <f>SUM(data[[#This Row],[heb]:[other]])</f>
        <v>1</v>
      </c>
    </row>
    <row r="209" spans="1:20" x14ac:dyDescent="0.2">
      <c r="A209" s="1" t="s">
        <v>225</v>
      </c>
      <c r="B209" s="1" t="s">
        <v>226</v>
      </c>
      <c r="C209" s="2" t="s">
        <v>5</v>
      </c>
      <c r="E209">
        <v>1</v>
      </c>
      <c r="H209" s="8">
        <f>IFERROR(IF(SEARCH(_xlfn.UNICHAR(64335),data[[#This Row],[huntington_115_gt]])&gt;0,1,0),0)</f>
        <v>0</v>
      </c>
      <c r="I209">
        <f>LEN(data[[#This Row],[control]])</f>
        <v>4</v>
      </c>
      <c r="J209">
        <f>IF(data[[#This Row],[calc_ocr]]=data[[#This Row],[control]],0,1)</f>
        <v>0</v>
      </c>
      <c r="K209" t="s">
        <v>226</v>
      </c>
      <c r="L209" t="s">
        <v>226</v>
      </c>
      <c r="M209">
        <v>1</v>
      </c>
      <c r="R209">
        <v>271</v>
      </c>
      <c r="S209">
        <v>208</v>
      </c>
      <c r="T209">
        <f>SUM(data[[#This Row],[heb]:[other]])</f>
        <v>1</v>
      </c>
    </row>
    <row r="210" spans="1:20" x14ac:dyDescent="0.2">
      <c r="A210" s="1" t="s">
        <v>158</v>
      </c>
      <c r="B210" s="1" t="s">
        <v>158</v>
      </c>
      <c r="E210">
        <v>1</v>
      </c>
      <c r="H210" s="8">
        <f>IFERROR(IF(SEARCH(_xlfn.UNICHAR(64335),data[[#This Row],[huntington_115_gt]])&gt;0,1,0),0)</f>
        <v>0</v>
      </c>
      <c r="I210">
        <f>LEN(data[[#This Row],[control]])</f>
        <v>2</v>
      </c>
      <c r="J210">
        <f>IF(data[[#This Row],[calc_ocr]]=data[[#This Row],[control]],0,1)</f>
        <v>0</v>
      </c>
      <c r="K210" t="s">
        <v>158</v>
      </c>
      <c r="L210" t="s">
        <v>158</v>
      </c>
      <c r="M210">
        <v>1</v>
      </c>
      <c r="R210">
        <v>271</v>
      </c>
      <c r="S210">
        <v>209</v>
      </c>
      <c r="T210">
        <f>SUM(data[[#This Row],[heb]:[other]])</f>
        <v>1</v>
      </c>
    </row>
    <row r="211" spans="1:20" x14ac:dyDescent="0.2">
      <c r="A211" s="1" t="s">
        <v>227</v>
      </c>
      <c r="B211" s="1" t="s">
        <v>227</v>
      </c>
      <c r="F211">
        <v>1</v>
      </c>
      <c r="H211" s="8">
        <f>IFERROR(IF(SEARCH(_xlfn.UNICHAR(64335),data[[#This Row],[huntington_115_gt]])&gt;0,1,0),0)</f>
        <v>0</v>
      </c>
      <c r="I211">
        <f>LEN(data[[#This Row],[control]])</f>
        <v>4</v>
      </c>
      <c r="J211">
        <f>IF(data[[#This Row],[calc_ocr]]=data[[#This Row],[control]],0,1)</f>
        <v>0</v>
      </c>
      <c r="K211" t="s">
        <v>227</v>
      </c>
      <c r="L211" t="s">
        <v>227</v>
      </c>
      <c r="M211">
        <v>1</v>
      </c>
      <c r="R211">
        <v>271</v>
      </c>
      <c r="S211">
        <v>210</v>
      </c>
      <c r="T211">
        <f>SUM(data[[#This Row],[heb]:[other]])</f>
        <v>1</v>
      </c>
    </row>
    <row r="212" spans="1:20" x14ac:dyDescent="0.2">
      <c r="A212" s="1" t="s">
        <v>2</v>
      </c>
      <c r="B212" s="1" t="s">
        <v>2</v>
      </c>
      <c r="F212">
        <v>1</v>
      </c>
      <c r="H212" s="8">
        <f>IFERROR(IF(SEARCH(_xlfn.UNICHAR(64335),data[[#This Row],[huntington_115_gt]])&gt;0,1,0),0)</f>
        <v>1</v>
      </c>
      <c r="I212">
        <f>LEN(data[[#This Row],[control]])</f>
        <v>1</v>
      </c>
      <c r="J212">
        <f>IF(data[[#This Row],[calc_ocr]]=data[[#This Row],[control]],0,1)</f>
        <v>0</v>
      </c>
      <c r="K212" t="s">
        <v>2</v>
      </c>
      <c r="L212" t="s">
        <v>2</v>
      </c>
      <c r="M212">
        <v>1</v>
      </c>
      <c r="R212">
        <v>271</v>
      </c>
      <c r="S212">
        <v>211</v>
      </c>
      <c r="T212">
        <f>SUM(data[[#This Row],[heb]:[other]])</f>
        <v>1</v>
      </c>
    </row>
    <row r="213" spans="1:20" x14ac:dyDescent="0.2">
      <c r="A213" s="1" t="s">
        <v>228</v>
      </c>
      <c r="B213" s="1" t="s">
        <v>228</v>
      </c>
      <c r="E213">
        <v>1</v>
      </c>
      <c r="H213" s="8">
        <f>IFERROR(IF(SEARCH(_xlfn.UNICHAR(64335),data[[#This Row],[huntington_115_gt]])&gt;0,1,0),0)</f>
        <v>0</v>
      </c>
      <c r="I213">
        <f>LEN(data[[#This Row],[control]])</f>
        <v>3</v>
      </c>
      <c r="J213">
        <f>IF(data[[#This Row],[calc_ocr]]=data[[#This Row],[control]],0,1)</f>
        <v>0</v>
      </c>
      <c r="K213" t="s">
        <v>228</v>
      </c>
      <c r="L213" t="s">
        <v>228</v>
      </c>
      <c r="M213">
        <v>1</v>
      </c>
      <c r="R213">
        <v>271</v>
      </c>
      <c r="S213">
        <v>212</v>
      </c>
      <c r="T213">
        <f>SUM(data[[#This Row],[heb]:[other]])</f>
        <v>1</v>
      </c>
    </row>
    <row r="214" spans="1:20" x14ac:dyDescent="0.2">
      <c r="A214" s="1" t="s">
        <v>229</v>
      </c>
      <c r="B214" s="1" t="s">
        <v>230</v>
      </c>
      <c r="C214" s="2" t="s">
        <v>5</v>
      </c>
      <c r="E214">
        <v>1</v>
      </c>
      <c r="H214" s="8">
        <f>IFERROR(IF(SEARCH(_xlfn.UNICHAR(64335),data[[#This Row],[huntington_115_gt]])&gt;0,1,0),0)</f>
        <v>0</v>
      </c>
      <c r="I214">
        <f>LEN(data[[#This Row],[control]])</f>
        <v>5</v>
      </c>
      <c r="J214">
        <f>IF(data[[#This Row],[calc_ocr]]=data[[#This Row],[control]],0,1)</f>
        <v>0</v>
      </c>
      <c r="K214" t="s">
        <v>230</v>
      </c>
      <c r="L214" t="s">
        <v>230</v>
      </c>
      <c r="M214">
        <v>1</v>
      </c>
      <c r="R214">
        <v>271</v>
      </c>
      <c r="S214">
        <v>213</v>
      </c>
      <c r="T214">
        <f>SUM(data[[#This Row],[heb]:[other]])</f>
        <v>1</v>
      </c>
    </row>
    <row r="215" spans="1:20" x14ac:dyDescent="0.2">
      <c r="A215" s="1" t="s">
        <v>231</v>
      </c>
      <c r="B215" s="1" t="s">
        <v>231</v>
      </c>
      <c r="E215">
        <v>1</v>
      </c>
      <c r="H215" s="8">
        <f>IFERROR(IF(SEARCH(_xlfn.UNICHAR(64335),data[[#This Row],[huntington_115_gt]])&gt;0,1,0),0)</f>
        <v>0</v>
      </c>
      <c r="I215">
        <f>LEN(data[[#This Row],[control]])</f>
        <v>3</v>
      </c>
      <c r="J215">
        <f>IF(data[[#This Row],[calc_ocr]]=data[[#This Row],[control]],0,1)</f>
        <v>0</v>
      </c>
      <c r="K215" t="s">
        <v>231</v>
      </c>
      <c r="L215" t="s">
        <v>231</v>
      </c>
      <c r="M215">
        <v>1</v>
      </c>
      <c r="R215">
        <v>271</v>
      </c>
      <c r="S215">
        <v>214</v>
      </c>
      <c r="T215">
        <f>SUM(data[[#This Row],[heb]:[other]])</f>
        <v>1</v>
      </c>
    </row>
    <row r="216" spans="1:20" x14ac:dyDescent="0.2">
      <c r="A216" s="1" t="s">
        <v>232</v>
      </c>
      <c r="B216" s="1" t="s">
        <v>233</v>
      </c>
      <c r="C216" s="2" t="s">
        <v>5</v>
      </c>
      <c r="E216">
        <v>1</v>
      </c>
      <c r="H216" s="8">
        <f>IFERROR(IF(SEARCH(_xlfn.UNICHAR(64335),data[[#This Row],[huntington_115_gt]])&gt;0,1,0),0)</f>
        <v>0</v>
      </c>
      <c r="I216">
        <f>LEN(data[[#This Row],[control]])</f>
        <v>6</v>
      </c>
      <c r="J216">
        <f>IF(data[[#This Row],[calc_ocr]]=data[[#This Row],[control]],0,1)</f>
        <v>0</v>
      </c>
      <c r="K216" t="s">
        <v>233</v>
      </c>
      <c r="L216" t="s">
        <v>233</v>
      </c>
      <c r="M216">
        <v>1</v>
      </c>
      <c r="R216">
        <v>271</v>
      </c>
      <c r="S216">
        <v>215</v>
      </c>
      <c r="T216">
        <f>SUM(data[[#This Row],[heb]:[other]])</f>
        <v>1</v>
      </c>
    </row>
    <row r="217" spans="1:20" x14ac:dyDescent="0.2">
      <c r="A217" s="1" t="s">
        <v>234</v>
      </c>
      <c r="B217" s="1" t="s">
        <v>234</v>
      </c>
      <c r="E217">
        <v>1</v>
      </c>
      <c r="H217" s="8">
        <f>IFERROR(IF(SEARCH(_xlfn.UNICHAR(64335),data[[#This Row],[huntington_115_gt]])&gt;0,1,0),0)</f>
        <v>0</v>
      </c>
      <c r="I217">
        <f>LEN(data[[#This Row],[control]])</f>
        <v>4</v>
      </c>
      <c r="J217">
        <f>IF(data[[#This Row],[calc_ocr]]=data[[#This Row],[control]],0,1)</f>
        <v>0</v>
      </c>
      <c r="K217" t="s">
        <v>234</v>
      </c>
      <c r="L217" t="s">
        <v>234</v>
      </c>
      <c r="M217">
        <v>1</v>
      </c>
      <c r="R217">
        <v>271</v>
      </c>
      <c r="S217">
        <v>216</v>
      </c>
      <c r="T217">
        <f>SUM(data[[#This Row],[heb]:[other]])</f>
        <v>1</v>
      </c>
    </row>
    <row r="218" spans="1:20" x14ac:dyDescent="0.2">
      <c r="A218" s="1" t="s">
        <v>167</v>
      </c>
      <c r="B218" s="1" t="s">
        <v>167</v>
      </c>
      <c r="F218">
        <v>1</v>
      </c>
      <c r="H218" s="8">
        <f>IFERROR(IF(SEARCH(_xlfn.UNICHAR(64335),data[[#This Row],[huntington_115_gt]])&gt;0,1,0),0)</f>
        <v>0</v>
      </c>
      <c r="I218">
        <f>LEN(data[[#This Row],[control]])</f>
        <v>3</v>
      </c>
      <c r="J218">
        <f>IF(data[[#This Row],[calc_ocr]]=data[[#This Row],[control]],0,1)</f>
        <v>0</v>
      </c>
      <c r="K218" t="s">
        <v>167</v>
      </c>
      <c r="L218" t="s">
        <v>167</v>
      </c>
      <c r="M218">
        <v>1</v>
      </c>
      <c r="R218">
        <v>271</v>
      </c>
      <c r="S218">
        <v>217</v>
      </c>
      <c r="T218">
        <f>SUM(data[[#This Row],[heb]:[other]])</f>
        <v>1</v>
      </c>
    </row>
    <row r="219" spans="1:20" x14ac:dyDescent="0.2">
      <c r="A219" s="1" t="s">
        <v>235</v>
      </c>
      <c r="B219" s="1" t="s">
        <v>235</v>
      </c>
      <c r="E219">
        <v>1</v>
      </c>
      <c r="H219" s="8">
        <f>IFERROR(IF(SEARCH(_xlfn.UNICHAR(64335),data[[#This Row],[huntington_115_gt]])&gt;0,1,0),0)</f>
        <v>0</v>
      </c>
      <c r="I219">
        <f>LEN(data[[#This Row],[control]])</f>
        <v>3</v>
      </c>
      <c r="J219">
        <f>IF(data[[#This Row],[calc_ocr]]=data[[#This Row],[control]],0,1)</f>
        <v>0</v>
      </c>
      <c r="K219" t="s">
        <v>235</v>
      </c>
      <c r="L219" t="s">
        <v>235</v>
      </c>
      <c r="M219">
        <v>1</v>
      </c>
      <c r="R219">
        <v>271</v>
      </c>
      <c r="S219">
        <v>218</v>
      </c>
      <c r="T219">
        <f>SUM(data[[#This Row],[heb]:[other]])</f>
        <v>1</v>
      </c>
    </row>
    <row r="220" spans="1:20" x14ac:dyDescent="0.2">
      <c r="A220" s="1" t="s">
        <v>236</v>
      </c>
      <c r="B220" s="1" t="s">
        <v>236</v>
      </c>
      <c r="E220">
        <v>1</v>
      </c>
      <c r="H220" s="8">
        <f>IFERROR(IF(SEARCH(_xlfn.UNICHAR(64335),data[[#This Row],[huntington_115_gt]])&gt;0,1,0),0)</f>
        <v>0</v>
      </c>
      <c r="I220">
        <f>LEN(data[[#This Row],[control]])</f>
        <v>4</v>
      </c>
      <c r="J220">
        <f>IF(data[[#This Row],[calc_ocr]]=data[[#This Row],[control]],0,1)</f>
        <v>0</v>
      </c>
      <c r="K220" t="s">
        <v>236</v>
      </c>
      <c r="L220" t="s">
        <v>236</v>
      </c>
      <c r="M220">
        <v>1</v>
      </c>
      <c r="R220">
        <v>271</v>
      </c>
      <c r="S220">
        <v>219</v>
      </c>
      <c r="T220">
        <f>SUM(data[[#This Row],[heb]:[other]])</f>
        <v>1</v>
      </c>
    </row>
    <row r="221" spans="1:20" x14ac:dyDescent="0.2">
      <c r="A221" s="1" t="s">
        <v>237</v>
      </c>
      <c r="B221" s="1" t="s">
        <v>237</v>
      </c>
      <c r="F221">
        <v>1</v>
      </c>
      <c r="H221" s="8">
        <f>IFERROR(IF(SEARCH(_xlfn.UNICHAR(64335),data[[#This Row],[huntington_115_gt]])&gt;0,1,0),0)</f>
        <v>1</v>
      </c>
      <c r="I221">
        <f>LEN(data[[#This Row],[control]])</f>
        <v>2</v>
      </c>
      <c r="J221">
        <f>IF(data[[#This Row],[calc_ocr]]=data[[#This Row],[control]],0,1)</f>
        <v>0</v>
      </c>
      <c r="K221" t="s">
        <v>237</v>
      </c>
      <c r="L221" t="s">
        <v>237</v>
      </c>
      <c r="M221">
        <v>1</v>
      </c>
      <c r="R221">
        <v>271</v>
      </c>
      <c r="S221">
        <v>220</v>
      </c>
      <c r="T221">
        <f>SUM(data[[#This Row],[heb]:[other]])</f>
        <v>1</v>
      </c>
    </row>
    <row r="222" spans="1:20" x14ac:dyDescent="0.2">
      <c r="A222" s="1" t="s">
        <v>2</v>
      </c>
      <c r="B222" s="1" t="s">
        <v>2</v>
      </c>
      <c r="F222">
        <v>1</v>
      </c>
      <c r="H222" s="8">
        <f>IFERROR(IF(SEARCH(_xlfn.UNICHAR(64335),data[[#This Row],[huntington_115_gt]])&gt;0,1,0),0)</f>
        <v>1</v>
      </c>
      <c r="I222">
        <f>LEN(data[[#This Row],[control]])</f>
        <v>1</v>
      </c>
      <c r="J222">
        <f>IF(data[[#This Row],[calc_ocr]]=data[[#This Row],[control]],0,1)</f>
        <v>0</v>
      </c>
      <c r="K222" t="s">
        <v>2</v>
      </c>
      <c r="L222" t="s">
        <v>2</v>
      </c>
      <c r="M222">
        <v>1</v>
      </c>
      <c r="R222">
        <v>271</v>
      </c>
      <c r="S222">
        <v>221</v>
      </c>
      <c r="T222">
        <f>SUM(data[[#This Row],[heb]:[other]])</f>
        <v>1</v>
      </c>
    </row>
    <row r="223" spans="1:20" x14ac:dyDescent="0.2">
      <c r="A223" s="1" t="s">
        <v>238</v>
      </c>
      <c r="B223" s="1" t="s">
        <v>238</v>
      </c>
      <c r="E223">
        <v>1</v>
      </c>
      <c r="H223" s="8">
        <f>IFERROR(IF(SEARCH(_xlfn.UNICHAR(64335),data[[#This Row],[huntington_115_gt]])&gt;0,1,0),0)</f>
        <v>0</v>
      </c>
      <c r="I223">
        <f>LEN(data[[#This Row],[control]])</f>
        <v>3</v>
      </c>
      <c r="J223">
        <f>IF(data[[#This Row],[calc_ocr]]=data[[#This Row],[control]],0,1)</f>
        <v>0</v>
      </c>
      <c r="K223" t="s">
        <v>238</v>
      </c>
      <c r="L223" t="s">
        <v>238</v>
      </c>
      <c r="M223">
        <v>1</v>
      </c>
      <c r="R223">
        <v>271</v>
      </c>
      <c r="S223">
        <v>222</v>
      </c>
      <c r="T223">
        <f>SUM(data[[#This Row],[heb]:[other]])</f>
        <v>1</v>
      </c>
    </row>
    <row r="224" spans="1:20" x14ac:dyDescent="0.2">
      <c r="A224" s="1" t="s">
        <v>202</v>
      </c>
      <c r="B224" s="1" t="s">
        <v>239</v>
      </c>
      <c r="C224" s="5" t="s">
        <v>15</v>
      </c>
      <c r="E224">
        <v>1</v>
      </c>
      <c r="H224" s="8">
        <f>IFERROR(IF(SEARCH(_xlfn.UNICHAR(64335),data[[#This Row],[huntington_115_gt]])&gt;0,1,0),0)</f>
        <v>0</v>
      </c>
      <c r="I224">
        <f>LEN(data[[#This Row],[control]])</f>
        <v>4</v>
      </c>
      <c r="J224">
        <f>IF(data[[#This Row],[calc_ocr]]=data[[#This Row],[control]],0,1)</f>
        <v>1</v>
      </c>
      <c r="K224" t="s">
        <v>239</v>
      </c>
      <c r="L224" t="s">
        <v>202</v>
      </c>
      <c r="M224">
        <v>1</v>
      </c>
      <c r="N224">
        <v>1</v>
      </c>
      <c r="O224" s="27" t="s">
        <v>1485</v>
      </c>
      <c r="P224" t="s">
        <v>1478</v>
      </c>
      <c r="Q224" t="s">
        <v>1592</v>
      </c>
      <c r="R224">
        <v>271</v>
      </c>
      <c r="S224">
        <v>223</v>
      </c>
      <c r="T224">
        <f>SUM(data[[#This Row],[heb]:[other]])</f>
        <v>1</v>
      </c>
    </row>
    <row r="225" spans="1:22" x14ac:dyDescent="0.2">
      <c r="A225" s="1" t="s">
        <v>163</v>
      </c>
      <c r="B225" s="1" t="s">
        <v>163</v>
      </c>
      <c r="E225">
        <v>1</v>
      </c>
      <c r="H225" s="8">
        <f>IFERROR(IF(SEARCH(_xlfn.UNICHAR(64335),data[[#This Row],[huntington_115_gt]])&gt;0,1,0),0)</f>
        <v>0</v>
      </c>
      <c r="I225">
        <f>LEN(data[[#This Row],[control]])</f>
        <v>2</v>
      </c>
      <c r="J225">
        <f>IF(data[[#This Row],[calc_ocr]]=data[[#This Row],[control]],0,1)</f>
        <v>0</v>
      </c>
      <c r="K225" t="s">
        <v>163</v>
      </c>
      <c r="L225" t="s">
        <v>163</v>
      </c>
      <c r="M225">
        <v>1</v>
      </c>
      <c r="R225">
        <v>271</v>
      </c>
      <c r="S225">
        <v>224</v>
      </c>
      <c r="T225">
        <f>SUM(data[[#This Row],[heb]:[other]])</f>
        <v>1</v>
      </c>
    </row>
    <row r="226" spans="1:22" x14ac:dyDescent="0.2">
      <c r="A226" s="1" t="s">
        <v>2</v>
      </c>
      <c r="B226" s="1" t="s">
        <v>2</v>
      </c>
      <c r="F226">
        <v>1</v>
      </c>
      <c r="H226" s="8">
        <f>IFERROR(IF(SEARCH(_xlfn.UNICHAR(64335),data[[#This Row],[huntington_115_gt]])&gt;0,1,0),0)</f>
        <v>1</v>
      </c>
      <c r="I226">
        <f>LEN(data[[#This Row],[control]])</f>
        <v>1</v>
      </c>
      <c r="J226">
        <f>IF(data[[#This Row],[calc_ocr]]=data[[#This Row],[control]],0,1)</f>
        <v>0</v>
      </c>
      <c r="K226" t="s">
        <v>2</v>
      </c>
      <c r="L226" t="s">
        <v>2</v>
      </c>
      <c r="M226">
        <v>1</v>
      </c>
      <c r="R226">
        <v>271</v>
      </c>
      <c r="S226">
        <v>225</v>
      </c>
      <c r="T226">
        <f>SUM(data[[#This Row],[heb]:[other]])</f>
        <v>1</v>
      </c>
    </row>
    <row r="227" spans="1:22" x14ac:dyDescent="0.2">
      <c r="A227" s="1" t="s">
        <v>240</v>
      </c>
      <c r="B227" s="1" t="s">
        <v>240</v>
      </c>
      <c r="E227">
        <v>1</v>
      </c>
      <c r="H227" s="8">
        <f>IFERROR(IF(SEARCH(_xlfn.UNICHAR(64335),data[[#This Row],[huntington_115_gt]])&gt;0,1,0),0)</f>
        <v>0</v>
      </c>
      <c r="I227">
        <f>LEN(data[[#This Row],[control]])</f>
        <v>4</v>
      </c>
      <c r="J227">
        <f>IF(data[[#This Row],[calc_ocr]]=data[[#This Row],[control]],0,1)</f>
        <v>0</v>
      </c>
      <c r="K227" t="s">
        <v>240</v>
      </c>
      <c r="L227" t="s">
        <v>240</v>
      </c>
      <c r="M227">
        <v>1</v>
      </c>
      <c r="R227">
        <v>271</v>
      </c>
      <c r="S227">
        <v>226</v>
      </c>
      <c r="T227">
        <f>SUM(data[[#This Row],[heb]:[other]])</f>
        <v>1</v>
      </c>
    </row>
    <row r="228" spans="1:22" x14ac:dyDescent="0.2">
      <c r="A228" s="1" t="s">
        <v>241</v>
      </c>
      <c r="B228" s="1" t="s">
        <v>241</v>
      </c>
      <c r="F228">
        <v>1</v>
      </c>
      <c r="H228" s="8">
        <f>IFERROR(IF(SEARCH(_xlfn.UNICHAR(64335),data[[#This Row],[huntington_115_gt]])&gt;0,1,0),0)</f>
        <v>0</v>
      </c>
      <c r="I228">
        <f>LEN(data[[#This Row],[control]])</f>
        <v>3</v>
      </c>
      <c r="J228">
        <f>IF(data[[#This Row],[calc_ocr]]=data[[#This Row],[control]],0,1)</f>
        <v>0</v>
      </c>
      <c r="K228" t="s">
        <v>241</v>
      </c>
      <c r="L228" t="s">
        <v>241</v>
      </c>
      <c r="M228">
        <v>1</v>
      </c>
      <c r="R228">
        <v>271</v>
      </c>
      <c r="S228">
        <v>227</v>
      </c>
      <c r="T228">
        <f>SUM(data[[#This Row],[heb]:[other]])</f>
        <v>1</v>
      </c>
    </row>
    <row r="229" spans="1:22" x14ac:dyDescent="0.2">
      <c r="A229" s="1" t="s">
        <v>225</v>
      </c>
      <c r="B229" s="1" t="s">
        <v>226</v>
      </c>
      <c r="C229" s="2" t="s">
        <v>5</v>
      </c>
      <c r="E229">
        <v>1</v>
      </c>
      <c r="H229" s="8">
        <f>IFERROR(IF(SEARCH(_xlfn.UNICHAR(64335),data[[#This Row],[huntington_115_gt]])&gt;0,1,0),0)</f>
        <v>0</v>
      </c>
      <c r="I229">
        <f>LEN(data[[#This Row],[control]])</f>
        <v>4</v>
      </c>
      <c r="J229">
        <f>IF(data[[#This Row],[calc_ocr]]=data[[#This Row],[control]],0,1)</f>
        <v>0</v>
      </c>
      <c r="K229" t="s">
        <v>226</v>
      </c>
      <c r="L229" t="s">
        <v>226</v>
      </c>
      <c r="M229">
        <v>1</v>
      </c>
      <c r="R229">
        <v>271</v>
      </c>
      <c r="S229">
        <v>228</v>
      </c>
      <c r="T229">
        <f>SUM(data[[#This Row],[heb]:[other]])</f>
        <v>1</v>
      </c>
    </row>
    <row r="230" spans="1:22" x14ac:dyDescent="0.2">
      <c r="A230" s="1" t="s">
        <v>158</v>
      </c>
      <c r="B230" s="1" t="s">
        <v>158</v>
      </c>
      <c r="E230">
        <v>1</v>
      </c>
      <c r="H230" s="8">
        <f>IFERROR(IF(SEARCH(_xlfn.UNICHAR(64335),data[[#This Row],[huntington_115_gt]])&gt;0,1,0),0)</f>
        <v>0</v>
      </c>
      <c r="I230">
        <f>LEN(data[[#This Row],[control]])</f>
        <v>2</v>
      </c>
      <c r="J230">
        <f>IF(data[[#This Row],[calc_ocr]]=data[[#This Row],[control]],0,1)</f>
        <v>0</v>
      </c>
      <c r="K230" t="s">
        <v>158</v>
      </c>
      <c r="L230" t="s">
        <v>158</v>
      </c>
      <c r="M230">
        <v>1</v>
      </c>
      <c r="R230">
        <v>271</v>
      </c>
      <c r="S230">
        <v>229</v>
      </c>
      <c r="T230">
        <f>SUM(data[[#This Row],[heb]:[other]])</f>
        <v>1</v>
      </c>
    </row>
    <row r="231" spans="1:22" ht="25.5" x14ac:dyDescent="0.2">
      <c r="A231" s="1" t="s">
        <v>227</v>
      </c>
      <c r="B231" s="4" t="s">
        <v>242</v>
      </c>
      <c r="C231" s="5" t="s">
        <v>15</v>
      </c>
      <c r="F231">
        <v>1</v>
      </c>
      <c r="H231" s="8">
        <f>IFERROR(IF(SEARCH(_xlfn.UNICHAR(64335),data[[#This Row],[huntington_115_gt]])&gt;0,1,0),0)</f>
        <v>0</v>
      </c>
      <c r="I231">
        <f>LEN(data[[#This Row],[control]])</f>
        <v>4</v>
      </c>
      <c r="J231">
        <f>IF(data[[#This Row],[calc_ocr]]=data[[#This Row],[control]],0,1)</f>
        <v>1</v>
      </c>
      <c r="K231" t="s">
        <v>242</v>
      </c>
      <c r="L231" t="s">
        <v>227</v>
      </c>
      <c r="M231">
        <v>1</v>
      </c>
      <c r="N231">
        <v>1</v>
      </c>
      <c r="O231" s="27" t="s">
        <v>1485</v>
      </c>
      <c r="P231" t="s">
        <v>1478</v>
      </c>
      <c r="Q231" t="s">
        <v>1592</v>
      </c>
      <c r="R231">
        <v>271</v>
      </c>
      <c r="S231">
        <v>230</v>
      </c>
      <c r="T231">
        <f>SUM(data[[#This Row],[heb]:[other]])</f>
        <v>1</v>
      </c>
      <c r="V231" s="27" t="s">
        <v>1575</v>
      </c>
    </row>
    <row r="232" spans="1:22" ht="25.5" x14ac:dyDescent="0.2">
      <c r="A232" s="1" t="s">
        <v>243</v>
      </c>
      <c r="B232" s="4" t="s">
        <v>244</v>
      </c>
      <c r="C232" s="5" t="s">
        <v>15</v>
      </c>
      <c r="E232">
        <v>1</v>
      </c>
      <c r="H232" s="8">
        <f>IFERROR(IF(SEARCH(_xlfn.UNICHAR(64335),data[[#This Row],[huntington_115_gt]])&gt;0,1,0),0)</f>
        <v>0</v>
      </c>
      <c r="I232">
        <f>LEN(data[[#This Row],[control]])</f>
        <v>5</v>
      </c>
      <c r="J232">
        <f>IF(data[[#This Row],[calc_ocr]]=data[[#This Row],[control]],0,1)</f>
        <v>1</v>
      </c>
      <c r="K232" t="s">
        <v>244</v>
      </c>
      <c r="L232" t="s">
        <v>243</v>
      </c>
      <c r="M232">
        <v>1</v>
      </c>
      <c r="N232">
        <v>1</v>
      </c>
      <c r="O232" s="27" t="s">
        <v>1485</v>
      </c>
      <c r="P232" t="s">
        <v>1478</v>
      </c>
      <c r="Q232" t="s">
        <v>1594</v>
      </c>
      <c r="R232">
        <v>271</v>
      </c>
      <c r="S232">
        <v>231</v>
      </c>
      <c r="T232">
        <f>SUM(data[[#This Row],[heb]:[other]])</f>
        <v>1</v>
      </c>
      <c r="V232" s="27" t="s">
        <v>1574</v>
      </c>
    </row>
    <row r="233" spans="1:22" x14ac:dyDescent="0.2">
      <c r="A233" s="1" t="s">
        <v>231</v>
      </c>
      <c r="B233" s="1" t="s">
        <v>231</v>
      </c>
      <c r="E233">
        <v>1</v>
      </c>
      <c r="H233" s="8">
        <f>IFERROR(IF(SEARCH(_xlfn.UNICHAR(64335),data[[#This Row],[huntington_115_gt]])&gt;0,1,0),0)</f>
        <v>0</v>
      </c>
      <c r="I233">
        <f>LEN(data[[#This Row],[control]])</f>
        <v>3</v>
      </c>
      <c r="J233">
        <f>IF(data[[#This Row],[calc_ocr]]=data[[#This Row],[control]],0,1)</f>
        <v>0</v>
      </c>
      <c r="K233" t="s">
        <v>231</v>
      </c>
      <c r="L233" t="s">
        <v>231</v>
      </c>
      <c r="M233">
        <v>1</v>
      </c>
      <c r="R233">
        <v>271</v>
      </c>
      <c r="S233">
        <v>232</v>
      </c>
      <c r="T233">
        <f>SUM(data[[#This Row],[heb]:[other]])</f>
        <v>1</v>
      </c>
    </row>
    <row r="234" spans="1:22" x14ac:dyDescent="0.2">
      <c r="A234" s="1" t="s">
        <v>245</v>
      </c>
      <c r="B234" s="1" t="s">
        <v>245</v>
      </c>
      <c r="E234">
        <v>1</v>
      </c>
      <c r="H234" s="8">
        <f>IFERROR(IF(SEARCH(_xlfn.UNICHAR(64335),data[[#This Row],[huntington_115_gt]])&gt;0,1,0),0)</f>
        <v>0</v>
      </c>
      <c r="I234">
        <f>LEN(data[[#This Row],[control]])</f>
        <v>6</v>
      </c>
      <c r="J234">
        <f>IF(data[[#This Row],[calc_ocr]]=data[[#This Row],[control]],0,1)</f>
        <v>0</v>
      </c>
      <c r="K234" t="s">
        <v>245</v>
      </c>
      <c r="L234" t="s">
        <v>245</v>
      </c>
      <c r="M234">
        <v>1</v>
      </c>
      <c r="R234">
        <v>271</v>
      </c>
      <c r="S234">
        <v>233</v>
      </c>
      <c r="T234">
        <f>SUM(data[[#This Row],[heb]:[other]])</f>
        <v>1</v>
      </c>
    </row>
    <row r="235" spans="1:22" x14ac:dyDescent="0.2">
      <c r="A235" s="1" t="s">
        <v>246</v>
      </c>
      <c r="B235" s="1" t="s">
        <v>246</v>
      </c>
      <c r="E235">
        <v>1</v>
      </c>
      <c r="H235" s="8">
        <f>IFERROR(IF(SEARCH(_xlfn.UNICHAR(64335),data[[#This Row],[huntington_115_gt]])&gt;0,1,0),0)</f>
        <v>0</v>
      </c>
      <c r="I235">
        <f>LEN(data[[#This Row],[control]])</f>
        <v>6</v>
      </c>
      <c r="J235">
        <f>IF(data[[#This Row],[calc_ocr]]=data[[#This Row],[control]],0,1)</f>
        <v>0</v>
      </c>
      <c r="K235" t="s">
        <v>246</v>
      </c>
      <c r="L235" t="s">
        <v>246</v>
      </c>
      <c r="M235">
        <v>1</v>
      </c>
      <c r="R235">
        <v>271</v>
      </c>
      <c r="S235">
        <v>234</v>
      </c>
      <c r="T235">
        <f>SUM(data[[#This Row],[heb]:[other]])</f>
        <v>1</v>
      </c>
    </row>
    <row r="236" spans="1:22" x14ac:dyDescent="0.2">
      <c r="A236" s="1" t="s">
        <v>6</v>
      </c>
      <c r="B236" s="1" t="s">
        <v>6</v>
      </c>
      <c r="F236">
        <v>1</v>
      </c>
      <c r="H236" s="8">
        <f>IFERROR(IF(SEARCH(_xlfn.UNICHAR(64335),data[[#This Row],[huntington_115_gt]])&gt;0,1,0),0)</f>
        <v>0</v>
      </c>
      <c r="I236">
        <f>LEN(data[[#This Row],[control]])</f>
        <v>2</v>
      </c>
      <c r="J236">
        <f>IF(data[[#This Row],[calc_ocr]]=data[[#This Row],[control]],0,1)</f>
        <v>0</v>
      </c>
      <c r="K236" t="s">
        <v>6</v>
      </c>
      <c r="L236" t="s">
        <v>6</v>
      </c>
      <c r="M236">
        <v>1</v>
      </c>
      <c r="R236">
        <v>271</v>
      </c>
      <c r="S236">
        <v>235</v>
      </c>
      <c r="T236">
        <f>SUM(data[[#This Row],[heb]:[other]])</f>
        <v>1</v>
      </c>
    </row>
    <row r="237" spans="1:22" x14ac:dyDescent="0.2">
      <c r="A237" s="1" t="s">
        <v>2</v>
      </c>
      <c r="B237" s="1" t="s">
        <v>2</v>
      </c>
      <c r="F237">
        <v>1</v>
      </c>
      <c r="H237" s="8">
        <f>IFERROR(IF(SEARCH(_xlfn.UNICHAR(64335),data[[#This Row],[huntington_115_gt]])&gt;0,1,0),0)</f>
        <v>1</v>
      </c>
      <c r="I237">
        <f>LEN(data[[#This Row],[control]])</f>
        <v>1</v>
      </c>
      <c r="J237">
        <f>IF(data[[#This Row],[calc_ocr]]=data[[#This Row],[control]],0,1)</f>
        <v>0</v>
      </c>
      <c r="K237" t="s">
        <v>2</v>
      </c>
      <c r="L237" t="s">
        <v>2</v>
      </c>
      <c r="M237">
        <v>1</v>
      </c>
      <c r="R237">
        <v>271</v>
      </c>
      <c r="S237">
        <v>236</v>
      </c>
      <c r="T237">
        <f>SUM(data[[#This Row],[heb]:[other]])</f>
        <v>1</v>
      </c>
    </row>
    <row r="238" spans="1:22" x14ac:dyDescent="0.2">
      <c r="A238" s="1" t="s">
        <v>240</v>
      </c>
      <c r="B238" s="1" t="s">
        <v>240</v>
      </c>
      <c r="E238">
        <v>1</v>
      </c>
      <c r="H238" s="8">
        <f>IFERROR(IF(SEARCH(_xlfn.UNICHAR(64335),data[[#This Row],[huntington_115_gt]])&gt;0,1,0),0)</f>
        <v>0</v>
      </c>
      <c r="I238">
        <f>LEN(data[[#This Row],[control]])</f>
        <v>4</v>
      </c>
      <c r="J238">
        <f>IF(data[[#This Row],[calc_ocr]]=data[[#This Row],[control]],0,1)</f>
        <v>0</v>
      </c>
      <c r="K238" t="s">
        <v>240</v>
      </c>
      <c r="L238" t="s">
        <v>240</v>
      </c>
      <c r="M238">
        <v>1</v>
      </c>
      <c r="R238">
        <v>271</v>
      </c>
      <c r="S238">
        <v>237</v>
      </c>
      <c r="T238">
        <f>SUM(data[[#This Row],[heb]:[other]])</f>
        <v>1</v>
      </c>
    </row>
    <row r="239" spans="1:22" x14ac:dyDescent="0.2">
      <c r="A239" s="1" t="s">
        <v>167</v>
      </c>
      <c r="B239" s="1" t="s">
        <v>167</v>
      </c>
      <c r="F239">
        <v>1</v>
      </c>
      <c r="H239" s="8">
        <f>IFERROR(IF(SEARCH(_xlfn.UNICHAR(64335),data[[#This Row],[huntington_115_gt]])&gt;0,1,0),0)</f>
        <v>0</v>
      </c>
      <c r="I239">
        <f>LEN(data[[#This Row],[control]])</f>
        <v>3</v>
      </c>
      <c r="J239">
        <f>IF(data[[#This Row],[calc_ocr]]=data[[#This Row],[control]],0,1)</f>
        <v>0</v>
      </c>
      <c r="K239" t="s">
        <v>167</v>
      </c>
      <c r="L239" t="s">
        <v>167</v>
      </c>
      <c r="M239">
        <v>1</v>
      </c>
      <c r="R239">
        <v>271</v>
      </c>
      <c r="S239">
        <v>238</v>
      </c>
      <c r="T239">
        <f>SUM(data[[#This Row],[heb]:[other]])</f>
        <v>1</v>
      </c>
    </row>
    <row r="240" spans="1:22" x14ac:dyDescent="0.2">
      <c r="B240" s="12" t="s">
        <v>2</v>
      </c>
      <c r="C240" t="s">
        <v>34</v>
      </c>
      <c r="E240">
        <v>1</v>
      </c>
      <c r="H240" s="8">
        <f>IFERROR(IF(SEARCH(_xlfn.UNICHAR(64335),data[[#This Row],[huntington_115_gt]])&gt;0,1,0),0)</f>
        <v>0</v>
      </c>
      <c r="I240">
        <f>LEN(data[[#This Row],[control]])</f>
        <v>1</v>
      </c>
      <c r="J240">
        <v>0</v>
      </c>
      <c r="K240" t="s">
        <v>2</v>
      </c>
      <c r="L240" t="s">
        <v>2</v>
      </c>
      <c r="M240">
        <v>1</v>
      </c>
      <c r="R240">
        <v>271</v>
      </c>
      <c r="S240">
        <v>239</v>
      </c>
      <c r="T240">
        <f>SUM(data[[#This Row],[heb]:[other]])</f>
        <v>1</v>
      </c>
    </row>
    <row r="241" spans="1:23" x14ac:dyDescent="0.2">
      <c r="A241" s="1" t="s">
        <v>228</v>
      </c>
      <c r="B241" s="1" t="s">
        <v>228</v>
      </c>
      <c r="E241">
        <v>1</v>
      </c>
      <c r="H241" s="8">
        <f>IFERROR(IF(SEARCH(_xlfn.UNICHAR(64335),data[[#This Row],[huntington_115_gt]])&gt;0,1,0),0)</f>
        <v>0</v>
      </c>
      <c r="I241">
        <f>LEN(data[[#This Row],[control]])</f>
        <v>3</v>
      </c>
      <c r="J241">
        <f>IF(data[[#This Row],[calc_ocr]]=data[[#This Row],[control]],0,1)</f>
        <v>0</v>
      </c>
      <c r="K241" t="s">
        <v>228</v>
      </c>
      <c r="L241" t="s">
        <v>228</v>
      </c>
      <c r="M241">
        <v>1</v>
      </c>
      <c r="R241">
        <v>271</v>
      </c>
      <c r="S241">
        <v>240</v>
      </c>
      <c r="T241">
        <f>SUM(data[[#This Row],[heb]:[other]])</f>
        <v>1</v>
      </c>
    </row>
    <row r="242" spans="1:23" ht="76.5" x14ac:dyDescent="0.2">
      <c r="A242" s="1" t="s">
        <v>247</v>
      </c>
      <c r="B242" s="1" t="s">
        <v>248</v>
      </c>
      <c r="C242" s="5" t="s">
        <v>15</v>
      </c>
      <c r="F242">
        <v>1</v>
      </c>
      <c r="H242" s="8">
        <f>IFERROR(IF(SEARCH(_xlfn.UNICHAR(64335),data[[#This Row],[huntington_115_gt]])&gt;0,1,0),0)</f>
        <v>0</v>
      </c>
      <c r="I242">
        <f>LEN(data[[#This Row],[control]])</f>
        <v>4</v>
      </c>
      <c r="J242">
        <v>0</v>
      </c>
      <c r="K242" s="9" t="s">
        <v>248</v>
      </c>
      <c r="L242" s="9" t="s">
        <v>1410</v>
      </c>
      <c r="M242">
        <v>0</v>
      </c>
      <c r="R242">
        <v>271</v>
      </c>
      <c r="S242">
        <v>241</v>
      </c>
      <c r="T242">
        <f>SUM(data[[#This Row],[heb]:[other]])</f>
        <v>1</v>
      </c>
      <c r="V242" s="29" t="s">
        <v>1576</v>
      </c>
    </row>
    <row r="243" spans="1:23" x14ac:dyDescent="0.2">
      <c r="A243" s="1" t="s">
        <v>147</v>
      </c>
      <c r="B243" s="1" t="s">
        <v>147</v>
      </c>
      <c r="E243">
        <v>1</v>
      </c>
      <c r="H243" s="8">
        <f>IFERROR(IF(SEARCH(_xlfn.UNICHAR(64335),data[[#This Row],[huntington_115_gt]])&gt;0,1,0),0)</f>
        <v>1</v>
      </c>
      <c r="I243">
        <f>LEN(data[[#This Row],[control]])</f>
        <v>3</v>
      </c>
      <c r="J243">
        <f>IF(data[[#This Row],[calc_ocr]]=data[[#This Row],[control]],0,1)</f>
        <v>0</v>
      </c>
      <c r="K243" t="s">
        <v>147</v>
      </c>
      <c r="L243" t="s">
        <v>147</v>
      </c>
      <c r="M243">
        <v>1</v>
      </c>
      <c r="R243">
        <v>271</v>
      </c>
      <c r="S243">
        <v>242</v>
      </c>
      <c r="T243">
        <f>SUM(data[[#This Row],[heb]:[other]])</f>
        <v>1</v>
      </c>
    </row>
    <row r="244" spans="1:23" x14ac:dyDescent="0.2">
      <c r="A244" s="1" t="s">
        <v>249</v>
      </c>
      <c r="B244" s="1" t="s">
        <v>249</v>
      </c>
      <c r="F244">
        <v>1</v>
      </c>
      <c r="H244" s="8">
        <f>IFERROR(IF(SEARCH(_xlfn.UNICHAR(64335),data[[#This Row],[huntington_115_gt]])&gt;0,1,0),0)</f>
        <v>0</v>
      </c>
      <c r="I244">
        <f>LEN(data[[#This Row],[control]])</f>
        <v>3</v>
      </c>
      <c r="J244">
        <f>IF(data[[#This Row],[calc_ocr]]=data[[#This Row],[control]],0,1)</f>
        <v>0</v>
      </c>
      <c r="K244" t="s">
        <v>249</v>
      </c>
      <c r="L244" t="s">
        <v>249</v>
      </c>
      <c r="M244">
        <v>1</v>
      </c>
      <c r="R244">
        <v>271</v>
      </c>
      <c r="S244">
        <v>243</v>
      </c>
      <c r="T244">
        <f>SUM(data[[#This Row],[heb]:[other]])</f>
        <v>1</v>
      </c>
    </row>
    <row r="245" spans="1:23" x14ac:dyDescent="0.2">
      <c r="A245" s="1" t="s">
        <v>2</v>
      </c>
      <c r="B245" s="1" t="s">
        <v>2</v>
      </c>
      <c r="F245">
        <v>1</v>
      </c>
      <c r="H245" s="8">
        <f>IFERROR(IF(SEARCH(_xlfn.UNICHAR(64335),data[[#This Row],[huntington_115_gt]])&gt;0,1,0),0)</f>
        <v>1</v>
      </c>
      <c r="I245">
        <f>LEN(data[[#This Row],[control]])</f>
        <v>1</v>
      </c>
      <c r="J245">
        <f>IF(data[[#This Row],[calc_ocr]]=data[[#This Row],[control]],0,1)</f>
        <v>0</v>
      </c>
      <c r="K245" t="s">
        <v>2</v>
      </c>
      <c r="L245" t="s">
        <v>2</v>
      </c>
      <c r="M245">
        <v>1</v>
      </c>
      <c r="R245">
        <v>271</v>
      </c>
      <c r="S245">
        <v>244</v>
      </c>
      <c r="T245">
        <f>SUM(data[[#This Row],[heb]:[other]])</f>
        <v>1</v>
      </c>
    </row>
    <row r="246" spans="1:23" x14ac:dyDescent="0.2">
      <c r="A246" s="1" t="s">
        <v>250</v>
      </c>
      <c r="B246" s="4" t="s">
        <v>251</v>
      </c>
      <c r="C246" s="5" t="s">
        <v>15</v>
      </c>
      <c r="E246">
        <v>1</v>
      </c>
      <c r="H246" s="8">
        <f>IFERROR(IF(SEARCH(_xlfn.UNICHAR(64335),data[[#This Row],[huntington_115_gt]])&gt;0,1,0),0)</f>
        <v>0</v>
      </c>
      <c r="I246">
        <f>LEN(data[[#This Row],[control]])</f>
        <v>4</v>
      </c>
      <c r="J246">
        <f>IF(data[[#This Row],[calc_ocr]]=data[[#This Row],[control]],0,1)</f>
        <v>1</v>
      </c>
      <c r="K246" t="s">
        <v>251</v>
      </c>
      <c r="L246" t="s">
        <v>250</v>
      </c>
      <c r="M246">
        <v>1</v>
      </c>
      <c r="N246">
        <v>1</v>
      </c>
      <c r="O246" s="27" t="s">
        <v>1485</v>
      </c>
      <c r="P246" t="s">
        <v>1481</v>
      </c>
      <c r="Q246" t="s">
        <v>1489</v>
      </c>
      <c r="R246">
        <v>271</v>
      </c>
      <c r="S246">
        <v>245</v>
      </c>
      <c r="T246">
        <f>SUM(data[[#This Row],[heb]:[other]])</f>
        <v>1</v>
      </c>
      <c r="W246" s="27">
        <v>1</v>
      </c>
    </row>
    <row r="247" spans="1:23" x14ac:dyDescent="0.2">
      <c r="A247" s="1" t="s">
        <v>252</v>
      </c>
      <c r="B247" s="1" t="s">
        <v>252</v>
      </c>
      <c r="F247">
        <v>1</v>
      </c>
      <c r="H247" s="8">
        <f>IFERROR(IF(SEARCH(_xlfn.UNICHAR(64335),data[[#This Row],[huntington_115_gt]])&gt;0,1,0),0)</f>
        <v>0</v>
      </c>
      <c r="I247">
        <f>LEN(data[[#This Row],[control]])</f>
        <v>3</v>
      </c>
      <c r="J247">
        <f>IF(data[[#This Row],[calc_ocr]]=data[[#This Row],[control]],0,1)</f>
        <v>0</v>
      </c>
      <c r="K247" t="s">
        <v>252</v>
      </c>
      <c r="L247" t="s">
        <v>252</v>
      </c>
      <c r="M247">
        <v>1</v>
      </c>
      <c r="R247">
        <v>271</v>
      </c>
      <c r="S247">
        <v>246</v>
      </c>
      <c r="T247">
        <f>SUM(data[[#This Row],[heb]:[other]])</f>
        <v>1</v>
      </c>
    </row>
    <row r="248" spans="1:23" x14ac:dyDescent="0.2">
      <c r="A248" s="1" t="s">
        <v>225</v>
      </c>
      <c r="B248" s="1" t="s">
        <v>226</v>
      </c>
      <c r="C248" s="2" t="s">
        <v>5</v>
      </c>
      <c r="E248">
        <v>1</v>
      </c>
      <c r="H248" s="8">
        <f>IFERROR(IF(SEARCH(_xlfn.UNICHAR(64335),data[[#This Row],[huntington_115_gt]])&gt;0,1,0),0)</f>
        <v>0</v>
      </c>
      <c r="I248">
        <f>LEN(data[[#This Row],[control]])</f>
        <v>4</v>
      </c>
      <c r="J248">
        <f>IF(data[[#This Row],[calc_ocr]]=data[[#This Row],[control]],0,1)</f>
        <v>0</v>
      </c>
      <c r="K248" t="s">
        <v>226</v>
      </c>
      <c r="L248" t="s">
        <v>226</v>
      </c>
      <c r="M248">
        <v>1</v>
      </c>
      <c r="R248">
        <v>271</v>
      </c>
      <c r="S248">
        <v>247</v>
      </c>
      <c r="T248">
        <f>SUM(data[[#This Row],[heb]:[other]])</f>
        <v>1</v>
      </c>
    </row>
    <row r="249" spans="1:23" x14ac:dyDescent="0.2">
      <c r="A249" s="1" t="s">
        <v>158</v>
      </c>
      <c r="B249" s="1" t="s">
        <v>158</v>
      </c>
      <c r="E249">
        <v>1</v>
      </c>
      <c r="H249" s="8">
        <f>IFERROR(IF(SEARCH(_xlfn.UNICHAR(64335),data[[#This Row],[huntington_115_gt]])&gt;0,1,0),0)</f>
        <v>0</v>
      </c>
      <c r="I249">
        <f>LEN(data[[#This Row],[control]])</f>
        <v>2</v>
      </c>
      <c r="J249">
        <f>IF(data[[#This Row],[calc_ocr]]=data[[#This Row],[control]],0,1)</f>
        <v>0</v>
      </c>
      <c r="K249" t="s">
        <v>158</v>
      </c>
      <c r="L249" t="s">
        <v>158</v>
      </c>
      <c r="M249">
        <v>1</v>
      </c>
      <c r="R249">
        <v>271</v>
      </c>
      <c r="S249">
        <v>248</v>
      </c>
      <c r="T249">
        <f>SUM(data[[#This Row],[heb]:[other]])</f>
        <v>1</v>
      </c>
    </row>
    <row r="250" spans="1:23" x14ac:dyDescent="0.2">
      <c r="A250" s="1" t="s">
        <v>253</v>
      </c>
      <c r="B250" s="1" t="s">
        <v>254</v>
      </c>
      <c r="C250" s="2" t="s">
        <v>5</v>
      </c>
      <c r="E250">
        <v>1</v>
      </c>
      <c r="H250" s="8">
        <f>IFERROR(IF(SEARCH(_xlfn.UNICHAR(64335),data[[#This Row],[huntington_115_gt]])&gt;0,1,0),0)</f>
        <v>0</v>
      </c>
      <c r="I250">
        <f>LEN(data[[#This Row],[control]])</f>
        <v>4</v>
      </c>
      <c r="J250">
        <f>IF(data[[#This Row],[calc_ocr]]=data[[#This Row],[control]],0,1)</f>
        <v>0</v>
      </c>
      <c r="K250" t="s">
        <v>254</v>
      </c>
      <c r="L250" t="s">
        <v>254</v>
      </c>
      <c r="M250">
        <v>1</v>
      </c>
      <c r="R250">
        <v>271</v>
      </c>
      <c r="S250">
        <v>249</v>
      </c>
      <c r="T250">
        <f>SUM(data[[#This Row],[heb]:[other]])</f>
        <v>1</v>
      </c>
    </row>
    <row r="251" spans="1:23" x14ac:dyDescent="0.2">
      <c r="A251" s="1" t="s">
        <v>156</v>
      </c>
      <c r="B251" s="1" t="s">
        <v>156</v>
      </c>
      <c r="E251">
        <v>1</v>
      </c>
      <c r="H251" s="8">
        <f>IFERROR(IF(SEARCH(_xlfn.UNICHAR(64335),data[[#This Row],[huntington_115_gt]])&gt;0,1,0),0)</f>
        <v>0</v>
      </c>
      <c r="I251">
        <f>LEN(data[[#This Row],[control]])</f>
        <v>2</v>
      </c>
      <c r="J251">
        <f>IF(data[[#This Row],[calc_ocr]]=data[[#This Row],[control]],0,1)</f>
        <v>0</v>
      </c>
      <c r="K251" t="s">
        <v>156</v>
      </c>
      <c r="L251" t="s">
        <v>156</v>
      </c>
      <c r="M251">
        <v>1</v>
      </c>
      <c r="R251">
        <v>271</v>
      </c>
      <c r="S251">
        <v>250</v>
      </c>
      <c r="T251">
        <f>SUM(data[[#This Row],[heb]:[other]])</f>
        <v>1</v>
      </c>
    </row>
    <row r="252" spans="1:23" x14ac:dyDescent="0.2">
      <c r="A252" s="1" t="s">
        <v>255</v>
      </c>
      <c r="B252" s="1" t="s">
        <v>255</v>
      </c>
      <c r="E252">
        <v>1</v>
      </c>
      <c r="H252" s="8">
        <f>IFERROR(IF(SEARCH(_xlfn.UNICHAR(64335),data[[#This Row],[huntington_115_gt]])&gt;0,1,0),0)</f>
        <v>0</v>
      </c>
      <c r="I252">
        <f>LEN(data[[#This Row],[control]])</f>
        <v>5</v>
      </c>
      <c r="J252">
        <f>IF(data[[#This Row],[calc_ocr]]=data[[#This Row],[control]],0,1)</f>
        <v>0</v>
      </c>
      <c r="K252" t="s">
        <v>255</v>
      </c>
      <c r="L252" t="s">
        <v>255</v>
      </c>
      <c r="M252">
        <v>1</v>
      </c>
      <c r="R252">
        <v>271</v>
      </c>
      <c r="S252">
        <v>251</v>
      </c>
      <c r="T252">
        <f>SUM(data[[#This Row],[heb]:[other]])</f>
        <v>1</v>
      </c>
    </row>
    <row r="253" spans="1:23" x14ac:dyDescent="0.2">
      <c r="A253" s="12" t="s">
        <v>1329</v>
      </c>
      <c r="B253" s="12" t="s">
        <v>256</v>
      </c>
      <c r="C253" t="s">
        <v>49</v>
      </c>
      <c r="E253">
        <v>1</v>
      </c>
      <c r="H253" s="8">
        <f>IFERROR(IF(SEARCH(_xlfn.UNICHAR(64335),data[[#This Row],[huntington_115_gt]])&gt;0,1,0),0)</f>
        <v>1</v>
      </c>
      <c r="I253">
        <f>LEN(data[[#This Row],[control]])</f>
        <v>4</v>
      </c>
      <c r="J253">
        <f>IF(data[[#This Row],[calc_ocr]]=data[[#This Row],[control]],0,1)</f>
        <v>0</v>
      </c>
      <c r="K253" t="s">
        <v>256</v>
      </c>
      <c r="L253" t="s">
        <v>256</v>
      </c>
      <c r="M253">
        <v>1</v>
      </c>
      <c r="R253">
        <v>271</v>
      </c>
      <c r="S253">
        <v>252</v>
      </c>
      <c r="T253">
        <f>SUM(data[[#This Row],[heb]:[other]])</f>
        <v>1</v>
      </c>
    </row>
    <row r="254" spans="1:23" x14ac:dyDescent="0.2">
      <c r="A254" s="1" t="s">
        <v>257</v>
      </c>
      <c r="B254" s="1" t="s">
        <v>257</v>
      </c>
      <c r="E254">
        <v>1</v>
      </c>
      <c r="H254" s="8">
        <f>IFERROR(IF(SEARCH(_xlfn.UNICHAR(64335),data[[#This Row],[huntington_115_gt]])&gt;0,1,0),0)</f>
        <v>0</v>
      </c>
      <c r="I254">
        <f>LEN(data[[#This Row],[control]])</f>
        <v>5</v>
      </c>
      <c r="J254">
        <f>IF(data[[#This Row],[calc_ocr]]=data[[#This Row],[control]],0,1)</f>
        <v>0</v>
      </c>
      <c r="K254" t="s">
        <v>257</v>
      </c>
      <c r="L254" t="s">
        <v>257</v>
      </c>
      <c r="M254">
        <v>1</v>
      </c>
      <c r="R254">
        <v>271</v>
      </c>
      <c r="S254">
        <v>253</v>
      </c>
      <c r="T254">
        <f>SUM(data[[#This Row],[heb]:[other]])</f>
        <v>1</v>
      </c>
    </row>
    <row r="255" spans="1:23" x14ac:dyDescent="0.2">
      <c r="A255" s="1" t="s">
        <v>258</v>
      </c>
      <c r="B255" s="1" t="s">
        <v>258</v>
      </c>
      <c r="E255">
        <v>1</v>
      </c>
      <c r="H255" s="8">
        <f>IFERROR(IF(SEARCH(_xlfn.UNICHAR(64335),data[[#This Row],[huntington_115_gt]])&gt;0,1,0),0)</f>
        <v>0</v>
      </c>
      <c r="I255">
        <f>LEN(data[[#This Row],[control]])</f>
        <v>5</v>
      </c>
      <c r="J255">
        <f>IF(data[[#This Row],[calc_ocr]]=data[[#This Row],[control]],0,1)</f>
        <v>0</v>
      </c>
      <c r="K255" t="s">
        <v>258</v>
      </c>
      <c r="L255" t="s">
        <v>258</v>
      </c>
      <c r="M255">
        <v>1</v>
      </c>
      <c r="R255">
        <v>271</v>
      </c>
      <c r="S255">
        <v>254</v>
      </c>
      <c r="T255">
        <f>SUM(data[[#This Row],[heb]:[other]])</f>
        <v>1</v>
      </c>
    </row>
    <row r="256" spans="1:23" x14ac:dyDescent="0.2">
      <c r="A256" s="1" t="s">
        <v>6</v>
      </c>
      <c r="B256" s="1" t="s">
        <v>6</v>
      </c>
      <c r="F256">
        <v>1</v>
      </c>
      <c r="H256" s="8">
        <f>IFERROR(IF(SEARCH(_xlfn.UNICHAR(64335),data[[#This Row],[huntington_115_gt]])&gt;0,1,0),0)</f>
        <v>0</v>
      </c>
      <c r="I256">
        <f>LEN(data[[#This Row],[control]])</f>
        <v>2</v>
      </c>
      <c r="J256">
        <f>IF(data[[#This Row],[calc_ocr]]=data[[#This Row],[control]],0,1)</f>
        <v>0</v>
      </c>
      <c r="K256" t="s">
        <v>6</v>
      </c>
      <c r="L256" t="s">
        <v>6</v>
      </c>
      <c r="M256">
        <v>1</v>
      </c>
      <c r="R256">
        <v>271</v>
      </c>
      <c r="S256">
        <v>255</v>
      </c>
      <c r="T256">
        <f>SUM(data[[#This Row],[heb]:[other]])</f>
        <v>1</v>
      </c>
    </row>
    <row r="257" spans="1:23" x14ac:dyDescent="0.2">
      <c r="A257" s="1" t="s">
        <v>259</v>
      </c>
      <c r="B257" s="1" t="s">
        <v>259</v>
      </c>
      <c r="E257">
        <v>1</v>
      </c>
      <c r="H257" s="8">
        <f>IFERROR(IF(SEARCH(_xlfn.UNICHAR(64335),data[[#This Row],[huntington_115_gt]])&gt;0,1,0),0)</f>
        <v>0</v>
      </c>
      <c r="I257">
        <f>LEN(data[[#This Row],[control]])</f>
        <v>4</v>
      </c>
      <c r="J257">
        <f>IF(data[[#This Row],[calc_ocr]]=data[[#This Row],[control]],0,1)</f>
        <v>0</v>
      </c>
      <c r="K257" t="s">
        <v>259</v>
      </c>
      <c r="L257" t="s">
        <v>259</v>
      </c>
      <c r="M257">
        <v>1</v>
      </c>
      <c r="R257">
        <v>271</v>
      </c>
      <c r="S257">
        <v>256</v>
      </c>
      <c r="T257">
        <f>SUM(data[[#This Row],[heb]:[other]])</f>
        <v>1</v>
      </c>
    </row>
    <row r="258" spans="1:23" x14ac:dyDescent="0.2">
      <c r="A258" s="1" t="s">
        <v>2</v>
      </c>
      <c r="B258" s="1" t="s">
        <v>2</v>
      </c>
      <c r="F258">
        <v>1</v>
      </c>
      <c r="H258" s="8">
        <f>IFERROR(IF(SEARCH(_xlfn.UNICHAR(64335),data[[#This Row],[huntington_115_gt]])&gt;0,1,0),0)</f>
        <v>1</v>
      </c>
      <c r="I258">
        <f>LEN(data[[#This Row],[control]])</f>
        <v>1</v>
      </c>
      <c r="J258">
        <f>IF(data[[#This Row],[calc_ocr]]=data[[#This Row],[control]],0,1)</f>
        <v>0</v>
      </c>
      <c r="K258" t="s">
        <v>2</v>
      </c>
      <c r="L258" t="s">
        <v>2</v>
      </c>
      <c r="M258">
        <v>1</v>
      </c>
      <c r="R258">
        <v>271</v>
      </c>
      <c r="S258">
        <v>257</v>
      </c>
      <c r="T258">
        <f>SUM(data[[#This Row],[heb]:[other]])</f>
        <v>1</v>
      </c>
    </row>
    <row r="259" spans="1:23" x14ac:dyDescent="0.2">
      <c r="A259" s="1" t="s">
        <v>260</v>
      </c>
      <c r="B259" s="1" t="s">
        <v>260</v>
      </c>
      <c r="E259">
        <v>1</v>
      </c>
      <c r="H259" s="8">
        <f>IFERROR(IF(SEARCH(_xlfn.UNICHAR(64335),data[[#This Row],[huntington_115_gt]])&gt;0,1,0),0)</f>
        <v>0</v>
      </c>
      <c r="I259">
        <f>LEN(data[[#This Row],[control]])</f>
        <v>4</v>
      </c>
      <c r="J259">
        <f>IF(data[[#This Row],[calc_ocr]]=data[[#This Row],[control]],0,1)</f>
        <v>0</v>
      </c>
      <c r="K259" t="s">
        <v>260</v>
      </c>
      <c r="L259" t="s">
        <v>260</v>
      </c>
      <c r="M259">
        <v>1</v>
      </c>
      <c r="R259">
        <v>271</v>
      </c>
      <c r="S259">
        <v>258</v>
      </c>
      <c r="T259">
        <f>SUM(data[[#This Row],[heb]:[other]])</f>
        <v>1</v>
      </c>
    </row>
    <row r="260" spans="1:23" x14ac:dyDescent="0.2">
      <c r="A260" s="1" t="s">
        <v>2</v>
      </c>
      <c r="B260" s="1" t="s">
        <v>2</v>
      </c>
      <c r="F260">
        <v>1</v>
      </c>
      <c r="H260" s="8">
        <f>IFERROR(IF(SEARCH(_xlfn.UNICHAR(64335),data[[#This Row],[huntington_115_gt]])&gt;0,1,0),0)</f>
        <v>1</v>
      </c>
      <c r="I260">
        <f>LEN(data[[#This Row],[control]])</f>
        <v>1</v>
      </c>
      <c r="J260">
        <f>IF(data[[#This Row],[calc_ocr]]=data[[#This Row],[control]],0,1)</f>
        <v>0</v>
      </c>
      <c r="K260" t="s">
        <v>2</v>
      </c>
      <c r="L260" t="s">
        <v>2</v>
      </c>
      <c r="M260">
        <v>1</v>
      </c>
      <c r="R260">
        <v>271</v>
      </c>
      <c r="S260">
        <v>259</v>
      </c>
      <c r="T260">
        <f>SUM(data[[#This Row],[heb]:[other]])</f>
        <v>1</v>
      </c>
    </row>
    <row r="261" spans="1:23" x14ac:dyDescent="0.2">
      <c r="A261" s="1" t="s">
        <v>261</v>
      </c>
      <c r="B261" s="1" t="s">
        <v>262</v>
      </c>
      <c r="C261" s="2" t="s">
        <v>5</v>
      </c>
      <c r="E261">
        <v>1</v>
      </c>
      <c r="H261" s="8">
        <f>IFERROR(IF(SEARCH(_xlfn.UNICHAR(64335),data[[#This Row],[huntington_115_gt]])&gt;0,1,0),0)</f>
        <v>0</v>
      </c>
      <c r="I261">
        <f>LEN(data[[#This Row],[control]])</f>
        <v>4</v>
      </c>
      <c r="J261">
        <f>IF(data[[#This Row],[calc_ocr]]=data[[#This Row],[control]],0,1)</f>
        <v>0</v>
      </c>
      <c r="K261" t="s">
        <v>262</v>
      </c>
      <c r="L261" t="s">
        <v>262</v>
      </c>
      <c r="M261">
        <v>1</v>
      </c>
      <c r="R261">
        <v>271</v>
      </c>
      <c r="S261">
        <v>260</v>
      </c>
      <c r="T261">
        <f>SUM(data[[#This Row],[heb]:[other]])</f>
        <v>1</v>
      </c>
    </row>
    <row r="262" spans="1:23" x14ac:dyDescent="0.2">
      <c r="A262" s="1" t="s">
        <v>263</v>
      </c>
      <c r="B262" s="4" t="s">
        <v>264</v>
      </c>
      <c r="C262" s="5" t="s">
        <v>15</v>
      </c>
      <c r="E262">
        <v>1</v>
      </c>
      <c r="H262" s="8">
        <f>IFERROR(IF(SEARCH(_xlfn.UNICHAR(64335),data[[#This Row],[huntington_115_gt]])&gt;0,1,0),0)</f>
        <v>0</v>
      </c>
      <c r="I262">
        <f>LEN(data[[#This Row],[control]])</f>
        <v>3</v>
      </c>
      <c r="J262">
        <f>IF(data[[#This Row],[calc_ocr]]=data[[#This Row],[control]],0,1)</f>
        <v>1</v>
      </c>
      <c r="K262" t="s">
        <v>264</v>
      </c>
      <c r="L262" t="s">
        <v>263</v>
      </c>
      <c r="M262">
        <v>1</v>
      </c>
      <c r="N262">
        <v>1</v>
      </c>
      <c r="O262" s="27" t="s">
        <v>1485</v>
      </c>
      <c r="P262" t="s">
        <v>1481</v>
      </c>
      <c r="Q262" t="s">
        <v>1489</v>
      </c>
      <c r="R262">
        <v>271</v>
      </c>
      <c r="S262">
        <v>261</v>
      </c>
      <c r="T262">
        <f>SUM(data[[#This Row],[heb]:[other]])</f>
        <v>1</v>
      </c>
      <c r="W262" s="27">
        <v>1</v>
      </c>
    </row>
    <row r="263" spans="1:23" x14ac:dyDescent="0.2">
      <c r="A263" s="1" t="s">
        <v>2</v>
      </c>
      <c r="B263" s="1" t="s">
        <v>2</v>
      </c>
      <c r="F263">
        <v>1</v>
      </c>
      <c r="H263" s="8">
        <f>IFERROR(IF(SEARCH(_xlfn.UNICHAR(64335),data[[#This Row],[huntington_115_gt]])&gt;0,1,0),0)</f>
        <v>1</v>
      </c>
      <c r="I263">
        <f>LEN(data[[#This Row],[control]])</f>
        <v>1</v>
      </c>
      <c r="J263">
        <f>IF(data[[#This Row],[calc_ocr]]=data[[#This Row],[control]],0,1)</f>
        <v>0</v>
      </c>
      <c r="K263" t="s">
        <v>2</v>
      </c>
      <c r="L263" t="s">
        <v>2</v>
      </c>
      <c r="M263">
        <v>1</v>
      </c>
      <c r="R263">
        <v>271</v>
      </c>
      <c r="S263">
        <v>262</v>
      </c>
      <c r="T263">
        <f>SUM(data[[#This Row],[heb]:[other]])</f>
        <v>1</v>
      </c>
    </row>
    <row r="264" spans="1:23" x14ac:dyDescent="0.2">
      <c r="A264" s="1" t="s">
        <v>228</v>
      </c>
      <c r="B264" s="1" t="s">
        <v>228</v>
      </c>
      <c r="E264">
        <v>1</v>
      </c>
      <c r="H264" s="8">
        <f>IFERROR(IF(SEARCH(_xlfn.UNICHAR(64335),data[[#This Row],[huntington_115_gt]])&gt;0,1,0),0)</f>
        <v>0</v>
      </c>
      <c r="I264">
        <f>LEN(data[[#This Row],[control]])</f>
        <v>3</v>
      </c>
      <c r="J264">
        <f>IF(data[[#This Row],[calc_ocr]]=data[[#This Row],[control]],0,1)</f>
        <v>0</v>
      </c>
      <c r="K264" t="s">
        <v>228</v>
      </c>
      <c r="L264" t="s">
        <v>228</v>
      </c>
      <c r="M264">
        <v>1</v>
      </c>
      <c r="R264">
        <v>271</v>
      </c>
      <c r="S264">
        <v>263</v>
      </c>
      <c r="T264">
        <f>SUM(data[[#This Row],[heb]:[other]])</f>
        <v>1</v>
      </c>
    </row>
    <row r="265" spans="1:23" x14ac:dyDescent="0.2">
      <c r="A265" s="1" t="s">
        <v>265</v>
      </c>
      <c r="B265" s="4" t="s">
        <v>266</v>
      </c>
      <c r="C265" s="5" t="s">
        <v>15</v>
      </c>
      <c r="E265">
        <v>1</v>
      </c>
      <c r="H265" s="8">
        <f>IFERROR(IF(SEARCH(_xlfn.UNICHAR(64335),data[[#This Row],[huntington_115_gt]])&gt;0,1,0),0)</f>
        <v>0</v>
      </c>
      <c r="I265">
        <f>LEN(data[[#This Row],[control]])</f>
        <v>4</v>
      </c>
      <c r="J265">
        <f>IF(data[[#This Row],[calc_ocr]]=data[[#This Row],[control]],0,1)</f>
        <v>1</v>
      </c>
      <c r="K265" t="s">
        <v>266</v>
      </c>
      <c r="L265" t="s">
        <v>265</v>
      </c>
      <c r="M265">
        <v>1</v>
      </c>
      <c r="N265">
        <v>1</v>
      </c>
      <c r="O265" s="27" t="s">
        <v>1485</v>
      </c>
      <c r="P265" t="s">
        <v>1481</v>
      </c>
      <c r="Q265" t="s">
        <v>1489</v>
      </c>
      <c r="R265">
        <v>271</v>
      </c>
      <c r="S265">
        <v>264</v>
      </c>
      <c r="T265">
        <f>SUM(data[[#This Row],[heb]:[other]])</f>
        <v>1</v>
      </c>
      <c r="W265" s="27">
        <v>1</v>
      </c>
    </row>
    <row r="266" spans="1:23" x14ac:dyDescent="0.2">
      <c r="A266" s="1" t="s">
        <v>267</v>
      </c>
      <c r="B266" s="1" t="s">
        <v>267</v>
      </c>
      <c r="D266">
        <v>1</v>
      </c>
      <c r="H266" s="8">
        <f>IFERROR(IF(SEARCH(_xlfn.UNICHAR(64335),data[[#This Row],[huntington_115_gt]])&gt;0,1,0),0)</f>
        <v>0</v>
      </c>
      <c r="I266">
        <f>LEN(data[[#This Row],[control]])</f>
        <v>3</v>
      </c>
      <c r="J266">
        <f>IF(data[[#This Row],[calc_ocr]]=data[[#This Row],[control]],0,1)</f>
        <v>0</v>
      </c>
      <c r="K266" t="s">
        <v>267</v>
      </c>
      <c r="L266" t="s">
        <v>267</v>
      </c>
      <c r="M266">
        <v>1</v>
      </c>
      <c r="R266">
        <v>271</v>
      </c>
      <c r="S266">
        <v>265</v>
      </c>
      <c r="T266">
        <f>SUM(data[[#This Row],[heb]:[other]])</f>
        <v>1</v>
      </c>
    </row>
    <row r="267" spans="1:23" x14ac:dyDescent="0.2">
      <c r="A267" s="1" t="s">
        <v>99</v>
      </c>
      <c r="B267" s="1" t="s">
        <v>99</v>
      </c>
      <c r="E267">
        <v>1</v>
      </c>
      <c r="H267" s="8">
        <f>IFERROR(IF(SEARCH(_xlfn.UNICHAR(64335),data[[#This Row],[huntington_115_gt]])&gt;0,1,0),0)</f>
        <v>0</v>
      </c>
      <c r="I267">
        <f>LEN(data[[#This Row],[control]])</f>
        <v>3</v>
      </c>
      <c r="J267">
        <f>IF(data[[#This Row],[calc_ocr]]=data[[#This Row],[control]],0,1)</f>
        <v>0</v>
      </c>
      <c r="K267" t="s">
        <v>99</v>
      </c>
      <c r="L267" t="s">
        <v>99</v>
      </c>
      <c r="M267">
        <v>1</v>
      </c>
      <c r="R267">
        <v>271</v>
      </c>
      <c r="S267">
        <v>266</v>
      </c>
      <c r="T267">
        <f>SUM(data[[#This Row],[heb]:[other]])</f>
        <v>1</v>
      </c>
    </row>
    <row r="268" spans="1:23" x14ac:dyDescent="0.2">
      <c r="A268" s="1" t="s">
        <v>2</v>
      </c>
      <c r="B268" s="1" t="s">
        <v>2</v>
      </c>
      <c r="F268">
        <v>1</v>
      </c>
      <c r="H268" s="8">
        <f>IFERROR(IF(SEARCH(_xlfn.UNICHAR(64335),data[[#This Row],[huntington_115_gt]])&gt;0,1,0),0)</f>
        <v>1</v>
      </c>
      <c r="I268">
        <f>LEN(data[[#This Row],[control]])</f>
        <v>1</v>
      </c>
      <c r="J268">
        <f>IF(data[[#This Row],[calc_ocr]]=data[[#This Row],[control]],0,1)</f>
        <v>0</v>
      </c>
      <c r="K268" t="s">
        <v>2</v>
      </c>
      <c r="L268" t="s">
        <v>2</v>
      </c>
      <c r="M268">
        <v>1</v>
      </c>
      <c r="R268">
        <v>271</v>
      </c>
      <c r="S268">
        <v>267</v>
      </c>
      <c r="T268">
        <f>SUM(data[[#This Row],[heb]:[other]])</f>
        <v>1</v>
      </c>
    </row>
    <row r="269" spans="1:23" x14ac:dyDescent="0.2">
      <c r="A269" s="1" t="s">
        <v>240</v>
      </c>
      <c r="B269" s="1" t="s">
        <v>240</v>
      </c>
      <c r="E269">
        <v>1</v>
      </c>
      <c r="H269" s="8">
        <f>IFERROR(IF(SEARCH(_xlfn.UNICHAR(64335),data[[#This Row],[huntington_115_gt]])&gt;0,1,0),0)</f>
        <v>0</v>
      </c>
      <c r="I269">
        <f>LEN(data[[#This Row],[control]])</f>
        <v>4</v>
      </c>
      <c r="J269">
        <f>IF(data[[#This Row],[calc_ocr]]=data[[#This Row],[control]],0,1)</f>
        <v>0</v>
      </c>
      <c r="K269" t="s">
        <v>240</v>
      </c>
      <c r="L269" t="s">
        <v>240</v>
      </c>
      <c r="M269">
        <v>1</v>
      </c>
      <c r="R269">
        <v>271</v>
      </c>
      <c r="S269">
        <v>268</v>
      </c>
      <c r="T269">
        <f>SUM(data[[#This Row],[heb]:[other]])</f>
        <v>1</v>
      </c>
    </row>
    <row r="270" spans="1:23" x14ac:dyDescent="0.2">
      <c r="A270" s="1" t="s">
        <v>92</v>
      </c>
      <c r="B270" s="1" t="s">
        <v>92</v>
      </c>
      <c r="E270">
        <v>1</v>
      </c>
      <c r="H270" s="8">
        <f>IFERROR(IF(SEARCH(_xlfn.UNICHAR(64335),data[[#This Row],[huntington_115_gt]])&gt;0,1,0),0)</f>
        <v>0</v>
      </c>
      <c r="I270">
        <f>LEN(data[[#This Row],[control]])</f>
        <v>2</v>
      </c>
      <c r="J270">
        <f>IF(data[[#This Row],[calc_ocr]]=data[[#This Row],[control]],0,1)</f>
        <v>0</v>
      </c>
      <c r="K270" t="s">
        <v>92</v>
      </c>
      <c r="L270" t="s">
        <v>92</v>
      </c>
      <c r="M270">
        <v>1</v>
      </c>
      <c r="R270">
        <v>271</v>
      </c>
      <c r="S270">
        <v>269</v>
      </c>
      <c r="T270">
        <f>SUM(data[[#This Row],[heb]:[other]])</f>
        <v>1</v>
      </c>
    </row>
    <row r="271" spans="1:23" x14ac:dyDescent="0.2">
      <c r="A271" s="1" t="s">
        <v>268</v>
      </c>
      <c r="B271" s="1" t="s">
        <v>268</v>
      </c>
      <c r="E271">
        <v>1</v>
      </c>
      <c r="H271" s="8">
        <f>IFERROR(IF(SEARCH(_xlfn.UNICHAR(64335),data[[#This Row],[huntington_115_gt]])&gt;0,1,0),0)</f>
        <v>0</v>
      </c>
      <c r="I271">
        <f>LEN(data[[#This Row],[control]])</f>
        <v>6</v>
      </c>
      <c r="J271">
        <f>IF(data[[#This Row],[calc_ocr]]=data[[#This Row],[control]],0,1)</f>
        <v>0</v>
      </c>
      <c r="K271" t="s">
        <v>268</v>
      </c>
      <c r="L271" t="s">
        <v>268</v>
      </c>
      <c r="M271">
        <v>1</v>
      </c>
      <c r="R271">
        <v>271</v>
      </c>
      <c r="S271">
        <v>270</v>
      </c>
      <c r="T271">
        <f>SUM(data[[#This Row],[heb]:[other]])</f>
        <v>1</v>
      </c>
    </row>
    <row r="272" spans="1:23" x14ac:dyDescent="0.2">
      <c r="A272" s="12" t="s">
        <v>269</v>
      </c>
      <c r="B272" s="12" t="s">
        <v>68</v>
      </c>
      <c r="C272" t="s">
        <v>15</v>
      </c>
      <c r="F272">
        <v>1</v>
      </c>
      <c r="H272" s="8">
        <f>IFERROR(IF(SEARCH(_xlfn.UNICHAR(64335),data[[#This Row],[huntington_115_gt]])&gt;0,1,0),0)</f>
        <v>0</v>
      </c>
      <c r="I272">
        <f>LEN(data[[#This Row],[control]])</f>
        <v>2</v>
      </c>
      <c r="J272">
        <v>0</v>
      </c>
      <c r="K272" t="s">
        <v>68</v>
      </c>
      <c r="L272" t="s">
        <v>68</v>
      </c>
      <c r="M272">
        <v>1</v>
      </c>
      <c r="R272">
        <v>271</v>
      </c>
      <c r="S272">
        <v>271</v>
      </c>
      <c r="T272">
        <f>SUM(data[[#This Row],[heb]:[other]])</f>
        <v>1</v>
      </c>
    </row>
    <row r="273" spans="1:23" x14ac:dyDescent="0.2">
      <c r="A273" s="1" t="s">
        <v>270</v>
      </c>
      <c r="B273" s="4" t="s">
        <v>271</v>
      </c>
      <c r="C273" s="5" t="s">
        <v>15</v>
      </c>
      <c r="E273">
        <v>1</v>
      </c>
      <c r="H273" s="8">
        <f>IFERROR(IF(SEARCH(_xlfn.UNICHAR(64335),data[[#This Row],[huntington_115_gt]])&gt;0,1,0),0)</f>
        <v>0</v>
      </c>
      <c r="I273">
        <f>LEN(data[[#This Row],[control]])</f>
        <v>6</v>
      </c>
      <c r="J273">
        <f>IF(data[[#This Row],[calc_ocr]]=data[[#This Row],[control]],0,1)</f>
        <v>1</v>
      </c>
      <c r="K273" t="s">
        <v>271</v>
      </c>
      <c r="L273" t="s">
        <v>1411</v>
      </c>
      <c r="M273">
        <v>1</v>
      </c>
      <c r="N273">
        <v>1</v>
      </c>
      <c r="O273" s="27" t="s">
        <v>1485</v>
      </c>
      <c r="P273" t="s">
        <v>1481</v>
      </c>
      <c r="Q273" t="s">
        <v>1499</v>
      </c>
      <c r="R273">
        <v>271</v>
      </c>
      <c r="S273">
        <v>272</v>
      </c>
      <c r="T273">
        <f>SUM(data[[#This Row],[heb]:[other]])</f>
        <v>1</v>
      </c>
      <c r="W273" s="27">
        <v>1</v>
      </c>
    </row>
    <row r="274" spans="1:23" x14ac:dyDescent="0.2">
      <c r="A274" s="1" t="s">
        <v>272</v>
      </c>
      <c r="B274" s="1" t="s">
        <v>272</v>
      </c>
      <c r="E274">
        <v>1</v>
      </c>
      <c r="H274" s="8">
        <f>IFERROR(IF(SEARCH(_xlfn.UNICHAR(64335),data[[#This Row],[huntington_115_gt]])&gt;0,1,0),0)</f>
        <v>0</v>
      </c>
      <c r="I274">
        <f>LEN(data[[#This Row],[control]])</f>
        <v>4</v>
      </c>
      <c r="J274">
        <f>IF(data[[#This Row],[calc_ocr]]=data[[#This Row],[control]],0,1)</f>
        <v>0</v>
      </c>
      <c r="K274" t="s">
        <v>272</v>
      </c>
      <c r="L274" t="s">
        <v>272</v>
      </c>
      <c r="M274">
        <v>1</v>
      </c>
      <c r="R274">
        <v>271</v>
      </c>
      <c r="S274">
        <v>273</v>
      </c>
      <c r="T274">
        <f>SUM(data[[#This Row],[heb]:[other]])</f>
        <v>1</v>
      </c>
    </row>
    <row r="275" spans="1:23" x14ac:dyDescent="0.2">
      <c r="A275" s="1" t="s">
        <v>273</v>
      </c>
      <c r="B275" s="1" t="s">
        <v>273</v>
      </c>
      <c r="E275">
        <v>1</v>
      </c>
      <c r="H275" s="8">
        <f>IFERROR(IF(SEARCH(_xlfn.UNICHAR(64335),data[[#This Row],[huntington_115_gt]])&gt;0,1,0),0)</f>
        <v>0</v>
      </c>
      <c r="I275">
        <f>LEN(data[[#This Row],[control]])</f>
        <v>3</v>
      </c>
      <c r="J275">
        <f>IF(data[[#This Row],[calc_ocr]]=data[[#This Row],[control]],0,1)</f>
        <v>0</v>
      </c>
      <c r="K275" t="s">
        <v>273</v>
      </c>
      <c r="L275" t="s">
        <v>273</v>
      </c>
      <c r="M275">
        <v>1</v>
      </c>
      <c r="R275">
        <v>271</v>
      </c>
      <c r="S275">
        <v>274</v>
      </c>
      <c r="T275">
        <f>SUM(data[[#This Row],[heb]:[other]])</f>
        <v>1</v>
      </c>
    </row>
    <row r="276" spans="1:23" x14ac:dyDescent="0.2">
      <c r="A276" s="1" t="s">
        <v>274</v>
      </c>
      <c r="B276" s="4" t="s">
        <v>275</v>
      </c>
      <c r="C276" s="5" t="s">
        <v>15</v>
      </c>
      <c r="E276">
        <v>1</v>
      </c>
      <c r="H276" s="8">
        <f>IFERROR(IF(SEARCH(_xlfn.UNICHAR(64335),data[[#This Row],[huntington_115_gt]])&gt;0,1,0),0)</f>
        <v>0</v>
      </c>
      <c r="I276">
        <f>LEN(data[[#This Row],[control]])</f>
        <v>3</v>
      </c>
      <c r="J276">
        <f>IF(data[[#This Row],[calc_ocr]]=data[[#This Row],[control]],0,1)</f>
        <v>1</v>
      </c>
      <c r="K276" t="s">
        <v>275</v>
      </c>
      <c r="L276" t="s">
        <v>491</v>
      </c>
      <c r="M276">
        <v>1</v>
      </c>
      <c r="N276">
        <v>1</v>
      </c>
      <c r="O276" s="27" t="s">
        <v>1485</v>
      </c>
      <c r="P276" t="s">
        <v>1481</v>
      </c>
      <c r="Q276" t="s">
        <v>1577</v>
      </c>
      <c r="R276">
        <v>271</v>
      </c>
      <c r="S276">
        <v>275</v>
      </c>
      <c r="T276">
        <f>SUM(data[[#This Row],[heb]:[other]])</f>
        <v>1</v>
      </c>
      <c r="V276" s="27" t="s">
        <v>1578</v>
      </c>
      <c r="W276" s="27">
        <v>1</v>
      </c>
    </row>
    <row r="277" spans="1:23" x14ac:dyDescent="0.2">
      <c r="A277" s="1" t="s">
        <v>276</v>
      </c>
      <c r="B277" s="1" t="s">
        <v>276</v>
      </c>
      <c r="E277">
        <v>1</v>
      </c>
      <c r="H277" s="8">
        <f>IFERROR(IF(SEARCH(_xlfn.UNICHAR(64335),data[[#This Row],[huntington_115_gt]])&gt;0,1,0),0)</f>
        <v>0</v>
      </c>
      <c r="I277">
        <f>LEN(data[[#This Row],[control]])</f>
        <v>5</v>
      </c>
      <c r="J277">
        <f>IF(data[[#This Row],[calc_ocr]]=data[[#This Row],[control]],0,1)</f>
        <v>0</v>
      </c>
      <c r="K277" t="s">
        <v>276</v>
      </c>
      <c r="L277" t="s">
        <v>276</v>
      </c>
      <c r="M277">
        <v>1</v>
      </c>
      <c r="R277">
        <v>271</v>
      </c>
      <c r="S277">
        <v>276</v>
      </c>
      <c r="T277">
        <f>SUM(data[[#This Row],[heb]:[other]])</f>
        <v>1</v>
      </c>
    </row>
    <row r="278" spans="1:23" x14ac:dyDescent="0.2">
      <c r="A278" s="1" t="s">
        <v>167</v>
      </c>
      <c r="B278" s="1" t="s">
        <v>167</v>
      </c>
      <c r="F278">
        <v>1</v>
      </c>
      <c r="H278" s="8">
        <f>IFERROR(IF(SEARCH(_xlfn.UNICHAR(64335),data[[#This Row],[huntington_115_gt]])&gt;0,1,0),0)</f>
        <v>0</v>
      </c>
      <c r="I278">
        <f>LEN(data[[#This Row],[control]])</f>
        <v>3</v>
      </c>
      <c r="J278">
        <f>IF(data[[#This Row],[calc_ocr]]=data[[#This Row],[control]],0,1)</f>
        <v>0</v>
      </c>
      <c r="K278" t="s">
        <v>167</v>
      </c>
      <c r="L278" t="s">
        <v>167</v>
      </c>
      <c r="M278">
        <v>1</v>
      </c>
      <c r="R278">
        <v>271</v>
      </c>
      <c r="S278">
        <v>277</v>
      </c>
      <c r="T278">
        <f>SUM(data[[#This Row],[heb]:[other]])</f>
        <v>1</v>
      </c>
    </row>
    <row r="279" spans="1:23" x14ac:dyDescent="0.2">
      <c r="A279" s="1" t="s">
        <v>2</v>
      </c>
      <c r="B279" s="1" t="s">
        <v>2</v>
      </c>
      <c r="F279">
        <v>1</v>
      </c>
      <c r="H279" s="8">
        <f>IFERROR(IF(SEARCH(_xlfn.UNICHAR(64335),data[[#This Row],[huntington_115_gt]])&gt;0,1,0),0)</f>
        <v>1</v>
      </c>
      <c r="I279">
        <f>LEN(data[[#This Row],[control]])</f>
        <v>1</v>
      </c>
      <c r="J279">
        <f>IF(data[[#This Row],[calc_ocr]]=data[[#This Row],[control]],0,1)</f>
        <v>0</v>
      </c>
      <c r="K279" t="s">
        <v>2</v>
      </c>
      <c r="L279" t="s">
        <v>2</v>
      </c>
      <c r="M279">
        <v>1</v>
      </c>
      <c r="R279">
        <v>271</v>
      </c>
      <c r="S279">
        <v>278</v>
      </c>
      <c r="T279">
        <f>SUM(data[[#This Row],[heb]:[other]])</f>
        <v>1</v>
      </c>
    </row>
    <row r="280" spans="1:23" x14ac:dyDescent="0.2">
      <c r="A280" s="1" t="s">
        <v>228</v>
      </c>
      <c r="B280" s="1" t="s">
        <v>228</v>
      </c>
      <c r="E280">
        <v>1</v>
      </c>
      <c r="H280" s="8">
        <f>IFERROR(IF(SEARCH(_xlfn.UNICHAR(64335),data[[#This Row],[huntington_115_gt]])&gt;0,1,0),0)</f>
        <v>0</v>
      </c>
      <c r="I280">
        <f>LEN(data[[#This Row],[control]])</f>
        <v>3</v>
      </c>
      <c r="J280">
        <f>IF(data[[#This Row],[calc_ocr]]=data[[#This Row],[control]],0,1)</f>
        <v>0</v>
      </c>
      <c r="K280" t="s">
        <v>228</v>
      </c>
      <c r="L280" t="s">
        <v>228</v>
      </c>
      <c r="M280">
        <v>1</v>
      </c>
      <c r="R280">
        <v>271</v>
      </c>
      <c r="S280">
        <v>279</v>
      </c>
      <c r="T280">
        <f>SUM(data[[#This Row],[heb]:[other]])</f>
        <v>1</v>
      </c>
    </row>
    <row r="281" spans="1:23" x14ac:dyDescent="0.2">
      <c r="A281" s="1" t="s">
        <v>253</v>
      </c>
      <c r="B281" s="1" t="s">
        <v>254</v>
      </c>
      <c r="C281" s="2" t="s">
        <v>5</v>
      </c>
      <c r="E281">
        <v>1</v>
      </c>
      <c r="H281" s="8">
        <f>IFERROR(IF(SEARCH(_xlfn.UNICHAR(64335),data[[#This Row],[huntington_115_gt]])&gt;0,1,0),0)</f>
        <v>0</v>
      </c>
      <c r="I281">
        <f>LEN(data[[#This Row],[control]])</f>
        <v>4</v>
      </c>
      <c r="J281">
        <f>IF(data[[#This Row],[calc_ocr]]=data[[#This Row],[control]],0,1)</f>
        <v>0</v>
      </c>
      <c r="K281" t="s">
        <v>254</v>
      </c>
      <c r="L281" t="s">
        <v>254</v>
      </c>
      <c r="M281">
        <v>1</v>
      </c>
      <c r="R281">
        <v>271</v>
      </c>
      <c r="S281">
        <v>280</v>
      </c>
      <c r="T281">
        <f>SUM(data[[#This Row],[heb]:[other]])</f>
        <v>1</v>
      </c>
    </row>
    <row r="282" spans="1:23" x14ac:dyDescent="0.2">
      <c r="A282" s="1" t="s">
        <v>277</v>
      </c>
      <c r="B282" s="1" t="s">
        <v>277</v>
      </c>
      <c r="E282">
        <v>1</v>
      </c>
      <c r="H282" s="8">
        <f>IFERROR(IF(SEARCH(_xlfn.UNICHAR(64335),data[[#This Row],[huntington_115_gt]])&gt;0,1,0),0)</f>
        <v>1</v>
      </c>
      <c r="I282">
        <f>LEN(data[[#This Row],[control]])</f>
        <v>5</v>
      </c>
      <c r="J282">
        <f>IF(data[[#This Row],[calc_ocr]]=data[[#This Row],[control]],0,1)</f>
        <v>0</v>
      </c>
      <c r="K282" t="s">
        <v>277</v>
      </c>
      <c r="L282" t="s">
        <v>277</v>
      </c>
      <c r="M282">
        <v>1</v>
      </c>
      <c r="R282">
        <v>271</v>
      </c>
      <c r="S282">
        <v>281</v>
      </c>
      <c r="T282">
        <f>SUM(data[[#This Row],[heb]:[other]])</f>
        <v>1</v>
      </c>
    </row>
    <row r="283" spans="1:23" x14ac:dyDescent="0.2">
      <c r="A283" s="1" t="s">
        <v>2</v>
      </c>
      <c r="B283" s="1" t="s">
        <v>2</v>
      </c>
      <c r="F283">
        <v>1</v>
      </c>
      <c r="H283" s="8">
        <f>IFERROR(IF(SEARCH(_xlfn.UNICHAR(64335),data[[#This Row],[huntington_115_gt]])&gt;0,1,0),0)</f>
        <v>1</v>
      </c>
      <c r="I283">
        <f>LEN(data[[#This Row],[control]])</f>
        <v>1</v>
      </c>
      <c r="J283">
        <f>IF(data[[#This Row],[calc_ocr]]=data[[#This Row],[control]],0,1)</f>
        <v>0</v>
      </c>
      <c r="K283" t="s">
        <v>2</v>
      </c>
      <c r="L283" t="s">
        <v>2</v>
      </c>
      <c r="M283">
        <v>1</v>
      </c>
      <c r="R283">
        <v>271</v>
      </c>
      <c r="S283">
        <v>282</v>
      </c>
      <c r="T283">
        <f>SUM(data[[#This Row],[heb]:[other]])</f>
        <v>1</v>
      </c>
    </row>
    <row r="284" spans="1:23" ht="38.25" x14ac:dyDescent="0.2">
      <c r="A284" s="1" t="s">
        <v>278</v>
      </c>
      <c r="B284" s="4" t="s">
        <v>279</v>
      </c>
      <c r="C284" s="5" t="s">
        <v>15</v>
      </c>
      <c r="F284">
        <v>1</v>
      </c>
      <c r="H284" s="8">
        <f>IFERROR(IF(SEARCH(_xlfn.UNICHAR(64335),data[[#This Row],[huntington_115_gt]])&gt;0,1,0),0)</f>
        <v>0</v>
      </c>
      <c r="I284">
        <f>LEN(data[[#This Row],[control]])</f>
        <v>3</v>
      </c>
      <c r="J284">
        <f>IF(data[[#This Row],[calc_ocr]]=data[[#This Row],[control]],0,1)</f>
        <v>1</v>
      </c>
      <c r="K284" t="s">
        <v>279</v>
      </c>
      <c r="L284" t="s">
        <v>278</v>
      </c>
      <c r="M284">
        <v>1</v>
      </c>
      <c r="N284">
        <v>2</v>
      </c>
      <c r="O284" s="27" t="s">
        <v>1485</v>
      </c>
      <c r="P284" t="s">
        <v>1490</v>
      </c>
      <c r="Q284" t="s">
        <v>1727</v>
      </c>
      <c r="R284">
        <v>271</v>
      </c>
      <c r="S284">
        <v>283</v>
      </c>
      <c r="T284">
        <f>SUM(data[[#This Row],[heb]:[other]])</f>
        <v>1</v>
      </c>
      <c r="V284" s="27" t="s">
        <v>1726</v>
      </c>
    </row>
    <row r="285" spans="1:23" x14ac:dyDescent="0.2">
      <c r="A285" s="1" t="s">
        <v>52</v>
      </c>
      <c r="B285" s="1" t="s">
        <v>52</v>
      </c>
      <c r="F285">
        <v>1</v>
      </c>
      <c r="H285" s="8">
        <f>IFERROR(IF(SEARCH(_xlfn.UNICHAR(64335),data[[#This Row],[huntington_115_gt]])&gt;0,1,0),0)</f>
        <v>0</v>
      </c>
      <c r="I285">
        <f>LEN(data[[#This Row],[control]])</f>
        <v>3</v>
      </c>
      <c r="J285">
        <f>IF(data[[#This Row],[calc_ocr]]=data[[#This Row],[control]],0,1)</f>
        <v>0</v>
      </c>
      <c r="K285" t="s">
        <v>52</v>
      </c>
      <c r="L285" t="s">
        <v>52</v>
      </c>
      <c r="M285">
        <v>1</v>
      </c>
      <c r="R285">
        <v>271</v>
      </c>
      <c r="S285">
        <v>284</v>
      </c>
      <c r="T285">
        <f>SUM(data[[#This Row],[heb]:[other]])</f>
        <v>1</v>
      </c>
    </row>
    <row r="286" spans="1:23" x14ac:dyDescent="0.2">
      <c r="A286" s="1" t="s">
        <v>280</v>
      </c>
      <c r="B286" s="1" t="s">
        <v>280</v>
      </c>
      <c r="F286">
        <v>1</v>
      </c>
      <c r="H286" s="8">
        <f>IFERROR(IF(SEARCH(_xlfn.UNICHAR(64335),data[[#This Row],[huntington_115_gt]])&gt;0,1,0),0)</f>
        <v>0</v>
      </c>
      <c r="I286">
        <f>LEN(data[[#This Row],[control]])</f>
        <v>5</v>
      </c>
      <c r="J286">
        <f>IF(data[[#This Row],[calc_ocr]]=data[[#This Row],[control]],0,1)</f>
        <v>0</v>
      </c>
      <c r="K286" t="s">
        <v>280</v>
      </c>
      <c r="L286" t="s">
        <v>280</v>
      </c>
      <c r="M286">
        <v>1</v>
      </c>
      <c r="R286">
        <v>271</v>
      </c>
      <c r="S286">
        <v>285</v>
      </c>
      <c r="T286">
        <f>SUM(data[[#This Row],[heb]:[other]])</f>
        <v>1</v>
      </c>
    </row>
    <row r="287" spans="1:23" x14ac:dyDescent="0.2">
      <c r="A287" s="1" t="s">
        <v>281</v>
      </c>
      <c r="B287" s="1" t="s">
        <v>281</v>
      </c>
      <c r="E287">
        <v>1</v>
      </c>
      <c r="H287" s="8">
        <f>IFERROR(IF(SEARCH(_xlfn.UNICHAR(64335),data[[#This Row],[huntington_115_gt]])&gt;0,1,0),0)</f>
        <v>0</v>
      </c>
      <c r="I287">
        <f>LEN(data[[#This Row],[control]])</f>
        <v>4</v>
      </c>
      <c r="J287">
        <f>IF(data[[#This Row],[calc_ocr]]=data[[#This Row],[control]],0,1)</f>
        <v>0</v>
      </c>
      <c r="K287" t="s">
        <v>281</v>
      </c>
      <c r="L287" t="s">
        <v>281</v>
      </c>
      <c r="M287">
        <v>1</v>
      </c>
      <c r="R287">
        <v>271</v>
      </c>
      <c r="S287">
        <v>286</v>
      </c>
      <c r="T287">
        <f>SUM(data[[#This Row],[heb]:[other]])</f>
        <v>1</v>
      </c>
    </row>
    <row r="288" spans="1:23" x14ac:dyDescent="0.2">
      <c r="A288" s="1" t="s">
        <v>156</v>
      </c>
      <c r="B288" s="1" t="s">
        <v>156</v>
      </c>
      <c r="E288">
        <v>1</v>
      </c>
      <c r="H288" s="8">
        <f>IFERROR(IF(SEARCH(_xlfn.UNICHAR(64335),data[[#This Row],[huntington_115_gt]])&gt;0,1,0),0)</f>
        <v>0</v>
      </c>
      <c r="I288">
        <f>LEN(data[[#This Row],[control]])</f>
        <v>2</v>
      </c>
      <c r="J288">
        <f>IF(data[[#This Row],[calc_ocr]]=data[[#This Row],[control]],0,1)</f>
        <v>0</v>
      </c>
      <c r="K288" t="s">
        <v>156</v>
      </c>
      <c r="L288" t="s">
        <v>156</v>
      </c>
      <c r="M288">
        <v>1</v>
      </c>
      <c r="R288">
        <v>271</v>
      </c>
      <c r="S288">
        <v>287</v>
      </c>
      <c r="T288">
        <f>SUM(data[[#This Row],[heb]:[other]])</f>
        <v>1</v>
      </c>
    </row>
    <row r="289" spans="1:23" x14ac:dyDescent="0.2">
      <c r="A289" s="1" t="s">
        <v>282</v>
      </c>
      <c r="B289" s="1" t="s">
        <v>282</v>
      </c>
      <c r="E289">
        <v>1</v>
      </c>
      <c r="H289" s="8">
        <f>IFERROR(IF(SEARCH(_xlfn.UNICHAR(64335),data[[#This Row],[huntington_115_gt]])&gt;0,1,0),0)</f>
        <v>1</v>
      </c>
      <c r="I289">
        <f>LEN(data[[#This Row],[control]])</f>
        <v>2</v>
      </c>
      <c r="J289">
        <f>IF(data[[#This Row],[calc_ocr]]=data[[#This Row],[control]],0,1)</f>
        <v>0</v>
      </c>
      <c r="K289" t="s">
        <v>282</v>
      </c>
      <c r="L289" t="s">
        <v>282</v>
      </c>
      <c r="M289">
        <v>1</v>
      </c>
      <c r="R289">
        <v>271</v>
      </c>
      <c r="S289">
        <v>288</v>
      </c>
      <c r="T289">
        <f>SUM(data[[#This Row],[heb]:[other]])</f>
        <v>1</v>
      </c>
    </row>
    <row r="290" spans="1:23" x14ac:dyDescent="0.2">
      <c r="A290" s="1" t="s">
        <v>283</v>
      </c>
      <c r="B290" s="1" t="s">
        <v>283</v>
      </c>
      <c r="E290">
        <v>1</v>
      </c>
      <c r="H290" s="8">
        <f>IFERROR(IF(SEARCH(_xlfn.UNICHAR(64335),data[[#This Row],[huntington_115_gt]])&gt;0,1,0),0)</f>
        <v>0</v>
      </c>
      <c r="I290">
        <f>LEN(data[[#This Row],[control]])</f>
        <v>2</v>
      </c>
      <c r="J290">
        <f>IF(data[[#This Row],[calc_ocr]]=data[[#This Row],[control]],0,1)</f>
        <v>0</v>
      </c>
      <c r="K290" t="s">
        <v>283</v>
      </c>
      <c r="L290" t="s">
        <v>283</v>
      </c>
      <c r="M290">
        <v>1</v>
      </c>
      <c r="R290">
        <v>271</v>
      </c>
      <c r="S290">
        <v>289</v>
      </c>
      <c r="T290">
        <f>SUM(data[[#This Row],[heb]:[other]])</f>
        <v>1</v>
      </c>
    </row>
    <row r="291" spans="1:23" x14ac:dyDescent="0.2">
      <c r="A291" s="1" t="s">
        <v>284</v>
      </c>
      <c r="B291" s="1" t="s">
        <v>284</v>
      </c>
      <c r="G291">
        <v>1</v>
      </c>
      <c r="H291" s="8">
        <f>IFERROR(IF(SEARCH(_xlfn.UNICHAR(64335),data[[#This Row],[huntington_115_gt]])&gt;0,1,0),0)</f>
        <v>0</v>
      </c>
      <c r="I291">
        <f>LEN(data[[#This Row],[control]])</f>
        <v>4</v>
      </c>
      <c r="J291">
        <f>IF(data[[#This Row],[calc_ocr]]=data[[#This Row],[control]],0,1)</f>
        <v>0</v>
      </c>
      <c r="K291" t="s">
        <v>284</v>
      </c>
      <c r="L291" t="s">
        <v>284</v>
      </c>
      <c r="M291">
        <v>1</v>
      </c>
      <c r="R291">
        <v>271</v>
      </c>
      <c r="S291">
        <v>290</v>
      </c>
      <c r="T291">
        <f>SUM(data[[#This Row],[heb]:[other]])</f>
        <v>1</v>
      </c>
    </row>
    <row r="292" spans="1:23" x14ac:dyDescent="0.2">
      <c r="A292" s="1" t="s">
        <v>285</v>
      </c>
      <c r="B292" s="1" t="s">
        <v>285</v>
      </c>
      <c r="D292">
        <v>1</v>
      </c>
      <c r="H292" s="8">
        <f>IFERROR(IF(SEARCH(_xlfn.UNICHAR(64335),data[[#This Row],[huntington_115_gt]])&gt;0,1,0),0)</f>
        <v>0</v>
      </c>
      <c r="I292">
        <f>LEN(data[[#This Row],[control]])</f>
        <v>3</v>
      </c>
      <c r="J292">
        <f>IF(data[[#This Row],[calc_ocr]]=data[[#This Row],[control]],0,1)</f>
        <v>0</v>
      </c>
      <c r="K292" t="s">
        <v>285</v>
      </c>
      <c r="L292" t="s">
        <v>285</v>
      </c>
      <c r="M292">
        <v>1</v>
      </c>
      <c r="R292">
        <v>271</v>
      </c>
      <c r="S292">
        <v>291</v>
      </c>
      <c r="T292">
        <f>SUM(data[[#This Row],[heb]:[other]])</f>
        <v>1</v>
      </c>
    </row>
    <row r="293" spans="1:23" x14ac:dyDescent="0.2">
      <c r="A293" s="1" t="s">
        <v>104</v>
      </c>
      <c r="B293" s="1" t="s">
        <v>105</v>
      </c>
      <c r="C293" s="5" t="s">
        <v>15</v>
      </c>
      <c r="G293">
        <v>1</v>
      </c>
      <c r="H293" s="8">
        <f>IFERROR(IF(SEARCH(_xlfn.UNICHAR(64335),data[[#This Row],[huntington_115_gt]])&gt;0,1,0),0)</f>
        <v>0</v>
      </c>
      <c r="I293">
        <f>LEN(data[[#This Row],[control]])</f>
        <v>5</v>
      </c>
      <c r="J293">
        <f>IF(data[[#This Row],[calc_ocr]]=data[[#This Row],[control]],0,1)</f>
        <v>1</v>
      </c>
      <c r="K293" t="s">
        <v>105</v>
      </c>
      <c r="L293" t="s">
        <v>104</v>
      </c>
      <c r="M293">
        <v>1</v>
      </c>
      <c r="N293">
        <v>1</v>
      </c>
      <c r="O293" s="27" t="s">
        <v>1460</v>
      </c>
      <c r="P293" t="s">
        <v>1557</v>
      </c>
      <c r="Q293" t="s">
        <v>1500</v>
      </c>
      <c r="R293">
        <v>271</v>
      </c>
      <c r="S293">
        <v>292</v>
      </c>
      <c r="T293">
        <f>SUM(data[[#This Row],[heb]:[other]])</f>
        <v>1</v>
      </c>
      <c r="V293" s="27" t="s">
        <v>1589</v>
      </c>
      <c r="W293" s="27">
        <v>1</v>
      </c>
    </row>
    <row r="294" spans="1:23" x14ac:dyDescent="0.2">
      <c r="A294" s="1" t="s">
        <v>286</v>
      </c>
      <c r="B294" s="1" t="s">
        <v>286</v>
      </c>
      <c r="D294">
        <v>1</v>
      </c>
      <c r="H294" s="8">
        <f>IFERROR(IF(SEARCH(_xlfn.UNICHAR(64335),data[[#This Row],[huntington_115_gt]])&gt;0,1,0),0)</f>
        <v>0</v>
      </c>
      <c r="I294">
        <f>LEN(data[[#This Row],[control]])</f>
        <v>5</v>
      </c>
      <c r="J294">
        <f>IF(data[[#This Row],[calc_ocr]]=data[[#This Row],[control]],0,1)</f>
        <v>0</v>
      </c>
      <c r="K294" t="s">
        <v>286</v>
      </c>
      <c r="L294" t="s">
        <v>286</v>
      </c>
      <c r="M294">
        <v>1</v>
      </c>
      <c r="R294">
        <v>271</v>
      </c>
      <c r="S294">
        <v>293</v>
      </c>
      <c r="T294">
        <f>SUM(data[[#This Row],[heb]:[other]])</f>
        <v>1</v>
      </c>
    </row>
    <row r="295" spans="1:23" ht="25.5" x14ac:dyDescent="0.2">
      <c r="A295" s="1" t="s">
        <v>287</v>
      </c>
      <c r="B295" s="7"/>
      <c r="C295" s="3" t="s">
        <v>34</v>
      </c>
      <c r="G295">
        <v>1</v>
      </c>
      <c r="H295" s="8">
        <f>IFERROR(IF(SEARCH(_xlfn.UNICHAR(64335),data[[#This Row],[huntington_115_gt]])&gt;0,1,0),0)</f>
        <v>0</v>
      </c>
      <c r="I295">
        <f>LEN(data[[#This Row],[control]])</f>
        <v>3</v>
      </c>
      <c r="J295">
        <f>IF(data[[#This Row],[calc_ocr]]=data[[#This Row],[control]],0,1)</f>
        <v>1</v>
      </c>
      <c r="K295">
        <v>0</v>
      </c>
      <c r="L295" t="s">
        <v>287</v>
      </c>
      <c r="M295">
        <v>1</v>
      </c>
      <c r="N295">
        <v>1</v>
      </c>
      <c r="O295" s="27" t="s">
        <v>1466</v>
      </c>
      <c r="P295" t="s">
        <v>1479</v>
      </c>
      <c r="Q295" t="s">
        <v>1729</v>
      </c>
      <c r="R295">
        <v>271</v>
      </c>
      <c r="S295">
        <v>294</v>
      </c>
      <c r="T295">
        <f>SUM(data[[#This Row],[heb]:[other]])</f>
        <v>1</v>
      </c>
      <c r="V295" s="27" t="s">
        <v>1728</v>
      </c>
      <c r="W295" s="27">
        <v>1</v>
      </c>
    </row>
    <row r="296" spans="1:23" x14ac:dyDescent="0.2">
      <c r="A296" s="1" t="s">
        <v>288</v>
      </c>
      <c r="B296" s="1" t="s">
        <v>288</v>
      </c>
      <c r="D296">
        <v>1</v>
      </c>
      <c r="H296" s="8">
        <f>IFERROR(IF(SEARCH(_xlfn.UNICHAR(64335),data[[#This Row],[huntington_115_gt]])&gt;0,1,0),0)</f>
        <v>0</v>
      </c>
      <c r="I296">
        <f>LEN(data[[#This Row],[control]])</f>
        <v>2</v>
      </c>
      <c r="J296">
        <f>IF(data[[#This Row],[calc_ocr]]=data[[#This Row],[control]],0,1)</f>
        <v>0</v>
      </c>
      <c r="K296" t="s">
        <v>288</v>
      </c>
      <c r="L296" t="s">
        <v>288</v>
      </c>
      <c r="M296">
        <v>1</v>
      </c>
      <c r="R296">
        <v>271</v>
      </c>
      <c r="S296">
        <v>295</v>
      </c>
      <c r="T296">
        <f>SUM(data[[#This Row],[heb]:[other]])</f>
        <v>1</v>
      </c>
    </row>
    <row r="297" spans="1:23" x14ac:dyDescent="0.2">
      <c r="A297" s="1" t="s">
        <v>52</v>
      </c>
      <c r="B297" s="1" t="s">
        <v>52</v>
      </c>
      <c r="F297">
        <v>1</v>
      </c>
      <c r="H297" s="8">
        <f>IFERROR(IF(SEARCH(_xlfn.UNICHAR(64335),data[[#This Row],[huntington_115_gt]])&gt;0,1,0),0)</f>
        <v>0</v>
      </c>
      <c r="I297">
        <f>LEN(data[[#This Row],[control]])</f>
        <v>3</v>
      </c>
      <c r="J297">
        <f>IF(data[[#This Row],[calc_ocr]]=data[[#This Row],[control]],0,1)</f>
        <v>0</v>
      </c>
      <c r="K297" t="s">
        <v>52</v>
      </c>
      <c r="L297" t="s">
        <v>52</v>
      </c>
      <c r="M297">
        <v>1</v>
      </c>
      <c r="R297">
        <v>271</v>
      </c>
      <c r="S297">
        <v>296</v>
      </c>
      <c r="T297">
        <f>SUM(data[[#This Row],[heb]:[other]])</f>
        <v>1</v>
      </c>
    </row>
    <row r="298" spans="1:23" x14ac:dyDescent="0.2">
      <c r="A298" s="1" t="s">
        <v>107</v>
      </c>
      <c r="B298" s="1" t="s">
        <v>107</v>
      </c>
      <c r="D298">
        <v>1</v>
      </c>
      <c r="H298" s="8">
        <f>IFERROR(IF(SEARCH(_xlfn.UNICHAR(64335),data[[#This Row],[huntington_115_gt]])&gt;0,1,0),0)</f>
        <v>0</v>
      </c>
      <c r="I298">
        <f>LEN(data[[#This Row],[control]])</f>
        <v>3</v>
      </c>
      <c r="J298">
        <f>IF(data[[#This Row],[calc_ocr]]=data[[#This Row],[control]],0,1)</f>
        <v>0</v>
      </c>
      <c r="K298" t="s">
        <v>107</v>
      </c>
      <c r="L298" t="s">
        <v>107</v>
      </c>
      <c r="M298">
        <v>1</v>
      </c>
      <c r="R298">
        <v>271</v>
      </c>
      <c r="S298">
        <v>297</v>
      </c>
      <c r="T298">
        <f>SUM(data[[#This Row],[heb]:[other]])</f>
        <v>1</v>
      </c>
    </row>
    <row r="299" spans="1:23" x14ac:dyDescent="0.2">
      <c r="A299" s="1" t="s">
        <v>289</v>
      </c>
      <c r="B299" s="1" t="s">
        <v>289</v>
      </c>
      <c r="D299">
        <v>1</v>
      </c>
      <c r="H299" s="8">
        <f>IFERROR(IF(SEARCH(_xlfn.UNICHAR(64335),data[[#This Row],[huntington_115_gt]])&gt;0,1,0),0)</f>
        <v>0</v>
      </c>
      <c r="I299">
        <f>LEN(data[[#This Row],[control]])</f>
        <v>5</v>
      </c>
      <c r="J299">
        <f>IF(data[[#This Row],[calc_ocr]]=data[[#This Row],[control]],0,1)</f>
        <v>0</v>
      </c>
      <c r="K299" t="s">
        <v>289</v>
      </c>
      <c r="L299" t="s">
        <v>289</v>
      </c>
      <c r="M299">
        <v>1</v>
      </c>
      <c r="R299">
        <v>271</v>
      </c>
      <c r="S299">
        <v>298</v>
      </c>
      <c r="T299">
        <f>SUM(data[[#This Row],[heb]:[other]])</f>
        <v>1</v>
      </c>
    </row>
    <row r="300" spans="1:23" x14ac:dyDescent="0.2">
      <c r="A300" s="1" t="s">
        <v>290</v>
      </c>
      <c r="B300" s="4" t="s">
        <v>291</v>
      </c>
      <c r="C300" s="5" t="s">
        <v>15</v>
      </c>
      <c r="E300">
        <v>1</v>
      </c>
      <c r="H300" s="8">
        <f>IFERROR(IF(SEARCH(_xlfn.UNICHAR(64335),data[[#This Row],[huntington_115_gt]])&gt;0,1,0),0)</f>
        <v>1</v>
      </c>
      <c r="I300">
        <f>LEN(data[[#This Row],[control]])</f>
        <v>3</v>
      </c>
      <c r="J300">
        <v>0</v>
      </c>
      <c r="K300" t="s">
        <v>291</v>
      </c>
      <c r="L300" t="s">
        <v>291</v>
      </c>
      <c r="M300">
        <v>1</v>
      </c>
      <c r="R300">
        <v>271</v>
      </c>
      <c r="S300">
        <v>299</v>
      </c>
      <c r="T300">
        <f>SUM(data[[#This Row],[heb]:[other]])</f>
        <v>1</v>
      </c>
    </row>
    <row r="301" spans="1:23" x14ac:dyDescent="0.2">
      <c r="A301" s="1" t="s">
        <v>292</v>
      </c>
      <c r="B301" s="4" t="s">
        <v>293</v>
      </c>
      <c r="C301" s="6" t="s">
        <v>49</v>
      </c>
      <c r="D301">
        <v>1</v>
      </c>
      <c r="H301" s="8">
        <f>IFERROR(IF(SEARCH(_xlfn.UNICHAR(64335),data[[#This Row],[huntington_115_gt]])&gt;0,1,0),0)</f>
        <v>0</v>
      </c>
      <c r="I301">
        <f>LEN(data[[#This Row],[control]])</f>
        <v>4</v>
      </c>
      <c r="J301">
        <v>0</v>
      </c>
      <c r="K301" t="s">
        <v>293</v>
      </c>
      <c r="L301" t="s">
        <v>293</v>
      </c>
      <c r="M301">
        <v>1</v>
      </c>
      <c r="R301">
        <v>271</v>
      </c>
      <c r="S301">
        <v>300</v>
      </c>
      <c r="T301">
        <f>SUM(data[[#This Row],[heb]:[other]])</f>
        <v>1</v>
      </c>
    </row>
    <row r="302" spans="1:23" x14ac:dyDescent="0.2">
      <c r="A302" s="1" t="s">
        <v>54</v>
      </c>
      <c r="B302" s="1" t="s">
        <v>54</v>
      </c>
      <c r="G302">
        <v>1</v>
      </c>
      <c r="H302" s="8">
        <f>IFERROR(IF(SEARCH(_xlfn.UNICHAR(64335),data[[#This Row],[huntington_115_gt]])&gt;0,1,0),0)</f>
        <v>0</v>
      </c>
      <c r="I302">
        <f>LEN(data[[#This Row],[control]])</f>
        <v>4</v>
      </c>
      <c r="J302">
        <f>IF(data[[#This Row],[calc_ocr]]=data[[#This Row],[control]],0,1)</f>
        <v>0</v>
      </c>
      <c r="K302" t="s">
        <v>54</v>
      </c>
      <c r="L302" t="s">
        <v>54</v>
      </c>
      <c r="M302">
        <v>1</v>
      </c>
      <c r="R302">
        <v>271</v>
      </c>
      <c r="S302">
        <v>301</v>
      </c>
      <c r="T302">
        <f>SUM(data[[#This Row],[heb]:[other]])</f>
        <v>1</v>
      </c>
    </row>
    <row r="303" spans="1:23" x14ac:dyDescent="0.2">
      <c r="A303" s="1" t="s">
        <v>294</v>
      </c>
      <c r="B303" s="1" t="s">
        <v>294</v>
      </c>
      <c r="E303">
        <v>1</v>
      </c>
      <c r="H303" s="8">
        <f>IFERROR(IF(SEARCH(_xlfn.UNICHAR(64335),data[[#This Row],[huntington_115_gt]])&gt;0,1,0),0)</f>
        <v>0</v>
      </c>
      <c r="I303">
        <f>LEN(data[[#This Row],[control]])</f>
        <v>6</v>
      </c>
      <c r="J303">
        <f>IF(data[[#This Row],[calc_ocr]]=data[[#This Row],[control]],0,1)</f>
        <v>0</v>
      </c>
      <c r="K303" t="s">
        <v>294</v>
      </c>
      <c r="L303" t="s">
        <v>294</v>
      </c>
      <c r="M303">
        <v>1</v>
      </c>
      <c r="R303">
        <v>271</v>
      </c>
      <c r="S303">
        <v>302</v>
      </c>
      <c r="T303">
        <f>SUM(data[[#This Row],[heb]:[other]])</f>
        <v>1</v>
      </c>
    </row>
    <row r="304" spans="1:23" x14ac:dyDescent="0.2">
      <c r="A304" s="1" t="s">
        <v>2</v>
      </c>
      <c r="B304" s="1" t="s">
        <v>2</v>
      </c>
      <c r="F304">
        <v>1</v>
      </c>
      <c r="H304" s="8">
        <f>IFERROR(IF(SEARCH(_xlfn.UNICHAR(64335),data[[#This Row],[huntington_115_gt]])&gt;0,1,0),0)</f>
        <v>1</v>
      </c>
      <c r="I304">
        <f>LEN(data[[#This Row],[control]])</f>
        <v>1</v>
      </c>
      <c r="J304">
        <f>IF(data[[#This Row],[calc_ocr]]=data[[#This Row],[control]],0,1)</f>
        <v>0</v>
      </c>
      <c r="K304" t="s">
        <v>2</v>
      </c>
      <c r="L304" t="s">
        <v>2</v>
      </c>
      <c r="M304">
        <v>1</v>
      </c>
      <c r="R304">
        <v>271</v>
      </c>
      <c r="S304">
        <v>303</v>
      </c>
      <c r="T304">
        <f>SUM(data[[#This Row],[heb]:[other]])</f>
        <v>1</v>
      </c>
    </row>
    <row r="305" spans="1:23" x14ac:dyDescent="0.2">
      <c r="A305" s="1" t="s">
        <v>295</v>
      </c>
      <c r="B305" s="4" t="s">
        <v>296</v>
      </c>
      <c r="C305" s="5" t="s">
        <v>15</v>
      </c>
      <c r="E305">
        <v>1</v>
      </c>
      <c r="H305" s="8">
        <f>IFERROR(IF(SEARCH(_xlfn.UNICHAR(64335),data[[#This Row],[huntington_115_gt]])&gt;0,1,0),0)</f>
        <v>0</v>
      </c>
      <c r="I305">
        <f>LEN(data[[#This Row],[control]])</f>
        <v>5</v>
      </c>
      <c r="J305">
        <f>IF(data[[#This Row],[calc_ocr]]=data[[#This Row],[control]],0,1)</f>
        <v>1</v>
      </c>
      <c r="K305" t="s">
        <v>296</v>
      </c>
      <c r="L305" t="s">
        <v>295</v>
      </c>
      <c r="M305">
        <v>1</v>
      </c>
      <c r="N305">
        <v>1</v>
      </c>
      <c r="O305" s="27" t="s">
        <v>1485</v>
      </c>
      <c r="P305" t="s">
        <v>1481</v>
      </c>
      <c r="Q305" t="s">
        <v>1489</v>
      </c>
      <c r="R305">
        <v>271</v>
      </c>
      <c r="S305">
        <v>304</v>
      </c>
      <c r="T305">
        <f>SUM(data[[#This Row],[heb]:[other]])</f>
        <v>1</v>
      </c>
      <c r="W305" s="27">
        <v>1</v>
      </c>
    </row>
    <row r="306" spans="1:23" x14ac:dyDescent="0.2">
      <c r="A306" s="1" t="s">
        <v>249</v>
      </c>
      <c r="B306" s="1" t="s">
        <v>249</v>
      </c>
      <c r="F306">
        <v>1</v>
      </c>
      <c r="H306" s="8">
        <f>IFERROR(IF(SEARCH(_xlfn.UNICHAR(64335),data[[#This Row],[huntington_115_gt]])&gt;0,1,0),0)</f>
        <v>0</v>
      </c>
      <c r="I306">
        <f>LEN(data[[#This Row],[control]])</f>
        <v>3</v>
      </c>
      <c r="J306">
        <f>IF(data[[#This Row],[calc_ocr]]=data[[#This Row],[control]],0,1)</f>
        <v>0</v>
      </c>
      <c r="K306" t="s">
        <v>249</v>
      </c>
      <c r="L306" t="s">
        <v>249</v>
      </c>
      <c r="M306">
        <v>1</v>
      </c>
      <c r="R306">
        <v>271</v>
      </c>
      <c r="S306">
        <v>305</v>
      </c>
      <c r="T306">
        <f>SUM(data[[#This Row],[heb]:[other]])</f>
        <v>1</v>
      </c>
    </row>
    <row r="307" spans="1:23" x14ac:dyDescent="0.2">
      <c r="A307" s="1" t="s">
        <v>297</v>
      </c>
      <c r="B307" s="1" t="s">
        <v>297</v>
      </c>
      <c r="F307">
        <v>1</v>
      </c>
      <c r="H307" s="8">
        <f>IFERROR(IF(SEARCH(_xlfn.UNICHAR(64335),data[[#This Row],[huntington_115_gt]])&gt;0,1,0),0)</f>
        <v>0</v>
      </c>
      <c r="I307">
        <f>LEN(data[[#This Row],[control]])</f>
        <v>7</v>
      </c>
      <c r="J307">
        <f>IF(data[[#This Row],[calc_ocr]]=data[[#This Row],[control]],0,1)</f>
        <v>0</v>
      </c>
      <c r="K307" t="s">
        <v>297</v>
      </c>
      <c r="L307" t="s">
        <v>297</v>
      </c>
      <c r="M307">
        <v>1</v>
      </c>
      <c r="R307">
        <v>271</v>
      </c>
      <c r="S307">
        <v>306</v>
      </c>
      <c r="T307">
        <f>SUM(data[[#This Row],[heb]:[other]])</f>
        <v>1</v>
      </c>
    </row>
    <row r="308" spans="1:23" x14ac:dyDescent="0.2">
      <c r="A308" s="3" t="s">
        <v>252</v>
      </c>
      <c r="B308" s="4" t="s">
        <v>298</v>
      </c>
      <c r="C308" s="3" t="s">
        <v>34</v>
      </c>
      <c r="F308">
        <v>1</v>
      </c>
      <c r="H308" s="8">
        <f>IFERROR(IF(SEARCH(_xlfn.UNICHAR(64335),data[[#This Row],[huntington_115_gt]])&gt;0,1,0),0)</f>
        <v>0</v>
      </c>
      <c r="I308">
        <f>LEN(data[[#This Row],[control]])</f>
        <v>3</v>
      </c>
      <c r="J308">
        <f>IF(data[[#This Row],[calc_ocr]]=data[[#This Row],[control]],0,1)</f>
        <v>1</v>
      </c>
      <c r="K308" t="s">
        <v>298</v>
      </c>
      <c r="L308" t="s">
        <v>252</v>
      </c>
      <c r="M308">
        <v>1</v>
      </c>
      <c r="N308">
        <v>1</v>
      </c>
      <c r="O308" s="27" t="s">
        <v>1466</v>
      </c>
      <c r="P308" t="s">
        <v>1487</v>
      </c>
      <c r="Q308" t="s">
        <v>1361</v>
      </c>
      <c r="R308">
        <v>271</v>
      </c>
      <c r="S308">
        <v>307</v>
      </c>
      <c r="T308">
        <f>SUM(data[[#This Row],[heb]:[other]])</f>
        <v>1</v>
      </c>
      <c r="W308" s="27">
        <v>1</v>
      </c>
    </row>
    <row r="309" spans="1:23" x14ac:dyDescent="0.2">
      <c r="A309" s="3" t="s">
        <v>301</v>
      </c>
      <c r="B309" s="4" t="s">
        <v>299</v>
      </c>
      <c r="C309" s="3" t="s">
        <v>34</v>
      </c>
      <c r="E309">
        <v>1</v>
      </c>
      <c r="H309" s="8">
        <f>IFERROR(IF(SEARCH(_xlfn.UNICHAR(64335),data[[#This Row],[huntington_115_gt]])&gt;0,1,0),0)</f>
        <v>0</v>
      </c>
      <c r="I309">
        <f>LEN(data[[#This Row],[control]])</f>
        <v>3</v>
      </c>
      <c r="J309">
        <f>IF(data[[#This Row],[calc_ocr]]=data[[#This Row],[control]],0,1)</f>
        <v>1</v>
      </c>
      <c r="K309" t="s">
        <v>299</v>
      </c>
      <c r="L309" t="s">
        <v>301</v>
      </c>
      <c r="M309">
        <v>1</v>
      </c>
      <c r="N309">
        <v>1</v>
      </c>
      <c r="O309" s="27" t="s">
        <v>1466</v>
      </c>
      <c r="P309" t="s">
        <v>1487</v>
      </c>
      <c r="Q309" t="s">
        <v>1361</v>
      </c>
      <c r="R309">
        <v>271</v>
      </c>
      <c r="S309">
        <v>308</v>
      </c>
      <c r="T309">
        <f>SUM(data[[#This Row],[heb]:[other]])</f>
        <v>1</v>
      </c>
      <c r="W309" s="27">
        <v>1</v>
      </c>
    </row>
    <row r="310" spans="1:23" x14ac:dyDescent="0.2">
      <c r="A310" s="1" t="s">
        <v>303</v>
      </c>
      <c r="B310" s="4" t="s">
        <v>300</v>
      </c>
      <c r="C310" s="3" t="s">
        <v>34</v>
      </c>
      <c r="F310">
        <v>1</v>
      </c>
      <c r="H310" s="8">
        <f>IFERROR(IF(SEARCH(_xlfn.UNICHAR(64335),data[[#This Row],[huntington_115_gt]])&gt;0,1,0),0)</f>
        <v>0</v>
      </c>
      <c r="I310">
        <f>LEN(data[[#This Row],[control]])</f>
        <v>3</v>
      </c>
      <c r="J310">
        <f>IF(data[[#This Row],[calc_ocr]]=data[[#This Row],[control]],0,1)</f>
        <v>1</v>
      </c>
      <c r="K310" t="s">
        <v>300</v>
      </c>
      <c r="L310" t="s">
        <v>303</v>
      </c>
      <c r="M310">
        <v>1</v>
      </c>
      <c r="N310">
        <v>1</v>
      </c>
      <c r="O310" s="27" t="s">
        <v>1466</v>
      </c>
      <c r="P310" t="s">
        <v>1487</v>
      </c>
      <c r="Q310" t="s">
        <v>1361</v>
      </c>
      <c r="R310">
        <v>271</v>
      </c>
      <c r="S310">
        <v>309</v>
      </c>
      <c r="T310">
        <f>SUM(data[[#This Row],[heb]:[other]])</f>
        <v>1</v>
      </c>
      <c r="W310" s="27">
        <v>1</v>
      </c>
    </row>
    <row r="311" spans="1:23" x14ac:dyDescent="0.2">
      <c r="A311" s="1" t="s">
        <v>99</v>
      </c>
      <c r="B311" s="4" t="s">
        <v>307</v>
      </c>
      <c r="C311" s="6" t="s">
        <v>49</v>
      </c>
      <c r="E311">
        <v>1</v>
      </c>
      <c r="H311" s="8">
        <f>IFERROR(IF(SEARCH(_xlfn.UNICHAR(64335),data[[#This Row],[huntington_115_gt]])&gt;0,1,0),0)</f>
        <v>0</v>
      </c>
      <c r="I311">
        <f>LEN(data[[#This Row],[control]])</f>
        <v>3</v>
      </c>
      <c r="J311">
        <f>IF(data[[#This Row],[calc_ocr]]=data[[#This Row],[control]],0,1)</f>
        <v>1</v>
      </c>
      <c r="K311" t="s">
        <v>307</v>
      </c>
      <c r="L311" t="s">
        <v>99</v>
      </c>
      <c r="M311">
        <v>1</v>
      </c>
      <c r="N311">
        <v>1</v>
      </c>
      <c r="O311" s="27" t="s">
        <v>1466</v>
      </c>
      <c r="P311" t="s">
        <v>1487</v>
      </c>
      <c r="Q311" t="s">
        <v>164</v>
      </c>
      <c r="R311">
        <v>271</v>
      </c>
      <c r="S311">
        <v>310</v>
      </c>
      <c r="T311">
        <f>SUM(data[[#This Row],[heb]:[other]])</f>
        <v>1</v>
      </c>
      <c r="W311" s="27">
        <v>1</v>
      </c>
    </row>
    <row r="312" spans="1:23" x14ac:dyDescent="0.2">
      <c r="A312" s="12" t="s">
        <v>309</v>
      </c>
      <c r="B312" s="12" t="s">
        <v>310</v>
      </c>
      <c r="C312" t="s">
        <v>49</v>
      </c>
      <c r="D312">
        <v>1</v>
      </c>
      <c r="H312" s="8">
        <f>IFERROR(IF(SEARCH(_xlfn.UNICHAR(64335),data[[#This Row],[huntington_115_gt]])&gt;0,1,0),0)</f>
        <v>0</v>
      </c>
      <c r="I312">
        <f>LEN(data[[#This Row],[control]])</f>
        <v>2</v>
      </c>
      <c r="J312">
        <f>IF(data[[#This Row],[calc_ocr]]=data[[#This Row],[control]],0,1)</f>
        <v>1</v>
      </c>
      <c r="K312" t="s">
        <v>310</v>
      </c>
      <c r="L312" t="s">
        <v>92</v>
      </c>
      <c r="M312">
        <v>1</v>
      </c>
      <c r="N312">
        <v>1</v>
      </c>
      <c r="O312" s="27" t="s">
        <v>1466</v>
      </c>
      <c r="P312" t="s">
        <v>1487</v>
      </c>
      <c r="R312">
        <v>271</v>
      </c>
      <c r="S312">
        <v>311</v>
      </c>
      <c r="T312">
        <f>SUM(data[[#This Row],[heb]:[other]])</f>
        <v>1</v>
      </c>
      <c r="W312" s="27">
        <v>1</v>
      </c>
    </row>
    <row r="313" spans="1:23" x14ac:dyDescent="0.2">
      <c r="A313" s="1" t="s">
        <v>311</v>
      </c>
      <c r="B313" s="4" t="s">
        <v>302</v>
      </c>
      <c r="C313" s="6" t="s">
        <v>49</v>
      </c>
      <c r="E313">
        <v>1</v>
      </c>
      <c r="H313" s="8">
        <f>IFERROR(IF(SEARCH(_xlfn.UNICHAR(64335),data[[#This Row],[huntington_115_gt]])&gt;0,1,0),0)</f>
        <v>0</v>
      </c>
      <c r="I313">
        <f>LEN(data[[#This Row],[control]])</f>
        <v>7</v>
      </c>
      <c r="J313">
        <f>IF(data[[#This Row],[calc_ocr]]=data[[#This Row],[control]],0,1)</f>
        <v>1</v>
      </c>
      <c r="K313" t="s">
        <v>302</v>
      </c>
      <c r="L313" t="s">
        <v>1412</v>
      </c>
      <c r="M313">
        <v>1</v>
      </c>
      <c r="N313">
        <v>1</v>
      </c>
      <c r="O313" s="27" t="s">
        <v>1466</v>
      </c>
      <c r="P313" t="s">
        <v>1487</v>
      </c>
      <c r="Q313" t="s">
        <v>1361</v>
      </c>
      <c r="R313">
        <v>271</v>
      </c>
      <c r="S313">
        <v>312</v>
      </c>
      <c r="T313">
        <f>SUM(data[[#This Row],[heb]:[other]])</f>
        <v>1</v>
      </c>
      <c r="W313" s="27">
        <v>1</v>
      </c>
    </row>
    <row r="314" spans="1:23" x14ac:dyDescent="0.2">
      <c r="A314" s="1" t="s">
        <v>48</v>
      </c>
      <c r="B314" s="4" t="s">
        <v>304</v>
      </c>
      <c r="C314" s="6" t="s">
        <v>49</v>
      </c>
      <c r="F314">
        <v>1</v>
      </c>
      <c r="H314" s="8">
        <f>IFERROR(IF(SEARCH(_xlfn.UNICHAR(64335),data[[#This Row],[huntington_115_gt]])&gt;0,1,0),0)</f>
        <v>0</v>
      </c>
      <c r="I314">
        <f>LEN(data[[#This Row],[control]])</f>
        <v>2</v>
      </c>
      <c r="J314">
        <f>IF(data[[#This Row],[calc_ocr]]=data[[#This Row],[control]],0,1)</f>
        <v>1</v>
      </c>
      <c r="K314" t="s">
        <v>304</v>
      </c>
      <c r="L314" t="s">
        <v>48</v>
      </c>
      <c r="M314">
        <v>1</v>
      </c>
      <c r="N314">
        <v>1</v>
      </c>
      <c r="O314" s="27" t="s">
        <v>1466</v>
      </c>
      <c r="P314" t="s">
        <v>1487</v>
      </c>
      <c r="Q314" t="s">
        <v>1361</v>
      </c>
      <c r="R314">
        <v>271</v>
      </c>
      <c r="S314">
        <v>313</v>
      </c>
      <c r="T314">
        <f>SUM(data[[#This Row],[heb]:[other]])</f>
        <v>1</v>
      </c>
      <c r="W314" s="27">
        <v>1</v>
      </c>
    </row>
    <row r="315" spans="1:23" x14ac:dyDescent="0.2">
      <c r="A315" s="1" t="s">
        <v>33</v>
      </c>
      <c r="B315" s="4" t="s">
        <v>305</v>
      </c>
      <c r="C315" s="3" t="s">
        <v>34</v>
      </c>
      <c r="F315">
        <v>1</v>
      </c>
      <c r="H315" s="8">
        <f>IFERROR(IF(SEARCH(_xlfn.UNICHAR(64335),data[[#This Row],[huntington_115_gt]])&gt;0,1,0),0)</f>
        <v>0</v>
      </c>
      <c r="I315">
        <f>LEN(data[[#This Row],[control]])</f>
        <v>2</v>
      </c>
      <c r="J315">
        <f>IF(data[[#This Row],[calc_ocr]]=data[[#This Row],[control]],0,1)</f>
        <v>1</v>
      </c>
      <c r="K315" t="s">
        <v>305</v>
      </c>
      <c r="L315" t="s">
        <v>33</v>
      </c>
      <c r="M315">
        <v>1</v>
      </c>
      <c r="N315">
        <v>1</v>
      </c>
      <c r="O315" s="27" t="s">
        <v>1466</v>
      </c>
      <c r="P315" t="s">
        <v>1487</v>
      </c>
      <c r="Q315" t="s">
        <v>1361</v>
      </c>
      <c r="R315">
        <v>271</v>
      </c>
      <c r="S315">
        <v>314</v>
      </c>
      <c r="T315">
        <f>SUM(data[[#This Row],[heb]:[other]])</f>
        <v>1</v>
      </c>
      <c r="W315" s="27">
        <v>1</v>
      </c>
    </row>
    <row r="316" spans="1:23" x14ac:dyDescent="0.2">
      <c r="A316" s="1" t="s">
        <v>312</v>
      </c>
      <c r="B316" s="4" t="s">
        <v>306</v>
      </c>
      <c r="C316" s="3" t="s">
        <v>34</v>
      </c>
      <c r="D316">
        <v>1</v>
      </c>
      <c r="H316" s="8">
        <f>IFERROR(IF(SEARCH(_xlfn.UNICHAR(64335),data[[#This Row],[huntington_115_gt]])&gt;0,1,0),0)</f>
        <v>0</v>
      </c>
      <c r="I316">
        <f>LEN(data[[#This Row],[control]])</f>
        <v>5</v>
      </c>
      <c r="J316">
        <f>IF(data[[#This Row],[calc_ocr]]=data[[#This Row],[control]],0,1)</f>
        <v>1</v>
      </c>
      <c r="K316" t="s">
        <v>306</v>
      </c>
      <c r="L316" t="s">
        <v>312</v>
      </c>
      <c r="M316">
        <v>1</v>
      </c>
      <c r="N316">
        <v>1</v>
      </c>
      <c r="O316" s="27" t="s">
        <v>1466</v>
      </c>
      <c r="P316" t="s">
        <v>1487</v>
      </c>
      <c r="Q316" t="s">
        <v>1361</v>
      </c>
      <c r="R316">
        <v>271</v>
      </c>
      <c r="S316">
        <v>315</v>
      </c>
      <c r="T316">
        <f>SUM(data[[#This Row],[heb]:[other]])</f>
        <v>1</v>
      </c>
      <c r="W316" s="27">
        <v>1</v>
      </c>
    </row>
    <row r="317" spans="1:23" x14ac:dyDescent="0.2">
      <c r="A317" s="1" t="s">
        <v>109</v>
      </c>
      <c r="B317" s="4" t="s">
        <v>308</v>
      </c>
      <c r="D317">
        <v>1</v>
      </c>
      <c r="H317" s="8">
        <f>IFERROR(IF(SEARCH(_xlfn.UNICHAR(64335),data[[#This Row],[huntington_115_gt]])&gt;0,1,0),0)</f>
        <v>0</v>
      </c>
      <c r="J317">
        <v>1</v>
      </c>
      <c r="K317" t="s">
        <v>308</v>
      </c>
      <c r="L317" t="s">
        <v>109</v>
      </c>
      <c r="M317">
        <v>1</v>
      </c>
      <c r="N317">
        <v>1</v>
      </c>
      <c r="O317" s="27" t="s">
        <v>1466</v>
      </c>
      <c r="P317" t="s">
        <v>1487</v>
      </c>
      <c r="Q317" t="s">
        <v>1361</v>
      </c>
      <c r="R317">
        <v>271</v>
      </c>
      <c r="S317">
        <v>316</v>
      </c>
      <c r="T317">
        <f>SUM(data[[#This Row],[heb]:[other]])</f>
        <v>1</v>
      </c>
      <c r="W317" s="27">
        <v>1</v>
      </c>
    </row>
    <row r="318" spans="1:23" x14ac:dyDescent="0.2">
      <c r="A318" s="1" t="s">
        <v>313</v>
      </c>
      <c r="B318" s="4" t="s">
        <v>314</v>
      </c>
      <c r="C318" s="3" t="s">
        <v>34</v>
      </c>
      <c r="D318">
        <v>1</v>
      </c>
      <c r="H318" s="8">
        <f>IFERROR(IF(SEARCH(_xlfn.UNICHAR(64335),data[[#This Row],[huntington_115_gt]])&gt;0,1,0),0)</f>
        <v>0</v>
      </c>
      <c r="I318">
        <f>LEN(data[[#This Row],[control]])</f>
        <v>7</v>
      </c>
      <c r="J318">
        <f>IF(data[[#This Row],[calc_ocr]]=data[[#This Row],[control]],0,1)</f>
        <v>1</v>
      </c>
      <c r="K318" t="s">
        <v>314</v>
      </c>
      <c r="L318" t="s">
        <v>313</v>
      </c>
      <c r="M318">
        <v>1</v>
      </c>
      <c r="N318">
        <v>1</v>
      </c>
      <c r="O318" s="27" t="s">
        <v>1466</v>
      </c>
      <c r="P318" t="s">
        <v>1487</v>
      </c>
      <c r="Q318" t="s">
        <v>1361</v>
      </c>
      <c r="R318">
        <v>271</v>
      </c>
      <c r="S318">
        <v>317</v>
      </c>
      <c r="T318">
        <f>SUM(data[[#This Row],[heb]:[other]])</f>
        <v>1</v>
      </c>
      <c r="W318" s="27">
        <v>1</v>
      </c>
    </row>
    <row r="319" spans="1:23" x14ac:dyDescent="0.2">
      <c r="A319" s="1" t="s">
        <v>1328</v>
      </c>
      <c r="B319" s="1"/>
      <c r="G319">
        <v>1</v>
      </c>
      <c r="H319" s="8">
        <f>IFERROR(IF(SEARCH(_xlfn.UNICHAR(64335),data[[#This Row],[huntington_115_gt]])&gt;0,1,0),0)</f>
        <v>0</v>
      </c>
      <c r="J319">
        <v>1</v>
      </c>
      <c r="K319">
        <v>0</v>
      </c>
      <c r="L319" t="s">
        <v>1328</v>
      </c>
      <c r="M319">
        <v>1</v>
      </c>
      <c r="N319">
        <v>1</v>
      </c>
      <c r="O319" s="27" t="s">
        <v>1466</v>
      </c>
      <c r="P319" t="s">
        <v>1487</v>
      </c>
      <c r="Q319" t="s">
        <v>1366</v>
      </c>
      <c r="R319">
        <v>271</v>
      </c>
      <c r="S319">
        <v>318</v>
      </c>
      <c r="T319">
        <f>SUM(data[[#This Row],[heb]:[other]])</f>
        <v>1</v>
      </c>
      <c r="W319" s="27">
        <v>1</v>
      </c>
    </row>
    <row r="320" spans="1:23" x14ac:dyDescent="0.2">
      <c r="A320" s="1" t="s">
        <v>2</v>
      </c>
      <c r="B320" s="4" t="s">
        <v>315</v>
      </c>
      <c r="C320" s="5" t="s">
        <v>15</v>
      </c>
      <c r="F320">
        <v>1</v>
      </c>
      <c r="H320" s="8">
        <f>IFERROR(IF(SEARCH(_xlfn.UNICHAR(64335),data[[#This Row],[huntington_115_gt]])&gt;0,1,0),0)</f>
        <v>1</v>
      </c>
      <c r="I320">
        <f>LEN(data[[#This Row],[control]])</f>
        <v>1</v>
      </c>
      <c r="J320">
        <f>IF(data[[#This Row],[calc_ocr]]=data[[#This Row],[control]],0,1)</f>
        <v>1</v>
      </c>
      <c r="K320" t="s">
        <v>315</v>
      </c>
      <c r="L320" t="s">
        <v>2</v>
      </c>
      <c r="M320">
        <v>1</v>
      </c>
      <c r="N320">
        <v>1</v>
      </c>
      <c r="O320" s="27" t="s">
        <v>1485</v>
      </c>
      <c r="P320" t="s">
        <v>1481</v>
      </c>
      <c r="Q320" t="s">
        <v>1501</v>
      </c>
      <c r="R320">
        <v>214</v>
      </c>
      <c r="S320">
        <v>1</v>
      </c>
      <c r="T320">
        <f>SUM(data[[#This Row],[heb]:[other]])</f>
        <v>1</v>
      </c>
      <c r="V320" s="27" t="s">
        <v>1580</v>
      </c>
    </row>
    <row r="321" spans="1:23" ht="38.25" x14ac:dyDescent="0.2">
      <c r="A321" s="1" t="s">
        <v>316</v>
      </c>
      <c r="B321" s="4" t="s">
        <v>317</v>
      </c>
      <c r="C321" s="6" t="s">
        <v>49</v>
      </c>
      <c r="E321">
        <v>1</v>
      </c>
      <c r="H321" s="8">
        <f>IFERROR(IF(SEARCH(_xlfn.UNICHAR(64335),data[[#This Row],[huntington_115_gt]])&gt;0,1,0),0)</f>
        <v>0</v>
      </c>
      <c r="I321">
        <f>LEN(data[[#This Row],[control]])</f>
        <v>5</v>
      </c>
      <c r="J321">
        <f>IF(data[[#This Row],[calc_ocr]]=data[[#This Row],[control]],0,1)</f>
        <v>1</v>
      </c>
      <c r="K321" t="s">
        <v>317</v>
      </c>
      <c r="L321" t="s">
        <v>316</v>
      </c>
      <c r="M321">
        <v>1</v>
      </c>
      <c r="N321">
        <v>1</v>
      </c>
      <c r="O321" s="27" t="s">
        <v>1485</v>
      </c>
      <c r="P321" t="s">
        <v>1554</v>
      </c>
      <c r="Q321" t="s">
        <v>1502</v>
      </c>
      <c r="R321">
        <v>214</v>
      </c>
      <c r="S321">
        <v>2</v>
      </c>
      <c r="T321">
        <f>SUM(data[[#This Row],[heb]:[other]])</f>
        <v>1</v>
      </c>
      <c r="V321" s="27" t="s">
        <v>1581</v>
      </c>
    </row>
    <row r="322" spans="1:23" ht="153" x14ac:dyDescent="0.2">
      <c r="A322" s="1" t="s">
        <v>318</v>
      </c>
      <c r="B322" s="4" t="s">
        <v>319</v>
      </c>
      <c r="C322" s="5" t="s">
        <v>15</v>
      </c>
      <c r="F322">
        <v>1</v>
      </c>
      <c r="H322" s="8">
        <f>IFERROR(IF(SEARCH(_xlfn.UNICHAR(64335),data[[#This Row],[huntington_115_gt]])&gt;0,1,0),0)</f>
        <v>0</v>
      </c>
      <c r="I322">
        <f>LEN(data[[#This Row],[control]])</f>
        <v>6</v>
      </c>
      <c r="J322">
        <f>IF(data[[#This Row],[calc_ocr]]=data[[#This Row],[control]],0,1)</f>
        <v>1</v>
      </c>
      <c r="K322" t="s">
        <v>319</v>
      </c>
      <c r="L322" t="s">
        <v>318</v>
      </c>
      <c r="M322">
        <v>1</v>
      </c>
      <c r="N322">
        <v>1</v>
      </c>
      <c r="O322" s="27" t="s">
        <v>1485</v>
      </c>
      <c r="P322" t="s">
        <v>1478</v>
      </c>
      <c r="Q322" t="s">
        <v>1374</v>
      </c>
      <c r="R322">
        <v>214</v>
      </c>
      <c r="S322">
        <v>3</v>
      </c>
      <c r="T322">
        <f>SUM(data[[#This Row],[heb]:[other]])</f>
        <v>1</v>
      </c>
      <c r="V322" s="29" t="s">
        <v>1730</v>
      </c>
      <c r="W322" s="27">
        <v>1</v>
      </c>
    </row>
    <row r="323" spans="1:23" x14ac:dyDescent="0.2">
      <c r="A323" s="1" t="s">
        <v>1278</v>
      </c>
      <c r="B323" s="1" t="s">
        <v>320</v>
      </c>
      <c r="C323" s="5" t="s">
        <v>15</v>
      </c>
      <c r="E323">
        <v>1</v>
      </c>
      <c r="H323" s="8">
        <f>IFERROR(IF(SEARCH(_xlfn.UNICHAR(64335),data[[#This Row],[huntington_115_gt]])&gt;0,1,0),0)</f>
        <v>0</v>
      </c>
      <c r="I323">
        <f>LEN(data[[#This Row],[control]])</f>
        <v>4</v>
      </c>
      <c r="J323">
        <f>IF(data[[#This Row],[calc_ocr]]=data[[#This Row],[control]],0,1)</f>
        <v>0</v>
      </c>
      <c r="K323" t="s">
        <v>320</v>
      </c>
      <c r="L323" t="s">
        <v>320</v>
      </c>
      <c r="M323">
        <v>1</v>
      </c>
      <c r="R323">
        <v>214</v>
      </c>
      <c r="S323">
        <v>4</v>
      </c>
      <c r="T323">
        <f>SUM(data[[#This Row],[heb]:[other]])</f>
        <v>1</v>
      </c>
    </row>
    <row r="324" spans="1:23" x14ac:dyDescent="0.2">
      <c r="A324" s="1" t="s">
        <v>2</v>
      </c>
      <c r="B324" s="1" t="s">
        <v>2</v>
      </c>
      <c r="F324">
        <v>1</v>
      </c>
      <c r="H324" s="8">
        <f>IFERROR(IF(SEARCH(_xlfn.UNICHAR(64335),data[[#This Row],[huntington_115_gt]])&gt;0,1,0),0)</f>
        <v>1</v>
      </c>
      <c r="I324">
        <f>LEN(data[[#This Row],[control]])</f>
        <v>1</v>
      </c>
      <c r="J324">
        <f>IF(data[[#This Row],[calc_ocr]]=data[[#This Row],[control]],0,1)</f>
        <v>0</v>
      </c>
      <c r="K324" t="s">
        <v>2</v>
      </c>
      <c r="L324" t="s">
        <v>2</v>
      </c>
      <c r="M324">
        <v>1</v>
      </c>
      <c r="R324">
        <v>214</v>
      </c>
      <c r="S324">
        <v>5</v>
      </c>
      <c r="T324">
        <f>SUM(data[[#This Row],[heb]:[other]])</f>
        <v>1</v>
      </c>
    </row>
    <row r="325" spans="1:23" x14ac:dyDescent="0.2">
      <c r="A325" s="1" t="s">
        <v>321</v>
      </c>
      <c r="B325" s="1" t="s">
        <v>321</v>
      </c>
      <c r="E325">
        <v>1</v>
      </c>
      <c r="H325" s="8">
        <f>IFERROR(IF(SEARCH(_xlfn.UNICHAR(64335),data[[#This Row],[huntington_115_gt]])&gt;0,1,0),0)</f>
        <v>0</v>
      </c>
      <c r="I325">
        <f>LEN(data[[#This Row],[control]])</f>
        <v>5</v>
      </c>
      <c r="J325">
        <f>IF(data[[#This Row],[calc_ocr]]=data[[#This Row],[control]],0,1)</f>
        <v>0</v>
      </c>
      <c r="K325" t="s">
        <v>321</v>
      </c>
      <c r="L325" t="s">
        <v>321</v>
      </c>
      <c r="M325">
        <v>1</v>
      </c>
      <c r="R325">
        <v>214</v>
      </c>
      <c r="S325">
        <v>6</v>
      </c>
      <c r="T325">
        <f>SUM(data[[#This Row],[heb]:[other]])</f>
        <v>1</v>
      </c>
    </row>
    <row r="326" spans="1:23" x14ac:dyDescent="0.2">
      <c r="A326" s="1" t="s">
        <v>1279</v>
      </c>
      <c r="B326" s="1" t="s">
        <v>322</v>
      </c>
      <c r="C326" s="5" t="s">
        <v>15</v>
      </c>
      <c r="E326">
        <v>1</v>
      </c>
      <c r="H326" s="8">
        <f>IFERROR(IF(SEARCH(_xlfn.UNICHAR(64335),data[[#This Row],[huntington_115_gt]])&gt;0,1,0),0)</f>
        <v>0</v>
      </c>
      <c r="I326">
        <f>LEN(data[[#This Row],[control]])</f>
        <v>4</v>
      </c>
      <c r="J326">
        <f>IF(data[[#This Row],[calc_ocr]]=data[[#This Row],[control]],0,1)</f>
        <v>0</v>
      </c>
      <c r="K326" t="s">
        <v>322</v>
      </c>
      <c r="L326" t="s">
        <v>322</v>
      </c>
      <c r="M326">
        <v>1</v>
      </c>
      <c r="R326">
        <v>214</v>
      </c>
      <c r="S326">
        <v>7</v>
      </c>
      <c r="T326">
        <f>SUM(data[[#This Row],[heb]:[other]])</f>
        <v>1</v>
      </c>
    </row>
    <row r="327" spans="1:23" x14ac:dyDescent="0.2">
      <c r="A327" s="1" t="s">
        <v>323</v>
      </c>
      <c r="B327" s="1" t="s">
        <v>323</v>
      </c>
      <c r="E327">
        <v>1</v>
      </c>
      <c r="H327" s="8">
        <f>IFERROR(IF(SEARCH(_xlfn.UNICHAR(64335),data[[#This Row],[huntington_115_gt]])&gt;0,1,0),0)</f>
        <v>0</v>
      </c>
      <c r="I327">
        <f>LEN(data[[#This Row],[control]])</f>
        <v>6</v>
      </c>
      <c r="J327">
        <f>IF(data[[#This Row],[calc_ocr]]=data[[#This Row],[control]],0,1)</f>
        <v>0</v>
      </c>
      <c r="K327" t="s">
        <v>323</v>
      </c>
      <c r="L327" t="s">
        <v>323</v>
      </c>
      <c r="M327">
        <v>1</v>
      </c>
      <c r="R327">
        <v>214</v>
      </c>
      <c r="S327">
        <v>8</v>
      </c>
      <c r="T327">
        <f>SUM(data[[#This Row],[heb]:[other]])</f>
        <v>1</v>
      </c>
    </row>
    <row r="328" spans="1:23" x14ac:dyDescent="0.2">
      <c r="A328" s="1" t="s">
        <v>46</v>
      </c>
      <c r="B328" s="1" t="s">
        <v>47</v>
      </c>
      <c r="C328" s="5" t="s">
        <v>15</v>
      </c>
      <c r="G328">
        <v>1</v>
      </c>
      <c r="H328" s="8">
        <f>IFERROR(IF(SEARCH(_xlfn.UNICHAR(64335),data[[#This Row],[huntington_115_gt]])&gt;0,1,0),0)</f>
        <v>0</v>
      </c>
      <c r="I328">
        <f>LEN(data[[#This Row],[control]])</f>
        <v>4</v>
      </c>
      <c r="J328">
        <f>IF(data[[#This Row],[calc_ocr]]=data[[#This Row],[control]],0,1)</f>
        <v>1</v>
      </c>
      <c r="K328" t="s">
        <v>47</v>
      </c>
      <c r="L328" t="s">
        <v>46</v>
      </c>
      <c r="M328">
        <v>1</v>
      </c>
      <c r="N328">
        <v>1</v>
      </c>
      <c r="O328" s="27" t="s">
        <v>1460</v>
      </c>
      <c r="P328" t="s">
        <v>1557</v>
      </c>
      <c r="Q328" t="s">
        <v>1503</v>
      </c>
      <c r="R328">
        <v>214</v>
      </c>
      <c r="S328">
        <v>9</v>
      </c>
      <c r="T328">
        <f>SUM(data[[#This Row],[heb]:[other]])</f>
        <v>1</v>
      </c>
      <c r="W328" s="27">
        <v>1</v>
      </c>
    </row>
    <row r="329" spans="1:23" x14ac:dyDescent="0.2">
      <c r="A329" s="1" t="s">
        <v>132</v>
      </c>
      <c r="B329" s="1" t="s">
        <v>132</v>
      </c>
      <c r="E329">
        <v>1</v>
      </c>
      <c r="H329" s="8">
        <f>IFERROR(IF(SEARCH(_xlfn.UNICHAR(64335),data[[#This Row],[huntington_115_gt]])&gt;0,1,0),0)</f>
        <v>0</v>
      </c>
      <c r="I329">
        <f>LEN(data[[#This Row],[control]])</f>
        <v>6</v>
      </c>
      <c r="J329">
        <f>IF(data[[#This Row],[calc_ocr]]=data[[#This Row],[control]],0,1)</f>
        <v>0</v>
      </c>
      <c r="K329" t="s">
        <v>132</v>
      </c>
      <c r="L329" t="s">
        <v>132</v>
      </c>
      <c r="M329">
        <v>1</v>
      </c>
      <c r="R329">
        <v>214</v>
      </c>
      <c r="S329">
        <v>10</v>
      </c>
      <c r="T329">
        <f>SUM(data[[#This Row],[heb]:[other]])</f>
        <v>1</v>
      </c>
    </row>
    <row r="330" spans="1:23" x14ac:dyDescent="0.2">
      <c r="A330" s="1" t="s">
        <v>134</v>
      </c>
      <c r="B330" s="1" t="s">
        <v>134</v>
      </c>
      <c r="D330">
        <v>1</v>
      </c>
      <c r="H330" s="8">
        <f>IFERROR(IF(SEARCH(_xlfn.UNICHAR(64335),data[[#This Row],[huntington_115_gt]])&gt;0,1,0),0)</f>
        <v>0</v>
      </c>
      <c r="I330">
        <f>LEN(data[[#This Row],[control]])</f>
        <v>3</v>
      </c>
      <c r="J330">
        <f>IF(data[[#This Row],[calc_ocr]]=data[[#This Row],[control]],0,1)</f>
        <v>0</v>
      </c>
      <c r="K330" t="s">
        <v>134</v>
      </c>
      <c r="L330" t="s">
        <v>134</v>
      </c>
      <c r="M330">
        <v>1</v>
      </c>
      <c r="R330">
        <v>214</v>
      </c>
      <c r="S330">
        <v>11</v>
      </c>
      <c r="T330">
        <f>SUM(data[[#This Row],[heb]:[other]])</f>
        <v>1</v>
      </c>
    </row>
    <row r="331" spans="1:23" x14ac:dyDescent="0.2">
      <c r="A331" s="1" t="s">
        <v>324</v>
      </c>
      <c r="B331" s="1" t="s">
        <v>325</v>
      </c>
      <c r="C331" s="6" t="s">
        <v>49</v>
      </c>
      <c r="G331">
        <v>1</v>
      </c>
      <c r="H331" s="8">
        <f>IFERROR(IF(SEARCH(_xlfn.UNICHAR(64335),data[[#This Row],[huntington_115_gt]])&gt;0,1,0),0)</f>
        <v>0</v>
      </c>
      <c r="I331">
        <f>LEN(data[[#This Row],[control]])</f>
        <v>5</v>
      </c>
      <c r="J331">
        <f>IF(data[[#This Row],[calc_ocr]]=data[[#This Row],[control]],0,1)</f>
        <v>1</v>
      </c>
      <c r="K331" t="s">
        <v>325</v>
      </c>
      <c r="L331" t="s">
        <v>324</v>
      </c>
      <c r="M331">
        <v>1</v>
      </c>
      <c r="N331">
        <v>1</v>
      </c>
      <c r="O331" s="27" t="s">
        <v>1460</v>
      </c>
      <c r="P331" t="s">
        <v>1557</v>
      </c>
      <c r="Q331" t="s">
        <v>1504</v>
      </c>
      <c r="R331">
        <v>214</v>
      </c>
      <c r="S331">
        <v>12</v>
      </c>
      <c r="T331">
        <f>SUM(data[[#This Row],[heb]:[other]])</f>
        <v>1</v>
      </c>
      <c r="W331" s="27">
        <v>1</v>
      </c>
    </row>
    <row r="332" spans="1:23" x14ac:dyDescent="0.2">
      <c r="A332" s="1" t="s">
        <v>143</v>
      </c>
      <c r="B332" s="1" t="s">
        <v>143</v>
      </c>
      <c r="D332">
        <v>1</v>
      </c>
      <c r="H332" s="8">
        <f>IFERROR(IF(SEARCH(_xlfn.UNICHAR(64335),data[[#This Row],[huntington_115_gt]])&gt;0,1,0),0)</f>
        <v>0</v>
      </c>
      <c r="I332">
        <f>LEN(data[[#This Row],[control]])</f>
        <v>5</v>
      </c>
      <c r="J332">
        <f>IF(data[[#This Row],[calc_ocr]]=data[[#This Row],[control]],0,1)</f>
        <v>0</v>
      </c>
      <c r="K332" t="s">
        <v>143</v>
      </c>
      <c r="L332" t="s">
        <v>143</v>
      </c>
      <c r="M332">
        <v>1</v>
      </c>
      <c r="R332">
        <v>214</v>
      </c>
      <c r="S332">
        <v>13</v>
      </c>
      <c r="T332">
        <f>SUM(data[[#This Row],[heb]:[other]])</f>
        <v>1</v>
      </c>
    </row>
    <row r="333" spans="1:23" x14ac:dyDescent="0.2">
      <c r="A333" s="1" t="s">
        <v>107</v>
      </c>
      <c r="B333" s="1" t="s">
        <v>326</v>
      </c>
      <c r="C333" s="6" t="s">
        <v>49</v>
      </c>
      <c r="D333">
        <v>1</v>
      </c>
      <c r="H333" s="8">
        <f>IFERROR(IF(SEARCH(_xlfn.UNICHAR(64335),data[[#This Row],[huntington_115_gt]])&gt;0,1,0),0)</f>
        <v>0</v>
      </c>
      <c r="I333">
        <f>LEN(data[[#This Row],[control]])</f>
        <v>7</v>
      </c>
      <c r="J333">
        <f>IF(data[[#This Row],[calc_ocr]]=data[[#This Row],[control]],0,1)</f>
        <v>1</v>
      </c>
      <c r="K333" t="s">
        <v>326</v>
      </c>
      <c r="L333" t="s">
        <v>1382</v>
      </c>
      <c r="M333">
        <v>2</v>
      </c>
      <c r="N333">
        <v>2</v>
      </c>
      <c r="O333" s="27" t="s">
        <v>1485</v>
      </c>
      <c r="P333" t="s">
        <v>1582</v>
      </c>
      <c r="Q333" t="s">
        <v>1584</v>
      </c>
      <c r="R333">
        <v>214</v>
      </c>
      <c r="S333">
        <v>14</v>
      </c>
      <c r="T333">
        <f>SUM(data[[#This Row],[heb]:[other]])</f>
        <v>1</v>
      </c>
      <c r="W333" s="27">
        <v>1</v>
      </c>
    </row>
    <row r="334" spans="1:23" x14ac:dyDescent="0.2">
      <c r="A334" s="1" t="s">
        <v>327</v>
      </c>
      <c r="B334" s="1" t="s">
        <v>327</v>
      </c>
      <c r="E334">
        <v>1</v>
      </c>
      <c r="H334" s="8">
        <f>IFERROR(IF(SEARCH(_xlfn.UNICHAR(64335),data[[#This Row],[huntington_115_gt]])&gt;0,1,0),0)</f>
        <v>1</v>
      </c>
      <c r="I334">
        <f>LEN(data[[#This Row],[control]])</f>
        <v>3</v>
      </c>
      <c r="J334">
        <f>IF(data[[#This Row],[calc_ocr]]=data[[#This Row],[control]],0,1)</f>
        <v>0</v>
      </c>
      <c r="K334" t="s">
        <v>327</v>
      </c>
      <c r="L334" t="s">
        <v>327</v>
      </c>
      <c r="M334">
        <v>1</v>
      </c>
      <c r="R334">
        <v>214</v>
      </c>
      <c r="S334">
        <v>16</v>
      </c>
      <c r="T334">
        <f>SUM(data[[#This Row],[heb]:[other]])</f>
        <v>1</v>
      </c>
    </row>
    <row r="335" spans="1:23" x14ac:dyDescent="0.2">
      <c r="A335" s="1" t="s">
        <v>328</v>
      </c>
      <c r="B335" s="1" t="s">
        <v>328</v>
      </c>
      <c r="E335">
        <v>1</v>
      </c>
      <c r="H335" s="8">
        <f>IFERROR(IF(SEARCH(_xlfn.UNICHAR(64335),data[[#This Row],[huntington_115_gt]])&gt;0,1,0),0)</f>
        <v>0</v>
      </c>
      <c r="I335">
        <f>LEN(data[[#This Row],[control]])</f>
        <v>4</v>
      </c>
      <c r="J335">
        <f>IF(data[[#This Row],[calc_ocr]]=data[[#This Row],[control]],0,1)</f>
        <v>0</v>
      </c>
      <c r="K335" t="s">
        <v>328</v>
      </c>
      <c r="L335" t="s">
        <v>328</v>
      </c>
      <c r="M335">
        <v>1</v>
      </c>
      <c r="R335">
        <v>214</v>
      </c>
      <c r="S335">
        <v>17</v>
      </c>
      <c r="T335">
        <f>SUM(data[[#This Row],[heb]:[other]])</f>
        <v>1</v>
      </c>
    </row>
    <row r="336" spans="1:23" x14ac:dyDescent="0.2">
      <c r="A336" s="1" t="s">
        <v>329</v>
      </c>
      <c r="B336" s="1" t="s">
        <v>329</v>
      </c>
      <c r="F336">
        <v>1</v>
      </c>
      <c r="H336" s="8">
        <f>IFERROR(IF(SEARCH(_xlfn.UNICHAR(64335),data[[#This Row],[huntington_115_gt]])&gt;0,1,0),0)</f>
        <v>0</v>
      </c>
      <c r="I336">
        <f>LEN(data[[#This Row],[control]])</f>
        <v>2</v>
      </c>
      <c r="J336">
        <f>IF(data[[#This Row],[calc_ocr]]=data[[#This Row],[control]],0,1)</f>
        <v>0</v>
      </c>
      <c r="K336" t="s">
        <v>329</v>
      </c>
      <c r="L336" t="s">
        <v>329</v>
      </c>
      <c r="M336">
        <v>1</v>
      </c>
      <c r="R336">
        <v>214</v>
      </c>
      <c r="S336">
        <v>18</v>
      </c>
      <c r="T336">
        <f>SUM(data[[#This Row],[heb]:[other]])</f>
        <v>1</v>
      </c>
    </row>
    <row r="337" spans="1:23" ht="114.75" x14ac:dyDescent="0.2">
      <c r="A337" s="1" t="s">
        <v>330</v>
      </c>
      <c r="B337" s="1" t="s">
        <v>331</v>
      </c>
      <c r="C337" s="6" t="s">
        <v>49</v>
      </c>
      <c r="F337">
        <v>1</v>
      </c>
      <c r="H337" s="8">
        <f>IFERROR(IF(SEARCH(_xlfn.UNICHAR(64335),data[[#This Row],[huntington_115_gt]])&gt;0,1,0),0)</f>
        <v>0</v>
      </c>
      <c r="I337">
        <f>LEN(data[[#This Row],[control]])</f>
        <v>8</v>
      </c>
      <c r="J337">
        <f>IF(data[[#This Row],[calc_ocr]]=data[[#This Row],[control]],0,1)</f>
        <v>1</v>
      </c>
      <c r="K337" t="s">
        <v>331</v>
      </c>
      <c r="L337" t="s">
        <v>1383</v>
      </c>
      <c r="M337">
        <v>2</v>
      </c>
      <c r="N337">
        <v>2</v>
      </c>
      <c r="O337" s="27" t="s">
        <v>1485</v>
      </c>
      <c r="P337" t="s">
        <v>1582</v>
      </c>
      <c r="Q337" s="35" t="s">
        <v>1584</v>
      </c>
      <c r="R337">
        <v>214</v>
      </c>
      <c r="S337">
        <v>19</v>
      </c>
      <c r="T337">
        <f>SUM(data[[#This Row],[heb]:[other]])</f>
        <v>1</v>
      </c>
      <c r="V337" s="34" t="s">
        <v>1583</v>
      </c>
      <c r="W337" s="27">
        <v>1</v>
      </c>
    </row>
    <row r="338" spans="1:23" x14ac:dyDescent="0.2">
      <c r="A338" s="1" t="s">
        <v>327</v>
      </c>
      <c r="B338" s="1" t="s">
        <v>327</v>
      </c>
      <c r="E338">
        <v>1</v>
      </c>
      <c r="H338" s="8">
        <f>IFERROR(IF(SEARCH(_xlfn.UNICHAR(64335),data[[#This Row],[huntington_115_gt]])&gt;0,1,0),0)</f>
        <v>1</v>
      </c>
      <c r="I338">
        <f>LEN(data[[#This Row],[control]])</f>
        <v>3</v>
      </c>
      <c r="J338">
        <f>IF(data[[#This Row],[calc_ocr]]=data[[#This Row],[control]],0,1)</f>
        <v>0</v>
      </c>
      <c r="K338" t="s">
        <v>327</v>
      </c>
      <c r="L338" t="s">
        <v>327</v>
      </c>
      <c r="M338">
        <v>1</v>
      </c>
      <c r="R338">
        <v>214</v>
      </c>
      <c r="S338">
        <v>21</v>
      </c>
      <c r="T338">
        <f>SUM(data[[#This Row],[heb]:[other]])</f>
        <v>1</v>
      </c>
    </row>
    <row r="339" spans="1:23" x14ac:dyDescent="0.2">
      <c r="A339" s="1" t="s">
        <v>332</v>
      </c>
      <c r="B339" s="1" t="s">
        <v>332</v>
      </c>
      <c r="E339">
        <v>1</v>
      </c>
      <c r="H339" s="8">
        <f>IFERROR(IF(SEARCH(_xlfn.UNICHAR(64335),data[[#This Row],[huntington_115_gt]])&gt;0,1,0),0)</f>
        <v>0</v>
      </c>
      <c r="I339">
        <f>LEN(data[[#This Row],[control]])</f>
        <v>5</v>
      </c>
      <c r="J339">
        <f>IF(data[[#This Row],[calc_ocr]]=data[[#This Row],[control]],0,1)</f>
        <v>0</v>
      </c>
      <c r="K339" t="s">
        <v>332</v>
      </c>
      <c r="L339" t="s">
        <v>332</v>
      </c>
      <c r="M339">
        <v>1</v>
      </c>
      <c r="R339">
        <v>214</v>
      </c>
      <c r="S339">
        <v>22</v>
      </c>
      <c r="T339">
        <f>SUM(data[[#This Row],[heb]:[other]])</f>
        <v>1</v>
      </c>
    </row>
    <row r="340" spans="1:23" x14ac:dyDescent="0.2">
      <c r="A340" s="1" t="s">
        <v>333</v>
      </c>
      <c r="B340" s="1" t="s">
        <v>333</v>
      </c>
      <c r="D340">
        <v>1</v>
      </c>
      <c r="H340" s="8">
        <f>IFERROR(IF(SEARCH(_xlfn.UNICHAR(64335),data[[#This Row],[huntington_115_gt]])&gt;0,1,0),0)</f>
        <v>0</v>
      </c>
      <c r="I340">
        <f>LEN(data[[#This Row],[control]])</f>
        <v>2</v>
      </c>
      <c r="J340">
        <f>IF(data[[#This Row],[calc_ocr]]=data[[#This Row],[control]],0,1)</f>
        <v>0</v>
      </c>
      <c r="K340" t="s">
        <v>333</v>
      </c>
      <c r="L340" t="s">
        <v>333</v>
      </c>
      <c r="M340">
        <v>1</v>
      </c>
      <c r="R340">
        <v>214</v>
      </c>
      <c r="S340">
        <v>23</v>
      </c>
      <c r="T340">
        <f>SUM(data[[#This Row],[heb]:[other]])</f>
        <v>1</v>
      </c>
    </row>
    <row r="341" spans="1:23" x14ac:dyDescent="0.2">
      <c r="A341" s="1" t="s">
        <v>334</v>
      </c>
      <c r="B341" s="4" t="s">
        <v>335</v>
      </c>
      <c r="C341" s="6" t="s">
        <v>49</v>
      </c>
      <c r="D341">
        <v>1</v>
      </c>
      <c r="H341" s="8">
        <f>IFERROR(IF(SEARCH(_xlfn.UNICHAR(64335),data[[#This Row],[huntington_115_gt]])&gt;0,1,0),0)</f>
        <v>0</v>
      </c>
      <c r="I341">
        <f>LEN(data[[#This Row],[control]])</f>
        <v>5</v>
      </c>
      <c r="J341">
        <f>IF(data[[#This Row],[calc_ocr]]=data[[#This Row],[control]],0,1)</f>
        <v>1</v>
      </c>
      <c r="K341" t="s">
        <v>335</v>
      </c>
      <c r="L341" t="s">
        <v>334</v>
      </c>
      <c r="M341">
        <v>1</v>
      </c>
      <c r="N341">
        <v>2</v>
      </c>
      <c r="O341" s="27" t="s">
        <v>1485</v>
      </c>
      <c r="P341" t="s">
        <v>1478</v>
      </c>
      <c r="Q341" t="s">
        <v>1731</v>
      </c>
      <c r="R341">
        <v>214</v>
      </c>
      <c r="S341">
        <v>24</v>
      </c>
      <c r="T341">
        <f>SUM(data[[#This Row],[heb]:[other]])</f>
        <v>1</v>
      </c>
      <c r="V341" s="27" t="s">
        <v>1585</v>
      </c>
    </row>
    <row r="342" spans="1:23" x14ac:dyDescent="0.2">
      <c r="A342" s="1" t="s">
        <v>54</v>
      </c>
      <c r="B342" s="1" t="s">
        <v>54</v>
      </c>
      <c r="G342">
        <v>1</v>
      </c>
      <c r="H342" s="8">
        <f>IFERROR(IF(SEARCH(_xlfn.UNICHAR(64335),data[[#This Row],[huntington_115_gt]])&gt;0,1,0),0)</f>
        <v>0</v>
      </c>
      <c r="I342">
        <f>LEN(data[[#This Row],[control]])</f>
        <v>4</v>
      </c>
      <c r="J342">
        <f>IF(data[[#This Row],[calc_ocr]]=data[[#This Row],[control]],0,1)</f>
        <v>0</v>
      </c>
      <c r="K342" t="s">
        <v>54</v>
      </c>
      <c r="L342" t="s">
        <v>54</v>
      </c>
      <c r="M342">
        <v>1</v>
      </c>
      <c r="R342">
        <v>214</v>
      </c>
      <c r="S342">
        <v>25</v>
      </c>
      <c r="T342">
        <f>SUM(data[[#This Row],[heb]:[other]])</f>
        <v>1</v>
      </c>
    </row>
    <row r="343" spans="1:23" x14ac:dyDescent="0.2">
      <c r="A343" s="1" t="s">
        <v>336</v>
      </c>
      <c r="B343" s="1" t="s">
        <v>336</v>
      </c>
      <c r="E343">
        <v>1</v>
      </c>
      <c r="H343" s="8">
        <f>IFERROR(IF(SEARCH(_xlfn.UNICHAR(64335),data[[#This Row],[huntington_115_gt]])&gt;0,1,0),0)</f>
        <v>1</v>
      </c>
      <c r="I343">
        <f>LEN(data[[#This Row],[control]])</f>
        <v>3</v>
      </c>
      <c r="J343">
        <f>IF(data[[#This Row],[calc_ocr]]=data[[#This Row],[control]],0,1)</f>
        <v>0</v>
      </c>
      <c r="K343" t="s">
        <v>336</v>
      </c>
      <c r="L343" t="s">
        <v>336</v>
      </c>
      <c r="M343">
        <v>1</v>
      </c>
      <c r="R343">
        <v>214</v>
      </c>
      <c r="S343">
        <v>26</v>
      </c>
      <c r="T343">
        <f>SUM(data[[#This Row],[heb]:[other]])</f>
        <v>1</v>
      </c>
    </row>
    <row r="344" spans="1:23" ht="63.75" x14ac:dyDescent="0.2">
      <c r="A344" s="1" t="s">
        <v>337</v>
      </c>
      <c r="B344" s="1" t="s">
        <v>338</v>
      </c>
      <c r="C344" s="5" t="s">
        <v>15</v>
      </c>
      <c r="E344">
        <v>1</v>
      </c>
      <c r="H344" s="8">
        <f>IFERROR(IF(SEARCH(_xlfn.UNICHAR(64335),data[[#This Row],[huntington_115_gt]])&gt;0,1,0),0)</f>
        <v>0</v>
      </c>
      <c r="I344">
        <f>LEN(data[[#This Row],[control]])</f>
        <v>3</v>
      </c>
      <c r="J344">
        <f>IF(data[[#This Row],[calc_ocr]]=data[[#This Row],[control]],0,1)</f>
        <v>1</v>
      </c>
      <c r="K344" t="s">
        <v>338</v>
      </c>
      <c r="L344" t="s">
        <v>337</v>
      </c>
      <c r="M344">
        <v>1</v>
      </c>
      <c r="N344">
        <v>1</v>
      </c>
      <c r="O344" s="27" t="s">
        <v>1482</v>
      </c>
      <c r="P344" t="s">
        <v>1477</v>
      </c>
      <c r="Q344" t="s">
        <v>1732</v>
      </c>
      <c r="R344">
        <v>214</v>
      </c>
      <c r="S344">
        <v>27</v>
      </c>
      <c r="T344">
        <f>SUM(data[[#This Row],[heb]:[other]])</f>
        <v>1</v>
      </c>
      <c r="V344" s="27" t="s">
        <v>1586</v>
      </c>
      <c r="W344" s="27">
        <v>1</v>
      </c>
    </row>
    <row r="345" spans="1:23" x14ac:dyDescent="0.2">
      <c r="A345" s="1" t="s">
        <v>1286</v>
      </c>
      <c r="B345" s="4" t="s">
        <v>339</v>
      </c>
      <c r="C345" s="6" t="s">
        <v>49</v>
      </c>
      <c r="E345">
        <v>1</v>
      </c>
      <c r="H345" s="8">
        <f>IFERROR(IF(SEARCH(_xlfn.UNICHAR(64335),data[[#This Row],[huntington_115_gt]])&gt;0,1,0),0)</f>
        <v>0</v>
      </c>
      <c r="I345">
        <f>LEN(data[[#This Row],[control]])</f>
        <v>3</v>
      </c>
      <c r="J345">
        <f>IF(data[[#This Row],[calc_ocr]]=data[[#This Row],[control]],0,1)</f>
        <v>1</v>
      </c>
      <c r="K345" t="s">
        <v>339</v>
      </c>
      <c r="L345" t="s">
        <v>1413</v>
      </c>
      <c r="M345">
        <v>1</v>
      </c>
      <c r="N345">
        <v>1</v>
      </c>
      <c r="O345" s="27" t="s">
        <v>1485</v>
      </c>
      <c r="P345" t="s">
        <v>1481</v>
      </c>
      <c r="Q345" t="s">
        <v>1505</v>
      </c>
      <c r="R345">
        <v>214</v>
      </c>
      <c r="S345">
        <v>28</v>
      </c>
      <c r="T345">
        <f>SUM(data[[#This Row],[heb]:[other]])</f>
        <v>1</v>
      </c>
    </row>
    <row r="346" spans="1:23" x14ac:dyDescent="0.2">
      <c r="A346" s="1" t="s">
        <v>2</v>
      </c>
      <c r="B346" s="1" t="s">
        <v>2</v>
      </c>
      <c r="F346">
        <v>1</v>
      </c>
      <c r="H346" s="8">
        <f>IFERROR(IF(SEARCH(_xlfn.UNICHAR(64335),data[[#This Row],[huntington_115_gt]])&gt;0,1,0),0)</f>
        <v>1</v>
      </c>
      <c r="I346">
        <f>LEN(data[[#This Row],[control]])</f>
        <v>1</v>
      </c>
      <c r="J346">
        <f>IF(data[[#This Row],[calc_ocr]]=data[[#This Row],[control]],0,1)</f>
        <v>0</v>
      </c>
      <c r="K346" t="s">
        <v>2</v>
      </c>
      <c r="L346" t="s">
        <v>2</v>
      </c>
      <c r="M346">
        <v>1</v>
      </c>
      <c r="R346">
        <v>214</v>
      </c>
      <c r="S346">
        <v>29</v>
      </c>
      <c r="T346">
        <f>SUM(data[[#This Row],[heb]:[other]])</f>
        <v>1</v>
      </c>
    </row>
    <row r="347" spans="1:23" x14ac:dyDescent="0.2">
      <c r="A347" s="1" t="s">
        <v>340</v>
      </c>
      <c r="B347" s="1" t="s">
        <v>340</v>
      </c>
      <c r="E347">
        <v>1</v>
      </c>
      <c r="H347" s="8">
        <f>IFERROR(IF(SEARCH(_xlfn.UNICHAR(64335),data[[#This Row],[huntington_115_gt]])&gt;0,1,0),0)</f>
        <v>0</v>
      </c>
      <c r="I347">
        <f>LEN(data[[#This Row],[control]])</f>
        <v>3</v>
      </c>
      <c r="J347">
        <f>IF(data[[#This Row],[calc_ocr]]=data[[#This Row],[control]],0,1)</f>
        <v>0</v>
      </c>
      <c r="K347" t="s">
        <v>340</v>
      </c>
      <c r="L347" t="s">
        <v>340</v>
      </c>
      <c r="M347">
        <v>1</v>
      </c>
      <c r="R347">
        <v>214</v>
      </c>
      <c r="S347">
        <v>30</v>
      </c>
      <c r="T347">
        <f>SUM(data[[#This Row],[heb]:[other]])</f>
        <v>1</v>
      </c>
    </row>
    <row r="348" spans="1:23" x14ac:dyDescent="0.2">
      <c r="A348" s="1" t="s">
        <v>2</v>
      </c>
      <c r="B348" s="1" t="s">
        <v>2</v>
      </c>
      <c r="F348">
        <v>1</v>
      </c>
      <c r="H348" s="8">
        <f>IFERROR(IF(SEARCH(_xlfn.UNICHAR(64335),data[[#This Row],[huntington_115_gt]])&gt;0,1,0),0)</f>
        <v>1</v>
      </c>
      <c r="I348">
        <f>LEN(data[[#This Row],[control]])</f>
        <v>1</v>
      </c>
      <c r="J348">
        <f>IF(data[[#This Row],[calc_ocr]]=data[[#This Row],[control]],0,1)</f>
        <v>0</v>
      </c>
      <c r="K348" t="s">
        <v>2</v>
      </c>
      <c r="L348" t="s">
        <v>2</v>
      </c>
      <c r="M348">
        <v>1</v>
      </c>
      <c r="R348">
        <v>214</v>
      </c>
      <c r="S348">
        <v>31</v>
      </c>
      <c r="T348">
        <f>SUM(data[[#This Row],[heb]:[other]])</f>
        <v>1</v>
      </c>
    </row>
    <row r="349" spans="1:23" x14ac:dyDescent="0.2">
      <c r="A349" s="1" t="s">
        <v>341</v>
      </c>
      <c r="B349" s="4" t="s">
        <v>342</v>
      </c>
      <c r="C349" s="5" t="s">
        <v>15</v>
      </c>
      <c r="E349">
        <v>1</v>
      </c>
      <c r="H349" s="8">
        <f>IFERROR(IF(SEARCH(_xlfn.UNICHAR(64335),data[[#This Row],[huntington_115_gt]])&gt;0,1,0),0)</f>
        <v>0</v>
      </c>
      <c r="I349">
        <f>LEN(data[[#This Row],[control]])</f>
        <v>5</v>
      </c>
      <c r="J349">
        <f>IF(data[[#This Row],[calc_ocr]]=data[[#This Row],[control]],0,1)</f>
        <v>1</v>
      </c>
      <c r="K349" t="s">
        <v>342</v>
      </c>
      <c r="L349" t="s">
        <v>341</v>
      </c>
      <c r="M349">
        <v>1</v>
      </c>
      <c r="N349">
        <v>1</v>
      </c>
      <c r="O349" s="27" t="s">
        <v>1485</v>
      </c>
      <c r="P349" t="s">
        <v>1481</v>
      </c>
      <c r="Q349" t="s">
        <v>1506</v>
      </c>
      <c r="R349">
        <v>214</v>
      </c>
      <c r="S349">
        <v>32</v>
      </c>
      <c r="T349">
        <f>SUM(data[[#This Row],[heb]:[other]])</f>
        <v>1</v>
      </c>
    </row>
    <row r="350" spans="1:23" x14ac:dyDescent="0.2">
      <c r="A350" s="1" t="s">
        <v>343</v>
      </c>
      <c r="B350" s="4" t="s">
        <v>344</v>
      </c>
      <c r="C350" s="5" t="s">
        <v>15</v>
      </c>
      <c r="E350">
        <v>1</v>
      </c>
      <c r="H350" s="8">
        <f>IFERROR(IF(SEARCH(_xlfn.UNICHAR(64335),data[[#This Row],[huntington_115_gt]])&gt;0,1,0),0)</f>
        <v>0</v>
      </c>
      <c r="I350">
        <f>LEN(data[[#This Row],[control]])</f>
        <v>5</v>
      </c>
      <c r="J350">
        <f>IF(data[[#This Row],[calc_ocr]]=data[[#This Row],[control]],0,1)</f>
        <v>1</v>
      </c>
      <c r="K350" t="s">
        <v>344</v>
      </c>
      <c r="L350" t="s">
        <v>343</v>
      </c>
      <c r="M350">
        <v>1</v>
      </c>
      <c r="N350">
        <v>1</v>
      </c>
      <c r="O350" s="27" t="s">
        <v>1485</v>
      </c>
      <c r="P350" t="s">
        <v>1481</v>
      </c>
      <c r="Q350" t="s">
        <v>1507</v>
      </c>
      <c r="R350">
        <v>214</v>
      </c>
      <c r="S350">
        <v>33</v>
      </c>
      <c r="T350">
        <f>SUM(data[[#This Row],[heb]:[other]])</f>
        <v>1</v>
      </c>
    </row>
    <row r="351" spans="1:23" x14ac:dyDescent="0.2">
      <c r="A351" s="1" t="s">
        <v>33</v>
      </c>
      <c r="B351" s="1" t="s">
        <v>33</v>
      </c>
      <c r="F351">
        <v>1</v>
      </c>
      <c r="H351" s="8">
        <f>IFERROR(IF(SEARCH(_xlfn.UNICHAR(64335),data[[#This Row],[huntington_115_gt]])&gt;0,1,0),0)</f>
        <v>0</v>
      </c>
      <c r="I351">
        <f>LEN(data[[#This Row],[control]])</f>
        <v>2</v>
      </c>
      <c r="J351">
        <f>IF(data[[#This Row],[calc_ocr]]=data[[#This Row],[control]],0,1)</f>
        <v>0</v>
      </c>
      <c r="K351" t="s">
        <v>33</v>
      </c>
      <c r="L351" t="s">
        <v>33</v>
      </c>
      <c r="M351">
        <v>1</v>
      </c>
      <c r="R351">
        <v>214</v>
      </c>
      <c r="S351">
        <v>34</v>
      </c>
      <c r="T351">
        <f>SUM(data[[#This Row],[heb]:[other]])</f>
        <v>1</v>
      </c>
    </row>
    <row r="352" spans="1:23" x14ac:dyDescent="0.2">
      <c r="A352" s="1" t="s">
        <v>345</v>
      </c>
      <c r="B352" s="1" t="s">
        <v>345</v>
      </c>
      <c r="F352">
        <v>1</v>
      </c>
      <c r="H352" s="8">
        <f>IFERROR(IF(SEARCH(_xlfn.UNICHAR(64335),data[[#This Row],[huntington_115_gt]])&gt;0,1,0),0)</f>
        <v>0</v>
      </c>
      <c r="I352">
        <f>LEN(data[[#This Row],[control]])</f>
        <v>4</v>
      </c>
      <c r="J352">
        <f>IF(data[[#This Row],[calc_ocr]]=data[[#This Row],[control]],0,1)</f>
        <v>0</v>
      </c>
      <c r="K352" t="s">
        <v>345</v>
      </c>
      <c r="L352" t="s">
        <v>345</v>
      </c>
      <c r="M352">
        <v>1</v>
      </c>
      <c r="R352">
        <v>214</v>
      </c>
      <c r="S352">
        <v>35</v>
      </c>
      <c r="T352">
        <f>SUM(data[[#This Row],[heb]:[other]])</f>
        <v>1</v>
      </c>
    </row>
    <row r="353" spans="1:20" x14ac:dyDescent="0.2">
      <c r="A353" s="1" t="s">
        <v>156</v>
      </c>
      <c r="B353" s="1" t="s">
        <v>156</v>
      </c>
      <c r="E353">
        <v>1</v>
      </c>
      <c r="H353" s="8">
        <f>IFERROR(IF(SEARCH(_xlfn.UNICHAR(64335),data[[#This Row],[huntington_115_gt]])&gt;0,1,0),0)</f>
        <v>0</v>
      </c>
      <c r="I353">
        <f>LEN(data[[#This Row],[control]])</f>
        <v>2</v>
      </c>
      <c r="J353">
        <f>IF(data[[#This Row],[calc_ocr]]=data[[#This Row],[control]],0,1)</f>
        <v>0</v>
      </c>
      <c r="K353" t="s">
        <v>156</v>
      </c>
      <c r="L353" t="s">
        <v>156</v>
      </c>
      <c r="M353">
        <v>1</v>
      </c>
      <c r="R353">
        <v>214</v>
      </c>
      <c r="S353">
        <v>36</v>
      </c>
      <c r="T353">
        <f>SUM(data[[#This Row],[heb]:[other]])</f>
        <v>1</v>
      </c>
    </row>
    <row r="354" spans="1:20" x14ac:dyDescent="0.2">
      <c r="A354" s="1" t="s">
        <v>346</v>
      </c>
      <c r="B354" s="1" t="s">
        <v>346</v>
      </c>
      <c r="F354">
        <v>1</v>
      </c>
      <c r="H354" s="8">
        <f>IFERROR(IF(SEARCH(_xlfn.UNICHAR(64335),data[[#This Row],[huntington_115_gt]])&gt;0,1,0),0)</f>
        <v>0</v>
      </c>
      <c r="I354">
        <f>LEN(data[[#This Row],[control]])</f>
        <v>4</v>
      </c>
      <c r="J354">
        <f>IF(data[[#This Row],[calc_ocr]]=data[[#This Row],[control]],0,1)</f>
        <v>0</v>
      </c>
      <c r="K354" t="s">
        <v>346</v>
      </c>
      <c r="L354" t="s">
        <v>346</v>
      </c>
      <c r="M354">
        <v>1</v>
      </c>
      <c r="R354">
        <v>214</v>
      </c>
      <c r="S354">
        <v>37</v>
      </c>
      <c r="T354">
        <f>SUM(data[[#This Row],[heb]:[other]])</f>
        <v>1</v>
      </c>
    </row>
    <row r="355" spans="1:20" x14ac:dyDescent="0.2">
      <c r="A355" s="1" t="s">
        <v>347</v>
      </c>
      <c r="B355" s="1" t="s">
        <v>348</v>
      </c>
      <c r="C355" s="6" t="s">
        <v>49</v>
      </c>
      <c r="E355">
        <v>1</v>
      </c>
      <c r="H355" s="8">
        <f>IFERROR(IF(SEARCH(_xlfn.UNICHAR(64335),data[[#This Row],[huntington_115_gt]])&gt;0,1,0),0)</f>
        <v>0</v>
      </c>
      <c r="I355">
        <f>LEN(data[[#This Row],[control]])</f>
        <v>4</v>
      </c>
      <c r="J355">
        <f>IF(data[[#This Row],[calc_ocr]]=data[[#This Row],[control]],0,1)</f>
        <v>1</v>
      </c>
      <c r="K355" t="s">
        <v>348</v>
      </c>
      <c r="L355" t="s">
        <v>347</v>
      </c>
      <c r="M355">
        <v>1</v>
      </c>
      <c r="N355">
        <v>2</v>
      </c>
      <c r="O355" s="27" t="s">
        <v>1485</v>
      </c>
      <c r="P355" t="s">
        <v>1478</v>
      </c>
      <c r="Q355" t="s">
        <v>1595</v>
      </c>
      <c r="R355">
        <v>214</v>
      </c>
      <c r="S355">
        <v>38</v>
      </c>
      <c r="T355">
        <f>SUM(data[[#This Row],[heb]:[other]])</f>
        <v>1</v>
      </c>
    </row>
    <row r="356" spans="1:20" x14ac:dyDescent="0.2">
      <c r="A356" s="1" t="s">
        <v>349</v>
      </c>
      <c r="B356" s="1" t="s">
        <v>349</v>
      </c>
      <c r="E356">
        <v>1</v>
      </c>
      <c r="H356" s="8">
        <f>IFERROR(IF(SEARCH(_xlfn.UNICHAR(64335),data[[#This Row],[huntington_115_gt]])&gt;0,1,0),0)</f>
        <v>0</v>
      </c>
      <c r="I356">
        <f>LEN(data[[#This Row],[control]])</f>
        <v>2</v>
      </c>
      <c r="J356">
        <f>IF(data[[#This Row],[calc_ocr]]=data[[#This Row],[control]],0,1)</f>
        <v>0</v>
      </c>
      <c r="K356" t="s">
        <v>349</v>
      </c>
      <c r="L356" t="s">
        <v>349</v>
      </c>
      <c r="M356">
        <v>1</v>
      </c>
      <c r="R356">
        <v>214</v>
      </c>
      <c r="S356">
        <v>39</v>
      </c>
      <c r="T356">
        <f>SUM(data[[#This Row],[heb]:[other]])</f>
        <v>1</v>
      </c>
    </row>
    <row r="357" spans="1:20" x14ac:dyDescent="0.2">
      <c r="A357" s="1" t="s">
        <v>350</v>
      </c>
      <c r="B357" s="1" t="s">
        <v>350</v>
      </c>
      <c r="E357">
        <v>1</v>
      </c>
      <c r="H357" s="8">
        <f>IFERROR(IF(SEARCH(_xlfn.UNICHAR(64335),data[[#This Row],[huntington_115_gt]])&gt;0,1,0),0)</f>
        <v>0</v>
      </c>
      <c r="I357">
        <f>LEN(data[[#This Row],[control]])</f>
        <v>5</v>
      </c>
      <c r="J357">
        <f>IF(data[[#This Row],[calc_ocr]]=data[[#This Row],[control]],0,1)</f>
        <v>0</v>
      </c>
      <c r="K357" t="s">
        <v>350</v>
      </c>
      <c r="L357" t="s">
        <v>350</v>
      </c>
      <c r="M357">
        <v>1</v>
      </c>
      <c r="R357">
        <v>214</v>
      </c>
      <c r="S357">
        <v>40</v>
      </c>
      <c r="T357">
        <f>SUM(data[[#This Row],[heb]:[other]])</f>
        <v>1</v>
      </c>
    </row>
    <row r="358" spans="1:20" x14ac:dyDescent="0.2">
      <c r="A358" s="1" t="s">
        <v>351</v>
      </c>
      <c r="B358" s="1" t="s">
        <v>351</v>
      </c>
      <c r="F358">
        <v>1</v>
      </c>
      <c r="H358" s="8">
        <f>IFERROR(IF(SEARCH(_xlfn.UNICHAR(64335),data[[#This Row],[huntington_115_gt]])&gt;0,1,0),0)</f>
        <v>0</v>
      </c>
      <c r="I358">
        <f>LEN(data[[#This Row],[control]])</f>
        <v>3</v>
      </c>
      <c r="J358">
        <f>IF(data[[#This Row],[calc_ocr]]=data[[#This Row],[control]],0,1)</f>
        <v>0</v>
      </c>
      <c r="K358" t="s">
        <v>351</v>
      </c>
      <c r="L358" t="s">
        <v>351</v>
      </c>
      <c r="M358">
        <v>1</v>
      </c>
      <c r="R358">
        <v>214</v>
      </c>
      <c r="S358">
        <v>41</v>
      </c>
      <c r="T358">
        <f>SUM(data[[#This Row],[heb]:[other]])</f>
        <v>1</v>
      </c>
    </row>
    <row r="359" spans="1:20" x14ac:dyDescent="0.2">
      <c r="A359" s="1" t="s">
        <v>1280</v>
      </c>
      <c r="B359" s="1" t="s">
        <v>352</v>
      </c>
      <c r="C359" s="5" t="s">
        <v>15</v>
      </c>
      <c r="E359">
        <v>1</v>
      </c>
      <c r="H359" s="8">
        <f>IFERROR(IF(SEARCH(_xlfn.UNICHAR(64335),data[[#This Row],[huntington_115_gt]])&gt;0,1,0),0)</f>
        <v>0</v>
      </c>
      <c r="I359">
        <f>LEN(data[[#This Row],[control]])</f>
        <v>5</v>
      </c>
      <c r="J359">
        <f>IF(data[[#This Row],[calc_ocr]]=data[[#This Row],[control]],0,1)</f>
        <v>0</v>
      </c>
      <c r="K359" t="s">
        <v>352</v>
      </c>
      <c r="L359" t="s">
        <v>352</v>
      </c>
      <c r="M359">
        <v>1</v>
      </c>
      <c r="R359">
        <v>214</v>
      </c>
      <c r="S359">
        <v>42</v>
      </c>
      <c r="T359">
        <f>SUM(data[[#This Row],[heb]:[other]])</f>
        <v>1</v>
      </c>
    </row>
    <row r="360" spans="1:20" x14ac:dyDescent="0.2">
      <c r="A360" s="1" t="s">
        <v>353</v>
      </c>
      <c r="B360" s="1" t="s">
        <v>353</v>
      </c>
      <c r="E360">
        <v>1</v>
      </c>
      <c r="H360" s="8">
        <f>IFERROR(IF(SEARCH(_xlfn.UNICHAR(64335),data[[#This Row],[huntington_115_gt]])&gt;0,1,0),0)</f>
        <v>0</v>
      </c>
      <c r="I360">
        <f>LEN(data[[#This Row],[control]])</f>
        <v>5</v>
      </c>
      <c r="J360">
        <f>IF(data[[#This Row],[calc_ocr]]=data[[#This Row],[control]],0,1)</f>
        <v>0</v>
      </c>
      <c r="K360" t="s">
        <v>353</v>
      </c>
      <c r="L360" t="s">
        <v>353</v>
      </c>
      <c r="M360">
        <v>1</v>
      </c>
      <c r="R360">
        <v>214</v>
      </c>
      <c r="S360">
        <v>43</v>
      </c>
      <c r="T360">
        <f>SUM(data[[#This Row],[heb]:[other]])</f>
        <v>1</v>
      </c>
    </row>
    <row r="361" spans="1:20" x14ac:dyDescent="0.2">
      <c r="A361" s="1" t="s">
        <v>68</v>
      </c>
      <c r="B361" s="4" t="s">
        <v>354</v>
      </c>
      <c r="C361" s="5" t="s">
        <v>15</v>
      </c>
      <c r="F361">
        <v>1</v>
      </c>
      <c r="H361" s="8">
        <f>IFERROR(IF(SEARCH(_xlfn.UNICHAR(64335),data[[#This Row],[huntington_115_gt]])&gt;0,1,0),0)</f>
        <v>1</v>
      </c>
      <c r="I361">
        <f>LEN(data[[#This Row],[control]])</f>
        <v>2</v>
      </c>
      <c r="J361">
        <f>IF(data[[#This Row],[calc_ocr]]=data[[#This Row],[control]],0,1)</f>
        <v>1</v>
      </c>
      <c r="K361" t="s">
        <v>354</v>
      </c>
      <c r="L361" t="s">
        <v>68</v>
      </c>
      <c r="M361">
        <v>1</v>
      </c>
      <c r="N361">
        <v>1</v>
      </c>
      <c r="O361" s="27" t="s">
        <v>1485</v>
      </c>
      <c r="P361" t="s">
        <v>1478</v>
      </c>
      <c r="Q361" t="s">
        <v>1501</v>
      </c>
      <c r="R361">
        <v>214</v>
      </c>
      <c r="S361">
        <v>44</v>
      </c>
      <c r="T361">
        <f>SUM(data[[#This Row],[heb]:[other]])</f>
        <v>1</v>
      </c>
    </row>
    <row r="362" spans="1:20" x14ac:dyDescent="0.2">
      <c r="A362" s="1" t="s">
        <v>355</v>
      </c>
      <c r="B362" s="1" t="s">
        <v>179</v>
      </c>
      <c r="C362" s="5" t="s">
        <v>15</v>
      </c>
      <c r="F362">
        <v>1</v>
      </c>
      <c r="H362" s="8">
        <f>IFERROR(IF(SEARCH(_xlfn.UNICHAR(64335),data[[#This Row],[huntington_115_gt]])&gt;0,1,0),0)</f>
        <v>0</v>
      </c>
      <c r="I362">
        <f>LEN(data[[#This Row],[control]])</f>
        <v>3</v>
      </c>
      <c r="J362">
        <f>IF(data[[#This Row],[calc_ocr]]=data[[#This Row],[control]],0,1)</f>
        <v>1</v>
      </c>
      <c r="K362" t="s">
        <v>179</v>
      </c>
      <c r="L362" t="s">
        <v>355</v>
      </c>
      <c r="M362">
        <v>1</v>
      </c>
      <c r="N362">
        <v>1</v>
      </c>
      <c r="O362" s="27" t="s">
        <v>1460</v>
      </c>
      <c r="P362" t="s">
        <v>1557</v>
      </c>
      <c r="Q362" t="s">
        <v>1508</v>
      </c>
      <c r="R362">
        <v>214</v>
      </c>
      <c r="S362">
        <v>45</v>
      </c>
      <c r="T362">
        <f>SUM(data[[#This Row],[heb]:[other]])</f>
        <v>1</v>
      </c>
    </row>
    <row r="363" spans="1:20" x14ac:dyDescent="0.2">
      <c r="A363" s="1" t="s">
        <v>356</v>
      </c>
      <c r="B363" s="1" t="s">
        <v>356</v>
      </c>
      <c r="E363">
        <v>1</v>
      </c>
      <c r="H363" s="8">
        <f>IFERROR(IF(SEARCH(_xlfn.UNICHAR(64335),data[[#This Row],[huntington_115_gt]])&gt;0,1,0),0)</f>
        <v>0</v>
      </c>
      <c r="I363">
        <f>LEN(data[[#This Row],[control]])</f>
        <v>4</v>
      </c>
      <c r="J363">
        <f>IF(data[[#This Row],[calc_ocr]]=data[[#This Row],[control]],0,1)</f>
        <v>0</v>
      </c>
      <c r="K363" t="s">
        <v>356</v>
      </c>
      <c r="L363" t="s">
        <v>356</v>
      </c>
      <c r="M363">
        <v>1</v>
      </c>
      <c r="R363">
        <v>214</v>
      </c>
      <c r="S363">
        <v>46</v>
      </c>
      <c r="T363">
        <f>SUM(data[[#This Row],[heb]:[other]])</f>
        <v>1</v>
      </c>
    </row>
    <row r="364" spans="1:20" x14ac:dyDescent="0.2">
      <c r="A364" s="1" t="s">
        <v>357</v>
      </c>
      <c r="B364" s="4" t="s">
        <v>358</v>
      </c>
      <c r="C364" s="5" t="s">
        <v>15</v>
      </c>
      <c r="E364">
        <v>1</v>
      </c>
      <c r="H364" s="8">
        <f>IFERROR(IF(SEARCH(_xlfn.UNICHAR(64335),data[[#This Row],[huntington_115_gt]])&gt;0,1,0),0)</f>
        <v>0</v>
      </c>
      <c r="I364">
        <f>LEN(data[[#This Row],[control]])</f>
        <v>5</v>
      </c>
      <c r="J364">
        <f>IF(data[[#This Row],[calc_ocr]]=data[[#This Row],[control]],0,1)</f>
        <v>1</v>
      </c>
      <c r="K364" t="s">
        <v>358</v>
      </c>
      <c r="L364" t="s">
        <v>357</v>
      </c>
      <c r="M364">
        <v>1</v>
      </c>
      <c r="N364">
        <v>1</v>
      </c>
      <c r="O364" s="27" t="s">
        <v>1485</v>
      </c>
      <c r="P364" t="s">
        <v>1478</v>
      </c>
      <c r="Q364" t="s">
        <v>1719</v>
      </c>
      <c r="R364">
        <v>214</v>
      </c>
      <c r="S364">
        <v>47</v>
      </c>
      <c r="T364">
        <f>SUM(data[[#This Row],[heb]:[other]])</f>
        <v>1</v>
      </c>
    </row>
    <row r="365" spans="1:20" x14ac:dyDescent="0.2">
      <c r="A365" s="1" t="s">
        <v>282</v>
      </c>
      <c r="B365" s="1" t="s">
        <v>282</v>
      </c>
      <c r="E365">
        <v>1</v>
      </c>
      <c r="H365" s="8">
        <f>IFERROR(IF(SEARCH(_xlfn.UNICHAR(64335),data[[#This Row],[huntington_115_gt]])&gt;0,1,0),0)</f>
        <v>1</v>
      </c>
      <c r="I365">
        <f>LEN(data[[#This Row],[control]])</f>
        <v>2</v>
      </c>
      <c r="J365">
        <f>IF(data[[#This Row],[calc_ocr]]=data[[#This Row],[control]],0,1)</f>
        <v>0</v>
      </c>
      <c r="K365" t="s">
        <v>282</v>
      </c>
      <c r="L365" t="s">
        <v>282</v>
      </c>
      <c r="M365">
        <v>1</v>
      </c>
      <c r="R365">
        <v>214</v>
      </c>
      <c r="S365">
        <v>48</v>
      </c>
      <c r="T365">
        <f>SUM(data[[#This Row],[heb]:[other]])</f>
        <v>1</v>
      </c>
    </row>
    <row r="366" spans="1:20" x14ac:dyDescent="0.2">
      <c r="A366" s="1" t="s">
        <v>187</v>
      </c>
      <c r="B366" s="1" t="s">
        <v>187</v>
      </c>
      <c r="E366">
        <v>1</v>
      </c>
      <c r="H366" s="8">
        <f>IFERROR(IF(SEARCH(_xlfn.UNICHAR(64335),data[[#This Row],[huntington_115_gt]])&gt;0,1,0),0)</f>
        <v>0</v>
      </c>
      <c r="I366">
        <f>LEN(data[[#This Row],[control]])</f>
        <v>4</v>
      </c>
      <c r="J366">
        <f>IF(data[[#This Row],[calc_ocr]]=data[[#This Row],[control]],0,1)</f>
        <v>0</v>
      </c>
      <c r="K366" t="s">
        <v>187</v>
      </c>
      <c r="L366" t="s">
        <v>187</v>
      </c>
      <c r="M366">
        <v>1</v>
      </c>
      <c r="R366">
        <v>214</v>
      </c>
      <c r="S366">
        <v>49</v>
      </c>
      <c r="T366">
        <f>SUM(data[[#This Row],[heb]:[other]])</f>
        <v>1</v>
      </c>
    </row>
    <row r="367" spans="1:20" x14ac:dyDescent="0.2">
      <c r="A367" s="1" t="s">
        <v>2</v>
      </c>
      <c r="B367" s="1" t="s">
        <v>2</v>
      </c>
      <c r="F367">
        <v>1</v>
      </c>
      <c r="H367" s="8">
        <f>IFERROR(IF(SEARCH(_xlfn.UNICHAR(64335),data[[#This Row],[huntington_115_gt]])&gt;0,1,0),0)</f>
        <v>1</v>
      </c>
      <c r="I367">
        <f>LEN(data[[#This Row],[control]])</f>
        <v>1</v>
      </c>
      <c r="J367">
        <f>IF(data[[#This Row],[calc_ocr]]=data[[#This Row],[control]],0,1)</f>
        <v>0</v>
      </c>
      <c r="K367" t="s">
        <v>2</v>
      </c>
      <c r="L367" t="s">
        <v>2</v>
      </c>
      <c r="M367">
        <v>1</v>
      </c>
      <c r="R367">
        <v>214</v>
      </c>
      <c r="S367">
        <v>50</v>
      </c>
      <c r="T367">
        <f>SUM(data[[#This Row],[heb]:[other]])</f>
        <v>1</v>
      </c>
    </row>
    <row r="368" spans="1:20" x14ac:dyDescent="0.2">
      <c r="A368" s="1" t="s">
        <v>359</v>
      </c>
      <c r="B368" s="1" t="s">
        <v>359</v>
      </c>
      <c r="F368">
        <v>1</v>
      </c>
      <c r="H368" s="8">
        <f>IFERROR(IF(SEARCH(_xlfn.UNICHAR(64335),data[[#This Row],[huntington_115_gt]])&gt;0,1,0),0)</f>
        <v>0</v>
      </c>
      <c r="I368">
        <f>LEN(data[[#This Row],[control]])</f>
        <v>3</v>
      </c>
      <c r="J368">
        <f>IF(data[[#This Row],[calc_ocr]]=data[[#This Row],[control]],0,1)</f>
        <v>0</v>
      </c>
      <c r="K368" t="s">
        <v>359</v>
      </c>
      <c r="L368" t="s">
        <v>359</v>
      </c>
      <c r="M368">
        <v>1</v>
      </c>
      <c r="R368">
        <v>214</v>
      </c>
      <c r="S368">
        <v>51</v>
      </c>
      <c r="T368">
        <f>SUM(data[[#This Row],[heb]:[other]])</f>
        <v>1</v>
      </c>
    </row>
    <row r="369" spans="1:23" x14ac:dyDescent="0.2">
      <c r="A369" s="1" t="s">
        <v>360</v>
      </c>
      <c r="B369" s="1" t="s">
        <v>360</v>
      </c>
      <c r="F369">
        <v>1</v>
      </c>
      <c r="H369" s="8">
        <f>IFERROR(IF(SEARCH(_xlfn.UNICHAR(64335),data[[#This Row],[huntington_115_gt]])&gt;0,1,0),0)</f>
        <v>0</v>
      </c>
      <c r="I369">
        <f>LEN(data[[#This Row],[control]])</f>
        <v>4</v>
      </c>
      <c r="J369">
        <f>IF(data[[#This Row],[calc_ocr]]=data[[#This Row],[control]],0,1)</f>
        <v>0</v>
      </c>
      <c r="K369" t="s">
        <v>360</v>
      </c>
      <c r="L369" t="s">
        <v>360</v>
      </c>
      <c r="M369">
        <v>1</v>
      </c>
      <c r="R369">
        <v>214</v>
      </c>
      <c r="S369">
        <v>52</v>
      </c>
      <c r="T369">
        <f>SUM(data[[#This Row],[heb]:[other]])</f>
        <v>1</v>
      </c>
    </row>
    <row r="370" spans="1:23" x14ac:dyDescent="0.2">
      <c r="A370" s="1" t="s">
        <v>2</v>
      </c>
      <c r="B370" s="1" t="s">
        <v>2</v>
      </c>
      <c r="F370">
        <v>1</v>
      </c>
      <c r="H370" s="8">
        <f>IFERROR(IF(SEARCH(_xlfn.UNICHAR(64335),data[[#This Row],[huntington_115_gt]])&gt;0,1,0),0)</f>
        <v>1</v>
      </c>
      <c r="I370">
        <f>LEN(data[[#This Row],[control]])</f>
        <v>1</v>
      </c>
      <c r="J370">
        <f>IF(data[[#This Row],[calc_ocr]]=data[[#This Row],[control]],0,1)</f>
        <v>0</v>
      </c>
      <c r="K370" t="s">
        <v>2</v>
      </c>
      <c r="L370" t="s">
        <v>2</v>
      </c>
      <c r="M370">
        <v>1</v>
      </c>
      <c r="R370">
        <v>214</v>
      </c>
      <c r="S370">
        <v>53</v>
      </c>
      <c r="T370">
        <f>SUM(data[[#This Row],[heb]:[other]])</f>
        <v>1</v>
      </c>
    </row>
    <row r="371" spans="1:23" x14ac:dyDescent="0.2">
      <c r="A371" s="1" t="s">
        <v>340</v>
      </c>
      <c r="B371" s="1" t="s">
        <v>340</v>
      </c>
      <c r="E371">
        <v>1</v>
      </c>
      <c r="H371" s="8">
        <f>IFERROR(IF(SEARCH(_xlfn.UNICHAR(64335),data[[#This Row],[huntington_115_gt]])&gt;0,1,0),0)</f>
        <v>0</v>
      </c>
      <c r="I371">
        <f>LEN(data[[#This Row],[control]])</f>
        <v>3</v>
      </c>
      <c r="J371">
        <f>IF(data[[#This Row],[calc_ocr]]=data[[#This Row],[control]],0,1)</f>
        <v>0</v>
      </c>
      <c r="K371" t="s">
        <v>340</v>
      </c>
      <c r="L371" t="s">
        <v>340</v>
      </c>
      <c r="M371">
        <v>1</v>
      </c>
      <c r="R371">
        <v>214</v>
      </c>
      <c r="S371">
        <v>54</v>
      </c>
      <c r="T371">
        <f>SUM(data[[#This Row],[heb]:[other]])</f>
        <v>1</v>
      </c>
    </row>
    <row r="372" spans="1:23" x14ac:dyDescent="0.2">
      <c r="A372" s="1" t="s">
        <v>361</v>
      </c>
      <c r="B372" s="4" t="s">
        <v>362</v>
      </c>
      <c r="C372" s="5" t="s">
        <v>15</v>
      </c>
      <c r="E372">
        <v>1</v>
      </c>
      <c r="H372" s="8">
        <f>IFERROR(IF(SEARCH(_xlfn.UNICHAR(64335),data[[#This Row],[huntington_115_gt]])&gt;0,1,0),0)</f>
        <v>0</v>
      </c>
      <c r="I372">
        <f>LEN(data[[#This Row],[control]])</f>
        <v>4</v>
      </c>
      <c r="J372">
        <f>IF(data[[#This Row],[calc_ocr]]=data[[#This Row],[control]],0,1)</f>
        <v>1</v>
      </c>
      <c r="K372" t="s">
        <v>362</v>
      </c>
      <c r="L372" t="s">
        <v>361</v>
      </c>
      <c r="M372">
        <v>1</v>
      </c>
      <c r="N372">
        <v>1</v>
      </c>
      <c r="O372" s="27" t="s">
        <v>1573</v>
      </c>
      <c r="P372" t="s">
        <v>1481</v>
      </c>
      <c r="Q372" t="s">
        <v>1733</v>
      </c>
      <c r="R372">
        <v>214</v>
      </c>
      <c r="S372">
        <v>55</v>
      </c>
      <c r="T372">
        <f>SUM(data[[#This Row],[heb]:[other]])</f>
        <v>1</v>
      </c>
      <c r="V372" s="27" t="s">
        <v>1366</v>
      </c>
      <c r="W372" s="27">
        <v>1</v>
      </c>
    </row>
    <row r="373" spans="1:23" x14ac:dyDescent="0.2">
      <c r="A373" s="1" t="s">
        <v>363</v>
      </c>
      <c r="B373" s="1" t="s">
        <v>363</v>
      </c>
      <c r="E373">
        <v>1</v>
      </c>
      <c r="H373" s="8">
        <f>IFERROR(IF(SEARCH(_xlfn.UNICHAR(64335),data[[#This Row],[huntington_115_gt]])&gt;0,1,0),0)</f>
        <v>0</v>
      </c>
      <c r="I373">
        <f>LEN(data[[#This Row],[control]])</f>
        <v>2</v>
      </c>
      <c r="J373">
        <f>IF(data[[#This Row],[calc_ocr]]=data[[#This Row],[control]],0,1)</f>
        <v>0</v>
      </c>
      <c r="K373" t="s">
        <v>363</v>
      </c>
      <c r="L373" t="s">
        <v>363</v>
      </c>
      <c r="M373">
        <v>1</v>
      </c>
      <c r="R373">
        <v>214</v>
      </c>
      <c r="S373">
        <v>56</v>
      </c>
      <c r="T373">
        <f>SUM(data[[#This Row],[heb]:[other]])</f>
        <v>1</v>
      </c>
    </row>
    <row r="374" spans="1:23" x14ac:dyDescent="0.2">
      <c r="A374" s="1" t="s">
        <v>364</v>
      </c>
      <c r="B374" s="4" t="s">
        <v>365</v>
      </c>
      <c r="C374" s="6" t="s">
        <v>49</v>
      </c>
      <c r="E374">
        <v>1</v>
      </c>
      <c r="H374" s="8">
        <f>IFERROR(IF(SEARCH(_xlfn.UNICHAR(64335),data[[#This Row],[huntington_115_gt]])&gt;0,1,0),0)</f>
        <v>0</v>
      </c>
      <c r="I374">
        <f>LEN(data[[#This Row],[control]])</f>
        <v>5</v>
      </c>
      <c r="J374">
        <f>IF(data[[#This Row],[calc_ocr]]=data[[#This Row],[control]],0,1)</f>
        <v>1</v>
      </c>
      <c r="K374" t="s">
        <v>365</v>
      </c>
      <c r="L374" t="s">
        <v>364</v>
      </c>
      <c r="M374">
        <v>1</v>
      </c>
      <c r="N374">
        <v>2</v>
      </c>
      <c r="O374" s="27" t="s">
        <v>1485</v>
      </c>
      <c r="P374" t="s">
        <v>1481</v>
      </c>
      <c r="Q374" t="s">
        <v>1509</v>
      </c>
      <c r="R374">
        <v>214</v>
      </c>
      <c r="S374">
        <v>57</v>
      </c>
      <c r="T374">
        <f>SUM(data[[#This Row],[heb]:[other]])</f>
        <v>1</v>
      </c>
      <c r="V374" s="27" t="s">
        <v>1510</v>
      </c>
    </row>
    <row r="375" spans="1:23" x14ac:dyDescent="0.2">
      <c r="A375" s="1" t="s">
        <v>33</v>
      </c>
      <c r="B375" s="1" t="s">
        <v>33</v>
      </c>
      <c r="F375">
        <v>1</v>
      </c>
      <c r="H375" s="8">
        <f>IFERROR(IF(SEARCH(_xlfn.UNICHAR(64335),data[[#This Row],[huntington_115_gt]])&gt;0,1,0),0)</f>
        <v>0</v>
      </c>
      <c r="I375">
        <f>LEN(data[[#This Row],[control]])</f>
        <v>2</v>
      </c>
      <c r="J375">
        <f>IF(data[[#This Row],[calc_ocr]]=data[[#This Row],[control]],0,1)</f>
        <v>0</v>
      </c>
      <c r="K375" t="s">
        <v>33</v>
      </c>
      <c r="L375" t="s">
        <v>33</v>
      </c>
      <c r="M375">
        <v>1</v>
      </c>
      <c r="R375">
        <v>214</v>
      </c>
      <c r="S375">
        <v>58</v>
      </c>
      <c r="T375">
        <f>SUM(data[[#This Row],[heb]:[other]])</f>
        <v>1</v>
      </c>
    </row>
    <row r="376" spans="1:23" x14ac:dyDescent="0.2">
      <c r="A376" s="1" t="s">
        <v>366</v>
      </c>
      <c r="B376" s="1" t="s">
        <v>366</v>
      </c>
      <c r="E376">
        <v>1</v>
      </c>
      <c r="H376" s="8">
        <f>IFERROR(IF(SEARCH(_xlfn.UNICHAR(64335),data[[#This Row],[huntington_115_gt]])&gt;0,1,0),0)</f>
        <v>0</v>
      </c>
      <c r="I376">
        <f>LEN(data[[#This Row],[control]])</f>
        <v>3</v>
      </c>
      <c r="J376">
        <f>IF(data[[#This Row],[calc_ocr]]=data[[#This Row],[control]],0,1)</f>
        <v>0</v>
      </c>
      <c r="K376" t="s">
        <v>366</v>
      </c>
      <c r="L376" t="s">
        <v>366</v>
      </c>
      <c r="M376">
        <v>1</v>
      </c>
      <c r="R376">
        <v>214</v>
      </c>
      <c r="S376">
        <v>59</v>
      </c>
      <c r="T376">
        <f>SUM(data[[#This Row],[heb]:[other]])</f>
        <v>1</v>
      </c>
    </row>
    <row r="377" spans="1:23" x14ac:dyDescent="0.2">
      <c r="A377" s="1" t="s">
        <v>231</v>
      </c>
      <c r="B377" s="1" t="s">
        <v>231</v>
      </c>
      <c r="E377">
        <v>1</v>
      </c>
      <c r="H377" s="8">
        <f>IFERROR(IF(SEARCH(_xlfn.UNICHAR(64335),data[[#This Row],[huntington_115_gt]])&gt;0,1,0),0)</f>
        <v>0</v>
      </c>
      <c r="I377">
        <f>LEN(data[[#This Row],[control]])</f>
        <v>3</v>
      </c>
      <c r="J377">
        <f>IF(data[[#This Row],[calc_ocr]]=data[[#This Row],[control]],0,1)</f>
        <v>0</v>
      </c>
      <c r="K377" t="s">
        <v>231</v>
      </c>
      <c r="L377" t="s">
        <v>231</v>
      </c>
      <c r="M377">
        <v>1</v>
      </c>
      <c r="R377">
        <v>214</v>
      </c>
      <c r="S377">
        <v>60</v>
      </c>
      <c r="T377">
        <f>SUM(data[[#This Row],[heb]:[other]])</f>
        <v>1</v>
      </c>
    </row>
    <row r="378" spans="1:23" x14ac:dyDescent="0.2">
      <c r="A378" s="1" t="s">
        <v>1281</v>
      </c>
      <c r="B378" s="1" t="s">
        <v>367</v>
      </c>
      <c r="C378" s="5" t="s">
        <v>15</v>
      </c>
      <c r="F378">
        <v>1</v>
      </c>
      <c r="H378" s="8">
        <f>IFERROR(IF(SEARCH(_xlfn.UNICHAR(64335),data[[#This Row],[huntington_115_gt]])&gt;0,1,0),0)</f>
        <v>0</v>
      </c>
      <c r="I378">
        <f>LEN(data[[#This Row],[control]])</f>
        <v>2</v>
      </c>
      <c r="J378">
        <f>IF(data[[#This Row],[calc_ocr]]=data[[#This Row],[control]],0,1)</f>
        <v>0</v>
      </c>
      <c r="K378" t="s">
        <v>367</v>
      </c>
      <c r="L378" t="s">
        <v>367</v>
      </c>
      <c r="M378">
        <v>1</v>
      </c>
      <c r="R378">
        <v>214</v>
      </c>
      <c r="S378">
        <v>61</v>
      </c>
      <c r="T378">
        <f>SUM(data[[#This Row],[heb]:[other]])</f>
        <v>1</v>
      </c>
    </row>
    <row r="379" spans="1:23" x14ac:dyDescent="0.2">
      <c r="A379" s="1" t="s">
        <v>368</v>
      </c>
      <c r="B379" s="1" t="s">
        <v>368</v>
      </c>
      <c r="E379">
        <v>1</v>
      </c>
      <c r="H379" s="8">
        <f>IFERROR(IF(SEARCH(_xlfn.UNICHAR(64335),data[[#This Row],[huntington_115_gt]])&gt;0,1,0),0)</f>
        <v>0</v>
      </c>
      <c r="I379">
        <f>LEN(data[[#This Row],[control]])</f>
        <v>4</v>
      </c>
      <c r="J379">
        <f>IF(data[[#This Row],[calc_ocr]]=data[[#This Row],[control]],0,1)</f>
        <v>0</v>
      </c>
      <c r="K379" t="s">
        <v>368</v>
      </c>
      <c r="L379" t="s">
        <v>368</v>
      </c>
      <c r="M379">
        <v>1</v>
      </c>
      <c r="R379">
        <v>214</v>
      </c>
      <c r="S379">
        <v>62</v>
      </c>
      <c r="T379">
        <f>SUM(data[[#This Row],[heb]:[other]])</f>
        <v>1</v>
      </c>
    </row>
    <row r="380" spans="1:23" x14ac:dyDescent="0.2">
      <c r="A380" s="1" t="s">
        <v>235</v>
      </c>
      <c r="B380" s="1" t="s">
        <v>235</v>
      </c>
      <c r="E380">
        <v>1</v>
      </c>
      <c r="H380" s="8">
        <f>IFERROR(IF(SEARCH(_xlfn.UNICHAR(64335),data[[#This Row],[huntington_115_gt]])&gt;0,1,0),0)</f>
        <v>0</v>
      </c>
      <c r="I380">
        <f>LEN(data[[#This Row],[control]])</f>
        <v>3</v>
      </c>
      <c r="J380">
        <f>IF(data[[#This Row],[calc_ocr]]=data[[#This Row],[control]],0,1)</f>
        <v>0</v>
      </c>
      <c r="K380" t="s">
        <v>235</v>
      </c>
      <c r="L380" t="s">
        <v>235</v>
      </c>
      <c r="M380">
        <v>1</v>
      </c>
      <c r="R380">
        <v>214</v>
      </c>
      <c r="S380">
        <v>63</v>
      </c>
      <c r="T380">
        <f>SUM(data[[#This Row],[heb]:[other]])</f>
        <v>1</v>
      </c>
    </row>
    <row r="381" spans="1:23" x14ac:dyDescent="0.2">
      <c r="A381" s="1" t="s">
        <v>664</v>
      </c>
      <c r="B381" s="1" t="s">
        <v>369</v>
      </c>
      <c r="C381" s="5" t="s">
        <v>15</v>
      </c>
      <c r="E381">
        <v>1</v>
      </c>
      <c r="H381" s="8">
        <f>IFERROR(IF(SEARCH(_xlfn.UNICHAR(64335),data[[#This Row],[huntington_115_gt]])&gt;0,1,0),0)</f>
        <v>0</v>
      </c>
      <c r="I381">
        <f>LEN(data[[#This Row],[control]])</f>
        <v>3</v>
      </c>
      <c r="J381">
        <f>IF(data[[#This Row],[calc_ocr]]=data[[#This Row],[control]],0,1)</f>
        <v>0</v>
      </c>
      <c r="K381" t="s">
        <v>369</v>
      </c>
      <c r="L381" t="s">
        <v>369</v>
      </c>
      <c r="M381">
        <v>1</v>
      </c>
      <c r="R381">
        <v>214</v>
      </c>
      <c r="S381">
        <v>64</v>
      </c>
      <c r="T381">
        <f>SUM(data[[#This Row],[heb]:[other]])</f>
        <v>1</v>
      </c>
    </row>
    <row r="382" spans="1:23" x14ac:dyDescent="0.2">
      <c r="A382" s="1" t="s">
        <v>2</v>
      </c>
      <c r="B382" s="1" t="s">
        <v>2</v>
      </c>
      <c r="F382">
        <v>1</v>
      </c>
      <c r="H382" s="8">
        <f>IFERROR(IF(SEARCH(_xlfn.UNICHAR(64335),data[[#This Row],[huntington_115_gt]])&gt;0,1,0),0)</f>
        <v>1</v>
      </c>
      <c r="I382">
        <f>LEN(data[[#This Row],[control]])</f>
        <v>1</v>
      </c>
      <c r="J382">
        <f>IF(data[[#This Row],[calc_ocr]]=data[[#This Row],[control]],0,1)</f>
        <v>0</v>
      </c>
      <c r="K382" t="s">
        <v>2</v>
      </c>
      <c r="L382" t="s">
        <v>2</v>
      </c>
      <c r="M382">
        <v>1</v>
      </c>
      <c r="R382">
        <v>214</v>
      </c>
      <c r="S382">
        <v>65</v>
      </c>
      <c r="T382">
        <f>SUM(data[[#This Row],[heb]:[other]])</f>
        <v>1</v>
      </c>
    </row>
    <row r="383" spans="1:23" x14ac:dyDescent="0.2">
      <c r="A383" s="1" t="s">
        <v>1326</v>
      </c>
      <c r="B383" s="1" t="s">
        <v>370</v>
      </c>
      <c r="C383" s="6" t="s">
        <v>49</v>
      </c>
      <c r="E383">
        <v>1</v>
      </c>
      <c r="H383" s="8">
        <f>IFERROR(IF(SEARCH(_xlfn.UNICHAR(64335),data[[#This Row],[huntington_115_gt]])&gt;0,1,0),0)</f>
        <v>0</v>
      </c>
      <c r="I383">
        <f>LEN(data[[#This Row],[control]])</f>
        <v>6</v>
      </c>
      <c r="J383">
        <f>IF(data[[#This Row],[calc_ocr]]=data[[#This Row],[control]],0,1)</f>
        <v>1</v>
      </c>
      <c r="K383" t="s">
        <v>370</v>
      </c>
      <c r="L383" t="s">
        <v>1326</v>
      </c>
      <c r="M383">
        <v>2</v>
      </c>
      <c r="N383">
        <v>1</v>
      </c>
      <c r="O383" s="27" t="s">
        <v>1485</v>
      </c>
      <c r="P383" t="s">
        <v>1480</v>
      </c>
      <c r="Q383" t="s">
        <v>1597</v>
      </c>
      <c r="R383">
        <v>214</v>
      </c>
      <c r="S383">
        <v>66</v>
      </c>
      <c r="T383">
        <f>SUM(data[[#This Row],[heb]:[other]])</f>
        <v>1</v>
      </c>
    </row>
    <row r="384" spans="1:23" x14ac:dyDescent="0.2">
      <c r="A384" s="1" t="s">
        <v>371</v>
      </c>
      <c r="B384" s="1" t="s">
        <v>371</v>
      </c>
      <c r="F384">
        <v>1</v>
      </c>
      <c r="H384" s="8">
        <f>IFERROR(IF(SEARCH(_xlfn.UNICHAR(64335),data[[#This Row],[huntington_115_gt]])&gt;0,1,0),0)</f>
        <v>0</v>
      </c>
      <c r="I384">
        <f>LEN(data[[#This Row],[control]])</f>
        <v>2</v>
      </c>
      <c r="J384">
        <f>IF(data[[#This Row],[calc_ocr]]=data[[#This Row],[control]],0,1)</f>
        <v>0</v>
      </c>
      <c r="K384" t="s">
        <v>371</v>
      </c>
      <c r="L384" t="s">
        <v>371</v>
      </c>
      <c r="M384">
        <v>1</v>
      </c>
      <c r="R384">
        <v>214</v>
      </c>
      <c r="S384">
        <v>67</v>
      </c>
      <c r="T384">
        <f>SUM(data[[#This Row],[heb]:[other]])</f>
        <v>1</v>
      </c>
    </row>
    <row r="385" spans="1:22" x14ac:dyDescent="0.2">
      <c r="A385" s="1" t="s">
        <v>372</v>
      </c>
      <c r="B385" s="1" t="s">
        <v>372</v>
      </c>
      <c r="F385">
        <v>1</v>
      </c>
      <c r="H385" s="8">
        <f>IFERROR(IF(SEARCH(_xlfn.UNICHAR(64335),data[[#This Row],[huntington_115_gt]])&gt;0,1,0),0)</f>
        <v>0</v>
      </c>
      <c r="I385">
        <f>LEN(data[[#This Row],[control]])</f>
        <v>3</v>
      </c>
      <c r="J385">
        <f>IF(data[[#This Row],[calc_ocr]]=data[[#This Row],[control]],0,1)</f>
        <v>0</v>
      </c>
      <c r="K385" t="s">
        <v>372</v>
      </c>
      <c r="L385" t="s">
        <v>372</v>
      </c>
      <c r="M385">
        <v>1</v>
      </c>
      <c r="R385">
        <v>214</v>
      </c>
      <c r="S385">
        <v>68</v>
      </c>
      <c r="T385">
        <f>SUM(data[[#This Row],[heb]:[other]])</f>
        <v>1</v>
      </c>
    </row>
    <row r="386" spans="1:22" x14ac:dyDescent="0.2">
      <c r="A386" s="1" t="s">
        <v>373</v>
      </c>
      <c r="B386" s="1" t="s">
        <v>373</v>
      </c>
      <c r="E386">
        <v>1</v>
      </c>
      <c r="H386" s="8">
        <f>IFERROR(IF(SEARCH(_xlfn.UNICHAR(64335),data[[#This Row],[huntington_115_gt]])&gt;0,1,0),0)</f>
        <v>0</v>
      </c>
      <c r="I386">
        <f>LEN(data[[#This Row],[control]])</f>
        <v>5</v>
      </c>
      <c r="J386">
        <f>IF(data[[#This Row],[calc_ocr]]=data[[#This Row],[control]],0,1)</f>
        <v>0</v>
      </c>
      <c r="K386" t="s">
        <v>373</v>
      </c>
      <c r="L386" t="s">
        <v>373</v>
      </c>
      <c r="M386">
        <v>1</v>
      </c>
      <c r="R386">
        <v>214</v>
      </c>
      <c r="S386">
        <v>69</v>
      </c>
      <c r="T386">
        <f>SUM(data[[#This Row],[heb]:[other]])</f>
        <v>1</v>
      </c>
    </row>
    <row r="387" spans="1:22" ht="25.5" x14ac:dyDescent="0.2">
      <c r="A387" s="1" t="s">
        <v>374</v>
      </c>
      <c r="B387" s="1" t="s">
        <v>1325</v>
      </c>
      <c r="C387" s="6" t="s">
        <v>49</v>
      </c>
      <c r="E387">
        <v>1</v>
      </c>
      <c r="H387" s="8">
        <f>IFERROR(IF(SEARCH(_xlfn.UNICHAR(64335),data[[#This Row],[huntington_115_gt]])&gt;0,1,0),0)</f>
        <v>0</v>
      </c>
      <c r="I387">
        <f>LEN(data[[#This Row],[control]])</f>
        <v>6</v>
      </c>
      <c r="J387">
        <f>IF(data[[#This Row],[calc_ocr]]=data[[#This Row],[control]],0,1)</f>
        <v>1</v>
      </c>
      <c r="K387" t="s">
        <v>1325</v>
      </c>
      <c r="L387" t="s">
        <v>374</v>
      </c>
      <c r="M387">
        <v>1</v>
      </c>
      <c r="N387">
        <v>1</v>
      </c>
      <c r="O387" s="27" t="s">
        <v>1485</v>
      </c>
      <c r="P387" t="s">
        <v>1481</v>
      </c>
      <c r="Q387" t="s">
        <v>1513</v>
      </c>
      <c r="R387">
        <v>214</v>
      </c>
      <c r="S387">
        <v>70</v>
      </c>
      <c r="T387">
        <f>SUM(data[[#This Row],[heb]:[other]])</f>
        <v>1</v>
      </c>
      <c r="V387" s="27" t="s">
        <v>1512</v>
      </c>
    </row>
    <row r="388" spans="1:22" x14ac:dyDescent="0.2">
      <c r="A388" s="1" t="s">
        <v>375</v>
      </c>
      <c r="B388" s="1" t="s">
        <v>375</v>
      </c>
      <c r="E388">
        <v>1</v>
      </c>
      <c r="H388" s="8">
        <f>IFERROR(IF(SEARCH(_xlfn.UNICHAR(64335),data[[#This Row],[huntington_115_gt]])&gt;0,1,0),0)</f>
        <v>0</v>
      </c>
      <c r="I388">
        <f>LEN(data[[#This Row],[control]])</f>
        <v>5</v>
      </c>
      <c r="J388">
        <f>IF(data[[#This Row],[calc_ocr]]=data[[#This Row],[control]],0,1)</f>
        <v>0</v>
      </c>
      <c r="K388" t="s">
        <v>375</v>
      </c>
      <c r="L388" t="s">
        <v>375</v>
      </c>
      <c r="M388">
        <v>1</v>
      </c>
      <c r="R388">
        <v>214</v>
      </c>
      <c r="S388">
        <v>71</v>
      </c>
      <c r="T388">
        <f>SUM(data[[#This Row],[heb]:[other]])</f>
        <v>1</v>
      </c>
    </row>
    <row r="389" spans="1:22" x14ac:dyDescent="0.2">
      <c r="A389" s="1" t="s">
        <v>231</v>
      </c>
      <c r="B389" s="1" t="s">
        <v>231</v>
      </c>
      <c r="E389">
        <v>1</v>
      </c>
      <c r="H389" s="8">
        <f>IFERROR(IF(SEARCH(_xlfn.UNICHAR(64335),data[[#This Row],[huntington_115_gt]])&gt;0,1,0),0)</f>
        <v>0</v>
      </c>
      <c r="I389">
        <f>LEN(data[[#This Row],[control]])</f>
        <v>3</v>
      </c>
      <c r="J389">
        <f>IF(data[[#This Row],[calc_ocr]]=data[[#This Row],[control]],0,1)</f>
        <v>0</v>
      </c>
      <c r="K389" t="s">
        <v>231</v>
      </c>
      <c r="L389" t="s">
        <v>231</v>
      </c>
      <c r="M389">
        <v>1</v>
      </c>
      <c r="R389">
        <v>214</v>
      </c>
      <c r="S389">
        <v>72</v>
      </c>
      <c r="T389">
        <f>SUM(data[[#This Row],[heb]:[other]])</f>
        <v>1</v>
      </c>
    </row>
    <row r="390" spans="1:22" x14ac:dyDescent="0.2">
      <c r="A390" s="1" t="s">
        <v>1282</v>
      </c>
      <c r="B390" s="1" t="s">
        <v>376</v>
      </c>
      <c r="C390" s="5" t="s">
        <v>15</v>
      </c>
      <c r="E390">
        <v>1</v>
      </c>
      <c r="H390" s="8">
        <f>IFERROR(IF(SEARCH(_xlfn.UNICHAR(64335),data[[#This Row],[huntington_115_gt]])&gt;0,1,0),0)</f>
        <v>0</v>
      </c>
      <c r="I390">
        <f>LEN(data[[#This Row],[control]])</f>
        <v>5</v>
      </c>
      <c r="J390">
        <f>IF(data[[#This Row],[calc_ocr]]=data[[#This Row],[control]],0,1)</f>
        <v>0</v>
      </c>
      <c r="K390" t="s">
        <v>376</v>
      </c>
      <c r="L390" t="s">
        <v>376</v>
      </c>
      <c r="M390">
        <v>1</v>
      </c>
      <c r="R390">
        <v>214</v>
      </c>
      <c r="S390">
        <v>73</v>
      </c>
      <c r="T390">
        <f>SUM(data[[#This Row],[heb]:[other]])</f>
        <v>1</v>
      </c>
    </row>
    <row r="391" spans="1:22" x14ac:dyDescent="0.2">
      <c r="A391" s="1" t="s">
        <v>99</v>
      </c>
      <c r="B391" s="1" t="s">
        <v>99</v>
      </c>
      <c r="E391">
        <v>1</v>
      </c>
      <c r="H391" s="8">
        <f>IFERROR(IF(SEARCH(_xlfn.UNICHAR(64335),data[[#This Row],[huntington_115_gt]])&gt;0,1,0),0)</f>
        <v>0</v>
      </c>
      <c r="I391">
        <f>LEN(data[[#This Row],[control]])</f>
        <v>3</v>
      </c>
      <c r="J391">
        <f>IF(data[[#This Row],[calc_ocr]]=data[[#This Row],[control]],0,1)</f>
        <v>0</v>
      </c>
      <c r="K391" t="s">
        <v>99</v>
      </c>
      <c r="L391" t="s">
        <v>99</v>
      </c>
      <c r="M391">
        <v>1</v>
      </c>
      <c r="R391">
        <v>214</v>
      </c>
      <c r="S391">
        <v>74</v>
      </c>
      <c r="T391">
        <f>SUM(data[[#This Row],[heb]:[other]])</f>
        <v>1</v>
      </c>
    </row>
    <row r="392" spans="1:22" x14ac:dyDescent="0.2">
      <c r="A392" s="1" t="s">
        <v>347</v>
      </c>
      <c r="B392" s="4" t="s">
        <v>377</v>
      </c>
      <c r="C392" s="6" t="s">
        <v>49</v>
      </c>
      <c r="E392">
        <v>1</v>
      </c>
      <c r="H392" s="8">
        <f>IFERROR(IF(SEARCH(_xlfn.UNICHAR(64335),data[[#This Row],[huntington_115_gt]])&gt;0,1,0),0)</f>
        <v>0</v>
      </c>
      <c r="I392">
        <f>LEN(data[[#This Row],[control]])</f>
        <v>4</v>
      </c>
      <c r="J392">
        <f>IF(data[[#This Row],[calc_ocr]]=data[[#This Row],[control]],0,1)</f>
        <v>1</v>
      </c>
      <c r="K392" t="s">
        <v>377</v>
      </c>
      <c r="L392" t="s">
        <v>347</v>
      </c>
      <c r="M392">
        <v>1</v>
      </c>
      <c r="N392">
        <v>1</v>
      </c>
      <c r="O392" s="27" t="s">
        <v>1483</v>
      </c>
      <c r="P392" t="s">
        <v>1477</v>
      </c>
      <c r="Q392" t="s">
        <v>1514</v>
      </c>
      <c r="R392">
        <v>214</v>
      </c>
      <c r="S392">
        <v>75</v>
      </c>
      <c r="T392">
        <f>SUM(data[[#This Row],[heb]:[other]])</f>
        <v>1</v>
      </c>
      <c r="V392" s="27" t="s">
        <v>1515</v>
      </c>
    </row>
    <row r="393" spans="1:22" x14ac:dyDescent="0.2">
      <c r="A393" s="1" t="s">
        <v>33</v>
      </c>
      <c r="B393" s="1" t="s">
        <v>33</v>
      </c>
      <c r="F393">
        <v>1</v>
      </c>
      <c r="H393" s="8">
        <f>IFERROR(IF(SEARCH(_xlfn.UNICHAR(64335),data[[#This Row],[huntington_115_gt]])&gt;0,1,0),0)</f>
        <v>0</v>
      </c>
      <c r="I393">
        <f>LEN(data[[#This Row],[control]])</f>
        <v>2</v>
      </c>
      <c r="J393">
        <f>IF(data[[#This Row],[calc_ocr]]=data[[#This Row],[control]],0,1)</f>
        <v>0</v>
      </c>
      <c r="K393" t="s">
        <v>33</v>
      </c>
      <c r="L393" t="s">
        <v>33</v>
      </c>
      <c r="M393">
        <v>1</v>
      </c>
      <c r="R393">
        <v>214</v>
      </c>
      <c r="S393">
        <v>76</v>
      </c>
      <c r="T393">
        <f>SUM(data[[#This Row],[heb]:[other]])</f>
        <v>1</v>
      </c>
    </row>
    <row r="394" spans="1:22" x14ac:dyDescent="0.2">
      <c r="A394" s="1" t="s">
        <v>378</v>
      </c>
      <c r="B394" s="4" t="s">
        <v>379</v>
      </c>
      <c r="C394" s="5" t="s">
        <v>15</v>
      </c>
      <c r="E394">
        <v>1</v>
      </c>
      <c r="H394" s="8">
        <f>IFERROR(IF(SEARCH(_xlfn.UNICHAR(64335),data[[#This Row],[huntington_115_gt]])&gt;0,1,0),0)</f>
        <v>0</v>
      </c>
      <c r="I394">
        <f>LEN(data[[#This Row],[control]])</f>
        <v>5</v>
      </c>
      <c r="J394">
        <f>IF(data[[#This Row],[calc_ocr]]=data[[#This Row],[control]],0,1)</f>
        <v>1</v>
      </c>
      <c r="K394" t="s">
        <v>379</v>
      </c>
      <c r="L394" t="s">
        <v>378</v>
      </c>
      <c r="M394">
        <v>1</v>
      </c>
      <c r="N394">
        <v>1</v>
      </c>
      <c r="O394" s="27" t="s">
        <v>1483</v>
      </c>
      <c r="P394" t="s">
        <v>1481</v>
      </c>
      <c r="Q394" t="s">
        <v>1516</v>
      </c>
      <c r="R394">
        <v>214</v>
      </c>
      <c r="S394">
        <v>77</v>
      </c>
      <c r="T394">
        <f>SUM(data[[#This Row],[heb]:[other]])</f>
        <v>1</v>
      </c>
      <c r="V394" s="27" t="s">
        <v>1515</v>
      </c>
    </row>
    <row r="395" spans="1:22" x14ac:dyDescent="0.2">
      <c r="A395" s="1" t="s">
        <v>68</v>
      </c>
      <c r="B395" s="1" t="s">
        <v>68</v>
      </c>
      <c r="F395">
        <v>1</v>
      </c>
      <c r="H395" s="8">
        <f>IFERROR(IF(SEARCH(_xlfn.UNICHAR(64335),data[[#This Row],[huntington_115_gt]])&gt;0,1,0),0)</f>
        <v>1</v>
      </c>
      <c r="I395">
        <f>LEN(data[[#This Row],[control]])</f>
        <v>2</v>
      </c>
      <c r="J395">
        <f>IF(data[[#This Row],[calc_ocr]]=data[[#This Row],[control]],0,1)</f>
        <v>0</v>
      </c>
      <c r="K395" t="s">
        <v>68</v>
      </c>
      <c r="L395" t="s">
        <v>68</v>
      </c>
      <c r="M395">
        <v>1</v>
      </c>
      <c r="R395">
        <v>214</v>
      </c>
      <c r="S395">
        <v>78</v>
      </c>
      <c r="T395">
        <f>SUM(data[[#This Row],[heb]:[other]])</f>
        <v>1</v>
      </c>
    </row>
    <row r="396" spans="1:22" x14ac:dyDescent="0.2">
      <c r="A396" s="1" t="s">
        <v>380</v>
      </c>
      <c r="B396" s="1" t="s">
        <v>380</v>
      </c>
      <c r="F396">
        <v>1</v>
      </c>
      <c r="H396" s="8">
        <f>IFERROR(IF(SEARCH(_xlfn.UNICHAR(64335),data[[#This Row],[huntington_115_gt]])&gt;0,1,0),0)</f>
        <v>0</v>
      </c>
      <c r="I396">
        <f>LEN(data[[#This Row],[control]])</f>
        <v>4</v>
      </c>
      <c r="J396">
        <f>IF(data[[#This Row],[calc_ocr]]=data[[#This Row],[control]],0,1)</f>
        <v>0</v>
      </c>
      <c r="K396" t="s">
        <v>380</v>
      </c>
      <c r="L396" t="s">
        <v>380</v>
      </c>
      <c r="M396">
        <v>1</v>
      </c>
      <c r="R396">
        <v>214</v>
      </c>
      <c r="S396">
        <v>79</v>
      </c>
      <c r="T396">
        <f>SUM(data[[#This Row],[heb]:[other]])</f>
        <v>1</v>
      </c>
    </row>
    <row r="397" spans="1:22" x14ac:dyDescent="0.2">
      <c r="A397" s="1" t="s">
        <v>2</v>
      </c>
      <c r="B397" s="1" t="s">
        <v>2</v>
      </c>
      <c r="F397">
        <v>1</v>
      </c>
      <c r="H397" s="8">
        <f>IFERROR(IF(SEARCH(_xlfn.UNICHAR(64335),data[[#This Row],[huntington_115_gt]])&gt;0,1,0),0)</f>
        <v>1</v>
      </c>
      <c r="I397">
        <f>LEN(data[[#This Row],[control]])</f>
        <v>1</v>
      </c>
      <c r="J397">
        <f>IF(data[[#This Row],[calc_ocr]]=data[[#This Row],[control]],0,1)</f>
        <v>0</v>
      </c>
      <c r="K397" t="s">
        <v>2</v>
      </c>
      <c r="L397" t="s">
        <v>2</v>
      </c>
      <c r="M397">
        <v>1</v>
      </c>
      <c r="R397">
        <v>214</v>
      </c>
      <c r="S397">
        <v>80</v>
      </c>
      <c r="T397">
        <f>SUM(data[[#This Row],[heb]:[other]])</f>
        <v>1</v>
      </c>
    </row>
    <row r="398" spans="1:22" x14ac:dyDescent="0.2">
      <c r="A398" s="1" t="s">
        <v>381</v>
      </c>
      <c r="B398" s="1" t="s">
        <v>381</v>
      </c>
      <c r="E398">
        <v>1</v>
      </c>
      <c r="H398" s="8">
        <f>IFERROR(IF(SEARCH(_xlfn.UNICHAR(64335),data[[#This Row],[huntington_115_gt]])&gt;0,1,0),0)</f>
        <v>0</v>
      </c>
      <c r="I398">
        <f>LEN(data[[#This Row],[control]])</f>
        <v>7</v>
      </c>
      <c r="J398">
        <f>IF(data[[#This Row],[calc_ocr]]=data[[#This Row],[control]],0,1)</f>
        <v>0</v>
      </c>
      <c r="K398" t="s">
        <v>381</v>
      </c>
      <c r="L398" t="s">
        <v>381</v>
      </c>
      <c r="M398">
        <v>1</v>
      </c>
      <c r="R398">
        <v>214</v>
      </c>
      <c r="S398">
        <v>81</v>
      </c>
      <c r="T398">
        <f>SUM(data[[#This Row],[heb]:[other]])</f>
        <v>1</v>
      </c>
    </row>
    <row r="399" spans="1:22" x14ac:dyDescent="0.2">
      <c r="A399" s="1" t="s">
        <v>2</v>
      </c>
      <c r="B399" s="1" t="s">
        <v>2</v>
      </c>
      <c r="F399">
        <v>1</v>
      </c>
      <c r="H399" s="8">
        <f>IFERROR(IF(SEARCH(_xlfn.UNICHAR(64335),data[[#This Row],[huntington_115_gt]])&gt;0,1,0),0)</f>
        <v>1</v>
      </c>
      <c r="I399">
        <f>LEN(data[[#This Row],[control]])</f>
        <v>1</v>
      </c>
      <c r="J399">
        <f>IF(data[[#This Row],[calc_ocr]]=data[[#This Row],[control]],0,1)</f>
        <v>0</v>
      </c>
      <c r="K399" t="s">
        <v>2</v>
      </c>
      <c r="L399" t="s">
        <v>2</v>
      </c>
      <c r="M399">
        <v>1</v>
      </c>
      <c r="R399">
        <v>214</v>
      </c>
      <c r="S399">
        <v>82</v>
      </c>
      <c r="T399">
        <f>SUM(data[[#This Row],[heb]:[other]])</f>
        <v>1</v>
      </c>
    </row>
    <row r="400" spans="1:22" x14ac:dyDescent="0.2">
      <c r="A400" s="1" t="s">
        <v>382</v>
      </c>
      <c r="B400" s="4" t="s">
        <v>383</v>
      </c>
      <c r="C400" s="5" t="s">
        <v>15</v>
      </c>
      <c r="E400">
        <v>1</v>
      </c>
      <c r="H400" s="8">
        <f>IFERROR(IF(SEARCH(_xlfn.UNICHAR(64335),data[[#This Row],[huntington_115_gt]])&gt;0,1,0),0)</f>
        <v>0</v>
      </c>
      <c r="I400">
        <f>LEN(data[[#This Row],[control]])</f>
        <v>6</v>
      </c>
      <c r="J400">
        <f>IF(data[[#This Row],[calc_ocr]]=data[[#This Row],[control]],0,1)</f>
        <v>1</v>
      </c>
      <c r="K400" t="s">
        <v>383</v>
      </c>
      <c r="L400" t="s">
        <v>382</v>
      </c>
      <c r="M400">
        <v>1</v>
      </c>
      <c r="N400">
        <v>1</v>
      </c>
      <c r="O400" s="27" t="s">
        <v>1485</v>
      </c>
      <c r="P400" t="s">
        <v>1481</v>
      </c>
      <c r="Q400" t="s">
        <v>1489</v>
      </c>
      <c r="R400">
        <v>214</v>
      </c>
      <c r="S400">
        <v>83</v>
      </c>
      <c r="T400">
        <f>SUM(data[[#This Row],[heb]:[other]])</f>
        <v>1</v>
      </c>
    </row>
    <row r="401" spans="1:23" x14ac:dyDescent="0.2">
      <c r="A401" s="1" t="s">
        <v>384</v>
      </c>
      <c r="B401" s="1" t="s">
        <v>384</v>
      </c>
      <c r="E401">
        <v>1</v>
      </c>
      <c r="H401" s="8">
        <f>IFERROR(IF(SEARCH(_xlfn.UNICHAR(64335),data[[#This Row],[huntington_115_gt]])&gt;0,1,0),0)</f>
        <v>0</v>
      </c>
      <c r="I401">
        <f>LEN(data[[#This Row],[control]])</f>
        <v>4</v>
      </c>
      <c r="J401">
        <f>IF(data[[#This Row],[calc_ocr]]=data[[#This Row],[control]],0,1)</f>
        <v>0</v>
      </c>
      <c r="K401" t="s">
        <v>384</v>
      </c>
      <c r="L401" t="s">
        <v>384</v>
      </c>
      <c r="M401">
        <v>1</v>
      </c>
      <c r="R401">
        <v>214</v>
      </c>
      <c r="S401">
        <v>84</v>
      </c>
      <c r="T401">
        <f>SUM(data[[#This Row],[heb]:[other]])</f>
        <v>1</v>
      </c>
    </row>
    <row r="402" spans="1:23" x14ac:dyDescent="0.2">
      <c r="A402" s="1" t="s">
        <v>385</v>
      </c>
      <c r="B402" s="1" t="s">
        <v>282</v>
      </c>
      <c r="C402" s="5" t="s">
        <v>15</v>
      </c>
      <c r="E402">
        <v>1</v>
      </c>
      <c r="H402" s="8">
        <f>IFERROR(IF(SEARCH(_xlfn.UNICHAR(64335),data[[#This Row],[huntington_115_gt]])&gt;0,1,0),0)</f>
        <v>0</v>
      </c>
      <c r="I402">
        <f>LEN(data[[#This Row],[control]])</f>
        <v>2</v>
      </c>
      <c r="J402">
        <v>0</v>
      </c>
      <c r="K402" t="s">
        <v>282</v>
      </c>
      <c r="L402" t="s">
        <v>282</v>
      </c>
      <c r="M402">
        <v>1</v>
      </c>
      <c r="R402">
        <v>214</v>
      </c>
      <c r="S402">
        <v>85</v>
      </c>
      <c r="T402">
        <f>SUM(data[[#This Row],[heb]:[other]])</f>
        <v>1</v>
      </c>
    </row>
    <row r="403" spans="1:23" x14ac:dyDescent="0.2">
      <c r="A403" s="1" t="s">
        <v>2</v>
      </c>
      <c r="B403" s="1" t="s">
        <v>2</v>
      </c>
      <c r="F403">
        <v>1</v>
      </c>
      <c r="H403" s="8">
        <f>IFERROR(IF(SEARCH(_xlfn.UNICHAR(64335),data[[#This Row],[huntington_115_gt]])&gt;0,1,0),0)</f>
        <v>1</v>
      </c>
      <c r="I403">
        <f>LEN(data[[#This Row],[control]])</f>
        <v>1</v>
      </c>
      <c r="J403">
        <f>IF(data[[#This Row],[calc_ocr]]=data[[#This Row],[control]],0,1)</f>
        <v>0</v>
      </c>
      <c r="K403" t="s">
        <v>2</v>
      </c>
      <c r="L403" t="s">
        <v>2</v>
      </c>
      <c r="M403">
        <v>1</v>
      </c>
      <c r="R403">
        <v>214</v>
      </c>
      <c r="S403">
        <v>86</v>
      </c>
      <c r="T403">
        <f>SUM(data[[#This Row],[heb]:[other]])</f>
        <v>1</v>
      </c>
    </row>
    <row r="404" spans="1:23" x14ac:dyDescent="0.2">
      <c r="A404" s="1" t="s">
        <v>114</v>
      </c>
      <c r="B404" s="1" t="s">
        <v>114</v>
      </c>
      <c r="E404">
        <v>1</v>
      </c>
      <c r="H404" s="8">
        <f>IFERROR(IF(SEARCH(_xlfn.UNICHAR(64335),data[[#This Row],[huntington_115_gt]])&gt;0,1,0),0)</f>
        <v>0</v>
      </c>
      <c r="I404">
        <f>LEN(data[[#This Row],[control]])</f>
        <v>4</v>
      </c>
      <c r="J404">
        <f>IF(data[[#This Row],[calc_ocr]]=data[[#This Row],[control]],0,1)</f>
        <v>0</v>
      </c>
      <c r="K404" t="s">
        <v>114</v>
      </c>
      <c r="L404" t="s">
        <v>114</v>
      </c>
      <c r="M404">
        <v>1</v>
      </c>
      <c r="R404">
        <v>214</v>
      </c>
      <c r="S404">
        <v>87</v>
      </c>
      <c r="T404">
        <f>SUM(data[[#This Row],[heb]:[other]])</f>
        <v>1</v>
      </c>
    </row>
    <row r="405" spans="1:23" x14ac:dyDescent="0.2">
      <c r="A405" s="1" t="s">
        <v>115</v>
      </c>
      <c r="B405" s="1" t="s">
        <v>115</v>
      </c>
      <c r="D405">
        <v>1</v>
      </c>
      <c r="H405" s="8">
        <f>IFERROR(IF(SEARCH(_xlfn.UNICHAR(64335),data[[#This Row],[huntington_115_gt]])&gt;0,1,0),0)</f>
        <v>0</v>
      </c>
      <c r="I405">
        <f>LEN(data[[#This Row],[control]])</f>
        <v>4</v>
      </c>
      <c r="J405">
        <f>IF(data[[#This Row],[calc_ocr]]=data[[#This Row],[control]],0,1)</f>
        <v>0</v>
      </c>
      <c r="K405" t="s">
        <v>115</v>
      </c>
      <c r="L405" t="s">
        <v>115</v>
      </c>
      <c r="M405">
        <v>1</v>
      </c>
      <c r="R405">
        <v>214</v>
      </c>
      <c r="S405">
        <v>88</v>
      </c>
      <c r="T405">
        <f>SUM(data[[#This Row],[heb]:[other]])</f>
        <v>1</v>
      </c>
    </row>
    <row r="406" spans="1:23" ht="114.75" x14ac:dyDescent="0.2">
      <c r="A406" s="1" t="s">
        <v>386</v>
      </c>
      <c r="B406" s="4" t="s">
        <v>387</v>
      </c>
      <c r="C406" s="6" t="s">
        <v>49</v>
      </c>
      <c r="G406">
        <v>1</v>
      </c>
      <c r="H406" s="8">
        <f>IFERROR(IF(SEARCH(_xlfn.UNICHAR(64335),data[[#This Row],[huntington_115_gt]])&gt;0,1,0),0)</f>
        <v>0</v>
      </c>
      <c r="I406">
        <f>LEN(data[[#This Row],[control]])</f>
        <v>5</v>
      </c>
      <c r="J406">
        <f>IF(data[[#This Row],[calc_ocr]]=data[[#This Row],[control]],0,1)</f>
        <v>1</v>
      </c>
      <c r="K406" t="s">
        <v>387</v>
      </c>
      <c r="L406" t="s">
        <v>386</v>
      </c>
      <c r="M406">
        <v>1</v>
      </c>
      <c r="N406">
        <v>3</v>
      </c>
      <c r="O406" s="27" t="s">
        <v>1562</v>
      </c>
      <c r="P406" t="s">
        <v>1700</v>
      </c>
      <c r="Q406" t="s">
        <v>1517</v>
      </c>
      <c r="R406">
        <v>214</v>
      </c>
      <c r="S406">
        <v>89</v>
      </c>
      <c r="T406">
        <f>SUM(data[[#This Row],[heb]:[other]])</f>
        <v>1</v>
      </c>
      <c r="V406" s="37" t="s">
        <v>1699</v>
      </c>
      <c r="W406" s="27">
        <v>1</v>
      </c>
    </row>
    <row r="407" spans="1:23" x14ac:dyDescent="0.2">
      <c r="A407" s="1" t="s">
        <v>388</v>
      </c>
      <c r="B407" s="1" t="s">
        <v>388</v>
      </c>
      <c r="D407">
        <v>1</v>
      </c>
      <c r="H407" s="8">
        <f>IFERROR(IF(SEARCH(_xlfn.UNICHAR(64335),data[[#This Row],[huntington_115_gt]])&gt;0,1,0),0)</f>
        <v>0</v>
      </c>
      <c r="I407">
        <f>LEN(data[[#This Row],[control]])</f>
        <v>6</v>
      </c>
      <c r="J407">
        <f>IF(data[[#This Row],[calc_ocr]]=data[[#This Row],[control]],0,1)</f>
        <v>0</v>
      </c>
      <c r="K407" t="s">
        <v>388</v>
      </c>
      <c r="L407" t="s">
        <v>388</v>
      </c>
      <c r="M407">
        <v>1</v>
      </c>
      <c r="R407">
        <v>214</v>
      </c>
      <c r="S407">
        <v>90</v>
      </c>
      <c r="T407">
        <f>SUM(data[[#This Row],[heb]:[other]])</f>
        <v>1</v>
      </c>
    </row>
    <row r="408" spans="1:23" x14ac:dyDescent="0.2">
      <c r="A408" s="1" t="s">
        <v>389</v>
      </c>
      <c r="B408" s="1" t="s">
        <v>389</v>
      </c>
      <c r="F408">
        <v>1</v>
      </c>
      <c r="H408" s="8">
        <f>IFERROR(IF(SEARCH(_xlfn.UNICHAR(64335),data[[#This Row],[huntington_115_gt]])&gt;0,1,0),0)</f>
        <v>0</v>
      </c>
      <c r="I408">
        <f>LEN(data[[#This Row],[control]])</f>
        <v>3</v>
      </c>
      <c r="J408">
        <f>IF(data[[#This Row],[calc_ocr]]=data[[#This Row],[control]],0,1)</f>
        <v>0</v>
      </c>
      <c r="K408" t="s">
        <v>389</v>
      </c>
      <c r="L408" t="s">
        <v>389</v>
      </c>
      <c r="M408">
        <v>1</v>
      </c>
      <c r="R408">
        <v>214</v>
      </c>
      <c r="S408">
        <v>91</v>
      </c>
      <c r="T408">
        <f>SUM(data[[#This Row],[heb]:[other]])</f>
        <v>1</v>
      </c>
    </row>
    <row r="409" spans="1:23" x14ac:dyDescent="0.2">
      <c r="A409" s="1" t="s">
        <v>390</v>
      </c>
      <c r="B409" s="1" t="s">
        <v>390</v>
      </c>
      <c r="D409">
        <v>1</v>
      </c>
      <c r="H409" s="8">
        <f>IFERROR(IF(SEARCH(_xlfn.UNICHAR(64335),data[[#This Row],[huntington_115_gt]])&gt;0,1,0),0)</f>
        <v>0</v>
      </c>
      <c r="I409">
        <f>LEN(data[[#This Row],[control]])</f>
        <v>3</v>
      </c>
      <c r="J409">
        <f>IF(data[[#This Row],[calc_ocr]]=data[[#This Row],[control]],0,1)</f>
        <v>0</v>
      </c>
      <c r="K409" t="s">
        <v>390</v>
      </c>
      <c r="L409" t="s">
        <v>390</v>
      </c>
      <c r="M409">
        <v>1</v>
      </c>
      <c r="R409">
        <v>214</v>
      </c>
      <c r="S409">
        <v>92</v>
      </c>
      <c r="T409">
        <f>SUM(data[[#This Row],[heb]:[other]])</f>
        <v>1</v>
      </c>
    </row>
    <row r="410" spans="1:23" x14ac:dyDescent="0.2">
      <c r="A410" s="1" t="s">
        <v>391</v>
      </c>
      <c r="B410" s="1" t="s">
        <v>391</v>
      </c>
      <c r="D410">
        <v>1</v>
      </c>
      <c r="H410" s="8">
        <f>IFERROR(IF(SEARCH(_xlfn.UNICHAR(64335),data[[#This Row],[huntington_115_gt]])&gt;0,1,0),0)</f>
        <v>0</v>
      </c>
      <c r="I410">
        <f>LEN(data[[#This Row],[control]])</f>
        <v>5</v>
      </c>
      <c r="J410">
        <f>IF(data[[#This Row],[calc_ocr]]=data[[#This Row],[control]],0,1)</f>
        <v>0</v>
      </c>
      <c r="K410" t="s">
        <v>391</v>
      </c>
      <c r="L410" t="s">
        <v>391</v>
      </c>
      <c r="M410">
        <v>1</v>
      </c>
      <c r="R410">
        <v>214</v>
      </c>
      <c r="S410">
        <v>93</v>
      </c>
      <c r="T410">
        <f>SUM(data[[#This Row],[heb]:[other]])</f>
        <v>1</v>
      </c>
    </row>
    <row r="411" spans="1:23" ht="38.25" x14ac:dyDescent="0.2">
      <c r="A411" s="1" t="s">
        <v>392</v>
      </c>
      <c r="B411" s="1" t="s">
        <v>1324</v>
      </c>
      <c r="C411" s="6" t="s">
        <v>49</v>
      </c>
      <c r="D411">
        <v>1</v>
      </c>
      <c r="H411" s="8">
        <f>IFERROR(IF(SEARCH(_xlfn.UNICHAR(64335),data[[#This Row],[huntington_115_gt]])&gt;0,1,0),0)</f>
        <v>0</v>
      </c>
      <c r="I411">
        <f>LEN(data[[#This Row],[control]])</f>
        <v>5</v>
      </c>
      <c r="J411">
        <f>IF(data[[#This Row],[calc_ocr]]=data[[#This Row],[control]],0,1)</f>
        <v>1</v>
      </c>
      <c r="K411" t="s">
        <v>1324</v>
      </c>
      <c r="L411" t="s">
        <v>392</v>
      </c>
      <c r="M411">
        <v>1</v>
      </c>
      <c r="N411">
        <v>1</v>
      </c>
      <c r="O411" s="27" t="s">
        <v>1485</v>
      </c>
      <c r="P411" t="s">
        <v>1556</v>
      </c>
      <c r="Q411" t="s">
        <v>1598</v>
      </c>
      <c r="R411">
        <v>214</v>
      </c>
      <c r="S411">
        <v>94</v>
      </c>
      <c r="T411">
        <f>SUM(data[[#This Row],[heb]:[other]])</f>
        <v>1</v>
      </c>
      <c r="V411" s="27" t="s">
        <v>1518</v>
      </c>
    </row>
    <row r="412" spans="1:23" x14ac:dyDescent="0.2">
      <c r="A412" s="1" t="s">
        <v>6</v>
      </c>
      <c r="B412" s="1" t="s">
        <v>6</v>
      </c>
      <c r="F412">
        <v>1</v>
      </c>
      <c r="H412" s="8">
        <f>IFERROR(IF(SEARCH(_xlfn.UNICHAR(64335),data[[#This Row],[huntington_115_gt]])&gt;0,1,0),0)</f>
        <v>0</v>
      </c>
      <c r="I412">
        <f>LEN(data[[#This Row],[control]])</f>
        <v>2</v>
      </c>
      <c r="J412">
        <f>IF(data[[#This Row],[calc_ocr]]=data[[#This Row],[control]],0,1)</f>
        <v>0</v>
      </c>
      <c r="K412" t="s">
        <v>6</v>
      </c>
      <c r="L412" t="s">
        <v>6</v>
      </c>
      <c r="M412">
        <v>1</v>
      </c>
      <c r="R412">
        <v>214</v>
      </c>
      <c r="S412">
        <v>95</v>
      </c>
      <c r="T412">
        <f>SUM(data[[#This Row],[heb]:[other]])</f>
        <v>1</v>
      </c>
    </row>
    <row r="413" spans="1:23" x14ac:dyDescent="0.2">
      <c r="A413" s="1" t="s">
        <v>54</v>
      </c>
      <c r="B413" s="1" t="s">
        <v>54</v>
      </c>
      <c r="G413">
        <v>1</v>
      </c>
      <c r="H413" s="8">
        <f>IFERROR(IF(SEARCH(_xlfn.UNICHAR(64335),data[[#This Row],[huntington_115_gt]])&gt;0,1,0),0)</f>
        <v>0</v>
      </c>
      <c r="I413">
        <f>LEN(data[[#This Row],[control]])</f>
        <v>4</v>
      </c>
      <c r="J413">
        <f>IF(data[[#This Row],[calc_ocr]]=data[[#This Row],[control]],0,1)</f>
        <v>0</v>
      </c>
      <c r="K413" t="s">
        <v>54</v>
      </c>
      <c r="L413" t="s">
        <v>54</v>
      </c>
      <c r="M413">
        <v>1</v>
      </c>
      <c r="R413">
        <v>214</v>
      </c>
      <c r="S413">
        <v>96</v>
      </c>
      <c r="T413">
        <f>SUM(data[[#This Row],[heb]:[other]])</f>
        <v>1</v>
      </c>
    </row>
    <row r="414" spans="1:23" x14ac:dyDescent="0.2">
      <c r="A414" s="1" t="s">
        <v>223</v>
      </c>
      <c r="B414" s="1" t="s">
        <v>223</v>
      </c>
      <c r="E414">
        <v>1</v>
      </c>
      <c r="H414" s="8">
        <f>IFERROR(IF(SEARCH(_xlfn.UNICHAR(64335),data[[#This Row],[huntington_115_gt]])&gt;0,1,0),0)</f>
        <v>0</v>
      </c>
      <c r="I414">
        <f>LEN(data[[#This Row],[control]])</f>
        <v>4</v>
      </c>
      <c r="J414">
        <f>IF(data[[#This Row],[calc_ocr]]=data[[#This Row],[control]],0,1)</f>
        <v>0</v>
      </c>
      <c r="K414" t="s">
        <v>223</v>
      </c>
      <c r="L414" t="s">
        <v>223</v>
      </c>
      <c r="M414">
        <v>1</v>
      </c>
      <c r="R414">
        <v>214</v>
      </c>
      <c r="S414">
        <v>97</v>
      </c>
      <c r="T414">
        <f>SUM(data[[#This Row],[heb]:[other]])</f>
        <v>1</v>
      </c>
    </row>
    <row r="415" spans="1:23" ht="25.5" x14ac:dyDescent="0.2">
      <c r="A415" s="1" t="s">
        <v>158</v>
      </c>
      <c r="B415" s="7"/>
      <c r="C415" s="3" t="s">
        <v>34</v>
      </c>
      <c r="E415">
        <v>1</v>
      </c>
      <c r="H415" s="8">
        <f>IFERROR(IF(SEARCH(_xlfn.UNICHAR(64335),data[[#This Row],[huntington_115_gt]])&gt;0,1,0),0)</f>
        <v>0</v>
      </c>
      <c r="I415">
        <f>LEN(data[[#This Row],[control]])</f>
        <v>4</v>
      </c>
      <c r="J415">
        <f>IF(data[[#This Row],[calc_ocr]]=data[[#This Row],[control]],0,1)</f>
        <v>1</v>
      </c>
      <c r="K415" t="s">
        <v>394</v>
      </c>
      <c r="L415" t="s">
        <v>1389</v>
      </c>
      <c r="M415">
        <v>2</v>
      </c>
      <c r="N415">
        <v>2</v>
      </c>
      <c r="O415" s="27" t="s">
        <v>1562</v>
      </c>
      <c r="P415" t="s">
        <v>1561</v>
      </c>
      <c r="Q415" t="s">
        <v>1599</v>
      </c>
      <c r="R415">
        <v>214</v>
      </c>
      <c r="S415">
        <v>98</v>
      </c>
      <c r="T415">
        <f>SUM(data[[#This Row],[heb]:[other]])</f>
        <v>1</v>
      </c>
      <c r="V415" s="27" t="s">
        <v>1519</v>
      </c>
    </row>
    <row r="416" spans="1:23" x14ac:dyDescent="0.2">
      <c r="A416" s="1" t="s">
        <v>395</v>
      </c>
      <c r="B416" s="1" t="s">
        <v>395</v>
      </c>
      <c r="E416">
        <v>1</v>
      </c>
      <c r="H416" s="8">
        <f>IFERROR(IF(SEARCH(_xlfn.UNICHAR(64335),data[[#This Row],[huntington_115_gt]])&gt;0,1,0),0)</f>
        <v>0</v>
      </c>
      <c r="I416">
        <f>LEN(data[[#This Row],[control]])</f>
        <v>5</v>
      </c>
      <c r="J416">
        <f>IF(data[[#This Row],[calc_ocr]]=data[[#This Row],[control]],0,1)</f>
        <v>0</v>
      </c>
      <c r="K416" t="s">
        <v>395</v>
      </c>
      <c r="L416" t="s">
        <v>395</v>
      </c>
      <c r="M416">
        <v>1</v>
      </c>
      <c r="R416">
        <v>214</v>
      </c>
      <c r="S416">
        <v>100</v>
      </c>
      <c r="T416">
        <f>SUM(data[[#This Row],[heb]:[other]])</f>
        <v>1</v>
      </c>
    </row>
    <row r="417" spans="1:23" x14ac:dyDescent="0.2">
      <c r="A417" s="1" t="s">
        <v>396</v>
      </c>
      <c r="B417" s="1" t="s">
        <v>396</v>
      </c>
      <c r="F417">
        <v>1</v>
      </c>
      <c r="H417" s="8">
        <f>IFERROR(IF(SEARCH(_xlfn.UNICHAR(64335),data[[#This Row],[huntington_115_gt]])&gt;0,1,0),0)</f>
        <v>0</v>
      </c>
      <c r="I417">
        <f>LEN(data[[#This Row],[control]])</f>
        <v>4</v>
      </c>
      <c r="J417">
        <f>IF(data[[#This Row],[calc_ocr]]=data[[#This Row],[control]],0,1)</f>
        <v>0</v>
      </c>
      <c r="K417" t="s">
        <v>396</v>
      </c>
      <c r="L417" t="s">
        <v>396</v>
      </c>
      <c r="M417">
        <v>1</v>
      </c>
      <c r="R417">
        <v>214</v>
      </c>
      <c r="S417">
        <v>101</v>
      </c>
      <c r="T417">
        <f>SUM(data[[#This Row],[heb]:[other]])</f>
        <v>1</v>
      </c>
    </row>
    <row r="418" spans="1:23" x14ac:dyDescent="0.2">
      <c r="A418" s="1" t="s">
        <v>2</v>
      </c>
      <c r="B418" s="1" t="s">
        <v>2</v>
      </c>
      <c r="F418">
        <v>1</v>
      </c>
      <c r="H418" s="8">
        <f>IFERROR(IF(SEARCH(_xlfn.UNICHAR(64335),data[[#This Row],[huntington_115_gt]])&gt;0,1,0),0)</f>
        <v>1</v>
      </c>
      <c r="I418">
        <f>LEN(data[[#This Row],[control]])</f>
        <v>1</v>
      </c>
      <c r="J418">
        <f>IF(data[[#This Row],[calc_ocr]]=data[[#This Row],[control]],0,1)</f>
        <v>0</v>
      </c>
      <c r="K418" t="s">
        <v>2</v>
      </c>
      <c r="L418" t="s">
        <v>2</v>
      </c>
      <c r="M418">
        <v>1</v>
      </c>
      <c r="R418">
        <v>214</v>
      </c>
      <c r="S418">
        <v>102</v>
      </c>
      <c r="T418">
        <f>SUM(data[[#This Row],[heb]:[other]])</f>
        <v>1</v>
      </c>
    </row>
    <row r="419" spans="1:23" x14ac:dyDescent="0.2">
      <c r="A419" s="1" t="s">
        <v>397</v>
      </c>
      <c r="B419" s="1" t="s">
        <v>397</v>
      </c>
      <c r="E419">
        <v>1</v>
      </c>
      <c r="H419" s="8">
        <f>IFERROR(IF(SEARCH(_xlfn.UNICHAR(64335),data[[#This Row],[huntington_115_gt]])&gt;0,1,0),0)</f>
        <v>0</v>
      </c>
      <c r="I419">
        <f>LEN(data[[#This Row],[control]])</f>
        <v>5</v>
      </c>
      <c r="J419">
        <f>IF(data[[#This Row],[calc_ocr]]=data[[#This Row],[control]],0,1)</f>
        <v>0</v>
      </c>
      <c r="K419" t="s">
        <v>397</v>
      </c>
      <c r="L419" t="s">
        <v>397</v>
      </c>
      <c r="M419">
        <v>1</v>
      </c>
      <c r="R419">
        <v>214</v>
      </c>
      <c r="S419">
        <v>103</v>
      </c>
      <c r="T419">
        <f>SUM(data[[#This Row],[heb]:[other]])</f>
        <v>1</v>
      </c>
    </row>
    <row r="420" spans="1:23" x14ac:dyDescent="0.2">
      <c r="A420" s="1" t="s">
        <v>6</v>
      </c>
      <c r="B420" s="1" t="s">
        <v>6</v>
      </c>
      <c r="F420">
        <v>1</v>
      </c>
      <c r="H420" s="8">
        <f>IFERROR(IF(SEARCH(_xlfn.UNICHAR(64335),data[[#This Row],[huntington_115_gt]])&gt;0,1,0),0)</f>
        <v>0</v>
      </c>
      <c r="I420">
        <f>LEN(data[[#This Row],[control]])</f>
        <v>2</v>
      </c>
      <c r="J420">
        <f>IF(data[[#This Row],[calc_ocr]]=data[[#This Row],[control]],0,1)</f>
        <v>0</v>
      </c>
      <c r="K420" t="s">
        <v>6</v>
      </c>
      <c r="L420" t="s">
        <v>6</v>
      </c>
      <c r="M420">
        <v>1</v>
      </c>
      <c r="R420">
        <v>214</v>
      </c>
      <c r="S420">
        <v>104</v>
      </c>
      <c r="T420">
        <f>SUM(data[[#This Row],[heb]:[other]])</f>
        <v>1</v>
      </c>
    </row>
    <row r="421" spans="1:23" x14ac:dyDescent="0.2">
      <c r="A421" s="1" t="s">
        <v>2</v>
      </c>
      <c r="B421" s="1" t="s">
        <v>2</v>
      </c>
      <c r="F421">
        <v>1</v>
      </c>
      <c r="H421" s="8">
        <f>IFERROR(IF(SEARCH(_xlfn.UNICHAR(64335),data[[#This Row],[huntington_115_gt]])&gt;0,1,0),0)</f>
        <v>1</v>
      </c>
      <c r="I421">
        <f>LEN(data[[#This Row],[control]])</f>
        <v>1</v>
      </c>
      <c r="J421">
        <f>IF(data[[#This Row],[calc_ocr]]=data[[#This Row],[control]],0,1)</f>
        <v>0</v>
      </c>
      <c r="K421" t="s">
        <v>2</v>
      </c>
      <c r="L421" t="s">
        <v>2</v>
      </c>
      <c r="M421">
        <v>1</v>
      </c>
      <c r="R421">
        <v>214</v>
      </c>
      <c r="S421">
        <v>105</v>
      </c>
      <c r="T421">
        <f>SUM(data[[#This Row],[heb]:[other]])</f>
        <v>1</v>
      </c>
    </row>
    <row r="422" spans="1:23" ht="38.25" x14ac:dyDescent="0.2">
      <c r="A422" s="1" t="s">
        <v>398</v>
      </c>
      <c r="B422" s="4" t="s">
        <v>399</v>
      </c>
      <c r="C422" s="5" t="s">
        <v>15</v>
      </c>
      <c r="F422">
        <v>1</v>
      </c>
      <c r="H422" s="8">
        <f>IFERROR(IF(SEARCH(_xlfn.UNICHAR(64335),data[[#This Row],[huntington_115_gt]])&gt;0,1,0),0)</f>
        <v>0</v>
      </c>
      <c r="I422">
        <f>LEN(data[[#This Row],[control]])</f>
        <v>4</v>
      </c>
      <c r="J422">
        <f>IF(data[[#This Row],[calc_ocr]]=data[[#This Row],[control]],0,1)</f>
        <v>1</v>
      </c>
      <c r="K422" t="s">
        <v>399</v>
      </c>
      <c r="L422" t="s">
        <v>398</v>
      </c>
      <c r="M422">
        <v>1</v>
      </c>
      <c r="N422">
        <v>1</v>
      </c>
      <c r="O422" s="27" t="s">
        <v>1485</v>
      </c>
      <c r="P422" t="s">
        <v>1478</v>
      </c>
      <c r="Q422" t="s">
        <v>1596</v>
      </c>
      <c r="R422">
        <v>214</v>
      </c>
      <c r="S422">
        <v>106</v>
      </c>
      <c r="T422">
        <f>SUM(data[[#This Row],[heb]:[other]])</f>
        <v>1</v>
      </c>
      <c r="V422" s="32" t="s">
        <v>1520</v>
      </c>
      <c r="W422" s="27">
        <v>1</v>
      </c>
    </row>
    <row r="423" spans="1:23" x14ac:dyDescent="0.2">
      <c r="A423" s="1" t="s">
        <v>400</v>
      </c>
      <c r="B423" s="4" t="s">
        <v>401</v>
      </c>
      <c r="C423" s="5" t="s">
        <v>15</v>
      </c>
      <c r="E423">
        <v>1</v>
      </c>
      <c r="H423" s="8">
        <f>IFERROR(IF(SEARCH(_xlfn.UNICHAR(64335),data[[#This Row],[huntington_115_gt]])&gt;0,1,0),0)</f>
        <v>0</v>
      </c>
      <c r="I423">
        <f>LEN(data[[#This Row],[control]])</f>
        <v>3</v>
      </c>
      <c r="J423">
        <f>IF(data[[#This Row],[calc_ocr]]=data[[#This Row],[control]],0,1)</f>
        <v>1</v>
      </c>
      <c r="K423" t="s">
        <v>401</v>
      </c>
      <c r="L423" t="s">
        <v>400</v>
      </c>
      <c r="M423">
        <v>1</v>
      </c>
      <c r="N423">
        <v>1</v>
      </c>
      <c r="O423" s="27" t="s">
        <v>1485</v>
      </c>
      <c r="P423" t="s">
        <v>1481</v>
      </c>
      <c r="Q423" t="s">
        <v>1521</v>
      </c>
      <c r="R423">
        <v>214</v>
      </c>
      <c r="S423">
        <v>107</v>
      </c>
      <c r="T423">
        <f>SUM(data[[#This Row],[heb]:[other]])</f>
        <v>1</v>
      </c>
    </row>
    <row r="424" spans="1:23" x14ac:dyDescent="0.2">
      <c r="A424" s="1" t="s">
        <v>158</v>
      </c>
      <c r="B424" s="1" t="s">
        <v>158</v>
      </c>
      <c r="E424">
        <v>1</v>
      </c>
      <c r="H424" s="8">
        <f>IFERROR(IF(SEARCH(_xlfn.UNICHAR(64335),data[[#This Row],[huntington_115_gt]])&gt;0,1,0),0)</f>
        <v>0</v>
      </c>
      <c r="I424">
        <f>LEN(data[[#This Row],[control]])</f>
        <v>2</v>
      </c>
      <c r="J424">
        <f>IF(data[[#This Row],[calc_ocr]]=data[[#This Row],[control]],0,1)</f>
        <v>0</v>
      </c>
      <c r="K424" t="s">
        <v>158</v>
      </c>
      <c r="L424" t="s">
        <v>158</v>
      </c>
      <c r="M424">
        <v>1</v>
      </c>
      <c r="R424">
        <v>214</v>
      </c>
      <c r="S424">
        <v>108</v>
      </c>
      <c r="T424">
        <f>SUM(data[[#This Row],[heb]:[other]])</f>
        <v>1</v>
      </c>
    </row>
    <row r="425" spans="1:23" x14ac:dyDescent="0.2">
      <c r="A425" s="1" t="s">
        <v>402</v>
      </c>
      <c r="B425" s="1" t="s">
        <v>402</v>
      </c>
      <c r="E425">
        <v>1</v>
      </c>
      <c r="H425" s="8">
        <f>IFERROR(IF(SEARCH(_xlfn.UNICHAR(64335),data[[#This Row],[huntington_115_gt]])&gt;0,1,0),0)</f>
        <v>0</v>
      </c>
      <c r="I425">
        <f>LEN(data[[#This Row],[control]])</f>
        <v>6</v>
      </c>
      <c r="J425">
        <f>IF(data[[#This Row],[calc_ocr]]=data[[#This Row],[control]],0,1)</f>
        <v>0</v>
      </c>
      <c r="K425" t="s">
        <v>402</v>
      </c>
      <c r="L425" t="s">
        <v>402</v>
      </c>
      <c r="M425">
        <v>1</v>
      </c>
      <c r="R425">
        <v>214</v>
      </c>
      <c r="S425">
        <v>109</v>
      </c>
      <c r="T425">
        <f>SUM(data[[#This Row],[heb]:[other]])</f>
        <v>1</v>
      </c>
    </row>
    <row r="426" spans="1:23" x14ac:dyDescent="0.2">
      <c r="A426" s="1" t="s">
        <v>403</v>
      </c>
      <c r="B426" s="1" t="s">
        <v>403</v>
      </c>
      <c r="E426">
        <v>1</v>
      </c>
      <c r="H426" s="8">
        <f>IFERROR(IF(SEARCH(_xlfn.UNICHAR(64335),data[[#This Row],[huntington_115_gt]])&gt;0,1,0),0)</f>
        <v>0</v>
      </c>
      <c r="I426">
        <f>LEN(data[[#This Row],[control]])</f>
        <v>4</v>
      </c>
      <c r="J426">
        <f>IF(data[[#This Row],[calc_ocr]]=data[[#This Row],[control]],0,1)</f>
        <v>0</v>
      </c>
      <c r="K426" t="s">
        <v>403</v>
      </c>
      <c r="L426" t="s">
        <v>403</v>
      </c>
      <c r="M426">
        <v>1</v>
      </c>
      <c r="R426">
        <v>214</v>
      </c>
      <c r="S426">
        <v>110</v>
      </c>
      <c r="T426">
        <f>SUM(data[[#This Row],[heb]:[other]])</f>
        <v>1</v>
      </c>
    </row>
    <row r="427" spans="1:23" x14ac:dyDescent="0.2">
      <c r="A427" s="1" t="s">
        <v>404</v>
      </c>
      <c r="B427" s="4" t="s">
        <v>405</v>
      </c>
      <c r="C427" s="5" t="s">
        <v>15</v>
      </c>
      <c r="F427">
        <v>1</v>
      </c>
      <c r="H427" s="8">
        <f>IFERROR(IF(SEARCH(_xlfn.UNICHAR(64335),data[[#This Row],[huntington_115_gt]])&gt;0,1,0),0)</f>
        <v>0</v>
      </c>
      <c r="I427">
        <f>LEN(data[[#This Row],[control]])</f>
        <v>3</v>
      </c>
      <c r="J427">
        <f>IF(data[[#This Row],[calc_ocr]]=data[[#This Row],[control]],0,1)</f>
        <v>1</v>
      </c>
      <c r="K427" t="s">
        <v>405</v>
      </c>
      <c r="L427" t="s">
        <v>404</v>
      </c>
      <c r="M427">
        <v>1</v>
      </c>
      <c r="N427">
        <v>1</v>
      </c>
      <c r="O427" s="27" t="s">
        <v>1485</v>
      </c>
      <c r="P427" t="s">
        <v>1481</v>
      </c>
      <c r="Q427" t="s">
        <v>1522</v>
      </c>
      <c r="R427">
        <v>214</v>
      </c>
      <c r="S427">
        <v>111</v>
      </c>
      <c r="T427">
        <f>SUM(data[[#This Row],[heb]:[other]])</f>
        <v>1</v>
      </c>
    </row>
    <row r="428" spans="1:23" x14ac:dyDescent="0.2">
      <c r="A428" s="1" t="s">
        <v>406</v>
      </c>
      <c r="B428" s="1" t="s">
        <v>406</v>
      </c>
      <c r="F428">
        <v>1</v>
      </c>
      <c r="H428" s="8">
        <f>IFERROR(IF(SEARCH(_xlfn.UNICHAR(64335),data[[#This Row],[huntington_115_gt]])&gt;0,1,0),0)</f>
        <v>0</v>
      </c>
      <c r="I428">
        <f>LEN(data[[#This Row],[control]])</f>
        <v>4</v>
      </c>
      <c r="J428">
        <f>IF(data[[#This Row],[calc_ocr]]=data[[#This Row],[control]],0,1)</f>
        <v>0</v>
      </c>
      <c r="K428" t="s">
        <v>406</v>
      </c>
      <c r="L428" t="s">
        <v>406</v>
      </c>
      <c r="M428">
        <v>1</v>
      </c>
      <c r="R428">
        <v>214</v>
      </c>
      <c r="S428">
        <v>112</v>
      </c>
      <c r="T428">
        <f>SUM(data[[#This Row],[heb]:[other]])</f>
        <v>1</v>
      </c>
    </row>
    <row r="429" spans="1:23" x14ac:dyDescent="0.2">
      <c r="A429" s="1" t="s">
        <v>407</v>
      </c>
      <c r="B429" s="1" t="s">
        <v>407</v>
      </c>
      <c r="F429">
        <v>1</v>
      </c>
      <c r="H429" s="8">
        <f>IFERROR(IF(SEARCH(_xlfn.UNICHAR(64335),data[[#This Row],[huntington_115_gt]])&gt;0,1,0),0)</f>
        <v>0</v>
      </c>
      <c r="I429">
        <f>LEN(data[[#This Row],[control]])</f>
        <v>4</v>
      </c>
      <c r="J429">
        <f>IF(data[[#This Row],[calc_ocr]]=data[[#This Row],[control]],0,1)</f>
        <v>0</v>
      </c>
      <c r="K429" t="s">
        <v>407</v>
      </c>
      <c r="L429" t="s">
        <v>407</v>
      </c>
      <c r="M429">
        <v>1</v>
      </c>
      <c r="R429">
        <v>214</v>
      </c>
      <c r="S429">
        <v>113</v>
      </c>
      <c r="T429">
        <f>SUM(data[[#This Row],[heb]:[other]])</f>
        <v>1</v>
      </c>
    </row>
    <row r="430" spans="1:23" x14ac:dyDescent="0.2">
      <c r="A430" s="1" t="s">
        <v>408</v>
      </c>
      <c r="B430" s="1" t="s">
        <v>408</v>
      </c>
      <c r="E430">
        <v>1</v>
      </c>
      <c r="H430" s="8">
        <f>IFERROR(IF(SEARCH(_xlfn.UNICHAR(64335),data[[#This Row],[huntington_115_gt]])&gt;0,1,0),0)</f>
        <v>1</v>
      </c>
      <c r="I430">
        <f>LEN(data[[#This Row],[control]])</f>
        <v>4</v>
      </c>
      <c r="J430">
        <f>IF(data[[#This Row],[calc_ocr]]=data[[#This Row],[control]],0,1)</f>
        <v>0</v>
      </c>
      <c r="K430" t="s">
        <v>408</v>
      </c>
      <c r="L430" t="s">
        <v>408</v>
      </c>
      <c r="M430">
        <v>1</v>
      </c>
      <c r="R430">
        <v>214</v>
      </c>
      <c r="S430">
        <v>114</v>
      </c>
      <c r="T430">
        <f>SUM(data[[#This Row],[heb]:[other]])</f>
        <v>1</v>
      </c>
    </row>
    <row r="431" spans="1:23" x14ac:dyDescent="0.2">
      <c r="A431" s="1" t="s">
        <v>223</v>
      </c>
      <c r="B431" s="1" t="s">
        <v>223</v>
      </c>
      <c r="E431">
        <v>1</v>
      </c>
      <c r="H431" s="8">
        <f>IFERROR(IF(SEARCH(_xlfn.UNICHAR(64335),data[[#This Row],[huntington_115_gt]])&gt;0,1,0),0)</f>
        <v>0</v>
      </c>
      <c r="I431">
        <f>LEN(data[[#This Row],[control]])</f>
        <v>4</v>
      </c>
      <c r="J431">
        <f>IF(data[[#This Row],[calc_ocr]]=data[[#This Row],[control]],0,1)</f>
        <v>0</v>
      </c>
      <c r="K431" t="s">
        <v>223</v>
      </c>
      <c r="L431" t="s">
        <v>223</v>
      </c>
      <c r="M431">
        <v>1</v>
      </c>
      <c r="R431">
        <v>214</v>
      </c>
      <c r="S431">
        <v>115</v>
      </c>
      <c r="T431">
        <f>SUM(data[[#This Row],[heb]:[other]])</f>
        <v>1</v>
      </c>
    </row>
    <row r="432" spans="1:23" x14ac:dyDescent="0.2">
      <c r="A432" s="1" t="s">
        <v>158</v>
      </c>
      <c r="B432" s="1" t="s">
        <v>158</v>
      </c>
      <c r="E432">
        <v>1</v>
      </c>
      <c r="H432" s="8">
        <f>IFERROR(IF(SEARCH(_xlfn.UNICHAR(64335),data[[#This Row],[huntington_115_gt]])&gt;0,1,0),0)</f>
        <v>0</v>
      </c>
      <c r="I432">
        <f>LEN(data[[#This Row],[control]])</f>
        <v>2</v>
      </c>
      <c r="J432">
        <f>IF(data[[#This Row],[calc_ocr]]=data[[#This Row],[control]],0,1)</f>
        <v>0</v>
      </c>
      <c r="K432" t="s">
        <v>158</v>
      </c>
      <c r="L432" t="s">
        <v>158</v>
      </c>
      <c r="M432">
        <v>1</v>
      </c>
      <c r="R432">
        <v>214</v>
      </c>
      <c r="S432">
        <v>116</v>
      </c>
      <c r="T432">
        <f>SUM(data[[#This Row],[heb]:[other]])</f>
        <v>1</v>
      </c>
    </row>
    <row r="433" spans="1:22" x14ac:dyDescent="0.2">
      <c r="A433" s="1" t="s">
        <v>227</v>
      </c>
      <c r="B433" s="1" t="s">
        <v>227</v>
      </c>
      <c r="F433">
        <v>1</v>
      </c>
      <c r="H433" s="8">
        <f>IFERROR(IF(SEARCH(_xlfn.UNICHAR(64335),data[[#This Row],[huntington_115_gt]])&gt;0,1,0),0)</f>
        <v>0</v>
      </c>
      <c r="I433">
        <f>LEN(data[[#This Row],[control]])</f>
        <v>4</v>
      </c>
      <c r="J433">
        <f>IF(data[[#This Row],[calc_ocr]]=data[[#This Row],[control]],0,1)</f>
        <v>0</v>
      </c>
      <c r="K433" t="s">
        <v>227</v>
      </c>
      <c r="L433" t="s">
        <v>227</v>
      </c>
      <c r="M433">
        <v>1</v>
      </c>
      <c r="R433">
        <v>214</v>
      </c>
      <c r="S433">
        <v>117</v>
      </c>
      <c r="T433">
        <f>SUM(data[[#This Row],[heb]:[other]])</f>
        <v>1</v>
      </c>
    </row>
    <row r="434" spans="1:22" x14ac:dyDescent="0.2">
      <c r="A434" s="1" t="s">
        <v>2</v>
      </c>
      <c r="B434" s="1" t="s">
        <v>2</v>
      </c>
      <c r="F434">
        <v>1</v>
      </c>
      <c r="H434" s="8">
        <f>IFERROR(IF(SEARCH(_xlfn.UNICHAR(64335),data[[#This Row],[huntington_115_gt]])&gt;0,1,0),0)</f>
        <v>1</v>
      </c>
      <c r="I434">
        <f>LEN(data[[#This Row],[control]])</f>
        <v>1</v>
      </c>
      <c r="J434">
        <f>IF(data[[#This Row],[calc_ocr]]=data[[#This Row],[control]],0,1)</f>
        <v>0</v>
      </c>
      <c r="K434" t="s">
        <v>2</v>
      </c>
      <c r="L434" t="s">
        <v>2</v>
      </c>
      <c r="M434">
        <v>1</v>
      </c>
      <c r="R434">
        <v>214</v>
      </c>
      <c r="S434">
        <v>118</v>
      </c>
      <c r="T434">
        <f>SUM(data[[#This Row],[heb]:[other]])</f>
        <v>1</v>
      </c>
    </row>
    <row r="435" spans="1:22" x14ac:dyDescent="0.2">
      <c r="A435" s="1" t="s">
        <v>409</v>
      </c>
      <c r="B435" s="1" t="s">
        <v>409</v>
      </c>
      <c r="F435">
        <v>1</v>
      </c>
      <c r="H435" s="8">
        <f>IFERROR(IF(SEARCH(_xlfn.UNICHAR(64335),data[[#This Row],[huntington_115_gt]])&gt;0,1,0),0)</f>
        <v>0</v>
      </c>
      <c r="I435">
        <f>LEN(data[[#This Row],[control]])</f>
        <v>3</v>
      </c>
      <c r="J435">
        <f>IF(data[[#This Row],[calc_ocr]]=data[[#This Row],[control]],0,1)</f>
        <v>0</v>
      </c>
      <c r="K435" t="s">
        <v>409</v>
      </c>
      <c r="L435" t="s">
        <v>409</v>
      </c>
      <c r="M435">
        <v>1</v>
      </c>
      <c r="R435">
        <v>214</v>
      </c>
      <c r="S435">
        <v>119</v>
      </c>
      <c r="T435">
        <f>SUM(data[[#This Row],[heb]:[other]])</f>
        <v>1</v>
      </c>
    </row>
    <row r="436" spans="1:22" x14ac:dyDescent="0.2">
      <c r="A436" s="1" t="s">
        <v>7</v>
      </c>
      <c r="B436" s="1" t="s">
        <v>7</v>
      </c>
      <c r="E436">
        <v>1</v>
      </c>
      <c r="H436" s="8">
        <f>IFERROR(IF(SEARCH(_xlfn.UNICHAR(64335),data[[#This Row],[huntington_115_gt]])&gt;0,1,0),0)</f>
        <v>0</v>
      </c>
      <c r="I436">
        <f>LEN(data[[#This Row],[control]])</f>
        <v>3</v>
      </c>
      <c r="J436">
        <f>IF(data[[#This Row],[calc_ocr]]=data[[#This Row],[control]],0,1)</f>
        <v>0</v>
      </c>
      <c r="K436" t="s">
        <v>7</v>
      </c>
      <c r="L436" t="s">
        <v>7</v>
      </c>
      <c r="M436">
        <v>1</v>
      </c>
      <c r="R436">
        <v>214</v>
      </c>
      <c r="S436">
        <v>120</v>
      </c>
      <c r="T436">
        <f>SUM(data[[#This Row],[heb]:[other]])</f>
        <v>1</v>
      </c>
    </row>
    <row r="437" spans="1:22" x14ac:dyDescent="0.2">
      <c r="A437" s="1" t="s">
        <v>1287</v>
      </c>
      <c r="B437" s="1" t="s">
        <v>410</v>
      </c>
      <c r="C437" s="5" t="s">
        <v>15</v>
      </c>
      <c r="E437">
        <v>1</v>
      </c>
      <c r="H437" s="8">
        <f>IFERROR(IF(SEARCH(_xlfn.UNICHAR(64335),data[[#This Row],[huntington_115_gt]])&gt;0,1,0),0)</f>
        <v>0</v>
      </c>
      <c r="I437">
        <f>LEN(data[[#This Row],[control]])</f>
        <v>5</v>
      </c>
      <c r="J437">
        <f>IF(data[[#This Row],[calc_ocr]]=data[[#This Row],[control]],0,1)</f>
        <v>0</v>
      </c>
      <c r="K437" t="s">
        <v>410</v>
      </c>
      <c r="L437" t="s">
        <v>410</v>
      </c>
      <c r="M437">
        <v>1</v>
      </c>
      <c r="R437">
        <v>214</v>
      </c>
      <c r="S437">
        <v>121</v>
      </c>
      <c r="T437">
        <f>SUM(data[[#This Row],[heb]:[other]])</f>
        <v>1</v>
      </c>
    </row>
    <row r="438" spans="1:22" x14ac:dyDescent="0.2">
      <c r="A438" s="1" t="s">
        <v>16</v>
      </c>
      <c r="B438" s="1" t="s">
        <v>16</v>
      </c>
      <c r="F438">
        <v>1</v>
      </c>
      <c r="H438" s="8">
        <f>IFERROR(IF(SEARCH(_xlfn.UNICHAR(64335),data[[#This Row],[huntington_115_gt]])&gt;0,1,0),0)</f>
        <v>1</v>
      </c>
      <c r="I438">
        <f>LEN(data[[#This Row],[control]])</f>
        <v>2</v>
      </c>
      <c r="J438">
        <f>IF(data[[#This Row],[calc_ocr]]=data[[#This Row],[control]],0,1)</f>
        <v>0</v>
      </c>
      <c r="K438" t="s">
        <v>16</v>
      </c>
      <c r="L438" t="s">
        <v>16</v>
      </c>
      <c r="M438">
        <v>1</v>
      </c>
      <c r="R438">
        <v>214</v>
      </c>
      <c r="S438">
        <v>122</v>
      </c>
      <c r="T438">
        <f>SUM(data[[#This Row],[heb]:[other]])</f>
        <v>1</v>
      </c>
    </row>
    <row r="439" spans="1:22" x14ac:dyDescent="0.2">
      <c r="A439" s="1" t="s">
        <v>411</v>
      </c>
      <c r="B439" s="1" t="s">
        <v>411</v>
      </c>
      <c r="E439">
        <v>1</v>
      </c>
      <c r="H439" s="8">
        <f>IFERROR(IF(SEARCH(_xlfn.UNICHAR(64335),data[[#This Row],[huntington_115_gt]])&gt;0,1,0),0)</f>
        <v>0</v>
      </c>
      <c r="I439">
        <f>LEN(data[[#This Row],[control]])</f>
        <v>4</v>
      </c>
      <c r="J439">
        <f>IF(data[[#This Row],[calc_ocr]]=data[[#This Row],[control]],0,1)</f>
        <v>0</v>
      </c>
      <c r="K439" t="s">
        <v>411</v>
      </c>
      <c r="L439" t="s">
        <v>411</v>
      </c>
      <c r="M439">
        <v>1</v>
      </c>
      <c r="R439">
        <v>214</v>
      </c>
      <c r="S439">
        <v>123</v>
      </c>
      <c r="T439">
        <f>SUM(data[[#This Row],[heb]:[other]])</f>
        <v>1</v>
      </c>
    </row>
    <row r="440" spans="1:22" x14ac:dyDescent="0.2">
      <c r="A440" s="1" t="s">
        <v>7</v>
      </c>
      <c r="B440" s="1" t="s">
        <v>7</v>
      </c>
      <c r="E440">
        <v>1</v>
      </c>
      <c r="H440" s="8">
        <f>IFERROR(IF(SEARCH(_xlfn.UNICHAR(64335),data[[#This Row],[huntington_115_gt]])&gt;0,1,0),0)</f>
        <v>0</v>
      </c>
      <c r="I440">
        <f>LEN(data[[#This Row],[control]])</f>
        <v>3</v>
      </c>
      <c r="J440">
        <f>IF(data[[#This Row],[calc_ocr]]=data[[#This Row],[control]],0,1)</f>
        <v>0</v>
      </c>
      <c r="K440" t="s">
        <v>7</v>
      </c>
      <c r="L440" t="s">
        <v>7</v>
      </c>
      <c r="M440">
        <v>1</v>
      </c>
      <c r="R440">
        <v>214</v>
      </c>
      <c r="S440">
        <v>124</v>
      </c>
      <c r="T440">
        <f>SUM(data[[#This Row],[heb]:[other]])</f>
        <v>1</v>
      </c>
    </row>
    <row r="441" spans="1:22" x14ac:dyDescent="0.2">
      <c r="A441" s="1" t="s">
        <v>1288</v>
      </c>
      <c r="B441" s="1" t="s">
        <v>412</v>
      </c>
      <c r="C441" s="5" t="s">
        <v>15</v>
      </c>
      <c r="E441">
        <v>1</v>
      </c>
      <c r="H441" s="8">
        <f>IFERROR(IF(SEARCH(_xlfn.UNICHAR(64335),data[[#This Row],[huntington_115_gt]])&gt;0,1,0),0)</f>
        <v>0</v>
      </c>
      <c r="I441">
        <f>LEN(data[[#This Row],[control]])</f>
        <v>6</v>
      </c>
      <c r="J441">
        <f>IF(data[[#This Row],[calc_ocr]]=data[[#This Row],[control]],0,1)</f>
        <v>0</v>
      </c>
      <c r="K441" t="s">
        <v>412</v>
      </c>
      <c r="L441" t="s">
        <v>412</v>
      </c>
      <c r="M441">
        <v>1</v>
      </c>
      <c r="R441">
        <v>214</v>
      </c>
      <c r="S441">
        <v>125</v>
      </c>
      <c r="T441">
        <f>SUM(data[[#This Row],[heb]:[other]])</f>
        <v>1</v>
      </c>
    </row>
    <row r="442" spans="1:22" x14ac:dyDescent="0.2">
      <c r="A442" s="1" t="s">
        <v>413</v>
      </c>
      <c r="B442" s="1" t="s">
        <v>413</v>
      </c>
      <c r="F442">
        <v>1</v>
      </c>
      <c r="H442" s="8">
        <f>IFERROR(IF(SEARCH(_xlfn.UNICHAR(64335),data[[#This Row],[huntington_115_gt]])&gt;0,1,0),0)</f>
        <v>0</v>
      </c>
      <c r="I442">
        <f>LEN(data[[#This Row],[control]])</f>
        <v>2</v>
      </c>
      <c r="J442">
        <f>IF(data[[#This Row],[calc_ocr]]=data[[#This Row],[control]],0,1)</f>
        <v>0</v>
      </c>
      <c r="K442" t="s">
        <v>413</v>
      </c>
      <c r="L442" t="s">
        <v>413</v>
      </c>
      <c r="M442">
        <v>1</v>
      </c>
      <c r="R442">
        <v>214</v>
      </c>
      <c r="S442">
        <v>126</v>
      </c>
      <c r="T442">
        <f>SUM(data[[#This Row],[heb]:[other]])</f>
        <v>1</v>
      </c>
    </row>
    <row r="443" spans="1:22" x14ac:dyDescent="0.2">
      <c r="A443" s="1" t="s">
        <v>68</v>
      </c>
      <c r="B443" s="1" t="s">
        <v>68</v>
      </c>
      <c r="F443">
        <v>1</v>
      </c>
      <c r="H443" s="8">
        <f>IFERROR(IF(SEARCH(_xlfn.UNICHAR(64335),data[[#This Row],[huntington_115_gt]])&gt;0,1,0),0)</f>
        <v>1</v>
      </c>
      <c r="I443">
        <f>LEN(data[[#This Row],[control]])</f>
        <v>2</v>
      </c>
      <c r="J443">
        <f>IF(data[[#This Row],[calc_ocr]]=data[[#This Row],[control]],0,1)</f>
        <v>0</v>
      </c>
      <c r="K443" t="s">
        <v>68</v>
      </c>
      <c r="L443" t="s">
        <v>68</v>
      </c>
      <c r="M443">
        <v>1</v>
      </c>
      <c r="R443">
        <v>214</v>
      </c>
      <c r="S443">
        <v>127</v>
      </c>
      <c r="T443">
        <f>SUM(data[[#This Row],[heb]:[other]])</f>
        <v>1</v>
      </c>
    </row>
    <row r="444" spans="1:22" ht="25.5" x14ac:dyDescent="0.2">
      <c r="A444" s="1" t="s">
        <v>414</v>
      </c>
      <c r="B444" s="4" t="s">
        <v>415</v>
      </c>
      <c r="C444" s="5" t="s">
        <v>15</v>
      </c>
      <c r="E444">
        <v>1</v>
      </c>
      <c r="H444" s="8">
        <f>IFERROR(IF(SEARCH(_xlfn.UNICHAR(64335),data[[#This Row],[huntington_115_gt]])&gt;0,1,0),0)</f>
        <v>0</v>
      </c>
      <c r="I444">
        <f>LEN(data[[#This Row],[control]])</f>
        <v>3</v>
      </c>
      <c r="J444">
        <f>IF(data[[#This Row],[calc_ocr]]=data[[#This Row],[control]],0,1)</f>
        <v>1</v>
      </c>
      <c r="K444" t="s">
        <v>415</v>
      </c>
      <c r="L444" t="s">
        <v>414</v>
      </c>
      <c r="M444">
        <v>1</v>
      </c>
      <c r="N444">
        <v>1</v>
      </c>
      <c r="O444" s="27" t="s">
        <v>1485</v>
      </c>
      <c r="P444" t="s">
        <v>1481</v>
      </c>
      <c r="Q444" t="s">
        <v>1523</v>
      </c>
      <c r="R444">
        <v>214</v>
      </c>
      <c r="S444">
        <v>128</v>
      </c>
      <c r="T444">
        <f>SUM(data[[#This Row],[heb]:[other]])</f>
        <v>1</v>
      </c>
      <c r="V444" s="32" t="s">
        <v>1524</v>
      </c>
    </row>
    <row r="445" spans="1:22" x14ac:dyDescent="0.2">
      <c r="A445" s="1" t="s">
        <v>158</v>
      </c>
      <c r="B445" s="1" t="s">
        <v>158</v>
      </c>
      <c r="E445">
        <v>1</v>
      </c>
      <c r="H445" s="8">
        <f>IFERROR(IF(SEARCH(_xlfn.UNICHAR(64335),data[[#This Row],[huntington_115_gt]])&gt;0,1,0),0)</f>
        <v>0</v>
      </c>
      <c r="I445">
        <f>LEN(data[[#This Row],[control]])</f>
        <v>2</v>
      </c>
      <c r="J445">
        <f>IF(data[[#This Row],[calc_ocr]]=data[[#This Row],[control]],0,1)</f>
        <v>0</v>
      </c>
      <c r="K445" t="s">
        <v>158</v>
      </c>
      <c r="L445" t="s">
        <v>158</v>
      </c>
      <c r="M445">
        <v>1</v>
      </c>
      <c r="R445">
        <v>214</v>
      </c>
      <c r="S445">
        <v>129</v>
      </c>
      <c r="T445">
        <f>SUM(data[[#This Row],[heb]:[other]])</f>
        <v>1</v>
      </c>
    </row>
    <row r="446" spans="1:22" x14ac:dyDescent="0.2">
      <c r="A446" s="1" t="s">
        <v>227</v>
      </c>
      <c r="B446" s="1" t="s">
        <v>227</v>
      </c>
      <c r="F446">
        <v>1</v>
      </c>
      <c r="H446" s="8">
        <f>IFERROR(IF(SEARCH(_xlfn.UNICHAR(64335),data[[#This Row],[huntington_115_gt]])&gt;0,1,0),0)</f>
        <v>0</v>
      </c>
      <c r="I446">
        <f>LEN(data[[#This Row],[control]])</f>
        <v>4</v>
      </c>
      <c r="J446">
        <f>IF(data[[#This Row],[calc_ocr]]=data[[#This Row],[control]],0,1)</f>
        <v>0</v>
      </c>
      <c r="K446" t="s">
        <v>227</v>
      </c>
      <c r="L446" t="s">
        <v>227</v>
      </c>
      <c r="M446">
        <v>1</v>
      </c>
      <c r="R446">
        <v>214</v>
      </c>
      <c r="S446">
        <v>130</v>
      </c>
      <c r="T446">
        <f>SUM(data[[#This Row],[heb]:[other]])</f>
        <v>1</v>
      </c>
    </row>
    <row r="447" spans="1:22" x14ac:dyDescent="0.2">
      <c r="A447" s="1" t="s">
        <v>2</v>
      </c>
      <c r="B447" s="1" t="s">
        <v>2</v>
      </c>
      <c r="F447">
        <v>1</v>
      </c>
      <c r="H447" s="8">
        <f>IFERROR(IF(SEARCH(_xlfn.UNICHAR(64335),data[[#This Row],[huntington_115_gt]])&gt;0,1,0),0)</f>
        <v>1</v>
      </c>
      <c r="I447">
        <f>LEN(data[[#This Row],[control]])</f>
        <v>1</v>
      </c>
      <c r="J447">
        <f>IF(data[[#This Row],[calc_ocr]]=data[[#This Row],[control]],0,1)</f>
        <v>0</v>
      </c>
      <c r="K447" t="s">
        <v>2</v>
      </c>
      <c r="L447" t="s">
        <v>2</v>
      </c>
      <c r="M447">
        <v>1</v>
      </c>
      <c r="R447">
        <v>214</v>
      </c>
      <c r="S447">
        <v>131</v>
      </c>
      <c r="T447">
        <f>SUM(data[[#This Row],[heb]:[other]])</f>
        <v>1</v>
      </c>
    </row>
    <row r="448" spans="1:22" x14ac:dyDescent="0.2">
      <c r="A448" s="1" t="s">
        <v>409</v>
      </c>
      <c r="B448" s="1" t="s">
        <v>409</v>
      </c>
      <c r="F448">
        <v>1</v>
      </c>
      <c r="H448" s="8">
        <f>IFERROR(IF(SEARCH(_xlfn.UNICHAR(64335),data[[#This Row],[huntington_115_gt]])&gt;0,1,0),0)</f>
        <v>0</v>
      </c>
      <c r="I448">
        <f>LEN(data[[#This Row],[control]])</f>
        <v>3</v>
      </c>
      <c r="J448">
        <f>IF(data[[#This Row],[calc_ocr]]=data[[#This Row],[control]],0,1)</f>
        <v>0</v>
      </c>
      <c r="K448" t="s">
        <v>409</v>
      </c>
      <c r="L448" t="s">
        <v>409</v>
      </c>
      <c r="M448">
        <v>1</v>
      </c>
      <c r="R448">
        <v>214</v>
      </c>
      <c r="S448">
        <v>132</v>
      </c>
      <c r="T448">
        <f>SUM(data[[#This Row],[heb]:[other]])</f>
        <v>1</v>
      </c>
    </row>
    <row r="449" spans="1:22" x14ac:dyDescent="0.2">
      <c r="A449" s="1" t="s">
        <v>1287</v>
      </c>
      <c r="B449" s="1" t="s">
        <v>410</v>
      </c>
      <c r="C449" s="5" t="s">
        <v>15</v>
      </c>
      <c r="E449">
        <v>1</v>
      </c>
      <c r="H449" s="8">
        <f>IFERROR(IF(SEARCH(_xlfn.UNICHAR(64335),data[[#This Row],[huntington_115_gt]])&gt;0,1,0),0)</f>
        <v>0</v>
      </c>
      <c r="I449">
        <f>LEN(data[[#This Row],[control]])</f>
        <v>5</v>
      </c>
      <c r="J449">
        <f>IF(data[[#This Row],[calc_ocr]]=data[[#This Row],[control]],0,1)</f>
        <v>0</v>
      </c>
      <c r="K449" t="s">
        <v>410</v>
      </c>
      <c r="L449" t="s">
        <v>410</v>
      </c>
      <c r="M449">
        <v>1</v>
      </c>
      <c r="R449">
        <v>214</v>
      </c>
      <c r="S449">
        <v>133</v>
      </c>
      <c r="T449">
        <f>SUM(data[[#This Row],[heb]:[other]])</f>
        <v>1</v>
      </c>
    </row>
    <row r="450" spans="1:22" x14ac:dyDescent="0.2">
      <c r="A450" s="1" t="s">
        <v>16</v>
      </c>
      <c r="B450" s="1" t="s">
        <v>16</v>
      </c>
      <c r="F450">
        <v>1</v>
      </c>
      <c r="H450" s="8">
        <f>IFERROR(IF(SEARCH(_xlfn.UNICHAR(64335),data[[#This Row],[huntington_115_gt]])&gt;0,1,0),0)</f>
        <v>1</v>
      </c>
      <c r="I450">
        <f>LEN(data[[#This Row],[control]])</f>
        <v>2</v>
      </c>
      <c r="J450">
        <f>IF(data[[#This Row],[calc_ocr]]=data[[#This Row],[control]],0,1)</f>
        <v>0</v>
      </c>
      <c r="K450" t="s">
        <v>16</v>
      </c>
      <c r="L450" t="s">
        <v>16</v>
      </c>
      <c r="M450">
        <v>1</v>
      </c>
      <c r="R450">
        <v>214</v>
      </c>
      <c r="S450">
        <v>134</v>
      </c>
      <c r="T450">
        <f>SUM(data[[#This Row],[heb]:[other]])</f>
        <v>1</v>
      </c>
    </row>
    <row r="451" spans="1:22" x14ac:dyDescent="0.2">
      <c r="A451" s="1" t="s">
        <v>411</v>
      </c>
      <c r="B451" s="1" t="s">
        <v>411</v>
      </c>
      <c r="E451">
        <v>1</v>
      </c>
      <c r="H451" s="8">
        <f>IFERROR(IF(SEARCH(_xlfn.UNICHAR(64335),data[[#This Row],[huntington_115_gt]])&gt;0,1,0),0)</f>
        <v>0</v>
      </c>
      <c r="I451">
        <f>LEN(data[[#This Row],[control]])</f>
        <v>4</v>
      </c>
      <c r="J451">
        <f>IF(data[[#This Row],[calc_ocr]]=data[[#This Row],[control]],0,1)</f>
        <v>0</v>
      </c>
      <c r="K451" t="s">
        <v>411</v>
      </c>
      <c r="L451" t="s">
        <v>411</v>
      </c>
      <c r="M451">
        <v>1</v>
      </c>
      <c r="R451">
        <v>214</v>
      </c>
      <c r="S451">
        <v>135</v>
      </c>
      <c r="T451">
        <f>SUM(data[[#This Row],[heb]:[other]])</f>
        <v>1</v>
      </c>
    </row>
    <row r="452" spans="1:22" x14ac:dyDescent="0.2">
      <c r="A452" s="1" t="s">
        <v>7</v>
      </c>
      <c r="B452" s="1" t="s">
        <v>7</v>
      </c>
      <c r="E452">
        <v>1</v>
      </c>
      <c r="H452" s="8">
        <f>IFERROR(IF(SEARCH(_xlfn.UNICHAR(64335),data[[#This Row],[huntington_115_gt]])&gt;0,1,0),0)</f>
        <v>0</v>
      </c>
      <c r="I452">
        <f>LEN(data[[#This Row],[control]])</f>
        <v>3</v>
      </c>
      <c r="J452">
        <f>IF(data[[#This Row],[calc_ocr]]=data[[#This Row],[control]],0,1)</f>
        <v>0</v>
      </c>
      <c r="K452" t="s">
        <v>7</v>
      </c>
      <c r="L452" t="s">
        <v>7</v>
      </c>
      <c r="M452">
        <v>1</v>
      </c>
      <c r="R452">
        <v>214</v>
      </c>
      <c r="S452">
        <v>136</v>
      </c>
      <c r="T452">
        <f>SUM(data[[#This Row],[heb]:[other]])</f>
        <v>1</v>
      </c>
    </row>
    <row r="453" spans="1:22" x14ac:dyDescent="0.2">
      <c r="A453" s="1" t="s">
        <v>1288</v>
      </c>
      <c r="B453" s="4" t="s">
        <v>416</v>
      </c>
      <c r="C453" s="6" t="s">
        <v>49</v>
      </c>
      <c r="E453">
        <v>1</v>
      </c>
      <c r="H453" s="8">
        <f>IFERROR(IF(SEARCH(_xlfn.UNICHAR(64335),data[[#This Row],[huntington_115_gt]])&gt;0,1,0),0)</f>
        <v>0</v>
      </c>
      <c r="I453">
        <f>LEN(data[[#This Row],[control]])</f>
        <v>6</v>
      </c>
      <c r="J453">
        <f>IF(data[[#This Row],[calc_ocr]]=data[[#This Row],[control]],0,1)</f>
        <v>0</v>
      </c>
      <c r="K453" t="s">
        <v>412</v>
      </c>
      <c r="L453" t="s">
        <v>412</v>
      </c>
      <c r="M453">
        <v>1</v>
      </c>
      <c r="R453">
        <v>214</v>
      </c>
      <c r="S453">
        <v>137</v>
      </c>
      <c r="T453">
        <f>SUM(data[[#This Row],[heb]:[other]])</f>
        <v>1</v>
      </c>
    </row>
    <row r="454" spans="1:22" ht="25.5" x14ac:dyDescent="0.2">
      <c r="A454" s="1" t="s">
        <v>417</v>
      </c>
      <c r="B454" s="7"/>
      <c r="C454" s="3" t="s">
        <v>34</v>
      </c>
      <c r="E454">
        <v>1</v>
      </c>
      <c r="H454" s="8">
        <f>IFERROR(IF(SEARCH(_xlfn.UNICHAR(64335),data[[#This Row],[huntington_115_gt]])&gt;0,1,0),0)</f>
        <v>0</v>
      </c>
      <c r="I454">
        <f>LEN(data[[#This Row],[control]])</f>
        <v>4</v>
      </c>
      <c r="J454">
        <f>IF(data[[#This Row],[calc_ocr]]=data[[#This Row],[control]],0,1)</f>
        <v>1</v>
      </c>
      <c r="K454" t="s">
        <v>446</v>
      </c>
      <c r="L454" t="s">
        <v>417</v>
      </c>
      <c r="M454">
        <v>1</v>
      </c>
      <c r="N454">
        <v>1</v>
      </c>
      <c r="O454" s="27" t="s">
        <v>1485</v>
      </c>
      <c r="P454" t="s">
        <v>1481</v>
      </c>
      <c r="Q454" t="s">
        <v>1523</v>
      </c>
      <c r="R454">
        <v>214</v>
      </c>
      <c r="S454">
        <v>138</v>
      </c>
      <c r="T454">
        <f>SUM(data[[#This Row],[heb]:[other]])</f>
        <v>1</v>
      </c>
      <c r="V454" s="32" t="s">
        <v>1525</v>
      </c>
    </row>
    <row r="455" spans="1:22" x14ac:dyDescent="0.2">
      <c r="A455" s="1" t="s">
        <v>418</v>
      </c>
      <c r="B455" s="1" t="s">
        <v>418</v>
      </c>
      <c r="E455">
        <v>1</v>
      </c>
      <c r="H455" s="8">
        <f>IFERROR(IF(SEARCH(_xlfn.UNICHAR(64335),data[[#This Row],[huntington_115_gt]])&gt;0,1,0),0)</f>
        <v>0</v>
      </c>
      <c r="I455">
        <f>LEN(data[[#This Row],[control]])</f>
        <v>6</v>
      </c>
      <c r="J455">
        <f>IF(data[[#This Row],[calc_ocr]]=data[[#This Row],[control]],0,1)</f>
        <v>0</v>
      </c>
      <c r="K455" t="s">
        <v>418</v>
      </c>
      <c r="L455" t="s">
        <v>418</v>
      </c>
      <c r="M455">
        <v>1</v>
      </c>
      <c r="R455">
        <v>214</v>
      </c>
      <c r="S455">
        <v>139</v>
      </c>
      <c r="T455">
        <f>SUM(data[[#This Row],[heb]:[other]])</f>
        <v>1</v>
      </c>
    </row>
    <row r="456" spans="1:22" x14ac:dyDescent="0.2">
      <c r="A456" s="1" t="s">
        <v>419</v>
      </c>
      <c r="B456" s="1" t="s">
        <v>419</v>
      </c>
      <c r="F456">
        <v>1</v>
      </c>
      <c r="H456" s="8">
        <f>IFERROR(IF(SEARCH(_xlfn.UNICHAR(64335),data[[#This Row],[huntington_115_gt]])&gt;0,1,0),0)</f>
        <v>0</v>
      </c>
      <c r="I456">
        <f>LEN(data[[#This Row],[control]])</f>
        <v>2</v>
      </c>
      <c r="J456">
        <f>IF(data[[#This Row],[calc_ocr]]=data[[#This Row],[control]],0,1)</f>
        <v>0</v>
      </c>
      <c r="K456" t="s">
        <v>419</v>
      </c>
      <c r="L456" t="s">
        <v>419</v>
      </c>
      <c r="M456">
        <v>1</v>
      </c>
      <c r="R456">
        <v>214</v>
      </c>
      <c r="S456">
        <v>140</v>
      </c>
      <c r="T456">
        <f>SUM(data[[#This Row],[heb]:[other]])</f>
        <v>1</v>
      </c>
    </row>
    <row r="457" spans="1:22" x14ac:dyDescent="0.2">
      <c r="A457" s="1" t="s">
        <v>397</v>
      </c>
      <c r="B457" s="1" t="s">
        <v>397</v>
      </c>
      <c r="E457">
        <v>1</v>
      </c>
      <c r="H457" s="8">
        <f>IFERROR(IF(SEARCH(_xlfn.UNICHAR(64335),data[[#This Row],[huntington_115_gt]])&gt;0,1,0),0)</f>
        <v>0</v>
      </c>
      <c r="I457">
        <f>LEN(data[[#This Row],[control]])</f>
        <v>5</v>
      </c>
      <c r="J457">
        <f>IF(data[[#This Row],[calc_ocr]]=data[[#This Row],[control]],0,1)</f>
        <v>0</v>
      </c>
      <c r="K457" t="s">
        <v>397</v>
      </c>
      <c r="L457" t="s">
        <v>397</v>
      </c>
      <c r="M457">
        <v>1</v>
      </c>
      <c r="R457">
        <v>214</v>
      </c>
      <c r="S457">
        <v>141</v>
      </c>
      <c r="T457">
        <f>SUM(data[[#This Row],[heb]:[other]])</f>
        <v>1</v>
      </c>
    </row>
    <row r="458" spans="1:22" x14ac:dyDescent="0.2">
      <c r="A458" s="1" t="s">
        <v>1292</v>
      </c>
      <c r="B458" s="4" t="s">
        <v>420</v>
      </c>
      <c r="C458" s="5" t="s">
        <v>15</v>
      </c>
      <c r="E458">
        <v>1</v>
      </c>
      <c r="H458" s="8">
        <f>IFERROR(IF(SEARCH(_xlfn.UNICHAR(64335),data[[#This Row],[huntington_115_gt]])&gt;0,1,0),0)</f>
        <v>1</v>
      </c>
      <c r="I458">
        <f>LEN(data[[#This Row],[control]])</f>
        <v>5</v>
      </c>
      <c r="J458">
        <v>0</v>
      </c>
      <c r="K458" t="s">
        <v>420</v>
      </c>
      <c r="L458" t="s">
        <v>420</v>
      </c>
      <c r="M458">
        <v>1</v>
      </c>
      <c r="R458">
        <v>214</v>
      </c>
      <c r="S458">
        <v>142</v>
      </c>
      <c r="T458">
        <f>SUM(data[[#This Row],[heb]:[other]])</f>
        <v>1</v>
      </c>
    </row>
    <row r="459" spans="1:22" x14ac:dyDescent="0.2">
      <c r="A459" s="1" t="s">
        <v>421</v>
      </c>
      <c r="B459" s="1" t="s">
        <v>421</v>
      </c>
      <c r="F459">
        <v>1</v>
      </c>
      <c r="H459" s="8">
        <f>IFERROR(IF(SEARCH(_xlfn.UNICHAR(64335),data[[#This Row],[huntington_115_gt]])&gt;0,1,0),0)</f>
        <v>0</v>
      </c>
      <c r="I459">
        <f>LEN(data[[#This Row],[control]])</f>
        <v>2</v>
      </c>
      <c r="J459">
        <f>IF(data[[#This Row],[calc_ocr]]=data[[#This Row],[control]],0,1)</f>
        <v>0</v>
      </c>
      <c r="K459" t="s">
        <v>421</v>
      </c>
      <c r="L459" t="s">
        <v>421</v>
      </c>
      <c r="M459">
        <v>1</v>
      </c>
      <c r="R459">
        <v>214</v>
      </c>
      <c r="S459">
        <v>143</v>
      </c>
      <c r="T459">
        <f>SUM(data[[#This Row],[heb]:[other]])</f>
        <v>1</v>
      </c>
    </row>
    <row r="460" spans="1:22" x14ac:dyDescent="0.2">
      <c r="A460" s="1" t="s">
        <v>400</v>
      </c>
      <c r="B460" s="1" t="s">
        <v>422</v>
      </c>
      <c r="C460" s="6" t="s">
        <v>49</v>
      </c>
      <c r="E460">
        <v>1</v>
      </c>
      <c r="H460" s="8">
        <f>IFERROR(IF(SEARCH(_xlfn.UNICHAR(64335),data[[#This Row],[huntington_115_gt]])&gt;0,1,0),0)</f>
        <v>0</v>
      </c>
      <c r="I460">
        <f>LEN(data[[#This Row],[control]])</f>
        <v>6</v>
      </c>
      <c r="J460">
        <f>IF(data[[#This Row],[calc_ocr]]=data[[#This Row],[control]],0,1)</f>
        <v>1</v>
      </c>
      <c r="K460" t="s">
        <v>422</v>
      </c>
      <c r="L460" t="s">
        <v>1394</v>
      </c>
      <c r="M460">
        <v>1</v>
      </c>
      <c r="N460">
        <v>1</v>
      </c>
      <c r="O460" s="27" t="s">
        <v>1485</v>
      </c>
      <c r="P460" t="s">
        <v>1480</v>
      </c>
      <c r="Q460" t="s">
        <v>1597</v>
      </c>
      <c r="R460">
        <v>214</v>
      </c>
      <c r="S460">
        <v>144</v>
      </c>
      <c r="T460">
        <f>SUM(data[[#This Row],[heb]:[other]])</f>
        <v>1</v>
      </c>
    </row>
    <row r="461" spans="1:22" x14ac:dyDescent="0.2">
      <c r="A461" s="1" t="s">
        <v>423</v>
      </c>
      <c r="B461" s="1" t="s">
        <v>423</v>
      </c>
      <c r="F461">
        <v>1</v>
      </c>
      <c r="H461" s="8">
        <f>IFERROR(IF(SEARCH(_xlfn.UNICHAR(64335),data[[#This Row],[huntington_115_gt]])&gt;0,1,0),0)</f>
        <v>0</v>
      </c>
      <c r="I461">
        <f>LEN(data[[#This Row],[control]])</f>
        <v>4</v>
      </c>
      <c r="J461">
        <f>IF(data[[#This Row],[calc_ocr]]=data[[#This Row],[control]],0,1)</f>
        <v>0</v>
      </c>
      <c r="K461" t="s">
        <v>423</v>
      </c>
      <c r="L461" t="s">
        <v>423</v>
      </c>
      <c r="M461">
        <v>1</v>
      </c>
      <c r="R461">
        <v>214</v>
      </c>
      <c r="S461">
        <v>146</v>
      </c>
      <c r="T461">
        <f>SUM(data[[#This Row],[heb]:[other]])</f>
        <v>1</v>
      </c>
    </row>
    <row r="462" spans="1:22" x14ac:dyDescent="0.2">
      <c r="A462" s="1" t="s">
        <v>424</v>
      </c>
      <c r="B462" s="1" t="s">
        <v>424</v>
      </c>
      <c r="F462">
        <v>1</v>
      </c>
      <c r="H462" s="8">
        <f>IFERROR(IF(SEARCH(_xlfn.UNICHAR(64335),data[[#This Row],[huntington_115_gt]])&gt;0,1,0),0)</f>
        <v>0</v>
      </c>
      <c r="I462">
        <f>LEN(data[[#This Row],[control]])</f>
        <v>4</v>
      </c>
      <c r="J462">
        <f>IF(data[[#This Row],[calc_ocr]]=data[[#This Row],[control]],0,1)</f>
        <v>0</v>
      </c>
      <c r="K462" t="s">
        <v>424</v>
      </c>
      <c r="L462" t="s">
        <v>424</v>
      </c>
      <c r="M462">
        <v>1</v>
      </c>
      <c r="R462">
        <v>214</v>
      </c>
      <c r="S462">
        <v>147</v>
      </c>
      <c r="T462">
        <f>SUM(data[[#This Row],[heb]:[other]])</f>
        <v>1</v>
      </c>
    </row>
    <row r="463" spans="1:22" x14ac:dyDescent="0.2">
      <c r="A463" s="1" t="s">
        <v>413</v>
      </c>
      <c r="B463" s="1" t="s">
        <v>413</v>
      </c>
      <c r="F463">
        <v>1</v>
      </c>
      <c r="H463" s="8">
        <f>IFERROR(IF(SEARCH(_xlfn.UNICHAR(64335),data[[#This Row],[huntington_115_gt]])&gt;0,1,0),0)</f>
        <v>0</v>
      </c>
      <c r="I463">
        <f>LEN(data[[#This Row],[control]])</f>
        <v>2</v>
      </c>
      <c r="J463">
        <f>IF(data[[#This Row],[calc_ocr]]=data[[#This Row],[control]],0,1)</f>
        <v>0</v>
      </c>
      <c r="K463" t="s">
        <v>413</v>
      </c>
      <c r="L463" t="s">
        <v>413</v>
      </c>
      <c r="M463">
        <v>1</v>
      </c>
      <c r="R463">
        <v>214</v>
      </c>
      <c r="S463">
        <v>148</v>
      </c>
      <c r="T463">
        <f>SUM(data[[#This Row],[heb]:[other]])</f>
        <v>1</v>
      </c>
    </row>
    <row r="464" spans="1:22" x14ac:dyDescent="0.2">
      <c r="A464" s="1" t="s">
        <v>158</v>
      </c>
      <c r="B464" s="1" t="s">
        <v>158</v>
      </c>
      <c r="E464">
        <v>1</v>
      </c>
      <c r="H464" s="8">
        <f>IFERROR(IF(SEARCH(_xlfn.UNICHAR(64335),data[[#This Row],[huntington_115_gt]])&gt;0,1,0),0)</f>
        <v>0</v>
      </c>
      <c r="I464">
        <f>LEN(data[[#This Row],[control]])</f>
        <v>2</v>
      </c>
      <c r="J464">
        <f>IF(data[[#This Row],[calc_ocr]]=data[[#This Row],[control]],0,1)</f>
        <v>0</v>
      </c>
      <c r="K464" t="s">
        <v>158</v>
      </c>
      <c r="L464" t="s">
        <v>158</v>
      </c>
      <c r="M464">
        <v>1</v>
      </c>
      <c r="R464">
        <v>214</v>
      </c>
      <c r="S464">
        <v>149</v>
      </c>
      <c r="T464">
        <f>SUM(data[[#This Row],[heb]:[other]])</f>
        <v>1</v>
      </c>
    </row>
    <row r="465" spans="1:22" x14ac:dyDescent="0.2">
      <c r="A465" s="1" t="s">
        <v>425</v>
      </c>
      <c r="B465" s="1" t="s">
        <v>425</v>
      </c>
      <c r="E465">
        <v>1</v>
      </c>
      <c r="H465" s="8">
        <f>IFERROR(IF(SEARCH(_xlfn.UNICHAR(64335),data[[#This Row],[huntington_115_gt]])&gt;0,1,0),0)</f>
        <v>0</v>
      </c>
      <c r="I465">
        <f>LEN(data[[#This Row],[control]])</f>
        <v>5</v>
      </c>
      <c r="J465">
        <f>IF(data[[#This Row],[calc_ocr]]=data[[#This Row],[control]],0,1)</f>
        <v>0</v>
      </c>
      <c r="K465" t="s">
        <v>425</v>
      </c>
      <c r="L465" t="s">
        <v>425</v>
      </c>
      <c r="M465">
        <v>1</v>
      </c>
      <c r="R465">
        <v>214</v>
      </c>
      <c r="S465">
        <v>150</v>
      </c>
      <c r="T465">
        <f>SUM(data[[#This Row],[heb]:[other]])</f>
        <v>1</v>
      </c>
    </row>
    <row r="466" spans="1:22" x14ac:dyDescent="0.2">
      <c r="A466" s="1" t="s">
        <v>426</v>
      </c>
      <c r="B466" s="4" t="s">
        <v>427</v>
      </c>
      <c r="C466" s="5" t="s">
        <v>15</v>
      </c>
      <c r="E466">
        <v>1</v>
      </c>
      <c r="H466" s="8">
        <f>IFERROR(IF(SEARCH(_xlfn.UNICHAR(64335),data[[#This Row],[huntington_115_gt]])&gt;0,1,0),0)</f>
        <v>0</v>
      </c>
      <c r="I466">
        <f>LEN(data[[#This Row],[control]])</f>
        <v>7</v>
      </c>
      <c r="J466">
        <f>IF(data[[#This Row],[calc_ocr]]=data[[#This Row],[control]],0,1)</f>
        <v>1</v>
      </c>
      <c r="K466" t="s">
        <v>427</v>
      </c>
      <c r="L466" t="s">
        <v>426</v>
      </c>
      <c r="M466">
        <v>1</v>
      </c>
      <c r="N466">
        <v>1</v>
      </c>
      <c r="O466" s="27" t="s">
        <v>1485</v>
      </c>
      <c r="P466" t="s">
        <v>1481</v>
      </c>
      <c r="Q466" t="s">
        <v>1489</v>
      </c>
      <c r="R466">
        <v>214</v>
      </c>
      <c r="S466">
        <v>151</v>
      </c>
      <c r="T466">
        <f>SUM(data[[#This Row],[heb]:[other]])</f>
        <v>1</v>
      </c>
    </row>
    <row r="467" spans="1:22" x14ac:dyDescent="0.2">
      <c r="A467" s="1" t="s">
        <v>428</v>
      </c>
      <c r="B467" s="1" t="s">
        <v>428</v>
      </c>
      <c r="E467">
        <v>1</v>
      </c>
      <c r="H467" s="8">
        <f>IFERROR(IF(SEARCH(_xlfn.UNICHAR(64335),data[[#This Row],[huntington_115_gt]])&gt;0,1,0),0)</f>
        <v>0</v>
      </c>
      <c r="I467">
        <f>LEN(data[[#This Row],[control]])</f>
        <v>7</v>
      </c>
      <c r="J467">
        <f>IF(data[[#This Row],[calc_ocr]]=data[[#This Row],[control]],0,1)</f>
        <v>0</v>
      </c>
      <c r="K467" t="s">
        <v>428</v>
      </c>
      <c r="L467" t="s">
        <v>428</v>
      </c>
      <c r="M467">
        <v>1</v>
      </c>
      <c r="R467">
        <v>214</v>
      </c>
      <c r="S467">
        <v>152</v>
      </c>
      <c r="T467">
        <f>SUM(data[[#This Row],[heb]:[other]])</f>
        <v>1</v>
      </c>
    </row>
    <row r="468" spans="1:22" x14ac:dyDescent="0.2">
      <c r="A468" s="1" t="s">
        <v>1289</v>
      </c>
      <c r="B468" s="4" t="s">
        <v>429</v>
      </c>
      <c r="C468" s="6" t="s">
        <v>49</v>
      </c>
      <c r="E468">
        <v>1</v>
      </c>
      <c r="H468" s="8">
        <f>IFERROR(IF(SEARCH(_xlfn.UNICHAR(64335),data[[#This Row],[huntington_115_gt]])&gt;0,1,0),0)</f>
        <v>0</v>
      </c>
      <c r="I468">
        <f>LEN(data[[#This Row],[control]])</f>
        <v>4</v>
      </c>
      <c r="J468">
        <f>IF(data[[#This Row],[calc_ocr]]=data[[#This Row],[control]],0,1)</f>
        <v>1</v>
      </c>
      <c r="K468" t="s">
        <v>429</v>
      </c>
      <c r="L468" t="s">
        <v>481</v>
      </c>
      <c r="M468">
        <v>1</v>
      </c>
      <c r="N468">
        <v>1</v>
      </c>
      <c r="O468" s="27" t="s">
        <v>1485</v>
      </c>
      <c r="P468" t="s">
        <v>1481</v>
      </c>
      <c r="Q468" t="s">
        <v>1499</v>
      </c>
      <c r="R468">
        <v>214</v>
      </c>
      <c r="S468">
        <v>153</v>
      </c>
      <c r="T468">
        <f>SUM(data[[#This Row],[heb]:[other]])</f>
        <v>1</v>
      </c>
    </row>
    <row r="469" spans="1:22" x14ac:dyDescent="0.2">
      <c r="A469" s="1" t="s">
        <v>430</v>
      </c>
      <c r="B469" s="1" t="s">
        <v>430</v>
      </c>
      <c r="E469">
        <v>1</v>
      </c>
      <c r="H469" s="8">
        <f>IFERROR(IF(SEARCH(_xlfn.UNICHAR(64335),data[[#This Row],[huntington_115_gt]])&gt;0,1,0),0)</f>
        <v>0</v>
      </c>
      <c r="I469">
        <f>LEN(data[[#This Row],[control]])</f>
        <v>4</v>
      </c>
      <c r="J469">
        <f>IF(data[[#This Row],[calc_ocr]]=data[[#This Row],[control]],0,1)</f>
        <v>0</v>
      </c>
      <c r="K469" t="s">
        <v>430</v>
      </c>
      <c r="L469" t="s">
        <v>430</v>
      </c>
      <c r="M469">
        <v>1</v>
      </c>
      <c r="R469">
        <v>214</v>
      </c>
      <c r="S469">
        <v>154</v>
      </c>
      <c r="T469">
        <f>SUM(data[[#This Row],[heb]:[other]])</f>
        <v>1</v>
      </c>
    </row>
    <row r="470" spans="1:22" x14ac:dyDescent="0.2">
      <c r="A470" s="1" t="s">
        <v>431</v>
      </c>
      <c r="B470" s="1" t="s">
        <v>431</v>
      </c>
      <c r="G470">
        <v>1</v>
      </c>
      <c r="H470" s="8">
        <f>IFERROR(IF(SEARCH(_xlfn.UNICHAR(64335),data[[#This Row],[huntington_115_gt]])&gt;0,1,0),0)</f>
        <v>0</v>
      </c>
      <c r="I470">
        <f>LEN(data[[#This Row],[control]])</f>
        <v>3</v>
      </c>
      <c r="J470">
        <f>IF(data[[#This Row],[calc_ocr]]=data[[#This Row],[control]],0,1)</f>
        <v>0</v>
      </c>
      <c r="K470" t="s">
        <v>431</v>
      </c>
      <c r="L470" t="s">
        <v>431</v>
      </c>
      <c r="M470">
        <v>1</v>
      </c>
      <c r="R470">
        <v>214</v>
      </c>
      <c r="S470">
        <v>155</v>
      </c>
      <c r="T470">
        <f>SUM(data[[#This Row],[heb]:[other]])</f>
        <v>1</v>
      </c>
    </row>
    <row r="471" spans="1:22" x14ac:dyDescent="0.2">
      <c r="A471" s="1" t="s">
        <v>395</v>
      </c>
      <c r="B471" s="1" t="s">
        <v>395</v>
      </c>
      <c r="E471">
        <v>1</v>
      </c>
      <c r="H471" s="8">
        <f>IFERROR(IF(SEARCH(_xlfn.UNICHAR(64335),data[[#This Row],[huntington_115_gt]])&gt;0,1,0),0)</f>
        <v>0</v>
      </c>
      <c r="I471">
        <f>LEN(data[[#This Row],[control]])</f>
        <v>5</v>
      </c>
      <c r="J471">
        <f>IF(data[[#This Row],[calc_ocr]]=data[[#This Row],[control]],0,1)</f>
        <v>0</v>
      </c>
      <c r="K471" t="s">
        <v>395</v>
      </c>
      <c r="L471" t="s">
        <v>395</v>
      </c>
      <c r="M471">
        <v>1</v>
      </c>
      <c r="R471">
        <v>214</v>
      </c>
      <c r="S471">
        <v>156</v>
      </c>
      <c r="T471">
        <f>SUM(data[[#This Row],[heb]:[other]])</f>
        <v>1</v>
      </c>
    </row>
    <row r="472" spans="1:22" x14ac:dyDescent="0.2">
      <c r="A472" s="1" t="s">
        <v>1313</v>
      </c>
      <c r="B472" s="1" t="s">
        <v>432</v>
      </c>
      <c r="C472" s="5" t="s">
        <v>15</v>
      </c>
      <c r="E472">
        <v>1</v>
      </c>
      <c r="H472" s="8">
        <f>IFERROR(IF(SEARCH(_xlfn.UNICHAR(64335),data[[#This Row],[huntington_115_gt]])&gt;0,1,0),0)</f>
        <v>0</v>
      </c>
      <c r="I472">
        <f>LEN(data[[#This Row],[control]])</f>
        <v>6</v>
      </c>
      <c r="J472">
        <v>0</v>
      </c>
      <c r="K472" t="s">
        <v>432</v>
      </c>
      <c r="L472" t="s">
        <v>432</v>
      </c>
      <c r="M472">
        <v>2</v>
      </c>
      <c r="R472">
        <v>214</v>
      </c>
      <c r="S472">
        <v>157</v>
      </c>
      <c r="T472">
        <f>SUM(data[[#This Row],[heb]:[other]])</f>
        <v>1</v>
      </c>
    </row>
    <row r="473" spans="1:22" x14ac:dyDescent="0.2">
      <c r="A473" s="1" t="s">
        <v>26</v>
      </c>
      <c r="B473" s="1" t="s">
        <v>26</v>
      </c>
      <c r="F473">
        <v>1</v>
      </c>
      <c r="H473" s="8">
        <f>IFERROR(IF(SEARCH(_xlfn.UNICHAR(64335),data[[#This Row],[huntington_115_gt]])&gt;0,1,0),0)</f>
        <v>0</v>
      </c>
      <c r="I473">
        <f>LEN(data[[#This Row],[control]])</f>
        <v>2</v>
      </c>
      <c r="J473">
        <f>IF(data[[#This Row],[calc_ocr]]=data[[#This Row],[control]],0,1)</f>
        <v>0</v>
      </c>
      <c r="K473" t="s">
        <v>26</v>
      </c>
      <c r="L473" t="s">
        <v>26</v>
      </c>
      <c r="M473">
        <v>1</v>
      </c>
      <c r="R473">
        <v>214</v>
      </c>
      <c r="S473">
        <v>158</v>
      </c>
      <c r="T473">
        <f>SUM(data[[#This Row],[heb]:[other]])</f>
        <v>1</v>
      </c>
    </row>
    <row r="474" spans="1:22" x14ac:dyDescent="0.2">
      <c r="A474" s="1" t="s">
        <v>2</v>
      </c>
      <c r="B474" s="1" t="s">
        <v>2</v>
      </c>
      <c r="F474">
        <v>1</v>
      </c>
      <c r="H474" s="8">
        <f>IFERROR(IF(SEARCH(_xlfn.UNICHAR(64335),data[[#This Row],[huntington_115_gt]])&gt;0,1,0),0)</f>
        <v>1</v>
      </c>
      <c r="I474">
        <f>LEN(data[[#This Row],[control]])</f>
        <v>1</v>
      </c>
      <c r="J474">
        <f>IF(data[[#This Row],[calc_ocr]]=data[[#This Row],[control]],0,1)</f>
        <v>0</v>
      </c>
      <c r="K474" t="s">
        <v>2</v>
      </c>
      <c r="L474" t="s">
        <v>2</v>
      </c>
      <c r="M474">
        <v>1</v>
      </c>
      <c r="R474">
        <v>214</v>
      </c>
      <c r="S474">
        <v>159</v>
      </c>
      <c r="T474">
        <f>SUM(data[[#This Row],[heb]:[other]])</f>
        <v>1</v>
      </c>
    </row>
    <row r="475" spans="1:22" x14ac:dyDescent="0.2">
      <c r="A475" s="1" t="s">
        <v>398</v>
      </c>
      <c r="B475" s="1" t="s">
        <v>398</v>
      </c>
      <c r="F475">
        <v>1</v>
      </c>
      <c r="H475" s="8">
        <f>IFERROR(IF(SEARCH(_xlfn.UNICHAR(64335),data[[#This Row],[huntington_115_gt]])&gt;0,1,0),0)</f>
        <v>0</v>
      </c>
      <c r="I475">
        <f>LEN(data[[#This Row],[control]])</f>
        <v>4</v>
      </c>
      <c r="J475">
        <f>IF(data[[#This Row],[calc_ocr]]=data[[#This Row],[control]],0,1)</f>
        <v>0</v>
      </c>
      <c r="K475" t="s">
        <v>398</v>
      </c>
      <c r="L475" t="s">
        <v>398</v>
      </c>
      <c r="M475">
        <v>1</v>
      </c>
      <c r="R475">
        <v>214</v>
      </c>
      <c r="S475">
        <v>160</v>
      </c>
      <c r="T475">
        <f>SUM(data[[#This Row],[heb]:[other]])</f>
        <v>1</v>
      </c>
    </row>
    <row r="476" spans="1:22" x14ac:dyDescent="0.2">
      <c r="A476" s="1" t="s">
        <v>433</v>
      </c>
      <c r="B476" s="1" t="s">
        <v>433</v>
      </c>
      <c r="E476">
        <v>1</v>
      </c>
      <c r="H476" s="8">
        <f>IFERROR(IF(SEARCH(_xlfn.UNICHAR(64335),data[[#This Row],[huntington_115_gt]])&gt;0,1,0),0)</f>
        <v>1</v>
      </c>
      <c r="I476">
        <f>LEN(data[[#This Row],[control]])</f>
        <v>6</v>
      </c>
      <c r="J476">
        <f>IF(data[[#This Row],[calc_ocr]]=data[[#This Row],[control]],0,1)</f>
        <v>0</v>
      </c>
      <c r="K476" t="s">
        <v>433</v>
      </c>
      <c r="L476" t="s">
        <v>433</v>
      </c>
      <c r="M476">
        <v>1</v>
      </c>
      <c r="R476">
        <v>214</v>
      </c>
      <c r="S476">
        <v>161</v>
      </c>
      <c r="T476">
        <f>SUM(data[[#This Row],[heb]:[other]])</f>
        <v>1</v>
      </c>
    </row>
    <row r="477" spans="1:22" x14ac:dyDescent="0.2">
      <c r="A477" s="1" t="s">
        <v>158</v>
      </c>
      <c r="B477" s="1" t="s">
        <v>158</v>
      </c>
      <c r="E477">
        <v>1</v>
      </c>
      <c r="H477" s="8">
        <f>IFERROR(IF(SEARCH(_xlfn.UNICHAR(64335),data[[#This Row],[huntington_115_gt]])&gt;0,1,0),0)</f>
        <v>0</v>
      </c>
      <c r="I477">
        <f>LEN(data[[#This Row],[control]])</f>
        <v>2</v>
      </c>
      <c r="J477">
        <f>IF(data[[#This Row],[calc_ocr]]=data[[#This Row],[control]],0,1)</f>
        <v>0</v>
      </c>
      <c r="K477" t="s">
        <v>158</v>
      </c>
      <c r="L477" t="s">
        <v>158</v>
      </c>
      <c r="M477">
        <v>1</v>
      </c>
      <c r="R477">
        <v>214</v>
      </c>
      <c r="S477">
        <v>162</v>
      </c>
      <c r="T477">
        <f>SUM(data[[#This Row],[heb]:[other]])</f>
        <v>1</v>
      </c>
    </row>
    <row r="478" spans="1:22" x14ac:dyDescent="0.2">
      <c r="A478" s="1" t="s">
        <v>434</v>
      </c>
      <c r="B478" s="1" t="s">
        <v>434</v>
      </c>
      <c r="E478">
        <v>1</v>
      </c>
      <c r="H478" s="8">
        <f>IFERROR(IF(SEARCH(_xlfn.UNICHAR(64335),data[[#This Row],[huntington_115_gt]])&gt;0,1,0),0)</f>
        <v>0</v>
      </c>
      <c r="I478">
        <f>LEN(data[[#This Row],[control]])</f>
        <v>4</v>
      </c>
      <c r="J478">
        <f>IF(data[[#This Row],[calc_ocr]]=data[[#This Row],[control]],0,1)</f>
        <v>0</v>
      </c>
      <c r="K478" t="s">
        <v>434</v>
      </c>
      <c r="L478" t="s">
        <v>434</v>
      </c>
      <c r="M478">
        <v>1</v>
      </c>
      <c r="R478">
        <v>214</v>
      </c>
      <c r="S478">
        <v>163</v>
      </c>
      <c r="T478">
        <f>SUM(data[[#This Row],[heb]:[other]])</f>
        <v>1</v>
      </c>
    </row>
    <row r="479" spans="1:22" x14ac:dyDescent="0.2">
      <c r="A479" s="1" t="s">
        <v>1290</v>
      </c>
      <c r="B479" s="1" t="s">
        <v>435</v>
      </c>
      <c r="C479" s="5" t="s">
        <v>15</v>
      </c>
      <c r="E479">
        <v>1</v>
      </c>
      <c r="H479" s="8">
        <f>IFERROR(IF(SEARCH(_xlfn.UNICHAR(64335),data[[#This Row],[huntington_115_gt]])&gt;0,1,0),0)</f>
        <v>0</v>
      </c>
      <c r="I479">
        <f>LEN(data[[#This Row],[control]])</f>
        <v>5</v>
      </c>
      <c r="J479">
        <f>IF(data[[#This Row],[calc_ocr]]=data[[#This Row],[control]],0,1)</f>
        <v>0</v>
      </c>
      <c r="K479" t="s">
        <v>435</v>
      </c>
      <c r="L479" t="s">
        <v>435</v>
      </c>
      <c r="M479">
        <v>1</v>
      </c>
      <c r="R479">
        <v>214</v>
      </c>
      <c r="S479">
        <v>164</v>
      </c>
      <c r="T479">
        <f>SUM(data[[#This Row],[heb]:[other]])</f>
        <v>1</v>
      </c>
    </row>
    <row r="480" spans="1:22" ht="38.25" x14ac:dyDescent="0.2">
      <c r="A480" s="1" t="s">
        <v>436</v>
      </c>
      <c r="B480" s="4" t="s">
        <v>437</v>
      </c>
      <c r="C480" s="5" t="s">
        <v>15</v>
      </c>
      <c r="E480">
        <v>1</v>
      </c>
      <c r="H480" s="8">
        <f>IFERROR(IF(SEARCH(_xlfn.UNICHAR(64335),data[[#This Row],[huntington_115_gt]])&gt;0,1,0),0)</f>
        <v>0</v>
      </c>
      <c r="I480">
        <f>LEN(data[[#This Row],[control]])</f>
        <v>3</v>
      </c>
      <c r="J480">
        <f>IF(data[[#This Row],[calc_ocr]]=data[[#This Row],[control]],0,1)</f>
        <v>1</v>
      </c>
      <c r="K480" t="s">
        <v>437</v>
      </c>
      <c r="L480" t="s">
        <v>436</v>
      </c>
      <c r="M480">
        <v>1</v>
      </c>
      <c r="N480">
        <v>1</v>
      </c>
      <c r="O480" s="27" t="s">
        <v>1485</v>
      </c>
      <c r="P480" t="s">
        <v>1481</v>
      </c>
      <c r="Q480" t="s">
        <v>1523</v>
      </c>
      <c r="R480">
        <v>214</v>
      </c>
      <c r="S480">
        <v>165</v>
      </c>
      <c r="T480">
        <f>SUM(data[[#This Row],[heb]:[other]])</f>
        <v>1</v>
      </c>
      <c r="V480" s="32" t="s">
        <v>1526</v>
      </c>
    </row>
    <row r="481" spans="1:22" x14ac:dyDescent="0.2">
      <c r="A481" s="1" t="s">
        <v>283</v>
      </c>
      <c r="B481" s="1" t="s">
        <v>283</v>
      </c>
      <c r="F481">
        <v>1</v>
      </c>
      <c r="H481" s="8">
        <f>IFERROR(IF(SEARCH(_xlfn.UNICHAR(64335),data[[#This Row],[huntington_115_gt]])&gt;0,1,0),0)</f>
        <v>0</v>
      </c>
      <c r="I481">
        <f>LEN(data[[#This Row],[control]])</f>
        <v>2</v>
      </c>
      <c r="J481">
        <f>IF(data[[#This Row],[calc_ocr]]=data[[#This Row],[control]],0,1)</f>
        <v>0</v>
      </c>
      <c r="K481" t="s">
        <v>283</v>
      </c>
      <c r="L481" t="s">
        <v>283</v>
      </c>
      <c r="M481">
        <v>1</v>
      </c>
      <c r="R481">
        <v>214</v>
      </c>
      <c r="S481">
        <v>166</v>
      </c>
      <c r="T481">
        <f>SUM(data[[#This Row],[heb]:[other]])</f>
        <v>1</v>
      </c>
    </row>
    <row r="482" spans="1:22" x14ac:dyDescent="0.2">
      <c r="A482" s="1" t="s">
        <v>438</v>
      </c>
      <c r="B482" s="1" t="s">
        <v>438</v>
      </c>
      <c r="E482">
        <v>1</v>
      </c>
      <c r="H482" s="8">
        <f>IFERROR(IF(SEARCH(_xlfn.UNICHAR(64335),data[[#This Row],[huntington_115_gt]])&gt;0,1,0),0)</f>
        <v>0</v>
      </c>
      <c r="I482">
        <f>LEN(data[[#This Row],[control]])</f>
        <v>5</v>
      </c>
      <c r="J482">
        <f>IF(data[[#This Row],[calc_ocr]]=data[[#This Row],[control]],0,1)</f>
        <v>0</v>
      </c>
      <c r="K482" t="s">
        <v>438</v>
      </c>
      <c r="L482" t="s">
        <v>438</v>
      </c>
      <c r="M482">
        <v>1</v>
      </c>
      <c r="R482">
        <v>214</v>
      </c>
      <c r="S482">
        <v>167</v>
      </c>
      <c r="T482">
        <f>SUM(data[[#This Row],[heb]:[other]])</f>
        <v>1</v>
      </c>
    </row>
    <row r="483" spans="1:22" x14ac:dyDescent="0.2">
      <c r="A483" s="1" t="s">
        <v>439</v>
      </c>
      <c r="B483" s="1" t="s">
        <v>440</v>
      </c>
      <c r="C483" s="5" t="s">
        <v>15</v>
      </c>
      <c r="E483">
        <v>1</v>
      </c>
      <c r="H483" s="8">
        <f>IFERROR(IF(SEARCH(_xlfn.UNICHAR(64335),data[[#This Row],[huntington_115_gt]])&gt;0,1,0),0)</f>
        <v>0</v>
      </c>
      <c r="I483">
        <f>LEN(data[[#This Row],[control]])</f>
        <v>4</v>
      </c>
      <c r="J483">
        <f>IF(data[[#This Row],[calc_ocr]]=data[[#This Row],[control]],0,1)</f>
        <v>1</v>
      </c>
      <c r="K483" t="s">
        <v>440</v>
      </c>
      <c r="L483" t="s">
        <v>439</v>
      </c>
      <c r="M483">
        <v>1</v>
      </c>
      <c r="N483">
        <v>1</v>
      </c>
      <c r="O483" s="27" t="s">
        <v>1485</v>
      </c>
      <c r="P483" t="s">
        <v>1477</v>
      </c>
      <c r="Q483" t="s">
        <v>1734</v>
      </c>
      <c r="R483">
        <v>214</v>
      </c>
      <c r="S483">
        <v>168</v>
      </c>
      <c r="T483">
        <f>SUM(data[[#This Row],[heb]:[other]])</f>
        <v>1</v>
      </c>
      <c r="V483" s="27" t="s">
        <v>1737</v>
      </c>
    </row>
    <row r="484" spans="1:22" x14ac:dyDescent="0.2">
      <c r="A484" s="1" t="s">
        <v>441</v>
      </c>
      <c r="B484" s="1" t="s">
        <v>441</v>
      </c>
      <c r="E484">
        <v>1</v>
      </c>
      <c r="H484" s="8">
        <f>IFERROR(IF(SEARCH(_xlfn.UNICHAR(64335),data[[#This Row],[huntington_115_gt]])&gt;0,1,0),0)</f>
        <v>0</v>
      </c>
      <c r="I484">
        <f>LEN(data[[#This Row],[control]])</f>
        <v>4</v>
      </c>
      <c r="J484">
        <f>IF(data[[#This Row],[calc_ocr]]=data[[#This Row],[control]],0,1)</f>
        <v>0</v>
      </c>
      <c r="K484" t="s">
        <v>441</v>
      </c>
      <c r="L484" t="s">
        <v>441</v>
      </c>
      <c r="M484">
        <v>1</v>
      </c>
      <c r="R484">
        <v>214</v>
      </c>
      <c r="S484">
        <v>169</v>
      </c>
      <c r="T484">
        <f>SUM(data[[#This Row],[heb]:[other]])</f>
        <v>1</v>
      </c>
    </row>
    <row r="485" spans="1:22" x14ac:dyDescent="0.2">
      <c r="A485" s="1" t="s">
        <v>442</v>
      </c>
      <c r="B485" s="1" t="s">
        <v>442</v>
      </c>
      <c r="D485">
        <v>1</v>
      </c>
      <c r="H485" s="8">
        <f>IFERROR(IF(SEARCH(_xlfn.UNICHAR(64335),data[[#This Row],[huntington_115_gt]])&gt;0,1,0),0)</f>
        <v>0</v>
      </c>
      <c r="I485">
        <f>LEN(data[[#This Row],[control]])</f>
        <v>3</v>
      </c>
      <c r="J485">
        <f>IF(data[[#This Row],[calc_ocr]]=data[[#This Row],[control]],0,1)</f>
        <v>0</v>
      </c>
      <c r="K485" t="s">
        <v>442</v>
      </c>
      <c r="L485" t="s">
        <v>442</v>
      </c>
      <c r="M485">
        <v>1</v>
      </c>
      <c r="R485">
        <v>214</v>
      </c>
      <c r="S485">
        <v>170</v>
      </c>
      <c r="T485">
        <f>SUM(data[[#This Row],[heb]:[other]])</f>
        <v>1</v>
      </c>
    </row>
    <row r="486" spans="1:22" x14ac:dyDescent="0.2">
      <c r="A486" s="1" t="s">
        <v>443</v>
      </c>
      <c r="B486" s="1" t="s">
        <v>443</v>
      </c>
      <c r="D486">
        <v>1</v>
      </c>
      <c r="H486" s="8">
        <f>IFERROR(IF(SEARCH(_xlfn.UNICHAR(64335),data[[#This Row],[huntington_115_gt]])&gt;0,1,0),0)</f>
        <v>0</v>
      </c>
      <c r="I486">
        <f>LEN(data[[#This Row],[control]])</f>
        <v>2</v>
      </c>
      <c r="J486">
        <f>IF(data[[#This Row],[calc_ocr]]=data[[#This Row],[control]],0,1)</f>
        <v>0</v>
      </c>
      <c r="K486" t="s">
        <v>443</v>
      </c>
      <c r="L486" t="s">
        <v>443</v>
      </c>
      <c r="M486">
        <v>1</v>
      </c>
      <c r="R486">
        <v>214</v>
      </c>
      <c r="S486">
        <v>171</v>
      </c>
      <c r="T486">
        <f>SUM(data[[#This Row],[heb]:[other]])</f>
        <v>1</v>
      </c>
    </row>
    <row r="487" spans="1:22" x14ac:dyDescent="0.2">
      <c r="A487" s="1" t="s">
        <v>444</v>
      </c>
      <c r="B487" s="1" t="s">
        <v>444</v>
      </c>
      <c r="D487">
        <v>1</v>
      </c>
      <c r="H487" s="8">
        <f>IFERROR(IF(SEARCH(_xlfn.UNICHAR(64335),data[[#This Row],[huntington_115_gt]])&gt;0,1,0),0)</f>
        <v>0</v>
      </c>
      <c r="I487">
        <f>LEN(data[[#This Row],[control]])</f>
        <v>4</v>
      </c>
      <c r="J487">
        <f>IF(data[[#This Row],[calc_ocr]]=data[[#This Row],[control]],0,1)</f>
        <v>0</v>
      </c>
      <c r="K487" t="s">
        <v>444</v>
      </c>
      <c r="L487" t="s">
        <v>444</v>
      </c>
      <c r="M487">
        <v>1</v>
      </c>
      <c r="R487">
        <v>214</v>
      </c>
      <c r="S487">
        <v>172</v>
      </c>
      <c r="T487">
        <f>SUM(data[[#This Row],[heb]:[other]])</f>
        <v>1</v>
      </c>
    </row>
    <row r="488" spans="1:22" x14ac:dyDescent="0.2">
      <c r="A488" s="1" t="s">
        <v>54</v>
      </c>
      <c r="B488" s="1" t="s">
        <v>54</v>
      </c>
      <c r="G488">
        <v>1</v>
      </c>
      <c r="H488" s="8">
        <f>IFERROR(IF(SEARCH(_xlfn.UNICHAR(64335),data[[#This Row],[huntington_115_gt]])&gt;0,1,0),0)</f>
        <v>0</v>
      </c>
      <c r="I488">
        <f>LEN(data[[#This Row],[control]])</f>
        <v>4</v>
      </c>
      <c r="J488">
        <f>IF(data[[#This Row],[calc_ocr]]=data[[#This Row],[control]],0,1)</f>
        <v>0</v>
      </c>
      <c r="K488" t="s">
        <v>54</v>
      </c>
      <c r="L488" t="s">
        <v>54</v>
      </c>
      <c r="M488">
        <v>1</v>
      </c>
      <c r="R488">
        <v>214</v>
      </c>
      <c r="S488">
        <v>173</v>
      </c>
      <c r="T488">
        <f>SUM(data[[#This Row],[heb]:[other]])</f>
        <v>1</v>
      </c>
    </row>
    <row r="489" spans="1:22" x14ac:dyDescent="0.2">
      <c r="A489" s="1" t="s">
        <v>413</v>
      </c>
      <c r="B489" s="1" t="s">
        <v>413</v>
      </c>
      <c r="F489">
        <v>1</v>
      </c>
      <c r="H489" s="8">
        <f>IFERROR(IF(SEARCH(_xlfn.UNICHAR(64335),data[[#This Row],[huntington_115_gt]])&gt;0,1,0),0)</f>
        <v>0</v>
      </c>
      <c r="I489">
        <f>LEN(data[[#This Row],[control]])</f>
        <v>2</v>
      </c>
      <c r="J489">
        <f>IF(data[[#This Row],[calc_ocr]]=data[[#This Row],[control]],0,1)</f>
        <v>0</v>
      </c>
      <c r="K489" t="s">
        <v>413</v>
      </c>
      <c r="L489" t="s">
        <v>413</v>
      </c>
      <c r="M489">
        <v>1</v>
      </c>
      <c r="R489">
        <v>214</v>
      </c>
      <c r="S489">
        <v>174</v>
      </c>
      <c r="T489">
        <f>SUM(data[[#This Row],[heb]:[other]])</f>
        <v>1</v>
      </c>
    </row>
    <row r="490" spans="1:22" x14ac:dyDescent="0.2">
      <c r="A490" s="1" t="s">
        <v>68</v>
      </c>
      <c r="B490" s="1" t="s">
        <v>68</v>
      </c>
      <c r="F490">
        <v>1</v>
      </c>
      <c r="H490" s="8">
        <f>IFERROR(IF(SEARCH(_xlfn.UNICHAR(64335),data[[#This Row],[huntington_115_gt]])&gt;0,1,0),0)</f>
        <v>1</v>
      </c>
      <c r="I490">
        <f>LEN(data[[#This Row],[control]])</f>
        <v>2</v>
      </c>
      <c r="J490">
        <f>IF(data[[#This Row],[calc_ocr]]=data[[#This Row],[control]],0,1)</f>
        <v>0</v>
      </c>
      <c r="K490" t="s">
        <v>68</v>
      </c>
      <c r="L490" t="s">
        <v>68</v>
      </c>
      <c r="M490">
        <v>1</v>
      </c>
      <c r="R490">
        <v>214</v>
      </c>
      <c r="S490">
        <v>175</v>
      </c>
      <c r="T490">
        <f>SUM(data[[#This Row],[heb]:[other]])</f>
        <v>1</v>
      </c>
    </row>
    <row r="491" spans="1:22" ht="25.5" x14ac:dyDescent="0.2">
      <c r="A491" s="1" t="s">
        <v>414</v>
      </c>
      <c r="B491" s="4" t="s">
        <v>415</v>
      </c>
      <c r="C491" s="5" t="s">
        <v>15</v>
      </c>
      <c r="E491">
        <v>1</v>
      </c>
      <c r="H491" s="8">
        <f>IFERROR(IF(SEARCH(_xlfn.UNICHAR(64335),data[[#This Row],[huntington_115_gt]])&gt;0,1,0),0)</f>
        <v>0</v>
      </c>
      <c r="I491">
        <f>LEN(data[[#This Row],[control]])</f>
        <v>3</v>
      </c>
      <c r="J491">
        <f>IF(data[[#This Row],[calc_ocr]]=data[[#This Row],[control]],0,1)</f>
        <v>1</v>
      </c>
      <c r="K491" t="s">
        <v>415</v>
      </c>
      <c r="L491" t="s">
        <v>414</v>
      </c>
      <c r="M491">
        <v>1</v>
      </c>
      <c r="N491">
        <v>1</v>
      </c>
      <c r="O491" s="27" t="s">
        <v>1485</v>
      </c>
      <c r="P491" t="s">
        <v>1481</v>
      </c>
      <c r="Q491" t="s">
        <v>1523</v>
      </c>
      <c r="R491">
        <v>214</v>
      </c>
      <c r="S491">
        <v>176</v>
      </c>
      <c r="T491">
        <f>SUM(data[[#This Row],[heb]:[other]])</f>
        <v>1</v>
      </c>
      <c r="V491" s="32" t="s">
        <v>1527</v>
      </c>
    </row>
    <row r="492" spans="1:22" x14ac:dyDescent="0.2">
      <c r="A492" s="1" t="s">
        <v>283</v>
      </c>
      <c r="B492" s="1" t="s">
        <v>283</v>
      </c>
      <c r="F492">
        <v>1</v>
      </c>
      <c r="H492" s="8">
        <f>IFERROR(IF(SEARCH(_xlfn.UNICHAR(64335),data[[#This Row],[huntington_115_gt]])&gt;0,1,0),0)</f>
        <v>0</v>
      </c>
      <c r="I492">
        <f>LEN(data[[#This Row],[control]])</f>
        <v>2</v>
      </c>
      <c r="J492">
        <f>IF(data[[#This Row],[calc_ocr]]=data[[#This Row],[control]],0,1)</f>
        <v>0</v>
      </c>
      <c r="K492" t="s">
        <v>283</v>
      </c>
      <c r="L492" t="s">
        <v>283</v>
      </c>
      <c r="M492">
        <v>1</v>
      </c>
      <c r="R492">
        <v>214</v>
      </c>
      <c r="S492">
        <v>177</v>
      </c>
      <c r="T492">
        <f>SUM(data[[#This Row],[heb]:[other]])</f>
        <v>1</v>
      </c>
    </row>
    <row r="493" spans="1:22" x14ac:dyDescent="0.2">
      <c r="A493" s="1" t="s">
        <v>445</v>
      </c>
      <c r="B493" s="1" t="s">
        <v>445</v>
      </c>
      <c r="E493">
        <v>1</v>
      </c>
      <c r="H493" s="8">
        <f>IFERROR(IF(SEARCH(_xlfn.UNICHAR(64335),data[[#This Row],[huntington_115_gt]])&gt;0,1,0),0)</f>
        <v>0</v>
      </c>
      <c r="I493">
        <f>LEN(data[[#This Row],[control]])</f>
        <v>4</v>
      </c>
      <c r="J493">
        <f>IF(data[[#This Row],[calc_ocr]]=data[[#This Row],[control]],0,1)</f>
        <v>0</v>
      </c>
      <c r="K493" t="s">
        <v>445</v>
      </c>
      <c r="L493" t="s">
        <v>445</v>
      </c>
      <c r="M493">
        <v>1</v>
      </c>
      <c r="R493">
        <v>214</v>
      </c>
      <c r="S493">
        <v>178</v>
      </c>
      <c r="T493">
        <f>SUM(data[[#This Row],[heb]:[other]])</f>
        <v>1</v>
      </c>
    </row>
    <row r="494" spans="1:22" ht="38.25" x14ac:dyDescent="0.2">
      <c r="A494" s="1" t="s">
        <v>417</v>
      </c>
      <c r="B494" s="4" t="s">
        <v>446</v>
      </c>
      <c r="C494" s="5" t="s">
        <v>15</v>
      </c>
      <c r="E494">
        <v>1</v>
      </c>
      <c r="H494" s="8">
        <f>IFERROR(IF(SEARCH(_xlfn.UNICHAR(64335),data[[#This Row],[huntington_115_gt]])&gt;0,1,0),0)</f>
        <v>0</v>
      </c>
      <c r="I494">
        <f>LEN(data[[#This Row],[control]])</f>
        <v>4</v>
      </c>
      <c r="J494">
        <f>IF(data[[#This Row],[calc_ocr]]=data[[#This Row],[control]],0,1)</f>
        <v>1</v>
      </c>
      <c r="K494" t="s">
        <v>446</v>
      </c>
      <c r="L494" t="s">
        <v>417</v>
      </c>
      <c r="M494">
        <v>1</v>
      </c>
      <c r="N494">
        <v>1</v>
      </c>
      <c r="O494" s="27" t="s">
        <v>1485</v>
      </c>
      <c r="P494" t="s">
        <v>1481</v>
      </c>
      <c r="Q494" t="s">
        <v>1523</v>
      </c>
      <c r="R494">
        <v>214</v>
      </c>
      <c r="S494">
        <v>179</v>
      </c>
      <c r="T494">
        <f>SUM(data[[#This Row],[heb]:[other]])</f>
        <v>1</v>
      </c>
      <c r="V494" s="32" t="s">
        <v>1528</v>
      </c>
    </row>
    <row r="495" spans="1:22" x14ac:dyDescent="0.2">
      <c r="A495" s="1" t="s">
        <v>447</v>
      </c>
      <c r="B495" s="1" t="s">
        <v>447</v>
      </c>
      <c r="F495">
        <v>1</v>
      </c>
      <c r="H495" s="8">
        <f>IFERROR(IF(SEARCH(_xlfn.UNICHAR(64335),data[[#This Row],[huntington_115_gt]])&gt;0,1,0),0)</f>
        <v>0</v>
      </c>
      <c r="I495">
        <f>LEN(data[[#This Row],[control]])</f>
        <v>4</v>
      </c>
      <c r="J495">
        <f>IF(data[[#This Row],[calc_ocr]]=data[[#This Row],[control]],0,1)</f>
        <v>0</v>
      </c>
      <c r="K495" t="s">
        <v>447</v>
      </c>
      <c r="L495" t="s">
        <v>447</v>
      </c>
      <c r="M495">
        <v>1</v>
      </c>
      <c r="R495">
        <v>214</v>
      </c>
      <c r="S495">
        <v>180</v>
      </c>
      <c r="T495">
        <f>SUM(data[[#This Row],[heb]:[other]])</f>
        <v>1</v>
      </c>
    </row>
    <row r="496" spans="1:22" x14ac:dyDescent="0.2">
      <c r="A496" s="1" t="s">
        <v>448</v>
      </c>
      <c r="B496" s="4" t="s">
        <v>449</v>
      </c>
      <c r="C496" s="5" t="s">
        <v>15</v>
      </c>
      <c r="F496">
        <v>1</v>
      </c>
      <c r="H496" s="8">
        <f>IFERROR(IF(SEARCH(_xlfn.UNICHAR(64335),data[[#This Row],[huntington_115_gt]])&gt;0,1,0),0)</f>
        <v>1</v>
      </c>
      <c r="I496">
        <f>LEN(data[[#This Row],[control]])</f>
        <v>4</v>
      </c>
      <c r="J496">
        <v>0</v>
      </c>
      <c r="K496" t="s">
        <v>449</v>
      </c>
      <c r="L496" t="s">
        <v>448</v>
      </c>
      <c r="M496">
        <v>1</v>
      </c>
      <c r="R496">
        <v>214</v>
      </c>
      <c r="S496">
        <v>181</v>
      </c>
      <c r="T496">
        <f>SUM(data[[#This Row],[heb]:[other]])</f>
        <v>1</v>
      </c>
    </row>
    <row r="497" spans="1:22" x14ac:dyDescent="0.2">
      <c r="A497" s="1" t="s">
        <v>398</v>
      </c>
      <c r="B497" s="1" t="s">
        <v>398</v>
      </c>
      <c r="F497">
        <v>1</v>
      </c>
      <c r="H497" s="8">
        <f>IFERROR(IF(SEARCH(_xlfn.UNICHAR(64335),data[[#This Row],[huntington_115_gt]])&gt;0,1,0),0)</f>
        <v>0</v>
      </c>
      <c r="I497">
        <f>LEN(data[[#This Row],[control]])</f>
        <v>4</v>
      </c>
      <c r="J497">
        <f>IF(data[[#This Row],[calc_ocr]]=data[[#This Row],[control]],0,1)</f>
        <v>0</v>
      </c>
      <c r="K497" t="s">
        <v>398</v>
      </c>
      <c r="L497" t="s">
        <v>398</v>
      </c>
      <c r="M497">
        <v>1</v>
      </c>
      <c r="R497">
        <v>214</v>
      </c>
      <c r="S497">
        <v>182</v>
      </c>
      <c r="T497">
        <f>SUM(data[[#This Row],[heb]:[other]])</f>
        <v>1</v>
      </c>
    </row>
    <row r="498" spans="1:22" x14ac:dyDescent="0.2">
      <c r="A498" s="1" t="s">
        <v>439</v>
      </c>
      <c r="B498" s="1" t="s">
        <v>439</v>
      </c>
      <c r="E498">
        <v>1</v>
      </c>
      <c r="H498" s="8">
        <f>IFERROR(IF(SEARCH(_xlfn.UNICHAR(64335),data[[#This Row],[huntington_115_gt]])&gt;0,1,0),0)</f>
        <v>0</v>
      </c>
      <c r="I498">
        <f>LEN(data[[#This Row],[control]])</f>
        <v>4</v>
      </c>
      <c r="J498">
        <f>IF(data[[#This Row],[calc_ocr]]=data[[#This Row],[control]],0,1)</f>
        <v>0</v>
      </c>
      <c r="K498" t="s">
        <v>439</v>
      </c>
      <c r="L498" t="s">
        <v>439</v>
      </c>
      <c r="M498">
        <v>1</v>
      </c>
      <c r="R498">
        <v>214</v>
      </c>
      <c r="S498">
        <v>183</v>
      </c>
      <c r="T498">
        <f>SUM(data[[#This Row],[heb]:[other]])</f>
        <v>1</v>
      </c>
    </row>
    <row r="499" spans="1:22" x14ac:dyDescent="0.2">
      <c r="A499" s="1" t="s">
        <v>441</v>
      </c>
      <c r="B499" s="1" t="s">
        <v>441</v>
      </c>
      <c r="E499">
        <v>1</v>
      </c>
      <c r="H499" s="8">
        <f>IFERROR(IF(SEARCH(_xlfn.UNICHAR(64335),data[[#This Row],[huntington_115_gt]])&gt;0,1,0),0)</f>
        <v>0</v>
      </c>
      <c r="I499">
        <f>LEN(data[[#This Row],[control]])</f>
        <v>4</v>
      </c>
      <c r="J499">
        <f>IF(data[[#This Row],[calc_ocr]]=data[[#This Row],[control]],0,1)</f>
        <v>0</v>
      </c>
      <c r="K499" t="s">
        <v>441</v>
      </c>
      <c r="L499" t="s">
        <v>441</v>
      </c>
      <c r="M499">
        <v>1</v>
      </c>
      <c r="R499">
        <v>214</v>
      </c>
      <c r="S499">
        <v>184</v>
      </c>
      <c r="T499">
        <f>SUM(data[[#This Row],[heb]:[other]])</f>
        <v>1</v>
      </c>
    </row>
    <row r="500" spans="1:22" ht="63.75" x14ac:dyDescent="0.2">
      <c r="A500" s="1" t="s">
        <v>450</v>
      </c>
      <c r="B500" s="4" t="s">
        <v>451</v>
      </c>
      <c r="C500" s="5" t="s">
        <v>15</v>
      </c>
      <c r="D500">
        <v>1</v>
      </c>
      <c r="H500" s="8">
        <f>IFERROR(IF(SEARCH(_xlfn.UNICHAR(64335),data[[#This Row],[huntington_115_gt]])&gt;0,1,0),0)</f>
        <v>0</v>
      </c>
      <c r="I500">
        <f>LEN(data[[#This Row],[control]])</f>
        <v>6</v>
      </c>
      <c r="J500">
        <f>IF(data[[#This Row],[calc_ocr]]=data[[#This Row],[control]],0,1)</f>
        <v>1</v>
      </c>
      <c r="K500" t="s">
        <v>451</v>
      </c>
      <c r="L500" t="s">
        <v>450</v>
      </c>
      <c r="M500">
        <v>1</v>
      </c>
      <c r="N500">
        <v>1</v>
      </c>
      <c r="O500" s="27" t="s">
        <v>1485</v>
      </c>
      <c r="P500" t="s">
        <v>1481</v>
      </c>
      <c r="Q500" t="s">
        <v>1529</v>
      </c>
      <c r="R500">
        <v>214</v>
      </c>
      <c r="S500">
        <v>185</v>
      </c>
      <c r="T500">
        <f>SUM(data[[#This Row],[heb]:[other]])</f>
        <v>1</v>
      </c>
      <c r="V500" s="32" t="s">
        <v>1600</v>
      </c>
    </row>
    <row r="501" spans="1:22" x14ac:dyDescent="0.2">
      <c r="A501" s="1" t="s">
        <v>452</v>
      </c>
      <c r="B501" s="1" t="s">
        <v>452</v>
      </c>
      <c r="D501">
        <v>1</v>
      </c>
      <c r="H501" s="8">
        <f>IFERROR(IF(SEARCH(_xlfn.UNICHAR(64335),data[[#This Row],[huntington_115_gt]])&gt;0,1,0),0)</f>
        <v>0</v>
      </c>
      <c r="I501">
        <f>LEN(data[[#This Row],[control]])</f>
        <v>4</v>
      </c>
      <c r="J501">
        <f>IF(data[[#This Row],[calc_ocr]]=data[[#This Row],[control]],0,1)</f>
        <v>0</v>
      </c>
      <c r="K501" t="s">
        <v>452</v>
      </c>
      <c r="L501" t="s">
        <v>452</v>
      </c>
      <c r="M501">
        <v>1</v>
      </c>
      <c r="R501">
        <v>214</v>
      </c>
      <c r="S501">
        <v>186</v>
      </c>
      <c r="T501">
        <f>SUM(data[[#This Row],[heb]:[other]])</f>
        <v>1</v>
      </c>
    </row>
    <row r="502" spans="1:22" x14ac:dyDescent="0.2">
      <c r="A502" s="1" t="s">
        <v>54</v>
      </c>
      <c r="B502" s="1" t="s">
        <v>54</v>
      </c>
      <c r="G502">
        <v>1</v>
      </c>
      <c r="H502" s="8">
        <f>IFERROR(IF(SEARCH(_xlfn.UNICHAR(64335),data[[#This Row],[huntington_115_gt]])&gt;0,1,0),0)</f>
        <v>0</v>
      </c>
      <c r="I502">
        <f>LEN(data[[#This Row],[control]])</f>
        <v>4</v>
      </c>
      <c r="J502">
        <f>IF(data[[#This Row],[calc_ocr]]=data[[#This Row],[control]],0,1)</f>
        <v>0</v>
      </c>
      <c r="K502" t="s">
        <v>54</v>
      </c>
      <c r="L502" t="s">
        <v>54</v>
      </c>
      <c r="M502">
        <v>1</v>
      </c>
      <c r="R502">
        <v>214</v>
      </c>
      <c r="S502">
        <v>187</v>
      </c>
      <c r="T502">
        <f>SUM(data[[#This Row],[heb]:[other]])</f>
        <v>1</v>
      </c>
    </row>
    <row r="503" spans="1:22" x14ac:dyDescent="0.2">
      <c r="A503" s="1" t="s">
        <v>413</v>
      </c>
      <c r="B503" s="1" t="s">
        <v>413</v>
      </c>
      <c r="F503">
        <v>1</v>
      </c>
      <c r="H503" s="8">
        <f>IFERROR(IF(SEARCH(_xlfn.UNICHAR(64335),data[[#This Row],[huntington_115_gt]])&gt;0,1,0),0)</f>
        <v>0</v>
      </c>
      <c r="I503">
        <f>LEN(data[[#This Row],[control]])</f>
        <v>2</v>
      </c>
      <c r="J503">
        <f>IF(data[[#This Row],[calc_ocr]]=data[[#This Row],[control]],0,1)</f>
        <v>0</v>
      </c>
      <c r="K503" t="s">
        <v>413</v>
      </c>
      <c r="L503" t="s">
        <v>413</v>
      </c>
      <c r="M503">
        <v>1</v>
      </c>
      <c r="R503">
        <v>214</v>
      </c>
      <c r="S503">
        <v>188</v>
      </c>
      <c r="T503">
        <f>SUM(data[[#This Row],[heb]:[other]])</f>
        <v>1</v>
      </c>
    </row>
    <row r="504" spans="1:22" x14ac:dyDescent="0.2">
      <c r="A504" s="1" t="s">
        <v>227</v>
      </c>
      <c r="B504" s="1" t="s">
        <v>227</v>
      </c>
      <c r="F504">
        <v>1</v>
      </c>
      <c r="H504" s="8">
        <f>IFERROR(IF(SEARCH(_xlfn.UNICHAR(64335),data[[#This Row],[huntington_115_gt]])&gt;0,1,0),0)</f>
        <v>0</v>
      </c>
      <c r="I504">
        <f>LEN(data[[#This Row],[control]])</f>
        <v>4</v>
      </c>
      <c r="J504">
        <f>IF(data[[#This Row],[calc_ocr]]=data[[#This Row],[control]],0,1)</f>
        <v>0</v>
      </c>
      <c r="K504" t="s">
        <v>227</v>
      </c>
      <c r="L504" t="s">
        <v>227</v>
      </c>
      <c r="M504">
        <v>1</v>
      </c>
      <c r="R504">
        <v>214</v>
      </c>
      <c r="S504">
        <v>189</v>
      </c>
      <c r="T504">
        <f>SUM(data[[#This Row],[heb]:[other]])</f>
        <v>1</v>
      </c>
    </row>
    <row r="505" spans="1:22" x14ac:dyDescent="0.2">
      <c r="A505" s="1" t="s">
        <v>2</v>
      </c>
      <c r="B505" s="1" t="s">
        <v>2</v>
      </c>
      <c r="F505">
        <v>1</v>
      </c>
      <c r="H505" s="8">
        <f>IFERROR(IF(SEARCH(_xlfn.UNICHAR(64335),data[[#This Row],[huntington_115_gt]])&gt;0,1,0),0)</f>
        <v>1</v>
      </c>
      <c r="I505">
        <f>LEN(data[[#This Row],[control]])</f>
        <v>1</v>
      </c>
      <c r="J505">
        <f>IF(data[[#This Row],[calc_ocr]]=data[[#This Row],[control]],0,1)</f>
        <v>0</v>
      </c>
      <c r="K505" t="s">
        <v>2</v>
      </c>
      <c r="L505" t="s">
        <v>2</v>
      </c>
      <c r="M505">
        <v>1</v>
      </c>
      <c r="R505">
        <v>214</v>
      </c>
      <c r="S505">
        <v>190</v>
      </c>
      <c r="T505">
        <f>SUM(data[[#This Row],[heb]:[other]])</f>
        <v>1</v>
      </c>
    </row>
    <row r="506" spans="1:22" x14ac:dyDescent="0.2">
      <c r="A506" s="1" t="s">
        <v>453</v>
      </c>
      <c r="B506" s="1" t="s">
        <v>453</v>
      </c>
      <c r="E506">
        <v>1</v>
      </c>
      <c r="H506" s="8">
        <f>IFERROR(IF(SEARCH(_xlfn.UNICHAR(64335),data[[#This Row],[huntington_115_gt]])&gt;0,1,0),0)</f>
        <v>0</v>
      </c>
      <c r="I506">
        <f>LEN(data[[#This Row],[control]])</f>
        <v>3</v>
      </c>
      <c r="J506">
        <f>IF(data[[#This Row],[calc_ocr]]=data[[#This Row],[control]],0,1)</f>
        <v>0</v>
      </c>
      <c r="K506" t="s">
        <v>453</v>
      </c>
      <c r="L506" t="s">
        <v>453</v>
      </c>
      <c r="M506">
        <v>1</v>
      </c>
      <c r="R506">
        <v>214</v>
      </c>
      <c r="S506">
        <v>191</v>
      </c>
      <c r="T506">
        <f>SUM(data[[#This Row],[heb]:[other]])</f>
        <v>1</v>
      </c>
    </row>
    <row r="507" spans="1:22" x14ac:dyDescent="0.2">
      <c r="A507" s="1" t="s">
        <v>1291</v>
      </c>
      <c r="B507" s="1" t="s">
        <v>454</v>
      </c>
      <c r="C507" s="5" t="s">
        <v>15</v>
      </c>
      <c r="E507">
        <v>1</v>
      </c>
      <c r="H507" s="8">
        <f>IFERROR(IF(SEARCH(_xlfn.UNICHAR(64335),data[[#This Row],[huntington_115_gt]])&gt;0,1,0),0)</f>
        <v>0</v>
      </c>
      <c r="I507">
        <f>LEN(data[[#This Row],[control]])</f>
        <v>4</v>
      </c>
      <c r="J507">
        <f>IF(data[[#This Row],[calc_ocr]]=data[[#This Row],[control]],0,1)</f>
        <v>0</v>
      </c>
      <c r="K507" t="s">
        <v>454</v>
      </c>
      <c r="L507" t="s">
        <v>454</v>
      </c>
      <c r="M507">
        <v>1</v>
      </c>
      <c r="R507">
        <v>214</v>
      </c>
      <c r="S507">
        <v>192</v>
      </c>
      <c r="T507">
        <f>SUM(data[[#This Row],[heb]:[other]])</f>
        <v>1</v>
      </c>
    </row>
    <row r="508" spans="1:22" ht="51" x14ac:dyDescent="0.2">
      <c r="A508" s="1" t="s">
        <v>455</v>
      </c>
      <c r="B508" s="1" t="s">
        <v>456</v>
      </c>
      <c r="C508" s="6" t="s">
        <v>49</v>
      </c>
      <c r="E508">
        <v>1</v>
      </c>
      <c r="H508" s="8">
        <f>IFERROR(IF(SEARCH(_xlfn.UNICHAR(64335),data[[#This Row],[huntington_115_gt]])&gt;0,1,0),0)</f>
        <v>0</v>
      </c>
      <c r="I508">
        <f>LEN(data[[#This Row],[control]])</f>
        <v>6</v>
      </c>
      <c r="J508">
        <f>IF(data[[#This Row],[calc_ocr]]=data[[#This Row],[control]],0,1)</f>
        <v>1</v>
      </c>
      <c r="K508" t="s">
        <v>456</v>
      </c>
      <c r="L508" t="s">
        <v>1395</v>
      </c>
      <c r="M508">
        <v>2</v>
      </c>
      <c r="N508">
        <v>1</v>
      </c>
      <c r="O508" s="27" t="s">
        <v>1485</v>
      </c>
      <c r="P508" t="s">
        <v>1480</v>
      </c>
      <c r="Q508" t="s">
        <v>1597</v>
      </c>
      <c r="R508">
        <v>214</v>
      </c>
      <c r="S508">
        <v>193</v>
      </c>
      <c r="T508">
        <f>SUM(data[[#This Row],[heb]:[other]])</f>
        <v>1</v>
      </c>
      <c r="V508" s="32" t="s">
        <v>1601</v>
      </c>
    </row>
    <row r="509" spans="1:22" x14ac:dyDescent="0.2">
      <c r="A509" s="1" t="s">
        <v>457</v>
      </c>
      <c r="B509" s="1" t="s">
        <v>457</v>
      </c>
      <c r="E509">
        <v>1</v>
      </c>
      <c r="H509" s="8">
        <f>IFERROR(IF(SEARCH(_xlfn.UNICHAR(64335),data[[#This Row],[huntington_115_gt]])&gt;0,1,0),0)</f>
        <v>0</v>
      </c>
      <c r="I509">
        <f>LEN(data[[#This Row],[control]])</f>
        <v>5</v>
      </c>
      <c r="J509">
        <f>IF(data[[#This Row],[calc_ocr]]=data[[#This Row],[control]],0,1)</f>
        <v>0</v>
      </c>
      <c r="K509" t="s">
        <v>457</v>
      </c>
      <c r="L509" t="s">
        <v>457</v>
      </c>
      <c r="M509">
        <v>1</v>
      </c>
      <c r="R509">
        <v>214</v>
      </c>
      <c r="S509">
        <v>195</v>
      </c>
      <c r="T509">
        <f>SUM(data[[#This Row],[heb]:[other]])</f>
        <v>1</v>
      </c>
    </row>
    <row r="510" spans="1:22" x14ac:dyDescent="0.2">
      <c r="A510" s="1" t="s">
        <v>2</v>
      </c>
      <c r="B510" s="1" t="s">
        <v>2</v>
      </c>
      <c r="F510">
        <v>1</v>
      </c>
      <c r="H510" s="8">
        <f>IFERROR(IF(SEARCH(_xlfn.UNICHAR(64335),data[[#This Row],[huntington_115_gt]])&gt;0,1,0),0)</f>
        <v>1</v>
      </c>
      <c r="I510">
        <f>LEN(data[[#This Row],[control]])</f>
        <v>1</v>
      </c>
      <c r="J510">
        <f>IF(data[[#This Row],[calc_ocr]]=data[[#This Row],[control]],0,1)</f>
        <v>0</v>
      </c>
      <c r="K510" t="s">
        <v>2</v>
      </c>
      <c r="L510" t="s">
        <v>2</v>
      </c>
      <c r="M510">
        <v>1</v>
      </c>
      <c r="R510">
        <v>214</v>
      </c>
      <c r="S510">
        <v>196</v>
      </c>
      <c r="T510">
        <f>SUM(data[[#This Row],[heb]:[other]])</f>
        <v>1</v>
      </c>
    </row>
    <row r="511" spans="1:22" ht="25.5" x14ac:dyDescent="0.2">
      <c r="A511" s="1" t="s">
        <v>458</v>
      </c>
      <c r="B511" s="4" t="s">
        <v>459</v>
      </c>
      <c r="C511" s="6" t="s">
        <v>49</v>
      </c>
      <c r="E511">
        <v>1</v>
      </c>
      <c r="H511" s="8">
        <f>IFERROR(IF(SEARCH(_xlfn.UNICHAR(64335),data[[#This Row],[huntington_115_gt]])&gt;0,1,0),0)</f>
        <v>0</v>
      </c>
      <c r="I511">
        <f>LEN(data[[#This Row],[control]])</f>
        <v>4</v>
      </c>
      <c r="J511">
        <f>IF(data[[#This Row],[calc_ocr]]=data[[#This Row],[control]],0,1)</f>
        <v>1</v>
      </c>
      <c r="K511" t="s">
        <v>459</v>
      </c>
      <c r="L511" t="s">
        <v>458</v>
      </c>
      <c r="M511">
        <v>1</v>
      </c>
      <c r="N511">
        <v>1</v>
      </c>
      <c r="O511" s="27" t="s">
        <v>1485</v>
      </c>
      <c r="P511" t="s">
        <v>1477</v>
      </c>
      <c r="Q511" t="s">
        <v>1530</v>
      </c>
      <c r="R511">
        <v>214</v>
      </c>
      <c r="S511">
        <v>197</v>
      </c>
      <c r="T511">
        <f>SUM(data[[#This Row],[heb]:[other]])</f>
        <v>1</v>
      </c>
      <c r="V511" s="32" t="s">
        <v>1602</v>
      </c>
    </row>
    <row r="512" spans="1:22" x14ac:dyDescent="0.2">
      <c r="A512" s="1" t="s">
        <v>449</v>
      </c>
      <c r="B512" s="1" t="s">
        <v>449</v>
      </c>
      <c r="F512">
        <v>1</v>
      </c>
      <c r="H512" s="8">
        <f>IFERROR(IF(SEARCH(_xlfn.UNICHAR(64335),data[[#This Row],[huntington_115_gt]])&gt;0,1,0),0)</f>
        <v>1</v>
      </c>
      <c r="I512">
        <f>LEN(data[[#This Row],[control]])</f>
        <v>3</v>
      </c>
      <c r="J512">
        <f>IF(data[[#This Row],[calc_ocr]]=data[[#This Row],[control]],0,1)</f>
        <v>0</v>
      </c>
      <c r="K512" t="s">
        <v>449</v>
      </c>
      <c r="L512" t="s">
        <v>449</v>
      </c>
      <c r="M512">
        <v>1</v>
      </c>
      <c r="R512">
        <v>214</v>
      </c>
      <c r="S512">
        <v>198</v>
      </c>
      <c r="T512">
        <f>SUM(data[[#This Row],[heb]:[other]])</f>
        <v>1</v>
      </c>
    </row>
    <row r="513" spans="1:22" x14ac:dyDescent="0.2">
      <c r="A513" s="1" t="s">
        <v>439</v>
      </c>
      <c r="B513" s="1" t="s">
        <v>439</v>
      </c>
      <c r="F513">
        <v>1</v>
      </c>
      <c r="H513" s="8">
        <f>IFERROR(IF(SEARCH(_xlfn.UNICHAR(64335),data[[#This Row],[huntington_115_gt]])&gt;0,1,0),0)</f>
        <v>0</v>
      </c>
      <c r="I513">
        <f>LEN(data[[#This Row],[control]])</f>
        <v>4</v>
      </c>
      <c r="J513">
        <f>IF(data[[#This Row],[calc_ocr]]=data[[#This Row],[control]],0,1)</f>
        <v>0</v>
      </c>
      <c r="K513" t="s">
        <v>439</v>
      </c>
      <c r="L513" t="s">
        <v>439</v>
      </c>
      <c r="M513">
        <v>1</v>
      </c>
      <c r="R513">
        <v>214</v>
      </c>
      <c r="S513">
        <v>199</v>
      </c>
      <c r="T513">
        <f>SUM(data[[#This Row],[heb]:[other]])</f>
        <v>1</v>
      </c>
    </row>
    <row r="514" spans="1:22" x14ac:dyDescent="0.2">
      <c r="A514" s="1" t="s">
        <v>441</v>
      </c>
      <c r="B514" s="1" t="s">
        <v>441</v>
      </c>
      <c r="E514">
        <v>1</v>
      </c>
      <c r="H514" s="8">
        <f>IFERROR(IF(SEARCH(_xlfn.UNICHAR(64335),data[[#This Row],[huntington_115_gt]])&gt;0,1,0),0)</f>
        <v>0</v>
      </c>
      <c r="I514">
        <f>LEN(data[[#This Row],[control]])</f>
        <v>4</v>
      </c>
      <c r="J514">
        <f>IF(data[[#This Row],[calc_ocr]]=data[[#This Row],[control]],0,1)</f>
        <v>0</v>
      </c>
      <c r="K514" t="s">
        <v>441</v>
      </c>
      <c r="L514" t="s">
        <v>441</v>
      </c>
      <c r="M514">
        <v>1</v>
      </c>
      <c r="R514">
        <v>214</v>
      </c>
      <c r="S514">
        <v>200</v>
      </c>
      <c r="T514">
        <f>SUM(data[[#This Row],[heb]:[other]])</f>
        <v>1</v>
      </c>
    </row>
    <row r="515" spans="1:22" x14ac:dyDescent="0.2">
      <c r="A515" s="1" t="s">
        <v>33</v>
      </c>
      <c r="B515" s="1" t="s">
        <v>33</v>
      </c>
      <c r="F515">
        <v>1</v>
      </c>
      <c r="H515" s="8">
        <f>IFERROR(IF(SEARCH(_xlfn.UNICHAR(64335),data[[#This Row],[huntington_115_gt]])&gt;0,1,0),0)</f>
        <v>0</v>
      </c>
      <c r="I515">
        <f>LEN(data[[#This Row],[control]])</f>
        <v>2</v>
      </c>
      <c r="J515">
        <f>IF(data[[#This Row],[calc_ocr]]=data[[#This Row],[control]],0,1)</f>
        <v>0</v>
      </c>
      <c r="K515" t="s">
        <v>33</v>
      </c>
      <c r="L515" t="s">
        <v>33</v>
      </c>
      <c r="M515">
        <v>1</v>
      </c>
      <c r="R515">
        <v>214</v>
      </c>
      <c r="S515">
        <v>201</v>
      </c>
      <c r="T515">
        <f>SUM(data[[#This Row],[heb]:[other]])</f>
        <v>1</v>
      </c>
    </row>
    <row r="516" spans="1:22" x14ac:dyDescent="0.2">
      <c r="A516" s="1" t="s">
        <v>460</v>
      </c>
      <c r="B516" s="4" t="s">
        <v>461</v>
      </c>
      <c r="C516" s="5" t="s">
        <v>15</v>
      </c>
      <c r="D516">
        <v>1</v>
      </c>
      <c r="H516" s="8">
        <f>IFERROR(IF(SEARCH(_xlfn.UNICHAR(64335),data[[#This Row],[huntington_115_gt]])&gt;0,1,0),0)</f>
        <v>0</v>
      </c>
      <c r="I516">
        <f>LEN(data[[#This Row],[control]])</f>
        <v>5</v>
      </c>
      <c r="J516">
        <f>IF(data[[#This Row],[calc_ocr]]=data[[#This Row],[control]],0,1)</f>
        <v>1</v>
      </c>
      <c r="K516" t="s">
        <v>461</v>
      </c>
      <c r="L516" t="s">
        <v>460</v>
      </c>
      <c r="M516">
        <v>1</v>
      </c>
      <c r="N516">
        <v>1</v>
      </c>
      <c r="O516" s="27" t="s">
        <v>1485</v>
      </c>
      <c r="P516" t="s">
        <v>1481</v>
      </c>
      <c r="Q516" t="s">
        <v>1492</v>
      </c>
      <c r="R516">
        <v>214</v>
      </c>
      <c r="S516">
        <v>202</v>
      </c>
      <c r="T516">
        <f>SUM(data[[#This Row],[heb]:[other]])</f>
        <v>1</v>
      </c>
    </row>
    <row r="517" spans="1:22" x14ac:dyDescent="0.2">
      <c r="A517" s="1" t="s">
        <v>462</v>
      </c>
      <c r="B517" s="1" t="s">
        <v>462</v>
      </c>
      <c r="D517">
        <v>1</v>
      </c>
      <c r="H517" s="8">
        <f>IFERROR(IF(SEARCH(_xlfn.UNICHAR(64335),data[[#This Row],[huntington_115_gt]])&gt;0,1,0),0)</f>
        <v>0</v>
      </c>
      <c r="I517">
        <f>LEN(data[[#This Row],[control]])</f>
        <v>5</v>
      </c>
      <c r="J517">
        <f>IF(data[[#This Row],[calc_ocr]]=data[[#This Row],[control]],0,1)</f>
        <v>0</v>
      </c>
      <c r="K517" t="s">
        <v>462</v>
      </c>
      <c r="L517" t="s">
        <v>462</v>
      </c>
      <c r="M517">
        <v>1</v>
      </c>
      <c r="R517">
        <v>214</v>
      </c>
      <c r="S517">
        <v>203</v>
      </c>
      <c r="T517">
        <f>SUM(data[[#This Row],[heb]:[other]])</f>
        <v>1</v>
      </c>
    </row>
    <row r="518" spans="1:22" x14ac:dyDescent="0.2">
      <c r="A518" s="1" t="s">
        <v>463</v>
      </c>
      <c r="B518" s="4" t="s">
        <v>464</v>
      </c>
      <c r="C518" s="5" t="s">
        <v>15</v>
      </c>
      <c r="D518">
        <v>1</v>
      </c>
      <c r="H518" s="8">
        <f>IFERROR(IF(SEARCH(_xlfn.UNICHAR(64335),data[[#This Row],[huntington_115_gt]])&gt;0,1,0),0)</f>
        <v>0</v>
      </c>
      <c r="I518">
        <f>LEN(data[[#This Row],[control]])</f>
        <v>6</v>
      </c>
      <c r="J518">
        <f>IF(data[[#This Row],[calc_ocr]]=data[[#This Row],[control]],0,1)</f>
        <v>1</v>
      </c>
      <c r="K518" t="s">
        <v>464</v>
      </c>
      <c r="L518" t="s">
        <v>463</v>
      </c>
      <c r="M518">
        <v>1</v>
      </c>
      <c r="N518">
        <v>1</v>
      </c>
      <c r="O518" s="27" t="s">
        <v>1485</v>
      </c>
      <c r="P518" t="s">
        <v>1481</v>
      </c>
      <c r="Q518" t="s">
        <v>1531</v>
      </c>
      <c r="R518">
        <v>214</v>
      </c>
      <c r="S518">
        <v>204</v>
      </c>
      <c r="T518">
        <f>SUM(data[[#This Row],[heb]:[other]])</f>
        <v>1</v>
      </c>
    </row>
    <row r="519" spans="1:22" x14ac:dyDescent="0.2">
      <c r="A519" s="1" t="s">
        <v>54</v>
      </c>
      <c r="B519" s="1" t="s">
        <v>55</v>
      </c>
      <c r="C519" s="5" t="s">
        <v>15</v>
      </c>
      <c r="G519">
        <v>1</v>
      </c>
      <c r="H519" s="8">
        <f>IFERROR(IF(SEARCH(_xlfn.UNICHAR(64335),data[[#This Row],[huntington_115_gt]])&gt;0,1,0),0)</f>
        <v>0</v>
      </c>
      <c r="I519">
        <f>LEN(data[[#This Row],[control]])</f>
        <v>4</v>
      </c>
      <c r="J519">
        <f>IF(data[[#This Row],[calc_ocr]]=data[[#This Row],[control]],0,1)</f>
        <v>1</v>
      </c>
      <c r="K519" t="s">
        <v>55</v>
      </c>
      <c r="L519" t="s">
        <v>54</v>
      </c>
      <c r="M519">
        <v>1</v>
      </c>
      <c r="N519">
        <v>1</v>
      </c>
      <c r="O519" s="27" t="s">
        <v>1460</v>
      </c>
      <c r="P519" t="s">
        <v>1558</v>
      </c>
      <c r="Q519" t="s">
        <v>1328</v>
      </c>
      <c r="R519">
        <v>214</v>
      </c>
      <c r="S519">
        <v>205</v>
      </c>
      <c r="T519">
        <f>SUM(data[[#This Row],[heb]:[other]])</f>
        <v>1</v>
      </c>
      <c r="V519" s="27" t="s">
        <v>1589</v>
      </c>
    </row>
    <row r="520" spans="1:22" x14ac:dyDescent="0.2">
      <c r="A520" s="1" t="s">
        <v>413</v>
      </c>
      <c r="B520" s="1" t="s">
        <v>413</v>
      </c>
      <c r="F520">
        <v>1</v>
      </c>
      <c r="H520" s="8">
        <f>IFERROR(IF(SEARCH(_xlfn.UNICHAR(64335),data[[#This Row],[huntington_115_gt]])&gt;0,1,0),0)</f>
        <v>0</v>
      </c>
      <c r="I520">
        <f>LEN(data[[#This Row],[control]])</f>
        <v>2</v>
      </c>
      <c r="J520">
        <f>IF(data[[#This Row],[calc_ocr]]=data[[#This Row],[control]],0,1)</f>
        <v>0</v>
      </c>
      <c r="K520" t="s">
        <v>413</v>
      </c>
      <c r="L520" t="s">
        <v>413</v>
      </c>
      <c r="M520">
        <v>1</v>
      </c>
      <c r="R520">
        <v>214</v>
      </c>
      <c r="S520">
        <v>206</v>
      </c>
      <c r="T520">
        <f>SUM(data[[#This Row],[heb]:[other]])</f>
        <v>1</v>
      </c>
    </row>
    <row r="521" spans="1:22" x14ac:dyDescent="0.2">
      <c r="A521" s="1" t="s">
        <v>158</v>
      </c>
      <c r="B521" s="1" t="s">
        <v>158</v>
      </c>
      <c r="E521">
        <v>1</v>
      </c>
      <c r="H521" s="8">
        <f>IFERROR(IF(SEARCH(_xlfn.UNICHAR(64335),data[[#This Row],[huntington_115_gt]])&gt;0,1,0),0)</f>
        <v>0</v>
      </c>
      <c r="I521">
        <f>LEN(data[[#This Row],[control]])</f>
        <v>2</v>
      </c>
      <c r="J521">
        <f>IF(data[[#This Row],[calc_ocr]]=data[[#This Row],[control]],0,1)</f>
        <v>0</v>
      </c>
      <c r="K521" t="s">
        <v>158</v>
      </c>
      <c r="L521" t="s">
        <v>158</v>
      </c>
      <c r="M521">
        <v>1</v>
      </c>
      <c r="R521">
        <v>214</v>
      </c>
      <c r="S521">
        <v>207</v>
      </c>
      <c r="T521">
        <f>SUM(data[[#This Row],[heb]:[other]])</f>
        <v>1</v>
      </c>
    </row>
    <row r="522" spans="1:22" x14ac:dyDescent="0.2">
      <c r="A522" s="1" t="s">
        <v>425</v>
      </c>
      <c r="B522" s="1" t="s">
        <v>425</v>
      </c>
      <c r="E522">
        <v>1</v>
      </c>
      <c r="H522" s="8">
        <f>IFERROR(IF(SEARCH(_xlfn.UNICHAR(64335),data[[#This Row],[huntington_115_gt]])&gt;0,1,0),0)</f>
        <v>0</v>
      </c>
      <c r="I522">
        <f>LEN(data[[#This Row],[control]])</f>
        <v>5</v>
      </c>
      <c r="J522">
        <f>IF(data[[#This Row],[calc_ocr]]=data[[#This Row],[control]],0,1)</f>
        <v>0</v>
      </c>
      <c r="K522" t="s">
        <v>425</v>
      </c>
      <c r="L522" t="s">
        <v>425</v>
      </c>
      <c r="M522">
        <v>1</v>
      </c>
      <c r="R522">
        <v>214</v>
      </c>
      <c r="S522">
        <v>208</v>
      </c>
      <c r="T522">
        <f>SUM(data[[#This Row],[heb]:[other]])</f>
        <v>1</v>
      </c>
    </row>
    <row r="523" spans="1:22" ht="25.5" x14ac:dyDescent="0.2">
      <c r="A523" s="1" t="s">
        <v>426</v>
      </c>
      <c r="B523" s="4" t="s">
        <v>427</v>
      </c>
      <c r="C523" s="5" t="s">
        <v>15</v>
      </c>
      <c r="E523">
        <v>1</v>
      </c>
      <c r="H523" s="8">
        <f>IFERROR(IF(SEARCH(_xlfn.UNICHAR(64335),data[[#This Row],[huntington_115_gt]])&gt;0,1,0),0)</f>
        <v>0</v>
      </c>
      <c r="I523">
        <f>LEN(data[[#This Row],[control]])</f>
        <v>7</v>
      </c>
      <c r="J523">
        <f>IF(data[[#This Row],[calc_ocr]]=data[[#This Row],[control]],0,1)</f>
        <v>1</v>
      </c>
      <c r="K523" t="s">
        <v>427</v>
      </c>
      <c r="L523" t="s">
        <v>426</v>
      </c>
      <c r="M523">
        <v>1</v>
      </c>
      <c r="N523">
        <v>1</v>
      </c>
      <c r="O523" s="27" t="s">
        <v>1485</v>
      </c>
      <c r="P523" t="s">
        <v>1481</v>
      </c>
      <c r="Q523" t="s">
        <v>1489</v>
      </c>
      <c r="R523">
        <v>214</v>
      </c>
      <c r="S523">
        <v>209</v>
      </c>
      <c r="T523">
        <f>SUM(data[[#This Row],[heb]:[other]])</f>
        <v>1</v>
      </c>
      <c r="V523" s="32" t="s">
        <v>1532</v>
      </c>
    </row>
    <row r="524" spans="1:22" x14ac:dyDescent="0.2">
      <c r="A524" s="1" t="s">
        <v>465</v>
      </c>
      <c r="B524" s="1" t="s">
        <v>465</v>
      </c>
      <c r="E524">
        <v>1</v>
      </c>
      <c r="H524" s="8">
        <f>IFERROR(IF(SEARCH(_xlfn.UNICHAR(64335),data[[#This Row],[huntington_115_gt]])&gt;0,1,0),0)</f>
        <v>0</v>
      </c>
      <c r="I524">
        <f>LEN(data[[#This Row],[control]])</f>
        <v>4</v>
      </c>
      <c r="J524">
        <f>IF(data[[#This Row],[calc_ocr]]=data[[#This Row],[control]],0,1)</f>
        <v>0</v>
      </c>
      <c r="K524" t="s">
        <v>465</v>
      </c>
      <c r="L524" t="s">
        <v>465</v>
      </c>
      <c r="M524">
        <v>1</v>
      </c>
      <c r="R524">
        <v>214</v>
      </c>
      <c r="S524">
        <v>210</v>
      </c>
      <c r="T524">
        <f>SUM(data[[#This Row],[heb]:[other]])</f>
        <v>1</v>
      </c>
    </row>
    <row r="525" spans="1:22" x14ac:dyDescent="0.2">
      <c r="A525" s="1" t="s">
        <v>2</v>
      </c>
      <c r="B525" s="1" t="s">
        <v>2</v>
      </c>
      <c r="F525">
        <v>1</v>
      </c>
      <c r="H525" s="8">
        <f>IFERROR(IF(SEARCH(_xlfn.UNICHAR(64335),data[[#This Row],[huntington_115_gt]])&gt;0,1,0),0)</f>
        <v>1</v>
      </c>
      <c r="I525">
        <f>LEN(data[[#This Row],[control]])</f>
        <v>1</v>
      </c>
      <c r="J525">
        <f>IF(data[[#This Row],[calc_ocr]]=data[[#This Row],[control]],0,1)</f>
        <v>0</v>
      </c>
      <c r="K525" t="s">
        <v>2</v>
      </c>
      <c r="L525" t="s">
        <v>2</v>
      </c>
      <c r="M525">
        <v>1</v>
      </c>
      <c r="R525">
        <v>214</v>
      </c>
      <c r="S525">
        <v>211</v>
      </c>
      <c r="T525">
        <f>SUM(data[[#This Row],[heb]:[other]])</f>
        <v>1</v>
      </c>
    </row>
    <row r="526" spans="1:22" x14ac:dyDescent="0.2">
      <c r="A526" s="1" t="s">
        <v>186</v>
      </c>
      <c r="B526" s="1" t="s">
        <v>186</v>
      </c>
      <c r="F526">
        <v>1</v>
      </c>
      <c r="H526" s="8">
        <f>IFERROR(IF(SEARCH(_xlfn.UNICHAR(64335),data[[#This Row],[huntington_115_gt]])&gt;0,1,0),0)</f>
        <v>1</v>
      </c>
      <c r="I526">
        <f>LEN(data[[#This Row],[control]])</f>
        <v>2</v>
      </c>
      <c r="J526">
        <f>IF(data[[#This Row],[calc_ocr]]=data[[#This Row],[control]],0,1)</f>
        <v>0</v>
      </c>
      <c r="K526" t="s">
        <v>186</v>
      </c>
      <c r="L526" t="s">
        <v>186</v>
      </c>
      <c r="M526">
        <v>1</v>
      </c>
      <c r="R526">
        <v>214</v>
      </c>
      <c r="S526">
        <v>212</v>
      </c>
      <c r="T526">
        <f>SUM(data[[#This Row],[heb]:[other]])</f>
        <v>1</v>
      </c>
    </row>
    <row r="527" spans="1:22" x14ac:dyDescent="0.2">
      <c r="A527" s="1" t="s">
        <v>2</v>
      </c>
      <c r="B527" s="1" t="s">
        <v>2</v>
      </c>
      <c r="F527">
        <v>1</v>
      </c>
      <c r="H527" s="8">
        <f>IFERROR(IF(SEARCH(_xlfn.UNICHAR(64335),data[[#This Row],[huntington_115_gt]])&gt;0,1,0),0)</f>
        <v>1</v>
      </c>
      <c r="I527">
        <f>LEN(data[[#This Row],[control]])</f>
        <v>1</v>
      </c>
      <c r="J527">
        <f>IF(data[[#This Row],[calc_ocr]]=data[[#This Row],[control]],0,1)</f>
        <v>0</v>
      </c>
      <c r="K527" t="s">
        <v>2</v>
      </c>
      <c r="L527" t="s">
        <v>2</v>
      </c>
      <c r="M527">
        <v>1</v>
      </c>
      <c r="R527">
        <v>214</v>
      </c>
      <c r="S527">
        <v>213</v>
      </c>
      <c r="T527">
        <f>SUM(data[[#This Row],[heb]:[other]])</f>
        <v>1</v>
      </c>
    </row>
    <row r="528" spans="1:22" x14ac:dyDescent="0.2">
      <c r="A528" s="1" t="s">
        <v>466</v>
      </c>
      <c r="B528" s="4" t="s">
        <v>467</v>
      </c>
      <c r="C528" s="5" t="s">
        <v>15</v>
      </c>
      <c r="E528">
        <v>1</v>
      </c>
      <c r="H528" s="8">
        <f>IFERROR(IF(SEARCH(_xlfn.UNICHAR(64335),data[[#This Row],[huntington_115_gt]])&gt;0,1,0),0)</f>
        <v>0</v>
      </c>
      <c r="I528">
        <f>LEN(data[[#This Row],[control]])</f>
        <v>5</v>
      </c>
      <c r="J528">
        <f>IF(data[[#This Row],[calc_ocr]]=data[[#This Row],[control]],0,1)</f>
        <v>1</v>
      </c>
      <c r="K528" t="s">
        <v>467</v>
      </c>
      <c r="L528" t="s">
        <v>466</v>
      </c>
      <c r="M528">
        <v>1</v>
      </c>
      <c r="N528">
        <v>1</v>
      </c>
      <c r="O528" s="27" t="s">
        <v>1485</v>
      </c>
      <c r="P528" t="s">
        <v>1478</v>
      </c>
      <c r="Q528" t="s">
        <v>1603</v>
      </c>
      <c r="R528">
        <v>214</v>
      </c>
      <c r="S528">
        <v>214</v>
      </c>
      <c r="T528">
        <f>SUM(data[[#This Row],[heb]:[other]])</f>
        <v>1</v>
      </c>
    </row>
    <row r="529" spans="1:22" x14ac:dyDescent="0.2">
      <c r="A529" s="1" t="s">
        <v>336</v>
      </c>
      <c r="B529" s="1" t="s">
        <v>336</v>
      </c>
      <c r="E529">
        <v>1</v>
      </c>
      <c r="H529" s="8">
        <f>IFERROR(IF(SEARCH(_xlfn.UNICHAR(64335),data[[#This Row],[huntington_115_gt]])&gt;0,1,0),0)</f>
        <v>1</v>
      </c>
      <c r="I529">
        <f>LEN(data[[#This Row],[control]])</f>
        <v>3</v>
      </c>
      <c r="J529">
        <f>IF(data[[#This Row],[calc_ocr]]=data[[#This Row],[control]],0,1)</f>
        <v>0</v>
      </c>
      <c r="K529" t="s">
        <v>336</v>
      </c>
      <c r="L529" t="s">
        <v>336</v>
      </c>
      <c r="M529">
        <v>1</v>
      </c>
      <c r="R529">
        <v>214</v>
      </c>
      <c r="S529">
        <v>215</v>
      </c>
      <c r="T529">
        <f>SUM(data[[#This Row],[heb]:[other]])</f>
        <v>1</v>
      </c>
    </row>
    <row r="530" spans="1:22" x14ac:dyDescent="0.2">
      <c r="A530" s="1" t="s">
        <v>468</v>
      </c>
      <c r="B530" s="1" t="s">
        <v>468</v>
      </c>
      <c r="E530">
        <v>1</v>
      </c>
      <c r="H530" s="8">
        <f>IFERROR(IF(SEARCH(_xlfn.UNICHAR(64335),data[[#This Row],[huntington_115_gt]])&gt;0,1,0),0)</f>
        <v>0</v>
      </c>
      <c r="I530">
        <f>LEN(data[[#This Row],[control]])</f>
        <v>6</v>
      </c>
      <c r="J530">
        <f>IF(data[[#This Row],[calc_ocr]]=data[[#This Row],[control]],0,1)</f>
        <v>0</v>
      </c>
      <c r="K530" t="s">
        <v>468</v>
      </c>
      <c r="L530" t="s">
        <v>468</v>
      </c>
      <c r="M530">
        <v>1</v>
      </c>
      <c r="R530">
        <v>214</v>
      </c>
      <c r="S530">
        <v>216</v>
      </c>
      <c r="T530">
        <f>SUM(data[[#This Row],[heb]:[other]])</f>
        <v>1</v>
      </c>
    </row>
    <row r="531" spans="1:22" x14ac:dyDescent="0.2">
      <c r="A531" s="1" t="s">
        <v>237</v>
      </c>
      <c r="B531" s="1" t="s">
        <v>237</v>
      </c>
      <c r="F531">
        <v>1</v>
      </c>
      <c r="H531" s="8">
        <f>IFERROR(IF(SEARCH(_xlfn.UNICHAR(64335),data[[#This Row],[huntington_115_gt]])&gt;0,1,0),0)</f>
        <v>1</v>
      </c>
      <c r="I531">
        <f>LEN(data[[#This Row],[control]])</f>
        <v>2</v>
      </c>
      <c r="J531">
        <f>IF(data[[#This Row],[calc_ocr]]=data[[#This Row],[control]],0,1)</f>
        <v>0</v>
      </c>
      <c r="K531" t="s">
        <v>237</v>
      </c>
      <c r="L531" t="s">
        <v>237</v>
      </c>
      <c r="M531">
        <v>1</v>
      </c>
      <c r="R531">
        <v>214</v>
      </c>
      <c r="S531">
        <v>217</v>
      </c>
      <c r="T531">
        <f>SUM(data[[#This Row],[heb]:[other]])</f>
        <v>1</v>
      </c>
    </row>
    <row r="532" spans="1:22" x14ac:dyDescent="0.2">
      <c r="A532" s="1" t="s">
        <v>2</v>
      </c>
      <c r="B532" s="1" t="s">
        <v>2</v>
      </c>
      <c r="F532">
        <v>1</v>
      </c>
      <c r="H532" s="8">
        <f>IFERROR(IF(SEARCH(_xlfn.UNICHAR(64335),data[[#This Row],[huntington_115_gt]])&gt;0,1,0),0)</f>
        <v>1</v>
      </c>
      <c r="I532">
        <f>LEN(data[[#This Row],[control]])</f>
        <v>1</v>
      </c>
      <c r="J532">
        <f>IF(data[[#This Row],[calc_ocr]]=data[[#This Row],[control]],0,1)</f>
        <v>0</v>
      </c>
      <c r="K532" t="s">
        <v>2</v>
      </c>
      <c r="L532" t="s">
        <v>2</v>
      </c>
      <c r="M532">
        <v>1</v>
      </c>
      <c r="R532">
        <v>214</v>
      </c>
      <c r="S532">
        <v>218</v>
      </c>
      <c r="T532">
        <f>SUM(data[[#This Row],[heb]:[other]])</f>
        <v>1</v>
      </c>
    </row>
    <row r="533" spans="1:22" x14ac:dyDescent="0.2">
      <c r="A533" s="1" t="s">
        <v>469</v>
      </c>
      <c r="B533" s="1" t="s">
        <v>469</v>
      </c>
      <c r="E533">
        <v>1</v>
      </c>
      <c r="H533" s="8">
        <f>IFERROR(IF(SEARCH(_xlfn.UNICHAR(64335),data[[#This Row],[huntington_115_gt]])&gt;0,1,0),0)</f>
        <v>1</v>
      </c>
      <c r="I533">
        <f>LEN(data[[#This Row],[control]])</f>
        <v>3</v>
      </c>
      <c r="J533">
        <f>IF(data[[#This Row],[calc_ocr]]=data[[#This Row],[control]],0,1)</f>
        <v>0</v>
      </c>
      <c r="K533" t="s">
        <v>469</v>
      </c>
      <c r="L533" t="s">
        <v>469</v>
      </c>
      <c r="M533">
        <v>1</v>
      </c>
      <c r="R533">
        <v>214</v>
      </c>
      <c r="S533">
        <v>219</v>
      </c>
      <c r="T533">
        <f>SUM(data[[#This Row],[heb]:[other]])</f>
        <v>1</v>
      </c>
    </row>
    <row r="534" spans="1:22" x14ac:dyDescent="0.2">
      <c r="A534" s="1" t="s">
        <v>1336</v>
      </c>
      <c r="B534" s="1" t="s">
        <v>470</v>
      </c>
      <c r="C534" s="5" t="s">
        <v>15</v>
      </c>
      <c r="E534">
        <v>1</v>
      </c>
      <c r="H534" s="8">
        <f>IFERROR(IF(SEARCH(_xlfn.UNICHAR(64335),data[[#This Row],[huntington_115_gt]])&gt;0,1,0),0)</f>
        <v>0</v>
      </c>
      <c r="I534">
        <f>LEN(data[[#This Row],[control]])</f>
        <v>4</v>
      </c>
      <c r="J534">
        <f>IF(data[[#This Row],[calc_ocr]]=data[[#This Row],[control]],0,1)</f>
        <v>0</v>
      </c>
      <c r="K534" t="s">
        <v>470</v>
      </c>
      <c r="L534" t="s">
        <v>470</v>
      </c>
      <c r="M534">
        <v>1</v>
      </c>
      <c r="R534">
        <v>214</v>
      </c>
      <c r="S534">
        <v>220</v>
      </c>
      <c r="T534">
        <f>SUM(data[[#This Row],[heb]:[other]])</f>
        <v>1</v>
      </c>
    </row>
    <row r="535" spans="1:22" x14ac:dyDescent="0.2">
      <c r="A535" s="1" t="s">
        <v>471</v>
      </c>
      <c r="B535" s="1" t="s">
        <v>471</v>
      </c>
      <c r="F535">
        <v>1</v>
      </c>
      <c r="H535" s="8">
        <f>IFERROR(IF(SEARCH(_xlfn.UNICHAR(64335),data[[#This Row],[huntington_115_gt]])&gt;0,1,0),0)</f>
        <v>0</v>
      </c>
      <c r="I535">
        <f>LEN(data[[#This Row],[control]])</f>
        <v>4</v>
      </c>
      <c r="J535">
        <f>IF(data[[#This Row],[calc_ocr]]=data[[#This Row],[control]],0,1)</f>
        <v>0</v>
      </c>
      <c r="K535" t="s">
        <v>471</v>
      </c>
      <c r="L535" t="s">
        <v>471</v>
      </c>
      <c r="M535">
        <v>1</v>
      </c>
      <c r="R535">
        <v>214</v>
      </c>
      <c r="S535">
        <v>221</v>
      </c>
      <c r="T535">
        <f>SUM(data[[#This Row],[heb]:[other]])</f>
        <v>1</v>
      </c>
    </row>
    <row r="536" spans="1:22" x14ac:dyDescent="0.2">
      <c r="A536" s="1" t="s">
        <v>472</v>
      </c>
      <c r="B536" s="1" t="s">
        <v>472</v>
      </c>
      <c r="F536">
        <v>1</v>
      </c>
      <c r="H536" s="8">
        <f>IFERROR(IF(SEARCH(_xlfn.UNICHAR(64335),data[[#This Row],[huntington_115_gt]])&gt;0,1,0),0)</f>
        <v>0</v>
      </c>
      <c r="I536">
        <f>LEN(data[[#This Row],[control]])</f>
        <v>4</v>
      </c>
      <c r="J536">
        <f>IF(data[[#This Row],[calc_ocr]]=data[[#This Row],[control]],0,1)</f>
        <v>0</v>
      </c>
      <c r="K536" t="s">
        <v>472</v>
      </c>
      <c r="L536" t="s">
        <v>472</v>
      </c>
      <c r="M536">
        <v>1</v>
      </c>
      <c r="R536">
        <v>214</v>
      </c>
      <c r="S536">
        <v>222</v>
      </c>
      <c r="T536">
        <f>SUM(data[[#This Row],[heb]:[other]])</f>
        <v>1</v>
      </c>
    </row>
    <row r="537" spans="1:22" x14ac:dyDescent="0.2">
      <c r="A537" s="1" t="s">
        <v>473</v>
      </c>
      <c r="B537" s="1" t="s">
        <v>473</v>
      </c>
      <c r="D537">
        <v>1</v>
      </c>
      <c r="H537" s="8">
        <f>IFERROR(IF(SEARCH(_xlfn.UNICHAR(64335),data[[#This Row],[huntington_115_gt]])&gt;0,1,0),0)</f>
        <v>0</v>
      </c>
      <c r="I537">
        <f>LEN(data[[#This Row],[control]])</f>
        <v>4</v>
      </c>
      <c r="J537">
        <f>IF(data[[#This Row],[calc_ocr]]=data[[#This Row],[control]],0,1)</f>
        <v>0</v>
      </c>
      <c r="K537" t="s">
        <v>473</v>
      </c>
      <c r="L537" t="s">
        <v>473</v>
      </c>
      <c r="M537">
        <v>1</v>
      </c>
      <c r="R537">
        <v>214</v>
      </c>
      <c r="S537">
        <v>223</v>
      </c>
      <c r="T537">
        <f>SUM(data[[#This Row],[heb]:[other]])</f>
        <v>1</v>
      </c>
    </row>
    <row r="538" spans="1:22" x14ac:dyDescent="0.2">
      <c r="A538" s="1" t="s">
        <v>474</v>
      </c>
      <c r="B538" s="1" t="s">
        <v>474</v>
      </c>
      <c r="D538">
        <v>1</v>
      </c>
      <c r="H538" s="8">
        <f>IFERROR(IF(SEARCH(_xlfn.UNICHAR(64335),data[[#This Row],[huntington_115_gt]])&gt;0,1,0),0)</f>
        <v>0</v>
      </c>
      <c r="I538">
        <f>LEN(data[[#This Row],[control]])</f>
        <v>7</v>
      </c>
      <c r="J538">
        <f>IF(data[[#This Row],[calc_ocr]]=data[[#This Row],[control]],0,1)</f>
        <v>0</v>
      </c>
      <c r="K538" t="s">
        <v>474</v>
      </c>
      <c r="L538" t="s">
        <v>474</v>
      </c>
      <c r="M538">
        <v>1</v>
      </c>
      <c r="R538">
        <v>214</v>
      </c>
      <c r="S538">
        <v>224</v>
      </c>
      <c r="T538">
        <f>SUM(data[[#This Row],[heb]:[other]])</f>
        <v>1</v>
      </c>
    </row>
    <row r="539" spans="1:22" x14ac:dyDescent="0.2">
      <c r="A539" s="1" t="s">
        <v>475</v>
      </c>
      <c r="B539" s="1" t="s">
        <v>476</v>
      </c>
      <c r="C539" s="5" t="s">
        <v>15</v>
      </c>
      <c r="G539">
        <v>1</v>
      </c>
      <c r="H539" s="8">
        <f>IFERROR(IF(SEARCH(_xlfn.UNICHAR(64335),data[[#This Row],[huntington_115_gt]])&gt;0,1,0),0)</f>
        <v>0</v>
      </c>
      <c r="I539">
        <f>LEN(data[[#This Row],[control]])</f>
        <v>5</v>
      </c>
      <c r="J539">
        <f>IF(data[[#This Row],[calc_ocr]]=data[[#This Row],[control]],0,1)</f>
        <v>1</v>
      </c>
      <c r="K539" t="s">
        <v>476</v>
      </c>
      <c r="L539" t="s">
        <v>475</v>
      </c>
      <c r="M539">
        <v>1</v>
      </c>
      <c r="N539">
        <v>1</v>
      </c>
      <c r="O539" s="27" t="s">
        <v>1460</v>
      </c>
      <c r="P539" t="s">
        <v>1557</v>
      </c>
      <c r="Q539" t="s">
        <v>1604</v>
      </c>
      <c r="R539">
        <v>214</v>
      </c>
      <c r="S539">
        <v>225</v>
      </c>
      <c r="T539">
        <f>SUM(data[[#This Row],[heb]:[other]])</f>
        <v>1</v>
      </c>
      <c r="V539" s="27" t="s">
        <v>1605</v>
      </c>
    </row>
    <row r="540" spans="1:22" x14ac:dyDescent="0.2">
      <c r="A540" s="1" t="s">
        <v>54</v>
      </c>
      <c r="B540" s="1" t="s">
        <v>54</v>
      </c>
      <c r="G540">
        <v>1</v>
      </c>
      <c r="H540" s="8">
        <f>IFERROR(IF(SEARCH(_xlfn.UNICHAR(64335),data[[#This Row],[huntington_115_gt]])&gt;0,1,0),0)</f>
        <v>0</v>
      </c>
      <c r="I540">
        <f>LEN(data[[#This Row],[control]])</f>
        <v>4</v>
      </c>
      <c r="J540">
        <f>IF(data[[#This Row],[calc_ocr]]=data[[#This Row],[control]],0,1)</f>
        <v>0</v>
      </c>
      <c r="K540" t="s">
        <v>54</v>
      </c>
      <c r="L540" t="s">
        <v>54</v>
      </c>
      <c r="M540">
        <v>1</v>
      </c>
      <c r="R540">
        <v>214</v>
      </c>
      <c r="S540">
        <v>226</v>
      </c>
      <c r="T540">
        <f>SUM(data[[#This Row],[heb]:[other]])</f>
        <v>1</v>
      </c>
    </row>
    <row r="541" spans="1:22" x14ac:dyDescent="0.2">
      <c r="A541" s="1" t="s">
        <v>413</v>
      </c>
      <c r="B541" s="1" t="s">
        <v>413</v>
      </c>
      <c r="F541">
        <v>1</v>
      </c>
      <c r="H541" s="8">
        <f>IFERROR(IF(SEARCH(_xlfn.UNICHAR(64335),data[[#This Row],[huntington_115_gt]])&gt;0,1,0),0)</f>
        <v>0</v>
      </c>
      <c r="I541">
        <f>LEN(data[[#This Row],[control]])</f>
        <v>2</v>
      </c>
      <c r="J541">
        <f>IF(data[[#This Row],[calc_ocr]]=data[[#This Row],[control]],0,1)</f>
        <v>0</v>
      </c>
      <c r="K541" t="s">
        <v>413</v>
      </c>
      <c r="L541" t="s">
        <v>413</v>
      </c>
      <c r="M541">
        <v>1</v>
      </c>
      <c r="R541">
        <v>214</v>
      </c>
      <c r="S541">
        <v>227</v>
      </c>
      <c r="T541">
        <f>SUM(data[[#This Row],[heb]:[other]])</f>
        <v>1</v>
      </c>
    </row>
    <row r="542" spans="1:22" x14ac:dyDescent="0.2">
      <c r="A542" s="1" t="s">
        <v>477</v>
      </c>
      <c r="B542" s="4" t="s">
        <v>478</v>
      </c>
      <c r="C542" s="5" t="s">
        <v>15</v>
      </c>
      <c r="E542">
        <v>1</v>
      </c>
      <c r="H542" s="8">
        <f>IFERROR(IF(SEARCH(_xlfn.UNICHAR(64335),data[[#This Row],[huntington_115_gt]])&gt;0,1,0),0)</f>
        <v>0</v>
      </c>
      <c r="I542">
        <f>LEN(data[[#This Row],[control]])</f>
        <v>7</v>
      </c>
      <c r="J542">
        <v>0</v>
      </c>
      <c r="K542" t="s">
        <v>478</v>
      </c>
      <c r="L542" t="s">
        <v>478</v>
      </c>
      <c r="M542">
        <v>1</v>
      </c>
      <c r="R542">
        <v>214</v>
      </c>
      <c r="S542">
        <v>228</v>
      </c>
      <c r="T542">
        <f>SUM(data[[#This Row],[heb]:[other]])</f>
        <v>1</v>
      </c>
    </row>
    <row r="543" spans="1:22" x14ac:dyDescent="0.2">
      <c r="A543" s="1" t="s">
        <v>479</v>
      </c>
      <c r="B543" s="4" t="s">
        <v>480</v>
      </c>
      <c r="C543" s="5" t="s">
        <v>15</v>
      </c>
      <c r="E543">
        <v>1</v>
      </c>
      <c r="H543" s="8">
        <f>IFERROR(IF(SEARCH(_xlfn.UNICHAR(64335),data[[#This Row],[huntington_115_gt]])&gt;0,1,0),0)</f>
        <v>0</v>
      </c>
      <c r="I543">
        <f>LEN(data[[#This Row],[control]])</f>
        <v>6</v>
      </c>
      <c r="J543">
        <f>IF(data[[#This Row],[calc_ocr]]=data[[#This Row],[control]],0,1)</f>
        <v>1</v>
      </c>
      <c r="K543" t="s">
        <v>480</v>
      </c>
      <c r="L543" t="s">
        <v>479</v>
      </c>
      <c r="M543">
        <v>1</v>
      </c>
      <c r="N543">
        <v>1</v>
      </c>
      <c r="O543" s="27" t="s">
        <v>1485</v>
      </c>
      <c r="P543" t="s">
        <v>1481</v>
      </c>
      <c r="Q543" t="s">
        <v>1533</v>
      </c>
      <c r="R543">
        <v>214</v>
      </c>
      <c r="S543">
        <v>229</v>
      </c>
      <c r="T543">
        <f>SUM(data[[#This Row],[heb]:[other]])</f>
        <v>1</v>
      </c>
      <c r="V543" s="27" t="s">
        <v>1534</v>
      </c>
    </row>
    <row r="544" spans="1:22" x14ac:dyDescent="0.2">
      <c r="A544" s="1" t="s">
        <v>1289</v>
      </c>
      <c r="B544" s="1" t="s">
        <v>481</v>
      </c>
      <c r="C544" s="5" t="s">
        <v>15</v>
      </c>
      <c r="E544">
        <v>1</v>
      </c>
      <c r="H544" s="8">
        <f>IFERROR(IF(SEARCH(_xlfn.UNICHAR(64335),data[[#This Row],[huntington_115_gt]])&gt;0,1,0),0)</f>
        <v>0</v>
      </c>
      <c r="I544">
        <f>LEN(data[[#This Row],[control]])</f>
        <v>4</v>
      </c>
      <c r="J544">
        <f>IF(data[[#This Row],[calc_ocr]]=data[[#This Row],[control]],0,1)</f>
        <v>0</v>
      </c>
      <c r="K544" t="s">
        <v>481</v>
      </c>
      <c r="L544" t="s">
        <v>481</v>
      </c>
      <c r="M544">
        <v>1</v>
      </c>
      <c r="R544">
        <v>214</v>
      </c>
      <c r="S544">
        <v>230</v>
      </c>
      <c r="T544">
        <f>SUM(data[[#This Row],[heb]:[other]])</f>
        <v>1</v>
      </c>
    </row>
    <row r="545" spans="1:20" x14ac:dyDescent="0.2">
      <c r="A545" s="1" t="s">
        <v>482</v>
      </c>
      <c r="B545" s="1" t="s">
        <v>482</v>
      </c>
      <c r="F545">
        <v>1</v>
      </c>
      <c r="H545" s="8">
        <f>IFERROR(IF(SEARCH(_xlfn.UNICHAR(64335),data[[#This Row],[huntington_115_gt]])&gt;0,1,0),0)</f>
        <v>0</v>
      </c>
      <c r="I545">
        <f>LEN(data[[#This Row],[control]])</f>
        <v>3</v>
      </c>
      <c r="J545">
        <f>IF(data[[#This Row],[calc_ocr]]=data[[#This Row],[control]],0,1)</f>
        <v>0</v>
      </c>
      <c r="K545" t="s">
        <v>482</v>
      </c>
      <c r="L545" t="s">
        <v>482</v>
      </c>
      <c r="M545">
        <v>1</v>
      </c>
      <c r="R545">
        <v>214</v>
      </c>
      <c r="S545">
        <v>231</v>
      </c>
      <c r="T545">
        <f>SUM(data[[#This Row],[heb]:[other]])</f>
        <v>1</v>
      </c>
    </row>
    <row r="546" spans="1:20" x14ac:dyDescent="0.2">
      <c r="A546" s="1" t="s">
        <v>101</v>
      </c>
      <c r="B546" s="1" t="s">
        <v>101</v>
      </c>
      <c r="F546">
        <v>1</v>
      </c>
      <c r="H546" s="8">
        <f>IFERROR(IF(SEARCH(_xlfn.UNICHAR(64335),data[[#This Row],[huntington_115_gt]])&gt;0,1,0),0)</f>
        <v>0</v>
      </c>
      <c r="I546">
        <f>LEN(data[[#This Row],[control]])</f>
        <v>3</v>
      </c>
      <c r="J546">
        <f>IF(data[[#This Row],[calc_ocr]]=data[[#This Row],[control]],0,1)</f>
        <v>0</v>
      </c>
      <c r="K546" t="s">
        <v>101</v>
      </c>
      <c r="L546" t="s">
        <v>101</v>
      </c>
      <c r="M546">
        <v>1</v>
      </c>
      <c r="R546">
        <v>214</v>
      </c>
      <c r="S546">
        <v>232</v>
      </c>
      <c r="T546">
        <f>SUM(data[[#This Row],[heb]:[other]])</f>
        <v>1</v>
      </c>
    </row>
    <row r="547" spans="1:20" x14ac:dyDescent="0.2">
      <c r="A547" s="1" t="s">
        <v>483</v>
      </c>
      <c r="B547" s="1" t="s">
        <v>483</v>
      </c>
      <c r="E547">
        <v>1</v>
      </c>
      <c r="H547" s="8">
        <f>IFERROR(IF(SEARCH(_xlfn.UNICHAR(64335),data[[#This Row],[huntington_115_gt]])&gt;0,1,0),0)</f>
        <v>0</v>
      </c>
      <c r="I547">
        <f>LEN(data[[#This Row],[control]])</f>
        <v>5</v>
      </c>
      <c r="J547">
        <f>IF(data[[#This Row],[calc_ocr]]=data[[#This Row],[control]],0,1)</f>
        <v>0</v>
      </c>
      <c r="K547" t="s">
        <v>483</v>
      </c>
      <c r="L547" t="s">
        <v>483</v>
      </c>
      <c r="M547">
        <v>1</v>
      </c>
      <c r="R547">
        <v>214</v>
      </c>
      <c r="S547">
        <v>233</v>
      </c>
      <c r="T547">
        <f>SUM(data[[#This Row],[heb]:[other]])</f>
        <v>1</v>
      </c>
    </row>
    <row r="548" spans="1:20" x14ac:dyDescent="0.2">
      <c r="A548" s="1" t="s">
        <v>413</v>
      </c>
      <c r="B548" s="1" t="s">
        <v>413</v>
      </c>
      <c r="F548">
        <v>1</v>
      </c>
      <c r="H548" s="8">
        <f>IFERROR(IF(SEARCH(_xlfn.UNICHAR(64335),data[[#This Row],[huntington_115_gt]])&gt;0,1,0),0)</f>
        <v>0</v>
      </c>
      <c r="I548">
        <f>LEN(data[[#This Row],[control]])</f>
        <v>2</v>
      </c>
      <c r="J548">
        <f>IF(data[[#This Row],[calc_ocr]]=data[[#This Row],[control]],0,1)</f>
        <v>0</v>
      </c>
      <c r="K548" t="s">
        <v>413</v>
      </c>
      <c r="L548" t="s">
        <v>413</v>
      </c>
      <c r="M548">
        <v>1</v>
      </c>
      <c r="R548">
        <v>214</v>
      </c>
      <c r="S548">
        <v>234</v>
      </c>
      <c r="T548">
        <f>SUM(data[[#This Row],[heb]:[other]])</f>
        <v>1</v>
      </c>
    </row>
    <row r="549" spans="1:20" x14ac:dyDescent="0.2">
      <c r="A549" s="1" t="s">
        <v>1294</v>
      </c>
      <c r="B549" s="1" t="s">
        <v>484</v>
      </c>
      <c r="C549" s="5" t="s">
        <v>15</v>
      </c>
      <c r="E549">
        <v>1</v>
      </c>
      <c r="H549" s="8">
        <f>IFERROR(IF(SEARCH(_xlfn.UNICHAR(64335),data[[#This Row],[huntington_115_gt]])&gt;0,1,0),0)</f>
        <v>0</v>
      </c>
      <c r="I549">
        <f>LEN(data[[#This Row],[control]])</f>
        <v>4</v>
      </c>
      <c r="J549">
        <f>IF(data[[#This Row],[calc_ocr]]=data[[#This Row],[control]],0,1)</f>
        <v>0</v>
      </c>
      <c r="K549" t="s">
        <v>484</v>
      </c>
      <c r="L549" t="s">
        <v>484</v>
      </c>
      <c r="M549">
        <v>1</v>
      </c>
      <c r="R549">
        <v>214</v>
      </c>
      <c r="S549">
        <v>235</v>
      </c>
      <c r="T549">
        <f>SUM(data[[#This Row],[heb]:[other]])</f>
        <v>1</v>
      </c>
    </row>
    <row r="550" spans="1:20" x14ac:dyDescent="0.2">
      <c r="A550" s="1" t="s">
        <v>7</v>
      </c>
      <c r="B550" s="1" t="s">
        <v>7</v>
      </c>
      <c r="E550">
        <v>1</v>
      </c>
      <c r="H550" s="8">
        <f>IFERROR(IF(SEARCH(_xlfn.UNICHAR(64335),data[[#This Row],[huntington_115_gt]])&gt;0,1,0),0)</f>
        <v>0</v>
      </c>
      <c r="I550">
        <f>LEN(data[[#This Row],[control]])</f>
        <v>3</v>
      </c>
      <c r="J550">
        <f>IF(data[[#This Row],[calc_ocr]]=data[[#This Row],[control]],0,1)</f>
        <v>0</v>
      </c>
      <c r="K550" t="s">
        <v>7</v>
      </c>
      <c r="L550" t="s">
        <v>7</v>
      </c>
      <c r="M550">
        <v>1</v>
      </c>
      <c r="R550">
        <v>214</v>
      </c>
      <c r="S550">
        <v>236</v>
      </c>
      <c r="T550">
        <f>SUM(data[[#This Row],[heb]:[other]])</f>
        <v>1</v>
      </c>
    </row>
    <row r="551" spans="1:20" x14ac:dyDescent="0.2">
      <c r="A551" s="1" t="s">
        <v>235</v>
      </c>
      <c r="B551" s="1" t="s">
        <v>235</v>
      </c>
      <c r="E551">
        <v>1</v>
      </c>
      <c r="H551" s="8">
        <f>IFERROR(IF(SEARCH(_xlfn.UNICHAR(64335),data[[#This Row],[huntington_115_gt]])&gt;0,1,0),0)</f>
        <v>0</v>
      </c>
      <c r="I551">
        <f>LEN(data[[#This Row],[control]])</f>
        <v>3</v>
      </c>
      <c r="J551">
        <f>IF(data[[#This Row],[calc_ocr]]=data[[#This Row],[control]],0,1)</f>
        <v>0</v>
      </c>
      <c r="K551" t="s">
        <v>235</v>
      </c>
      <c r="L551" t="s">
        <v>235</v>
      </c>
      <c r="M551">
        <v>1</v>
      </c>
      <c r="R551">
        <v>214</v>
      </c>
      <c r="S551">
        <v>237</v>
      </c>
      <c r="T551">
        <f>SUM(data[[#This Row],[heb]:[other]])</f>
        <v>1</v>
      </c>
    </row>
    <row r="552" spans="1:20" x14ac:dyDescent="0.2">
      <c r="A552" s="1" t="s">
        <v>485</v>
      </c>
      <c r="B552" s="1" t="s">
        <v>485</v>
      </c>
      <c r="E552">
        <v>1</v>
      </c>
      <c r="H552" s="8">
        <f>IFERROR(IF(SEARCH(_xlfn.UNICHAR(64335),data[[#This Row],[huntington_115_gt]])&gt;0,1,0),0)</f>
        <v>0</v>
      </c>
      <c r="I552">
        <f>LEN(data[[#This Row],[control]])</f>
        <v>5</v>
      </c>
      <c r="J552">
        <f>IF(data[[#This Row],[calc_ocr]]=data[[#This Row],[control]],0,1)</f>
        <v>0</v>
      </c>
      <c r="K552" t="s">
        <v>485</v>
      </c>
      <c r="L552" t="s">
        <v>485</v>
      </c>
      <c r="M552">
        <v>1</v>
      </c>
      <c r="R552">
        <v>214</v>
      </c>
      <c r="S552">
        <v>238</v>
      </c>
      <c r="T552">
        <f>SUM(data[[#This Row],[heb]:[other]])</f>
        <v>1</v>
      </c>
    </row>
    <row r="553" spans="1:20" x14ac:dyDescent="0.2">
      <c r="A553" s="1" t="s">
        <v>486</v>
      </c>
      <c r="B553" s="1" t="s">
        <v>486</v>
      </c>
      <c r="F553">
        <v>1</v>
      </c>
      <c r="H553" s="8">
        <f>IFERROR(IF(SEARCH(_xlfn.UNICHAR(64335),data[[#This Row],[huntington_115_gt]])&gt;0,1,0),0)</f>
        <v>0</v>
      </c>
      <c r="I553">
        <f>LEN(data[[#This Row],[control]])</f>
        <v>4</v>
      </c>
      <c r="J553">
        <f>IF(data[[#This Row],[calc_ocr]]=data[[#This Row],[control]],0,1)</f>
        <v>0</v>
      </c>
      <c r="K553" t="s">
        <v>486</v>
      </c>
      <c r="L553" t="s">
        <v>486</v>
      </c>
      <c r="M553">
        <v>1</v>
      </c>
      <c r="R553">
        <v>214</v>
      </c>
      <c r="S553">
        <v>239</v>
      </c>
      <c r="T553">
        <f>SUM(data[[#This Row],[heb]:[other]])</f>
        <v>1</v>
      </c>
    </row>
    <row r="554" spans="1:20" x14ac:dyDescent="0.2">
      <c r="A554" s="1" t="s">
        <v>2</v>
      </c>
      <c r="B554" s="1" t="s">
        <v>2</v>
      </c>
      <c r="F554">
        <v>1</v>
      </c>
      <c r="H554" s="8">
        <f>IFERROR(IF(SEARCH(_xlfn.UNICHAR(64335),data[[#This Row],[huntington_115_gt]])&gt;0,1,0),0)</f>
        <v>1</v>
      </c>
      <c r="I554">
        <f>LEN(data[[#This Row],[control]])</f>
        <v>1</v>
      </c>
      <c r="J554">
        <f>IF(data[[#This Row],[calc_ocr]]=data[[#This Row],[control]],0,1)</f>
        <v>0</v>
      </c>
      <c r="K554" t="s">
        <v>2</v>
      </c>
      <c r="L554" t="s">
        <v>2</v>
      </c>
      <c r="M554">
        <v>1</v>
      </c>
      <c r="R554">
        <v>214</v>
      </c>
      <c r="S554">
        <v>240</v>
      </c>
      <c r="T554">
        <f>SUM(data[[#This Row],[heb]:[other]])</f>
        <v>1</v>
      </c>
    </row>
    <row r="555" spans="1:20" x14ac:dyDescent="0.2">
      <c r="A555" s="1" t="s">
        <v>114</v>
      </c>
      <c r="B555" s="1" t="s">
        <v>114</v>
      </c>
      <c r="E555">
        <v>1</v>
      </c>
      <c r="H555" s="8">
        <f>IFERROR(IF(SEARCH(_xlfn.UNICHAR(64335),data[[#This Row],[huntington_115_gt]])&gt;0,1,0),0)</f>
        <v>0</v>
      </c>
      <c r="I555">
        <f>LEN(data[[#This Row],[control]])</f>
        <v>4</v>
      </c>
      <c r="J555">
        <f>IF(data[[#This Row],[calc_ocr]]=data[[#This Row],[control]],0,1)</f>
        <v>0</v>
      </c>
      <c r="K555" t="s">
        <v>114</v>
      </c>
      <c r="L555" t="s">
        <v>114</v>
      </c>
      <c r="M555">
        <v>1</v>
      </c>
      <c r="R555">
        <v>214</v>
      </c>
      <c r="S555">
        <v>241</v>
      </c>
      <c r="T555">
        <f>SUM(data[[#This Row],[heb]:[other]])</f>
        <v>1</v>
      </c>
    </row>
    <row r="556" spans="1:20" x14ac:dyDescent="0.2">
      <c r="A556" s="1" t="s">
        <v>2</v>
      </c>
      <c r="B556" s="1" t="s">
        <v>2</v>
      </c>
      <c r="F556">
        <v>1</v>
      </c>
      <c r="H556" s="8">
        <f>IFERROR(IF(SEARCH(_xlfn.UNICHAR(64335),data[[#This Row],[huntington_115_gt]])&gt;0,1,0),0)</f>
        <v>1</v>
      </c>
      <c r="I556">
        <f>LEN(data[[#This Row],[control]])</f>
        <v>1</v>
      </c>
      <c r="J556">
        <f>IF(data[[#This Row],[calc_ocr]]=data[[#This Row],[control]],0,1)</f>
        <v>0</v>
      </c>
      <c r="K556" t="s">
        <v>2</v>
      </c>
      <c r="L556" t="s">
        <v>2</v>
      </c>
      <c r="M556">
        <v>1</v>
      </c>
      <c r="R556">
        <v>214</v>
      </c>
      <c r="S556">
        <v>242</v>
      </c>
      <c r="T556">
        <f>SUM(data[[#This Row],[heb]:[other]])</f>
        <v>1</v>
      </c>
    </row>
    <row r="557" spans="1:20" x14ac:dyDescent="0.2">
      <c r="A557" s="1" t="s">
        <v>193</v>
      </c>
      <c r="B557" s="1" t="s">
        <v>193</v>
      </c>
      <c r="E557">
        <v>1</v>
      </c>
      <c r="H557" s="8">
        <f>IFERROR(IF(SEARCH(_xlfn.UNICHAR(64335),data[[#This Row],[huntington_115_gt]])&gt;0,1,0),0)</f>
        <v>0</v>
      </c>
      <c r="I557">
        <f>LEN(data[[#This Row],[control]])</f>
        <v>5</v>
      </c>
      <c r="J557">
        <f>IF(data[[#This Row],[calc_ocr]]=data[[#This Row],[control]],0,1)</f>
        <v>0</v>
      </c>
      <c r="K557" t="s">
        <v>193</v>
      </c>
      <c r="L557" t="s">
        <v>193</v>
      </c>
      <c r="M557">
        <v>1</v>
      </c>
      <c r="R557">
        <v>214</v>
      </c>
      <c r="S557">
        <v>243</v>
      </c>
      <c r="T557">
        <f>SUM(data[[#This Row],[heb]:[other]])</f>
        <v>1</v>
      </c>
    </row>
    <row r="558" spans="1:20" x14ac:dyDescent="0.2">
      <c r="A558" s="1" t="s">
        <v>68</v>
      </c>
      <c r="B558" s="1" t="s">
        <v>68</v>
      </c>
      <c r="F558">
        <v>1</v>
      </c>
      <c r="H558" s="8">
        <f>IFERROR(IF(SEARCH(_xlfn.UNICHAR(64335),data[[#This Row],[huntington_115_gt]])&gt;0,1,0),0)</f>
        <v>1</v>
      </c>
      <c r="I558">
        <f>LEN(data[[#This Row],[control]])</f>
        <v>2</v>
      </c>
      <c r="J558">
        <f>IF(data[[#This Row],[calc_ocr]]=data[[#This Row],[control]],0,1)</f>
        <v>0</v>
      </c>
      <c r="K558" t="s">
        <v>68</v>
      </c>
      <c r="L558" t="s">
        <v>68</v>
      </c>
      <c r="M558">
        <v>1</v>
      </c>
      <c r="R558">
        <v>214</v>
      </c>
      <c r="S558">
        <v>244</v>
      </c>
      <c r="T558">
        <f>SUM(data[[#This Row],[heb]:[other]])</f>
        <v>1</v>
      </c>
    </row>
    <row r="559" spans="1:20" x14ac:dyDescent="0.2">
      <c r="A559" s="1" t="s">
        <v>1337</v>
      </c>
      <c r="B559" s="1" t="s">
        <v>179</v>
      </c>
      <c r="C559" s="5" t="s">
        <v>15</v>
      </c>
      <c r="F559">
        <v>1</v>
      </c>
      <c r="H559" s="8">
        <f>IFERROR(IF(SEARCH(_xlfn.UNICHAR(64335),data[[#This Row],[huntington_115_gt]])&gt;0,1,0),0)</f>
        <v>0</v>
      </c>
      <c r="I559">
        <f>LEN(data[[#This Row],[control]])</f>
        <v>2</v>
      </c>
      <c r="J559">
        <f>IF(data[[#This Row],[calc_ocr]]=data[[#This Row],[control]],0,1)</f>
        <v>0</v>
      </c>
      <c r="K559" t="s">
        <v>179</v>
      </c>
      <c r="L559" t="s">
        <v>179</v>
      </c>
      <c r="M559">
        <v>1</v>
      </c>
      <c r="R559">
        <v>214</v>
      </c>
      <c r="S559">
        <v>245</v>
      </c>
      <c r="T559">
        <f>SUM(data[[#This Row],[heb]:[other]])</f>
        <v>1</v>
      </c>
    </row>
    <row r="560" spans="1:20" x14ac:dyDescent="0.2">
      <c r="A560" s="1" t="s">
        <v>487</v>
      </c>
      <c r="B560" s="1" t="s">
        <v>487</v>
      </c>
      <c r="F560">
        <v>1</v>
      </c>
      <c r="H560" s="8">
        <f>IFERROR(IF(SEARCH(_xlfn.UNICHAR(64335),data[[#This Row],[huntington_115_gt]])&gt;0,1,0),0)</f>
        <v>0</v>
      </c>
      <c r="I560">
        <f>LEN(data[[#This Row],[control]])</f>
        <v>2</v>
      </c>
      <c r="J560">
        <f>IF(data[[#This Row],[calc_ocr]]=data[[#This Row],[control]],0,1)</f>
        <v>0</v>
      </c>
      <c r="K560" t="s">
        <v>487</v>
      </c>
      <c r="L560" t="s">
        <v>487</v>
      </c>
      <c r="M560">
        <v>1</v>
      </c>
      <c r="R560">
        <v>214</v>
      </c>
      <c r="S560">
        <v>246</v>
      </c>
      <c r="T560">
        <f>SUM(data[[#This Row],[heb]:[other]])</f>
        <v>1</v>
      </c>
    </row>
    <row r="561" spans="1:20" x14ac:dyDescent="0.2">
      <c r="A561" s="1" t="s">
        <v>282</v>
      </c>
      <c r="B561" s="1" t="s">
        <v>282</v>
      </c>
      <c r="E561">
        <v>1</v>
      </c>
      <c r="H561" s="8">
        <f>IFERROR(IF(SEARCH(_xlfn.UNICHAR(64335),data[[#This Row],[huntington_115_gt]])&gt;0,1,0),0)</f>
        <v>1</v>
      </c>
      <c r="I561">
        <f>LEN(data[[#This Row],[control]])</f>
        <v>2</v>
      </c>
      <c r="J561">
        <f>IF(data[[#This Row],[calc_ocr]]=data[[#This Row],[control]],0,1)</f>
        <v>0</v>
      </c>
      <c r="K561" t="s">
        <v>282</v>
      </c>
      <c r="L561" t="s">
        <v>282</v>
      </c>
      <c r="M561">
        <v>1</v>
      </c>
      <c r="R561">
        <v>214</v>
      </c>
      <c r="S561">
        <v>247</v>
      </c>
      <c r="T561">
        <f>SUM(data[[#This Row],[heb]:[other]])</f>
        <v>1</v>
      </c>
    </row>
    <row r="562" spans="1:20" x14ac:dyDescent="0.2">
      <c r="A562" s="1" t="s">
        <v>26</v>
      </c>
      <c r="B562" s="1" t="s">
        <v>26</v>
      </c>
      <c r="F562">
        <v>1</v>
      </c>
      <c r="H562" s="8">
        <f>IFERROR(IF(SEARCH(_xlfn.UNICHAR(64335),data[[#This Row],[huntington_115_gt]])&gt;0,1,0),0)</f>
        <v>0</v>
      </c>
      <c r="I562">
        <f>LEN(data[[#This Row],[control]])</f>
        <v>2</v>
      </c>
      <c r="J562">
        <f>IF(data[[#This Row],[calc_ocr]]=data[[#This Row],[control]],0,1)</f>
        <v>0</v>
      </c>
      <c r="K562" t="s">
        <v>26</v>
      </c>
      <c r="L562" t="s">
        <v>26</v>
      </c>
      <c r="M562">
        <v>1</v>
      </c>
      <c r="R562">
        <v>214</v>
      </c>
      <c r="S562">
        <v>248</v>
      </c>
      <c r="T562">
        <f>SUM(data[[#This Row],[heb]:[other]])</f>
        <v>1</v>
      </c>
    </row>
    <row r="563" spans="1:20" x14ac:dyDescent="0.2">
      <c r="A563" s="1" t="s">
        <v>2</v>
      </c>
      <c r="B563" s="1" t="s">
        <v>2</v>
      </c>
      <c r="F563">
        <v>1</v>
      </c>
      <c r="H563" s="8">
        <f>IFERROR(IF(SEARCH(_xlfn.UNICHAR(64335),data[[#This Row],[huntington_115_gt]])&gt;0,1,0),0)</f>
        <v>1</v>
      </c>
      <c r="I563">
        <f>LEN(data[[#This Row],[control]])</f>
        <v>1</v>
      </c>
      <c r="J563">
        <f>IF(data[[#This Row],[calc_ocr]]=data[[#This Row],[control]],0,1)</f>
        <v>0</v>
      </c>
      <c r="K563" t="s">
        <v>2</v>
      </c>
      <c r="L563" t="s">
        <v>2</v>
      </c>
      <c r="M563">
        <v>1</v>
      </c>
      <c r="R563">
        <v>214</v>
      </c>
      <c r="S563">
        <v>249</v>
      </c>
      <c r="T563">
        <f>SUM(data[[#This Row],[heb]:[other]])</f>
        <v>1</v>
      </c>
    </row>
    <row r="564" spans="1:20" x14ac:dyDescent="0.2">
      <c r="A564" s="1" t="s">
        <v>141</v>
      </c>
      <c r="B564" s="4" t="s">
        <v>488</v>
      </c>
      <c r="C564" s="5" t="s">
        <v>15</v>
      </c>
      <c r="E564">
        <v>1</v>
      </c>
      <c r="H564" s="8">
        <f>IFERROR(IF(SEARCH(_xlfn.UNICHAR(64335),data[[#This Row],[huntington_115_gt]])&gt;0,1,0),0)</f>
        <v>0</v>
      </c>
      <c r="I564">
        <f>LEN(data[[#This Row],[control]])</f>
        <v>7</v>
      </c>
      <c r="J564">
        <f>IF(data[[#This Row],[calc_ocr]]=data[[#This Row],[control]],0,1)</f>
        <v>1</v>
      </c>
      <c r="K564" t="s">
        <v>488</v>
      </c>
      <c r="L564" t="s">
        <v>141</v>
      </c>
      <c r="M564">
        <v>1</v>
      </c>
      <c r="N564">
        <v>1</v>
      </c>
      <c r="O564" s="27" t="s">
        <v>1485</v>
      </c>
      <c r="P564" t="s">
        <v>1490</v>
      </c>
      <c r="Q564" t="s">
        <v>1591</v>
      </c>
      <c r="R564">
        <v>214</v>
      </c>
      <c r="S564">
        <v>250</v>
      </c>
      <c r="T564">
        <f>SUM(data[[#This Row],[heb]:[other]])</f>
        <v>1</v>
      </c>
    </row>
    <row r="565" spans="1:20" x14ac:dyDescent="0.2">
      <c r="A565" s="1" t="s">
        <v>48</v>
      </c>
      <c r="B565" s="1" t="s">
        <v>48</v>
      </c>
      <c r="F565">
        <v>1</v>
      </c>
      <c r="H565" s="8">
        <f>IFERROR(IF(SEARCH(_xlfn.UNICHAR(64335),data[[#This Row],[huntington_115_gt]])&gt;0,1,0),0)</f>
        <v>0</v>
      </c>
      <c r="I565">
        <f>LEN(data[[#This Row],[control]])</f>
        <v>2</v>
      </c>
      <c r="J565">
        <f>IF(data[[#This Row],[calc_ocr]]=data[[#This Row],[control]],0,1)</f>
        <v>0</v>
      </c>
      <c r="K565" t="s">
        <v>48</v>
      </c>
      <c r="L565" t="s">
        <v>48</v>
      </c>
      <c r="M565">
        <v>1</v>
      </c>
      <c r="R565">
        <v>214</v>
      </c>
      <c r="S565">
        <v>251</v>
      </c>
      <c r="T565">
        <f>SUM(data[[#This Row],[heb]:[other]])</f>
        <v>1</v>
      </c>
    </row>
    <row r="566" spans="1:20" x14ac:dyDescent="0.2">
      <c r="A566" s="1" t="s">
        <v>333</v>
      </c>
      <c r="B566" s="1" t="s">
        <v>333</v>
      </c>
      <c r="D566">
        <v>1</v>
      </c>
      <c r="H566" s="8">
        <f>IFERROR(IF(SEARCH(_xlfn.UNICHAR(64335),data[[#This Row],[huntington_115_gt]])&gt;0,1,0),0)</f>
        <v>0</v>
      </c>
      <c r="I566">
        <f>LEN(data[[#This Row],[control]])</f>
        <v>2</v>
      </c>
      <c r="J566">
        <f>IF(data[[#This Row],[calc_ocr]]=data[[#This Row],[control]],0,1)</f>
        <v>0</v>
      </c>
      <c r="K566" t="s">
        <v>333</v>
      </c>
      <c r="L566" t="s">
        <v>333</v>
      </c>
      <c r="M566">
        <v>1</v>
      </c>
      <c r="R566">
        <v>214</v>
      </c>
      <c r="S566">
        <v>252</v>
      </c>
      <c r="T566">
        <f>SUM(data[[#This Row],[heb]:[other]])</f>
        <v>1</v>
      </c>
    </row>
    <row r="567" spans="1:20" x14ac:dyDescent="0.2">
      <c r="A567" s="1" t="s">
        <v>489</v>
      </c>
      <c r="B567" s="1" t="s">
        <v>489</v>
      </c>
      <c r="D567">
        <v>1</v>
      </c>
      <c r="H567" s="8">
        <f>IFERROR(IF(SEARCH(_xlfn.UNICHAR(64335),data[[#This Row],[huntington_115_gt]])&gt;0,1,0),0)</f>
        <v>0</v>
      </c>
      <c r="I567">
        <f>LEN(data[[#This Row],[control]])</f>
        <v>4</v>
      </c>
      <c r="J567">
        <f>IF(data[[#This Row],[calc_ocr]]=data[[#This Row],[control]],0,1)</f>
        <v>0</v>
      </c>
      <c r="K567" t="s">
        <v>489</v>
      </c>
      <c r="L567" t="s">
        <v>489</v>
      </c>
      <c r="M567">
        <v>1</v>
      </c>
      <c r="R567">
        <v>214</v>
      </c>
      <c r="S567">
        <v>253</v>
      </c>
      <c r="T567">
        <f>SUM(data[[#This Row],[heb]:[other]])</f>
        <v>1</v>
      </c>
    </row>
    <row r="568" spans="1:20" x14ac:dyDescent="0.2">
      <c r="A568" s="1" t="s">
        <v>54</v>
      </c>
      <c r="B568" s="1" t="s">
        <v>54</v>
      </c>
      <c r="G568">
        <v>1</v>
      </c>
      <c r="H568" s="8">
        <f>IFERROR(IF(SEARCH(_xlfn.UNICHAR(64335),data[[#This Row],[huntington_115_gt]])&gt;0,1,0),0)</f>
        <v>0</v>
      </c>
      <c r="I568">
        <f>LEN(data[[#This Row],[control]])</f>
        <v>4</v>
      </c>
      <c r="J568">
        <f>IF(data[[#This Row],[calc_ocr]]=data[[#This Row],[control]],0,1)</f>
        <v>0</v>
      </c>
      <c r="K568" t="s">
        <v>54</v>
      </c>
      <c r="L568" t="s">
        <v>54</v>
      </c>
      <c r="M568">
        <v>1</v>
      </c>
      <c r="R568">
        <v>214</v>
      </c>
      <c r="S568">
        <v>254</v>
      </c>
      <c r="T568">
        <f>SUM(data[[#This Row],[heb]:[other]])</f>
        <v>1</v>
      </c>
    </row>
    <row r="569" spans="1:20" x14ac:dyDescent="0.2">
      <c r="A569" s="1" t="s">
        <v>490</v>
      </c>
      <c r="B569" s="1" t="s">
        <v>490</v>
      </c>
      <c r="E569">
        <v>1</v>
      </c>
      <c r="H569" s="8">
        <f>IFERROR(IF(SEARCH(_xlfn.UNICHAR(64335),data[[#This Row],[huntington_115_gt]])&gt;0,1,0),0)</f>
        <v>0</v>
      </c>
      <c r="I569">
        <f>LEN(data[[#This Row],[control]])</f>
        <v>5</v>
      </c>
      <c r="J569">
        <f>IF(data[[#This Row],[calc_ocr]]=data[[#This Row],[control]],0,1)</f>
        <v>0</v>
      </c>
      <c r="K569" t="s">
        <v>490</v>
      </c>
      <c r="L569" t="s">
        <v>490</v>
      </c>
      <c r="M569">
        <v>1</v>
      </c>
      <c r="R569">
        <v>214</v>
      </c>
      <c r="S569">
        <v>255</v>
      </c>
      <c r="T569">
        <f>SUM(data[[#This Row],[heb]:[other]])</f>
        <v>1</v>
      </c>
    </row>
    <row r="570" spans="1:20" x14ac:dyDescent="0.2">
      <c r="A570" s="1" t="s">
        <v>274</v>
      </c>
      <c r="B570" s="1" t="s">
        <v>491</v>
      </c>
      <c r="C570" s="5" t="s">
        <v>15</v>
      </c>
      <c r="E570">
        <v>1</v>
      </c>
      <c r="H570" s="8">
        <f>IFERROR(IF(SEARCH(_xlfn.UNICHAR(64335),data[[#This Row],[huntington_115_gt]])&gt;0,1,0),0)</f>
        <v>0</v>
      </c>
      <c r="I570">
        <f>LEN(data[[#This Row],[control]])</f>
        <v>3</v>
      </c>
      <c r="J570">
        <f>IF(data[[#This Row],[calc_ocr]]=data[[#This Row],[control]],0,1)</f>
        <v>0</v>
      </c>
      <c r="K570" t="s">
        <v>491</v>
      </c>
      <c r="L570" t="s">
        <v>491</v>
      </c>
      <c r="M570">
        <v>1</v>
      </c>
      <c r="R570">
        <v>214</v>
      </c>
      <c r="S570">
        <v>256</v>
      </c>
      <c r="T570">
        <f>SUM(data[[#This Row],[heb]:[other]])</f>
        <v>1</v>
      </c>
    </row>
    <row r="571" spans="1:20" x14ac:dyDescent="0.2">
      <c r="A571" s="1" t="s">
        <v>492</v>
      </c>
      <c r="B571" s="1" t="s">
        <v>492</v>
      </c>
      <c r="E571">
        <v>1</v>
      </c>
      <c r="H571" s="8">
        <f>IFERROR(IF(SEARCH(_xlfn.UNICHAR(64335),data[[#This Row],[huntington_115_gt]])&gt;0,1,0),0)</f>
        <v>0</v>
      </c>
      <c r="I571">
        <f>LEN(data[[#This Row],[control]])</f>
        <v>5</v>
      </c>
      <c r="J571">
        <f>IF(data[[#This Row],[calc_ocr]]=data[[#This Row],[control]],0,1)</f>
        <v>0</v>
      </c>
      <c r="K571" t="s">
        <v>492</v>
      </c>
      <c r="L571" t="s">
        <v>492</v>
      </c>
      <c r="M571">
        <v>1</v>
      </c>
      <c r="R571">
        <v>214</v>
      </c>
      <c r="S571">
        <v>257</v>
      </c>
      <c r="T571">
        <f>SUM(data[[#This Row],[heb]:[other]])</f>
        <v>1</v>
      </c>
    </row>
    <row r="572" spans="1:20" x14ac:dyDescent="0.2">
      <c r="A572" s="1" t="s">
        <v>493</v>
      </c>
      <c r="B572" s="4" t="s">
        <v>494</v>
      </c>
      <c r="C572" s="5" t="s">
        <v>15</v>
      </c>
      <c r="E572">
        <v>1</v>
      </c>
      <c r="H572" s="8">
        <f>IFERROR(IF(SEARCH(_xlfn.UNICHAR(64335),data[[#This Row],[huntington_115_gt]])&gt;0,1,0),0)</f>
        <v>1</v>
      </c>
      <c r="I572">
        <f>LEN(data[[#This Row],[control]])</f>
        <v>5</v>
      </c>
      <c r="J572">
        <v>0</v>
      </c>
      <c r="K572" t="s">
        <v>494</v>
      </c>
      <c r="L572" t="s">
        <v>493</v>
      </c>
      <c r="M572">
        <v>2</v>
      </c>
      <c r="R572">
        <v>214</v>
      </c>
      <c r="S572">
        <v>258</v>
      </c>
      <c r="T572">
        <f>SUM(data[[#This Row],[heb]:[other]])</f>
        <v>1</v>
      </c>
    </row>
    <row r="573" spans="1:20" x14ac:dyDescent="0.2">
      <c r="A573" s="1" t="s">
        <v>16</v>
      </c>
      <c r="B573" s="1" t="s">
        <v>16</v>
      </c>
      <c r="F573">
        <v>1</v>
      </c>
      <c r="H573" s="8">
        <f>IFERROR(IF(SEARCH(_xlfn.UNICHAR(64335),data[[#This Row],[huntington_115_gt]])&gt;0,1,0),0)</f>
        <v>1</v>
      </c>
      <c r="I573">
        <f>LEN(data[[#This Row],[control]])</f>
        <v>2</v>
      </c>
      <c r="J573">
        <f>IF(data[[#This Row],[calc_ocr]]=data[[#This Row],[control]],0,1)</f>
        <v>0</v>
      </c>
      <c r="K573" t="s">
        <v>16</v>
      </c>
      <c r="L573" t="s">
        <v>16</v>
      </c>
      <c r="M573">
        <v>1</v>
      </c>
      <c r="R573">
        <v>214</v>
      </c>
      <c r="S573">
        <v>259</v>
      </c>
      <c r="T573">
        <f>SUM(data[[#This Row],[heb]:[other]])</f>
        <v>1</v>
      </c>
    </row>
    <row r="574" spans="1:20" x14ac:dyDescent="0.2">
      <c r="A574" s="1" t="s">
        <v>495</v>
      </c>
      <c r="B574" s="1" t="s">
        <v>495</v>
      </c>
      <c r="E574">
        <v>1</v>
      </c>
      <c r="H574" s="8">
        <f>IFERROR(IF(SEARCH(_xlfn.UNICHAR(64335),data[[#This Row],[huntington_115_gt]])&gt;0,1,0),0)</f>
        <v>0</v>
      </c>
      <c r="I574">
        <f>LEN(data[[#This Row],[control]])</f>
        <v>5</v>
      </c>
      <c r="J574">
        <f>IF(data[[#This Row],[calc_ocr]]=data[[#This Row],[control]],0,1)</f>
        <v>0</v>
      </c>
      <c r="K574" t="s">
        <v>495</v>
      </c>
      <c r="L574" t="s">
        <v>495</v>
      </c>
      <c r="M574">
        <v>1</v>
      </c>
      <c r="R574">
        <v>214</v>
      </c>
      <c r="S574">
        <v>260</v>
      </c>
      <c r="T574">
        <f>SUM(data[[#This Row],[heb]:[other]])</f>
        <v>1</v>
      </c>
    </row>
    <row r="575" spans="1:20" x14ac:dyDescent="0.2">
      <c r="A575" s="1" t="s">
        <v>496</v>
      </c>
      <c r="B575" s="1" t="s">
        <v>496</v>
      </c>
      <c r="F575">
        <v>1</v>
      </c>
      <c r="H575" s="8">
        <f>IFERROR(IF(SEARCH(_xlfn.UNICHAR(64335),data[[#This Row],[huntington_115_gt]])&gt;0,1,0),0)</f>
        <v>0</v>
      </c>
      <c r="I575">
        <f>LEN(data[[#This Row],[control]])</f>
        <v>3</v>
      </c>
      <c r="J575">
        <f>IF(data[[#This Row],[calc_ocr]]=data[[#This Row],[control]],0,1)</f>
        <v>0</v>
      </c>
      <c r="K575" t="s">
        <v>496</v>
      </c>
      <c r="L575" t="s">
        <v>496</v>
      </c>
      <c r="M575">
        <v>1</v>
      </c>
      <c r="R575">
        <v>214</v>
      </c>
      <c r="S575">
        <v>261</v>
      </c>
      <c r="T575">
        <f>SUM(data[[#This Row],[heb]:[other]])</f>
        <v>1</v>
      </c>
    </row>
    <row r="576" spans="1:20" x14ac:dyDescent="0.2">
      <c r="A576" s="1" t="s">
        <v>26</v>
      </c>
      <c r="B576" s="1" t="s">
        <v>26</v>
      </c>
      <c r="F576">
        <v>1</v>
      </c>
      <c r="H576" s="8">
        <f>IFERROR(IF(SEARCH(_xlfn.UNICHAR(64335),data[[#This Row],[huntington_115_gt]])&gt;0,1,0),0)</f>
        <v>0</v>
      </c>
      <c r="I576">
        <f>LEN(data[[#This Row],[control]])</f>
        <v>2</v>
      </c>
      <c r="J576">
        <f>IF(data[[#This Row],[calc_ocr]]=data[[#This Row],[control]],0,1)</f>
        <v>0</v>
      </c>
      <c r="K576" t="s">
        <v>26</v>
      </c>
      <c r="L576" t="s">
        <v>26</v>
      </c>
      <c r="M576">
        <v>1</v>
      </c>
      <c r="R576">
        <v>214</v>
      </c>
      <c r="S576">
        <v>262</v>
      </c>
      <c r="T576">
        <f>SUM(data[[#This Row],[heb]:[other]])</f>
        <v>1</v>
      </c>
    </row>
    <row r="577" spans="1:22" x14ac:dyDescent="0.2">
      <c r="A577" s="1" t="s">
        <v>1283</v>
      </c>
      <c r="B577" s="4" t="s">
        <v>497</v>
      </c>
      <c r="C577" s="6" t="s">
        <v>49</v>
      </c>
      <c r="E577">
        <v>1</v>
      </c>
      <c r="H577" s="8">
        <f>IFERROR(IF(SEARCH(_xlfn.UNICHAR(64335),data[[#This Row],[huntington_115_gt]])&gt;0,1,0),0)</f>
        <v>0</v>
      </c>
      <c r="I577">
        <f>LEN(data[[#This Row],[control]])</f>
        <v>5</v>
      </c>
      <c r="J577">
        <f>IF(data[[#This Row],[calc_ocr]]=data[[#This Row],[control]],0,1)</f>
        <v>1</v>
      </c>
      <c r="K577" t="s">
        <v>497</v>
      </c>
      <c r="L577" t="s">
        <v>1414</v>
      </c>
      <c r="M577">
        <v>1</v>
      </c>
      <c r="N577">
        <v>1</v>
      </c>
      <c r="O577" s="27" t="s">
        <v>1485</v>
      </c>
      <c r="P577" t="s">
        <v>1481</v>
      </c>
      <c r="Q577" t="s">
        <v>1535</v>
      </c>
      <c r="R577">
        <v>214</v>
      </c>
      <c r="S577">
        <v>263</v>
      </c>
      <c r="T577">
        <f>SUM(data[[#This Row],[heb]:[other]])</f>
        <v>1</v>
      </c>
    </row>
    <row r="578" spans="1:22" x14ac:dyDescent="0.2">
      <c r="A578" s="1" t="s">
        <v>2</v>
      </c>
      <c r="B578" s="1" t="s">
        <v>2</v>
      </c>
      <c r="F578">
        <v>1</v>
      </c>
      <c r="H578" s="8">
        <f>IFERROR(IF(SEARCH(_xlfn.UNICHAR(64335),data[[#This Row],[huntington_115_gt]])&gt;0,1,0),0)</f>
        <v>1</v>
      </c>
      <c r="I578">
        <f>LEN(data[[#This Row],[control]])</f>
        <v>1</v>
      </c>
      <c r="J578">
        <f>IF(data[[#This Row],[calc_ocr]]=data[[#This Row],[control]],0,1)</f>
        <v>0</v>
      </c>
      <c r="K578" t="s">
        <v>2</v>
      </c>
      <c r="L578" t="s">
        <v>2</v>
      </c>
      <c r="M578">
        <v>1</v>
      </c>
      <c r="R578">
        <v>214</v>
      </c>
      <c r="S578">
        <v>264</v>
      </c>
      <c r="T578">
        <f>SUM(data[[#This Row],[heb]:[other]])</f>
        <v>1</v>
      </c>
    </row>
    <row r="579" spans="1:22" x14ac:dyDescent="0.2">
      <c r="A579" s="1" t="s">
        <v>398</v>
      </c>
      <c r="B579" s="1" t="s">
        <v>398</v>
      </c>
      <c r="F579">
        <v>1</v>
      </c>
      <c r="H579" s="8">
        <f>IFERROR(IF(SEARCH(_xlfn.UNICHAR(64335),data[[#This Row],[huntington_115_gt]])&gt;0,1,0),0)</f>
        <v>0</v>
      </c>
      <c r="I579">
        <f>LEN(data[[#This Row],[control]])</f>
        <v>4</v>
      </c>
      <c r="J579">
        <f>IF(data[[#This Row],[calc_ocr]]=data[[#This Row],[control]],0,1)</f>
        <v>0</v>
      </c>
      <c r="K579" t="s">
        <v>398</v>
      </c>
      <c r="L579" t="s">
        <v>398</v>
      </c>
      <c r="M579">
        <v>1</v>
      </c>
      <c r="R579">
        <v>214</v>
      </c>
      <c r="S579">
        <v>265</v>
      </c>
      <c r="T579">
        <f>SUM(data[[#This Row],[heb]:[other]])</f>
        <v>1</v>
      </c>
    </row>
    <row r="580" spans="1:22" x14ac:dyDescent="0.2">
      <c r="A580" s="1" t="s">
        <v>41</v>
      </c>
      <c r="B580" s="1" t="s">
        <v>41</v>
      </c>
      <c r="E580">
        <v>1</v>
      </c>
      <c r="H580" s="8">
        <f>IFERROR(IF(SEARCH(_xlfn.UNICHAR(64335),data[[#This Row],[huntington_115_gt]])&gt;0,1,0),0)</f>
        <v>0</v>
      </c>
      <c r="I580">
        <f>LEN(data[[#This Row],[control]])</f>
        <v>3</v>
      </c>
      <c r="J580">
        <f>IF(data[[#This Row],[calc_ocr]]=data[[#This Row],[control]],0,1)</f>
        <v>0</v>
      </c>
      <c r="K580" t="s">
        <v>41</v>
      </c>
      <c r="L580" t="s">
        <v>41</v>
      </c>
      <c r="M580">
        <v>1</v>
      </c>
      <c r="R580">
        <v>214</v>
      </c>
      <c r="S580">
        <v>266</v>
      </c>
      <c r="T580">
        <f>SUM(data[[#This Row],[heb]:[other]])</f>
        <v>1</v>
      </c>
    </row>
    <row r="581" spans="1:22" x14ac:dyDescent="0.2">
      <c r="A581" s="1" t="s">
        <v>1284</v>
      </c>
      <c r="B581" s="1" t="s">
        <v>498</v>
      </c>
      <c r="C581" s="5" t="s">
        <v>15</v>
      </c>
      <c r="E581">
        <v>1</v>
      </c>
      <c r="H581" s="8">
        <f>IFERROR(IF(SEARCH(_xlfn.UNICHAR(64335),data[[#This Row],[huntington_115_gt]])&gt;0,1,0),0)</f>
        <v>0</v>
      </c>
      <c r="I581">
        <f>LEN(data[[#This Row],[control]])</f>
        <v>3</v>
      </c>
      <c r="J581">
        <f>IF(data[[#This Row],[calc_ocr]]=data[[#This Row],[control]],0,1)</f>
        <v>0</v>
      </c>
      <c r="K581" t="s">
        <v>498</v>
      </c>
      <c r="L581" t="s">
        <v>498</v>
      </c>
      <c r="M581">
        <v>1</v>
      </c>
      <c r="R581">
        <v>214</v>
      </c>
      <c r="S581">
        <v>267</v>
      </c>
      <c r="T581">
        <f>SUM(data[[#This Row],[heb]:[other]])</f>
        <v>1</v>
      </c>
    </row>
    <row r="582" spans="1:22" x14ac:dyDescent="0.2">
      <c r="A582" s="1" t="s">
        <v>2</v>
      </c>
      <c r="B582" s="1" t="s">
        <v>2</v>
      </c>
      <c r="F582">
        <v>1</v>
      </c>
      <c r="H582" s="8">
        <f>IFERROR(IF(SEARCH(_xlfn.UNICHAR(64335),data[[#This Row],[huntington_115_gt]])&gt;0,1,0),0)</f>
        <v>1</v>
      </c>
      <c r="I582">
        <f>LEN(data[[#This Row],[control]])</f>
        <v>1</v>
      </c>
      <c r="J582">
        <f>IF(data[[#This Row],[calc_ocr]]=data[[#This Row],[control]],0,1)</f>
        <v>0</v>
      </c>
      <c r="K582" t="s">
        <v>2</v>
      </c>
      <c r="L582" t="s">
        <v>2</v>
      </c>
      <c r="M582">
        <v>1</v>
      </c>
      <c r="R582">
        <v>214</v>
      </c>
      <c r="S582">
        <v>268</v>
      </c>
      <c r="T582">
        <f>SUM(data[[#This Row],[heb]:[other]])</f>
        <v>1</v>
      </c>
    </row>
    <row r="583" spans="1:22" x14ac:dyDescent="0.2">
      <c r="A583" s="1" t="s">
        <v>499</v>
      </c>
      <c r="B583" s="4" t="s">
        <v>500</v>
      </c>
      <c r="C583" s="5" t="s">
        <v>15</v>
      </c>
      <c r="E583">
        <v>1</v>
      </c>
      <c r="H583" s="8">
        <f>IFERROR(IF(SEARCH(_xlfn.UNICHAR(64335),data[[#This Row],[huntington_115_gt]])&gt;0,1,0),0)</f>
        <v>1</v>
      </c>
      <c r="I583">
        <f>LEN(data[[#This Row],[control]])</f>
        <v>3</v>
      </c>
      <c r="J583">
        <f>IF(data[[#This Row],[calc_ocr]]=data[[#This Row],[control]],0,1)</f>
        <v>1</v>
      </c>
      <c r="K583" t="s">
        <v>500</v>
      </c>
      <c r="L583" t="s">
        <v>499</v>
      </c>
      <c r="M583">
        <v>1</v>
      </c>
      <c r="N583">
        <v>1</v>
      </c>
      <c r="O583" s="27" t="s">
        <v>1485</v>
      </c>
      <c r="P583" t="s">
        <v>1477</v>
      </c>
      <c r="Q583" t="s">
        <v>1536</v>
      </c>
      <c r="R583">
        <v>214</v>
      </c>
      <c r="S583">
        <v>269</v>
      </c>
      <c r="T583">
        <f>SUM(data[[#This Row],[heb]:[other]])</f>
        <v>1</v>
      </c>
    </row>
    <row r="584" spans="1:22" x14ac:dyDescent="0.2">
      <c r="A584" s="1" t="s">
        <v>501</v>
      </c>
      <c r="B584" s="1" t="s">
        <v>501</v>
      </c>
      <c r="E584">
        <v>1</v>
      </c>
      <c r="H584" s="8">
        <f>IFERROR(IF(SEARCH(_xlfn.UNICHAR(64335),data[[#This Row],[huntington_115_gt]])&gt;0,1,0),0)</f>
        <v>0</v>
      </c>
      <c r="I584">
        <f>LEN(data[[#This Row],[control]])</f>
        <v>8</v>
      </c>
      <c r="J584">
        <f>IF(data[[#This Row],[calc_ocr]]=data[[#This Row],[control]],0,1)</f>
        <v>0</v>
      </c>
      <c r="K584" t="s">
        <v>501</v>
      </c>
      <c r="L584" t="s">
        <v>501</v>
      </c>
      <c r="M584">
        <v>1</v>
      </c>
      <c r="R584">
        <v>214</v>
      </c>
      <c r="S584">
        <v>270</v>
      </c>
      <c r="T584">
        <f>SUM(data[[#This Row],[heb]:[other]])</f>
        <v>1</v>
      </c>
    </row>
    <row r="585" spans="1:22" ht="12" customHeight="1" x14ac:dyDescent="0.2">
      <c r="A585" s="1" t="s">
        <v>46</v>
      </c>
      <c r="B585" s="1" t="s">
        <v>47</v>
      </c>
      <c r="C585" s="5" t="s">
        <v>15</v>
      </c>
      <c r="G585">
        <v>1</v>
      </c>
      <c r="H585" s="8">
        <f>IFERROR(IF(SEARCH(_xlfn.UNICHAR(64335),data[[#This Row],[huntington_115_gt]])&gt;0,1,0),0)</f>
        <v>0</v>
      </c>
      <c r="I585">
        <f>LEN(data[[#This Row],[control]])</f>
        <v>4</v>
      </c>
      <c r="J585">
        <f>IF(data[[#This Row],[calc_ocr]]=data[[#This Row],[control]],0,1)</f>
        <v>1</v>
      </c>
      <c r="K585" t="s">
        <v>47</v>
      </c>
      <c r="L585" t="s">
        <v>46</v>
      </c>
      <c r="M585">
        <v>1</v>
      </c>
      <c r="N585">
        <v>1</v>
      </c>
      <c r="O585" s="27" t="s">
        <v>1460</v>
      </c>
      <c r="P585" t="s">
        <v>1557</v>
      </c>
      <c r="Q585" t="s">
        <v>1503</v>
      </c>
      <c r="R585">
        <v>214</v>
      </c>
      <c r="S585">
        <v>271</v>
      </c>
      <c r="T585">
        <f>SUM(data[[#This Row],[heb]:[other]])</f>
        <v>1</v>
      </c>
    </row>
    <row r="586" spans="1:22" x14ac:dyDescent="0.2">
      <c r="A586" s="1" t="s">
        <v>502</v>
      </c>
      <c r="B586" s="1" t="s">
        <v>502</v>
      </c>
      <c r="D586">
        <v>1</v>
      </c>
      <c r="H586" s="8">
        <f>IFERROR(IF(SEARCH(_xlfn.UNICHAR(64335),data[[#This Row],[huntington_115_gt]])&gt;0,1,0),0)</f>
        <v>0</v>
      </c>
      <c r="I586">
        <f>LEN(data[[#This Row],[control]])</f>
        <v>2</v>
      </c>
      <c r="J586">
        <f>IF(data[[#This Row],[calc_ocr]]=data[[#This Row],[control]],0,1)</f>
        <v>0</v>
      </c>
      <c r="K586" t="s">
        <v>502</v>
      </c>
      <c r="L586" t="s">
        <v>502</v>
      </c>
      <c r="M586">
        <v>1</v>
      </c>
      <c r="R586">
        <v>214</v>
      </c>
      <c r="S586">
        <v>272</v>
      </c>
      <c r="T586">
        <f>SUM(data[[#This Row],[heb]:[other]])</f>
        <v>1</v>
      </c>
    </row>
    <row r="587" spans="1:22" x14ac:dyDescent="0.2">
      <c r="A587" s="1" t="s">
        <v>503</v>
      </c>
      <c r="B587" s="1" t="s">
        <v>503</v>
      </c>
      <c r="D587">
        <v>1</v>
      </c>
      <c r="H587" s="8">
        <f>IFERROR(IF(SEARCH(_xlfn.UNICHAR(64335),data[[#This Row],[huntington_115_gt]])&gt;0,1,0),0)</f>
        <v>0</v>
      </c>
      <c r="I587">
        <f>LEN(data[[#This Row],[control]])</f>
        <v>4</v>
      </c>
      <c r="J587">
        <f>IF(data[[#This Row],[calc_ocr]]=data[[#This Row],[control]],0,1)</f>
        <v>0</v>
      </c>
      <c r="K587" t="s">
        <v>503</v>
      </c>
      <c r="L587" t="s">
        <v>503</v>
      </c>
      <c r="M587">
        <v>1</v>
      </c>
      <c r="R587">
        <v>214</v>
      </c>
      <c r="S587">
        <v>273</v>
      </c>
      <c r="T587">
        <f>SUM(data[[#This Row],[heb]:[other]])</f>
        <v>1</v>
      </c>
    </row>
    <row r="588" spans="1:22" x14ac:dyDescent="0.2">
      <c r="A588" s="1" t="s">
        <v>504</v>
      </c>
      <c r="B588" s="1" t="s">
        <v>504</v>
      </c>
      <c r="E588">
        <v>1</v>
      </c>
      <c r="H588" s="8">
        <f>IFERROR(IF(SEARCH(_xlfn.UNICHAR(64335),data[[#This Row],[huntington_115_gt]])&gt;0,1,0),0)</f>
        <v>0</v>
      </c>
      <c r="I588">
        <f>LEN(data[[#This Row],[control]])</f>
        <v>5</v>
      </c>
      <c r="J588">
        <f>IF(data[[#This Row],[calc_ocr]]=data[[#This Row],[control]],0,1)</f>
        <v>0</v>
      </c>
      <c r="K588" t="s">
        <v>504</v>
      </c>
      <c r="L588" t="s">
        <v>504</v>
      </c>
      <c r="M588">
        <v>1</v>
      </c>
      <c r="R588">
        <v>214</v>
      </c>
      <c r="S588">
        <v>274</v>
      </c>
      <c r="T588">
        <f>SUM(data[[#This Row],[heb]:[other]])</f>
        <v>1</v>
      </c>
    </row>
    <row r="589" spans="1:22" x14ac:dyDescent="0.2">
      <c r="A589" s="1" t="s">
        <v>505</v>
      </c>
      <c r="B589" s="1" t="s">
        <v>505</v>
      </c>
      <c r="D589">
        <v>1</v>
      </c>
      <c r="H589" s="8">
        <f>IFERROR(IF(SEARCH(_xlfn.UNICHAR(64335),data[[#This Row],[huntington_115_gt]])&gt;0,1,0),0)</f>
        <v>0</v>
      </c>
      <c r="I589">
        <f>LEN(data[[#This Row],[control]])</f>
        <v>5</v>
      </c>
      <c r="J589">
        <f>IF(data[[#This Row],[calc_ocr]]=data[[#This Row],[control]],0,1)</f>
        <v>0</v>
      </c>
      <c r="K589" t="s">
        <v>505</v>
      </c>
      <c r="L589" t="s">
        <v>505</v>
      </c>
      <c r="M589">
        <v>1</v>
      </c>
      <c r="R589">
        <v>214</v>
      </c>
      <c r="S589">
        <v>275</v>
      </c>
      <c r="T589">
        <f>SUM(data[[#This Row],[heb]:[other]])</f>
        <v>1</v>
      </c>
    </row>
    <row r="590" spans="1:22" x14ac:dyDescent="0.2">
      <c r="A590" s="1" t="s">
        <v>54</v>
      </c>
      <c r="B590" s="1" t="s">
        <v>55</v>
      </c>
      <c r="C590" s="5" t="s">
        <v>15</v>
      </c>
      <c r="G590">
        <v>1</v>
      </c>
      <c r="H590" s="8">
        <f>IFERROR(IF(SEARCH(_xlfn.UNICHAR(64335),data[[#This Row],[huntington_115_gt]])&gt;0,1,0),0)</f>
        <v>0</v>
      </c>
      <c r="I590">
        <f>LEN(data[[#This Row],[control]])</f>
        <v>4</v>
      </c>
      <c r="J590">
        <f>IF(data[[#This Row],[calc_ocr]]=data[[#This Row],[control]],0,1)</f>
        <v>1</v>
      </c>
      <c r="K590" t="s">
        <v>55</v>
      </c>
      <c r="L590" t="s">
        <v>54</v>
      </c>
      <c r="M590">
        <v>1</v>
      </c>
      <c r="N590">
        <v>1</v>
      </c>
      <c r="O590" s="27" t="s">
        <v>1460</v>
      </c>
      <c r="P590" t="s">
        <v>1558</v>
      </c>
      <c r="Q590" t="s">
        <v>1355</v>
      </c>
      <c r="R590">
        <v>214</v>
      </c>
      <c r="S590">
        <v>276</v>
      </c>
      <c r="T590">
        <f>SUM(data[[#This Row],[heb]:[other]])</f>
        <v>1</v>
      </c>
    </row>
    <row r="591" spans="1:22" x14ac:dyDescent="0.2">
      <c r="A591" s="1" t="s">
        <v>506</v>
      </c>
      <c r="B591" s="1" t="s">
        <v>506</v>
      </c>
      <c r="E591">
        <v>1</v>
      </c>
      <c r="H591" s="8">
        <f>IFERROR(IF(SEARCH(_xlfn.UNICHAR(64335),data[[#This Row],[huntington_115_gt]])&gt;0,1,0),0)</f>
        <v>1</v>
      </c>
      <c r="I591">
        <f>LEN(data[[#This Row],[control]])</f>
        <v>4</v>
      </c>
      <c r="J591">
        <f>IF(data[[#This Row],[calc_ocr]]=data[[#This Row],[control]],0,1)</f>
        <v>0</v>
      </c>
      <c r="K591" t="s">
        <v>506</v>
      </c>
      <c r="L591" t="s">
        <v>506</v>
      </c>
      <c r="M591">
        <v>1</v>
      </c>
      <c r="R591">
        <v>214</v>
      </c>
      <c r="S591">
        <v>277</v>
      </c>
      <c r="T591">
        <f>SUM(data[[#This Row],[heb]:[other]])</f>
        <v>1</v>
      </c>
    </row>
    <row r="592" spans="1:22" ht="25.5" x14ac:dyDescent="0.2">
      <c r="A592" s="1" t="s">
        <v>507</v>
      </c>
      <c r="B592" s="4" t="s">
        <v>508</v>
      </c>
      <c r="C592" s="6" t="s">
        <v>49</v>
      </c>
      <c r="G592">
        <v>1</v>
      </c>
      <c r="H592" s="8">
        <f>IFERROR(IF(SEARCH(_xlfn.UNICHAR(64335),data[[#This Row],[huntington_115_gt]])&gt;0,1,0),0)</f>
        <v>0</v>
      </c>
      <c r="I592">
        <f>LEN(data[[#This Row],[control]])</f>
        <v>5</v>
      </c>
      <c r="J592">
        <f>IF(data[[#This Row],[calc_ocr]]=data[[#This Row],[control]],0,1)</f>
        <v>1</v>
      </c>
      <c r="K592" t="s">
        <v>508</v>
      </c>
      <c r="L592" t="s">
        <v>507</v>
      </c>
      <c r="M592">
        <v>1</v>
      </c>
      <c r="N592">
        <v>3</v>
      </c>
      <c r="O592" s="27" t="s">
        <v>1485</v>
      </c>
      <c r="P592" t="s">
        <v>1477</v>
      </c>
      <c r="Q592" t="s">
        <v>1538</v>
      </c>
      <c r="R592">
        <v>214</v>
      </c>
      <c r="S592">
        <v>278</v>
      </c>
      <c r="T592">
        <f>SUM(data[[#This Row],[heb]:[other]])</f>
        <v>1</v>
      </c>
      <c r="V592" s="27" t="s">
        <v>1537</v>
      </c>
    </row>
    <row r="593" spans="1:22" x14ac:dyDescent="0.2">
      <c r="A593" s="1" t="s">
        <v>509</v>
      </c>
      <c r="B593" s="1" t="s">
        <v>509</v>
      </c>
      <c r="F593">
        <v>1</v>
      </c>
      <c r="H593" s="8">
        <f>IFERROR(IF(SEARCH(_xlfn.UNICHAR(64335),data[[#This Row],[huntington_115_gt]])&gt;0,1,0),0)</f>
        <v>0</v>
      </c>
      <c r="I593">
        <f>LEN(data[[#This Row],[control]])</f>
        <v>2</v>
      </c>
      <c r="J593">
        <f>IF(data[[#This Row],[calc_ocr]]=data[[#This Row],[control]],0,1)</f>
        <v>0</v>
      </c>
      <c r="K593" t="s">
        <v>509</v>
      </c>
      <c r="L593" t="s">
        <v>509</v>
      </c>
      <c r="M593">
        <v>1</v>
      </c>
      <c r="R593">
        <v>214</v>
      </c>
      <c r="S593">
        <v>279</v>
      </c>
      <c r="T593">
        <f>SUM(data[[#This Row],[heb]:[other]])</f>
        <v>1</v>
      </c>
    </row>
    <row r="594" spans="1:22" x14ac:dyDescent="0.2">
      <c r="A594" s="1" t="s">
        <v>510</v>
      </c>
      <c r="B594" s="1" t="s">
        <v>510</v>
      </c>
      <c r="D594">
        <v>1</v>
      </c>
      <c r="H594" s="8">
        <f>IFERROR(IF(SEARCH(_xlfn.UNICHAR(64335),data[[#This Row],[huntington_115_gt]])&gt;0,1,0),0)</f>
        <v>0</v>
      </c>
      <c r="I594">
        <f>LEN(data[[#This Row],[control]])</f>
        <v>4</v>
      </c>
      <c r="J594">
        <f>IF(data[[#This Row],[calc_ocr]]=data[[#This Row],[control]],0,1)</f>
        <v>0</v>
      </c>
      <c r="K594" t="s">
        <v>510</v>
      </c>
      <c r="L594" t="s">
        <v>510</v>
      </c>
      <c r="M594">
        <v>1</v>
      </c>
      <c r="R594">
        <v>214</v>
      </c>
      <c r="S594">
        <v>280</v>
      </c>
      <c r="T594">
        <f>SUM(data[[#This Row],[heb]:[other]])</f>
        <v>1</v>
      </c>
    </row>
    <row r="595" spans="1:22" x14ac:dyDescent="0.2">
      <c r="A595" s="1" t="s">
        <v>511</v>
      </c>
      <c r="B595" s="1" t="s">
        <v>511</v>
      </c>
      <c r="F595">
        <v>1</v>
      </c>
      <c r="H595" s="8">
        <f>IFERROR(IF(SEARCH(_xlfn.UNICHAR(64335),data[[#This Row],[huntington_115_gt]])&gt;0,1,0),0)</f>
        <v>0</v>
      </c>
      <c r="I595">
        <f>LEN(data[[#This Row],[control]])</f>
        <v>5</v>
      </c>
      <c r="J595">
        <f>IF(data[[#This Row],[calc_ocr]]=data[[#This Row],[control]],0,1)</f>
        <v>0</v>
      </c>
      <c r="K595" t="s">
        <v>511</v>
      </c>
      <c r="L595" t="s">
        <v>511</v>
      </c>
      <c r="M595">
        <v>1</v>
      </c>
      <c r="R595">
        <v>214</v>
      </c>
      <c r="S595">
        <v>281</v>
      </c>
      <c r="T595">
        <f>SUM(data[[#This Row],[heb]:[other]])</f>
        <v>1</v>
      </c>
    </row>
    <row r="596" spans="1:22" x14ac:dyDescent="0.2">
      <c r="A596" s="1" t="s">
        <v>512</v>
      </c>
      <c r="B596" s="1" t="s">
        <v>512</v>
      </c>
      <c r="D596">
        <v>1</v>
      </c>
      <c r="H596" s="8">
        <f>IFERROR(IF(SEARCH(_xlfn.UNICHAR(64335),data[[#This Row],[huntington_115_gt]])&gt;0,1,0),0)</f>
        <v>0</v>
      </c>
      <c r="I596">
        <f>LEN(data[[#This Row],[control]])</f>
        <v>5</v>
      </c>
      <c r="J596">
        <f>IF(data[[#This Row],[calc_ocr]]=data[[#This Row],[control]],0,1)</f>
        <v>0</v>
      </c>
      <c r="K596" t="s">
        <v>512</v>
      </c>
      <c r="L596" t="s">
        <v>512</v>
      </c>
      <c r="M596">
        <v>1</v>
      </c>
      <c r="R596">
        <v>214</v>
      </c>
      <c r="S596">
        <v>282</v>
      </c>
      <c r="T596">
        <f>SUM(data[[#This Row],[heb]:[other]])</f>
        <v>1</v>
      </c>
    </row>
    <row r="597" spans="1:22" x14ac:dyDescent="0.2">
      <c r="A597" s="1" t="s">
        <v>109</v>
      </c>
      <c r="B597" s="1" t="s">
        <v>109</v>
      </c>
      <c r="F597">
        <v>1</v>
      </c>
      <c r="H597" s="8">
        <f>IFERROR(IF(SEARCH(_xlfn.UNICHAR(64335),data[[#This Row],[huntington_115_gt]])&gt;0,1,0),0)</f>
        <v>0</v>
      </c>
      <c r="I597">
        <f>LEN(data[[#This Row],[control]])</f>
        <v>2</v>
      </c>
      <c r="J597">
        <f>IF(data[[#This Row],[calc_ocr]]=data[[#This Row],[control]],0,1)</f>
        <v>0</v>
      </c>
      <c r="K597" t="s">
        <v>109</v>
      </c>
      <c r="L597" t="s">
        <v>109</v>
      </c>
      <c r="M597">
        <v>1</v>
      </c>
      <c r="R597">
        <v>214</v>
      </c>
      <c r="S597">
        <v>283</v>
      </c>
      <c r="T597">
        <f>SUM(data[[#This Row],[heb]:[other]])</f>
        <v>1</v>
      </c>
    </row>
    <row r="598" spans="1:22" x14ac:dyDescent="0.2">
      <c r="A598" s="1" t="s">
        <v>513</v>
      </c>
      <c r="B598" s="1" t="s">
        <v>513</v>
      </c>
      <c r="F598">
        <v>1</v>
      </c>
      <c r="H598" s="8">
        <f>IFERROR(IF(SEARCH(_xlfn.UNICHAR(64335),data[[#This Row],[huntington_115_gt]])&gt;0,1,0),0)</f>
        <v>0</v>
      </c>
      <c r="I598">
        <f>LEN(data[[#This Row],[control]])</f>
        <v>3</v>
      </c>
      <c r="J598">
        <f>IF(data[[#This Row],[calc_ocr]]=data[[#This Row],[control]],0,1)</f>
        <v>0</v>
      </c>
      <c r="K598" t="s">
        <v>513</v>
      </c>
      <c r="L598" t="s">
        <v>513</v>
      </c>
      <c r="M598">
        <v>1</v>
      </c>
      <c r="R598">
        <v>214</v>
      </c>
      <c r="S598">
        <v>284</v>
      </c>
      <c r="T598">
        <f>SUM(data[[#This Row],[heb]:[other]])</f>
        <v>1</v>
      </c>
    </row>
    <row r="599" spans="1:22" x14ac:dyDescent="0.2">
      <c r="A599" s="1" t="s">
        <v>514</v>
      </c>
      <c r="B599" s="1" t="s">
        <v>514</v>
      </c>
      <c r="D599">
        <v>1</v>
      </c>
      <c r="H599" s="8">
        <f>IFERROR(IF(SEARCH(_xlfn.UNICHAR(64335),data[[#This Row],[huntington_115_gt]])&gt;0,1,0),0)</f>
        <v>0</v>
      </c>
      <c r="I599">
        <f>LEN(data[[#This Row],[control]])</f>
        <v>4</v>
      </c>
      <c r="J599">
        <f>IF(data[[#This Row],[calc_ocr]]=data[[#This Row],[control]],0,1)</f>
        <v>0</v>
      </c>
      <c r="K599" t="s">
        <v>514</v>
      </c>
      <c r="L599" t="s">
        <v>514</v>
      </c>
      <c r="M599">
        <v>1</v>
      </c>
      <c r="R599">
        <v>214</v>
      </c>
      <c r="S599">
        <v>285</v>
      </c>
      <c r="T599">
        <f>SUM(data[[#This Row],[heb]:[other]])</f>
        <v>1</v>
      </c>
    </row>
    <row r="600" spans="1:22" x14ac:dyDescent="0.2">
      <c r="A600" s="1" t="s">
        <v>515</v>
      </c>
      <c r="B600" s="1" t="s">
        <v>515</v>
      </c>
      <c r="D600">
        <v>1</v>
      </c>
      <c r="H600" s="8">
        <f>IFERROR(IF(SEARCH(_xlfn.UNICHAR(64335),data[[#This Row],[huntington_115_gt]])&gt;0,1,0),0)</f>
        <v>0</v>
      </c>
      <c r="I600">
        <f>LEN(data[[#This Row],[control]])</f>
        <v>7</v>
      </c>
      <c r="J600">
        <f>IF(data[[#This Row],[calc_ocr]]=data[[#This Row],[control]],0,1)</f>
        <v>0</v>
      </c>
      <c r="K600" t="s">
        <v>515</v>
      </c>
      <c r="L600" t="s">
        <v>515</v>
      </c>
      <c r="M600">
        <v>1</v>
      </c>
      <c r="R600">
        <v>214</v>
      </c>
      <c r="S600">
        <v>286</v>
      </c>
      <c r="T600">
        <f>SUM(data[[#This Row],[heb]:[other]])</f>
        <v>1</v>
      </c>
    </row>
    <row r="601" spans="1:22" x14ac:dyDescent="0.2">
      <c r="A601" s="1" t="s">
        <v>317</v>
      </c>
      <c r="B601" s="1" t="s">
        <v>317</v>
      </c>
      <c r="D601">
        <v>1</v>
      </c>
      <c r="H601" s="8">
        <f>IFERROR(IF(SEARCH(_xlfn.UNICHAR(64335),data[[#This Row],[huntington_115_gt]])&gt;0,1,0),0)</f>
        <v>0</v>
      </c>
      <c r="I601">
        <f>LEN(data[[#This Row],[control]])</f>
        <v>4</v>
      </c>
      <c r="J601">
        <f>IF(data[[#This Row],[calc_ocr]]=data[[#This Row],[control]],0,1)</f>
        <v>0</v>
      </c>
      <c r="K601" t="s">
        <v>317</v>
      </c>
      <c r="L601" t="s">
        <v>317</v>
      </c>
      <c r="M601">
        <v>1</v>
      </c>
      <c r="R601">
        <v>214</v>
      </c>
      <c r="S601">
        <v>287</v>
      </c>
      <c r="T601">
        <f>SUM(data[[#This Row],[heb]:[other]])</f>
        <v>1</v>
      </c>
    </row>
    <row r="602" spans="1:22" x14ac:dyDescent="0.2">
      <c r="A602" s="1" t="s">
        <v>330</v>
      </c>
      <c r="B602" s="1" t="s">
        <v>330</v>
      </c>
      <c r="F602">
        <v>1</v>
      </c>
      <c r="H602" s="8">
        <f>IFERROR(IF(SEARCH(_xlfn.UNICHAR(64335),data[[#This Row],[huntington_115_gt]])&gt;0,1,0),0)</f>
        <v>0</v>
      </c>
      <c r="I602">
        <f>LEN(data[[#This Row],[control]])</f>
        <v>4</v>
      </c>
      <c r="J602">
        <f>IF(data[[#This Row],[calc_ocr]]=data[[#This Row],[control]],0,1)</f>
        <v>0</v>
      </c>
      <c r="K602" t="s">
        <v>330</v>
      </c>
      <c r="L602" t="s">
        <v>330</v>
      </c>
      <c r="M602">
        <v>1</v>
      </c>
      <c r="R602">
        <v>214</v>
      </c>
      <c r="S602">
        <v>288</v>
      </c>
      <c r="T602">
        <f>SUM(data[[#This Row],[heb]:[other]])</f>
        <v>1</v>
      </c>
    </row>
    <row r="603" spans="1:22" x14ac:dyDescent="0.2">
      <c r="A603" s="1" t="s">
        <v>516</v>
      </c>
      <c r="B603" s="1" t="s">
        <v>516</v>
      </c>
      <c r="D603">
        <v>1</v>
      </c>
      <c r="H603" s="8">
        <f>IFERROR(IF(SEARCH(_xlfn.UNICHAR(64335),data[[#This Row],[huntington_115_gt]])&gt;0,1,0),0)</f>
        <v>0</v>
      </c>
      <c r="I603">
        <f>LEN(data[[#This Row],[control]])</f>
        <v>5</v>
      </c>
      <c r="J603">
        <f>IF(data[[#This Row],[calc_ocr]]=data[[#This Row],[control]],0,1)</f>
        <v>0</v>
      </c>
      <c r="K603" t="s">
        <v>516</v>
      </c>
      <c r="L603" t="s">
        <v>516</v>
      </c>
      <c r="M603">
        <v>1</v>
      </c>
      <c r="R603">
        <v>214</v>
      </c>
      <c r="S603">
        <v>289</v>
      </c>
      <c r="T603">
        <f>SUM(data[[#This Row],[heb]:[other]])</f>
        <v>1</v>
      </c>
    </row>
    <row r="604" spans="1:22" x14ac:dyDescent="0.2">
      <c r="A604" s="1" t="s">
        <v>107</v>
      </c>
      <c r="B604" s="1" t="s">
        <v>107</v>
      </c>
      <c r="D604">
        <v>1</v>
      </c>
      <c r="H604" s="8">
        <f>IFERROR(IF(SEARCH(_xlfn.UNICHAR(64335),data[[#This Row],[huntington_115_gt]])&gt;0,1,0),0)</f>
        <v>0</v>
      </c>
      <c r="I604">
        <f>LEN(data[[#This Row],[control]])</f>
        <v>3</v>
      </c>
      <c r="J604">
        <f>IF(data[[#This Row],[calc_ocr]]=data[[#This Row],[control]],0,1)</f>
        <v>0</v>
      </c>
      <c r="K604" t="s">
        <v>107</v>
      </c>
      <c r="L604" t="s">
        <v>107</v>
      </c>
      <c r="M604">
        <v>1</v>
      </c>
      <c r="R604">
        <v>214</v>
      </c>
      <c r="S604">
        <v>290</v>
      </c>
      <c r="T604">
        <f>SUM(data[[#This Row],[heb]:[other]])</f>
        <v>1</v>
      </c>
    </row>
    <row r="605" spans="1:22" ht="51" x14ac:dyDescent="0.2">
      <c r="A605" s="1" t="s">
        <v>443</v>
      </c>
      <c r="B605" s="7"/>
      <c r="C605" s="3" t="s">
        <v>34</v>
      </c>
      <c r="D605">
        <v>1</v>
      </c>
      <c r="H605" s="8">
        <f>IFERROR(IF(SEARCH(_xlfn.UNICHAR(64335),data[[#This Row],[huntington_115_gt]])&gt;0,1,0),0)</f>
        <v>0</v>
      </c>
      <c r="I605">
        <f>LEN(data[[#This Row],[control]])</f>
        <v>6</v>
      </c>
      <c r="J605">
        <f>IF(data[[#This Row],[calc_ocr]]=data[[#This Row],[control]],0,1)</f>
        <v>1</v>
      </c>
      <c r="K605" t="s">
        <v>518</v>
      </c>
      <c r="L605" t="s">
        <v>1399</v>
      </c>
      <c r="M605">
        <v>2</v>
      </c>
      <c r="N605">
        <v>2</v>
      </c>
      <c r="O605" s="27" t="s">
        <v>1562</v>
      </c>
      <c r="P605" t="s">
        <v>1561</v>
      </c>
      <c r="Q605" t="s">
        <v>1499</v>
      </c>
      <c r="R605">
        <v>214</v>
      </c>
      <c r="S605">
        <v>291</v>
      </c>
      <c r="T605">
        <f>SUM(data[[#This Row],[heb]:[other]])</f>
        <v>1</v>
      </c>
      <c r="V605" s="32" t="s">
        <v>1606</v>
      </c>
    </row>
    <row r="606" spans="1:22" x14ac:dyDescent="0.2">
      <c r="A606" s="1" t="s">
        <v>519</v>
      </c>
      <c r="B606" s="1" t="s">
        <v>519</v>
      </c>
      <c r="D606">
        <v>1</v>
      </c>
      <c r="H606" s="8">
        <f>IFERROR(IF(SEARCH(_xlfn.UNICHAR(64335),data[[#This Row],[huntington_115_gt]])&gt;0,1,0),0)</f>
        <v>0</v>
      </c>
      <c r="I606">
        <f>LEN(data[[#This Row],[control]])</f>
        <v>3</v>
      </c>
      <c r="J606">
        <f>IF(data[[#This Row],[calc_ocr]]=data[[#This Row],[control]],0,1)</f>
        <v>0</v>
      </c>
      <c r="K606" t="s">
        <v>519</v>
      </c>
      <c r="L606" t="s">
        <v>519</v>
      </c>
      <c r="M606">
        <v>1</v>
      </c>
      <c r="R606">
        <v>214</v>
      </c>
      <c r="S606">
        <v>293</v>
      </c>
      <c r="T606">
        <f>SUM(data[[#This Row],[heb]:[other]])</f>
        <v>1</v>
      </c>
    </row>
    <row r="607" spans="1:22" x14ac:dyDescent="0.2">
      <c r="A607" s="1" t="s">
        <v>520</v>
      </c>
      <c r="B607" s="1" t="s">
        <v>520</v>
      </c>
      <c r="D607">
        <v>1</v>
      </c>
      <c r="H607" s="8">
        <f>IFERROR(IF(SEARCH(_xlfn.UNICHAR(64335),data[[#This Row],[huntington_115_gt]])&gt;0,1,0),0)</f>
        <v>0</v>
      </c>
      <c r="I607">
        <f>LEN(data[[#This Row],[control]])</f>
        <v>5</v>
      </c>
      <c r="J607">
        <f>IF(data[[#This Row],[calc_ocr]]=data[[#This Row],[control]],0,1)</f>
        <v>0</v>
      </c>
      <c r="K607" t="s">
        <v>520</v>
      </c>
      <c r="L607" t="s">
        <v>520</v>
      </c>
      <c r="M607">
        <v>1</v>
      </c>
      <c r="R607">
        <v>214</v>
      </c>
      <c r="S607">
        <v>294</v>
      </c>
      <c r="T607">
        <f>SUM(data[[#This Row],[heb]:[other]])</f>
        <v>1</v>
      </c>
    </row>
    <row r="608" spans="1:22" x14ac:dyDescent="0.2">
      <c r="A608" s="1" t="s">
        <v>521</v>
      </c>
      <c r="B608" s="1" t="s">
        <v>521</v>
      </c>
      <c r="D608">
        <v>1</v>
      </c>
      <c r="H608" s="8">
        <f>IFERROR(IF(SEARCH(_xlfn.UNICHAR(64335),data[[#This Row],[huntington_115_gt]])&gt;0,1,0),0)</f>
        <v>0</v>
      </c>
      <c r="I608">
        <f>LEN(data[[#This Row],[control]])</f>
        <v>3</v>
      </c>
      <c r="J608">
        <f>IF(data[[#This Row],[calc_ocr]]=data[[#This Row],[control]],0,1)</f>
        <v>0</v>
      </c>
      <c r="K608" t="s">
        <v>521</v>
      </c>
      <c r="L608" t="s">
        <v>521</v>
      </c>
      <c r="M608">
        <v>1</v>
      </c>
      <c r="R608">
        <v>214</v>
      </c>
      <c r="S608">
        <v>295</v>
      </c>
      <c r="T608">
        <f>SUM(data[[#This Row],[heb]:[other]])</f>
        <v>1</v>
      </c>
    </row>
    <row r="609" spans="1:20" x14ac:dyDescent="0.2">
      <c r="A609" s="1" t="s">
        <v>517</v>
      </c>
      <c r="B609" s="1" t="s">
        <v>517</v>
      </c>
      <c r="D609">
        <v>1</v>
      </c>
      <c r="H609" s="8">
        <f>IFERROR(IF(SEARCH(_xlfn.UNICHAR(64335),data[[#This Row],[huntington_115_gt]])&gt;0,1,0),0)</f>
        <v>0</v>
      </c>
      <c r="I609">
        <f>LEN(data[[#This Row],[control]])</f>
        <v>3</v>
      </c>
      <c r="J609">
        <f>IF(data[[#This Row],[calc_ocr]]=data[[#This Row],[control]],0,1)</f>
        <v>0</v>
      </c>
      <c r="K609" t="s">
        <v>517</v>
      </c>
      <c r="L609" t="s">
        <v>517</v>
      </c>
      <c r="M609">
        <v>1</v>
      </c>
      <c r="R609">
        <v>214</v>
      </c>
      <c r="S609">
        <v>296</v>
      </c>
      <c r="T609">
        <f>SUM(data[[#This Row],[heb]:[other]])</f>
        <v>1</v>
      </c>
    </row>
    <row r="610" spans="1:20" x14ac:dyDescent="0.2">
      <c r="A610" s="1" t="s">
        <v>519</v>
      </c>
      <c r="B610" s="1" t="s">
        <v>519</v>
      </c>
      <c r="D610">
        <v>1</v>
      </c>
      <c r="H610" s="8">
        <f>IFERROR(IF(SEARCH(_xlfn.UNICHAR(64335),data[[#This Row],[huntington_115_gt]])&gt;0,1,0),0)</f>
        <v>0</v>
      </c>
      <c r="I610">
        <f>LEN(data[[#This Row],[control]])</f>
        <v>3</v>
      </c>
      <c r="J610">
        <f>IF(data[[#This Row],[calc_ocr]]=data[[#This Row],[control]],0,1)</f>
        <v>0</v>
      </c>
      <c r="K610" t="s">
        <v>519</v>
      </c>
      <c r="L610" t="s">
        <v>519</v>
      </c>
      <c r="M610">
        <v>1</v>
      </c>
      <c r="R610">
        <v>214</v>
      </c>
      <c r="S610">
        <v>297</v>
      </c>
      <c r="T610">
        <f>SUM(data[[#This Row],[heb]:[other]])</f>
        <v>1</v>
      </c>
    </row>
    <row r="611" spans="1:20" x14ac:dyDescent="0.2">
      <c r="A611" s="1" t="s">
        <v>520</v>
      </c>
      <c r="B611" s="1" t="s">
        <v>520</v>
      </c>
      <c r="D611">
        <v>1</v>
      </c>
      <c r="H611" s="8">
        <f>IFERROR(IF(SEARCH(_xlfn.UNICHAR(64335),data[[#This Row],[huntington_115_gt]])&gt;0,1,0),0)</f>
        <v>0</v>
      </c>
      <c r="I611">
        <f>LEN(data[[#This Row],[control]])</f>
        <v>5</v>
      </c>
      <c r="J611">
        <f>IF(data[[#This Row],[calc_ocr]]=data[[#This Row],[control]],0,1)</f>
        <v>0</v>
      </c>
      <c r="K611" t="s">
        <v>520</v>
      </c>
      <c r="L611" t="s">
        <v>520</v>
      </c>
      <c r="M611">
        <v>1</v>
      </c>
      <c r="R611">
        <v>214</v>
      </c>
      <c r="S611">
        <v>298</v>
      </c>
      <c r="T611">
        <f>SUM(data[[#This Row],[heb]:[other]])</f>
        <v>1</v>
      </c>
    </row>
    <row r="612" spans="1:20" x14ac:dyDescent="0.2">
      <c r="A612" s="1" t="s">
        <v>522</v>
      </c>
      <c r="B612" s="1" t="s">
        <v>522</v>
      </c>
      <c r="D612">
        <v>1</v>
      </c>
      <c r="H612" s="8">
        <f>IFERROR(IF(SEARCH(_xlfn.UNICHAR(64335),data[[#This Row],[huntington_115_gt]])&gt;0,1,0),0)</f>
        <v>0</v>
      </c>
      <c r="I612">
        <f>LEN(data[[#This Row],[control]])</f>
        <v>3</v>
      </c>
      <c r="J612">
        <f>IF(data[[#This Row],[calc_ocr]]=data[[#This Row],[control]],0,1)</f>
        <v>0</v>
      </c>
      <c r="K612" t="s">
        <v>522</v>
      </c>
      <c r="L612" t="s">
        <v>522</v>
      </c>
      <c r="M612">
        <v>1</v>
      </c>
      <c r="R612">
        <v>214</v>
      </c>
      <c r="S612">
        <v>299</v>
      </c>
      <c r="T612">
        <f>SUM(data[[#This Row],[heb]:[other]])</f>
        <v>1</v>
      </c>
    </row>
    <row r="613" spans="1:20" x14ac:dyDescent="0.2">
      <c r="A613" s="1" t="s">
        <v>511</v>
      </c>
      <c r="B613" s="4" t="s">
        <v>523</v>
      </c>
      <c r="C613" s="5" t="s">
        <v>15</v>
      </c>
      <c r="F613">
        <v>1</v>
      </c>
      <c r="H613" s="8">
        <f>IFERROR(IF(SEARCH(_xlfn.UNICHAR(64335),data[[#This Row],[huntington_115_gt]])&gt;0,1,0),0)</f>
        <v>0</v>
      </c>
      <c r="I613">
        <f>LEN(data[[#This Row],[control]])</f>
        <v>5</v>
      </c>
      <c r="J613">
        <f>IF(data[[#This Row],[calc_ocr]]=data[[#This Row],[control]],0,1)</f>
        <v>1</v>
      </c>
      <c r="K613" t="s">
        <v>523</v>
      </c>
      <c r="L613" t="s">
        <v>511</v>
      </c>
      <c r="M613">
        <v>1</v>
      </c>
      <c r="N613">
        <v>1</v>
      </c>
      <c r="O613" s="27" t="s">
        <v>1485</v>
      </c>
      <c r="P613" t="s">
        <v>1481</v>
      </c>
      <c r="Q613" t="s">
        <v>1489</v>
      </c>
      <c r="R613">
        <v>214</v>
      </c>
      <c r="S613">
        <v>300</v>
      </c>
      <c r="T613">
        <f>SUM(data[[#This Row],[heb]:[other]])</f>
        <v>1</v>
      </c>
    </row>
    <row r="614" spans="1:20" x14ac:dyDescent="0.2">
      <c r="A614" s="1" t="s">
        <v>524</v>
      </c>
      <c r="B614" s="1" t="s">
        <v>524</v>
      </c>
      <c r="D614">
        <v>1</v>
      </c>
      <c r="H614" s="8">
        <f>IFERROR(IF(SEARCH(_xlfn.UNICHAR(64335),data[[#This Row],[huntington_115_gt]])&gt;0,1,0),0)</f>
        <v>0</v>
      </c>
      <c r="I614">
        <f>LEN(data[[#This Row],[control]])</f>
        <v>5</v>
      </c>
      <c r="J614">
        <f>IF(data[[#This Row],[calc_ocr]]=data[[#This Row],[control]],0,1)</f>
        <v>0</v>
      </c>
      <c r="K614" t="s">
        <v>524</v>
      </c>
      <c r="L614" t="s">
        <v>524</v>
      </c>
      <c r="M614">
        <v>1</v>
      </c>
      <c r="R614">
        <v>214</v>
      </c>
      <c r="S614">
        <v>301</v>
      </c>
      <c r="T614">
        <f>SUM(data[[#This Row],[heb]:[other]])</f>
        <v>1</v>
      </c>
    </row>
    <row r="615" spans="1:20" x14ac:dyDescent="0.2">
      <c r="A615" s="1" t="s">
        <v>109</v>
      </c>
      <c r="B615" s="1" t="s">
        <v>109</v>
      </c>
      <c r="F615">
        <v>1</v>
      </c>
      <c r="H615" s="8">
        <f>IFERROR(IF(SEARCH(_xlfn.UNICHAR(64335),data[[#This Row],[huntington_115_gt]])&gt;0,1,0),0)</f>
        <v>0</v>
      </c>
      <c r="I615">
        <f>LEN(data[[#This Row],[control]])</f>
        <v>2</v>
      </c>
      <c r="J615">
        <f>IF(data[[#This Row],[calc_ocr]]=data[[#This Row],[control]],0,1)</f>
        <v>0</v>
      </c>
      <c r="K615" t="s">
        <v>109</v>
      </c>
      <c r="L615" t="s">
        <v>109</v>
      </c>
      <c r="M615">
        <v>1</v>
      </c>
      <c r="R615">
        <v>214</v>
      </c>
      <c r="S615">
        <v>302</v>
      </c>
      <c r="T615">
        <f>SUM(data[[#This Row],[heb]:[other]])</f>
        <v>1</v>
      </c>
    </row>
    <row r="616" spans="1:20" x14ac:dyDescent="0.2">
      <c r="A616" s="1" t="s">
        <v>513</v>
      </c>
      <c r="B616" s="1" t="s">
        <v>513</v>
      </c>
      <c r="F616">
        <v>1</v>
      </c>
      <c r="H616" s="8">
        <f>IFERROR(IF(SEARCH(_xlfn.UNICHAR(64335),data[[#This Row],[huntington_115_gt]])&gt;0,1,0),0)</f>
        <v>0</v>
      </c>
      <c r="I616">
        <f>LEN(data[[#This Row],[control]])</f>
        <v>3</v>
      </c>
      <c r="J616">
        <f>IF(data[[#This Row],[calc_ocr]]=data[[#This Row],[control]],0,1)</f>
        <v>0</v>
      </c>
      <c r="K616" t="s">
        <v>513</v>
      </c>
      <c r="L616" t="s">
        <v>513</v>
      </c>
      <c r="M616">
        <v>1</v>
      </c>
      <c r="R616">
        <v>214</v>
      </c>
      <c r="S616">
        <v>303</v>
      </c>
      <c r="T616">
        <f>SUM(data[[#This Row],[heb]:[other]])</f>
        <v>1</v>
      </c>
    </row>
    <row r="617" spans="1:20" x14ac:dyDescent="0.2">
      <c r="A617" s="1" t="s">
        <v>525</v>
      </c>
      <c r="B617" s="1" t="s">
        <v>525</v>
      </c>
      <c r="D617">
        <v>1</v>
      </c>
      <c r="H617" s="8">
        <f>IFERROR(IF(SEARCH(_xlfn.UNICHAR(64335),data[[#This Row],[huntington_115_gt]])&gt;0,1,0),0)</f>
        <v>0</v>
      </c>
      <c r="I617">
        <f>LEN(data[[#This Row],[control]])</f>
        <v>5</v>
      </c>
      <c r="J617">
        <f>IF(data[[#This Row],[calc_ocr]]=data[[#This Row],[control]],0,1)</f>
        <v>0</v>
      </c>
      <c r="K617" t="s">
        <v>525</v>
      </c>
      <c r="L617" t="s">
        <v>525</v>
      </c>
      <c r="M617">
        <v>1</v>
      </c>
      <c r="R617">
        <v>214</v>
      </c>
      <c r="S617">
        <v>304</v>
      </c>
      <c r="T617">
        <f>SUM(data[[#This Row],[heb]:[other]])</f>
        <v>1</v>
      </c>
    </row>
    <row r="618" spans="1:20" x14ac:dyDescent="0.2">
      <c r="A618" s="1" t="s">
        <v>514</v>
      </c>
      <c r="B618" s="1" t="s">
        <v>514</v>
      </c>
      <c r="D618">
        <v>1</v>
      </c>
      <c r="H618" s="8">
        <f>IFERROR(IF(SEARCH(_xlfn.UNICHAR(64335),data[[#This Row],[huntington_115_gt]])&gt;0,1,0),0)</f>
        <v>0</v>
      </c>
      <c r="I618">
        <f>LEN(data[[#This Row],[control]])</f>
        <v>4</v>
      </c>
      <c r="J618">
        <f>IF(data[[#This Row],[calc_ocr]]=data[[#This Row],[control]],0,1)</f>
        <v>0</v>
      </c>
      <c r="K618" t="s">
        <v>514</v>
      </c>
      <c r="L618" t="s">
        <v>514</v>
      </c>
      <c r="M618">
        <v>1</v>
      </c>
      <c r="R618">
        <v>214</v>
      </c>
      <c r="S618">
        <v>305</v>
      </c>
      <c r="T618">
        <f>SUM(data[[#This Row],[heb]:[other]])</f>
        <v>1</v>
      </c>
    </row>
    <row r="619" spans="1:20" x14ac:dyDescent="0.2">
      <c r="A619" s="1" t="s">
        <v>515</v>
      </c>
      <c r="B619" s="1" t="s">
        <v>515</v>
      </c>
      <c r="D619">
        <v>1</v>
      </c>
      <c r="H619" s="8">
        <f>IFERROR(IF(SEARCH(_xlfn.UNICHAR(64335),data[[#This Row],[huntington_115_gt]])&gt;0,1,0),0)</f>
        <v>0</v>
      </c>
      <c r="I619">
        <f>LEN(data[[#This Row],[control]])</f>
        <v>7</v>
      </c>
      <c r="J619">
        <f>IF(data[[#This Row],[calc_ocr]]=data[[#This Row],[control]],0,1)</f>
        <v>0</v>
      </c>
      <c r="K619" t="s">
        <v>515</v>
      </c>
      <c r="L619" t="s">
        <v>515</v>
      </c>
      <c r="M619">
        <v>1</v>
      </c>
      <c r="R619">
        <v>214</v>
      </c>
      <c r="S619">
        <v>306</v>
      </c>
      <c r="T619">
        <f>SUM(data[[#This Row],[heb]:[other]])</f>
        <v>1</v>
      </c>
    </row>
    <row r="620" spans="1:20" x14ac:dyDescent="0.2">
      <c r="A620" s="1" t="s">
        <v>526</v>
      </c>
      <c r="B620" s="1" t="s">
        <v>526</v>
      </c>
      <c r="F620">
        <v>1</v>
      </c>
      <c r="H620" s="8">
        <f>IFERROR(IF(SEARCH(_xlfn.UNICHAR(64335),data[[#This Row],[huntington_115_gt]])&gt;0,1,0),0)</f>
        <v>0</v>
      </c>
      <c r="I620">
        <f>LEN(data[[#This Row],[control]])</f>
        <v>5</v>
      </c>
      <c r="J620">
        <f>IF(data[[#This Row],[calc_ocr]]=data[[#This Row],[control]],0,1)</f>
        <v>0</v>
      </c>
      <c r="K620" t="s">
        <v>526</v>
      </c>
      <c r="L620" t="s">
        <v>526</v>
      </c>
      <c r="M620">
        <v>1</v>
      </c>
      <c r="R620">
        <v>214</v>
      </c>
      <c r="S620">
        <v>307</v>
      </c>
      <c r="T620">
        <f>SUM(data[[#This Row],[heb]:[other]])</f>
        <v>1</v>
      </c>
    </row>
    <row r="621" spans="1:20" x14ac:dyDescent="0.2">
      <c r="A621" s="1" t="s">
        <v>527</v>
      </c>
      <c r="B621" s="1" t="s">
        <v>528</v>
      </c>
      <c r="C621" s="5" t="s">
        <v>15</v>
      </c>
      <c r="G621">
        <v>1</v>
      </c>
      <c r="H621" s="8">
        <f>IFERROR(IF(SEARCH(_xlfn.UNICHAR(64335),data[[#This Row],[huntington_115_gt]])&gt;0,1,0),0)</f>
        <v>0</v>
      </c>
      <c r="I621">
        <f>LEN(data[[#This Row],[control]])</f>
        <v>5</v>
      </c>
      <c r="J621">
        <f>IF(data[[#This Row],[calc_ocr]]=data[[#This Row],[control]],0,1)</f>
        <v>1</v>
      </c>
      <c r="K621" t="s">
        <v>528</v>
      </c>
      <c r="L621" t="s">
        <v>527</v>
      </c>
      <c r="M621">
        <v>1</v>
      </c>
      <c r="N621">
        <v>1</v>
      </c>
      <c r="O621" s="27" t="s">
        <v>1460</v>
      </c>
      <c r="P621" t="s">
        <v>1557</v>
      </c>
      <c r="Q621" t="s">
        <v>1539</v>
      </c>
      <c r="R621">
        <v>214</v>
      </c>
      <c r="S621">
        <v>308</v>
      </c>
      <c r="T621">
        <f>SUM(data[[#This Row],[heb]:[other]])</f>
        <v>1</v>
      </c>
    </row>
    <row r="622" spans="1:20" x14ac:dyDescent="0.2">
      <c r="A622" s="1" t="s">
        <v>51</v>
      </c>
      <c r="B622" s="1" t="s">
        <v>51</v>
      </c>
      <c r="D622">
        <v>1</v>
      </c>
      <c r="H622" s="8">
        <f>IFERROR(IF(SEARCH(_xlfn.UNICHAR(64335),data[[#This Row],[huntington_115_gt]])&gt;0,1,0),0)</f>
        <v>0</v>
      </c>
      <c r="I622">
        <f>LEN(data[[#This Row],[control]])</f>
        <v>4</v>
      </c>
      <c r="J622">
        <f>IF(data[[#This Row],[calc_ocr]]=data[[#This Row],[control]],0,1)</f>
        <v>0</v>
      </c>
      <c r="K622" t="s">
        <v>51</v>
      </c>
      <c r="L622" t="s">
        <v>51</v>
      </c>
      <c r="M622">
        <v>1</v>
      </c>
      <c r="R622">
        <v>214</v>
      </c>
      <c r="S622">
        <v>309</v>
      </c>
      <c r="T622">
        <f>SUM(data[[#This Row],[heb]:[other]])</f>
        <v>1</v>
      </c>
    </row>
    <row r="623" spans="1:20" x14ac:dyDescent="0.2">
      <c r="A623" s="1" t="s">
        <v>529</v>
      </c>
      <c r="B623" s="1" t="s">
        <v>529</v>
      </c>
      <c r="F623">
        <v>1</v>
      </c>
      <c r="H623" s="8">
        <f>IFERROR(IF(SEARCH(_xlfn.UNICHAR(64335),data[[#This Row],[huntington_115_gt]])&gt;0,1,0),0)</f>
        <v>0</v>
      </c>
      <c r="I623">
        <f>LEN(data[[#This Row],[control]])</f>
        <v>4</v>
      </c>
      <c r="J623">
        <f>IF(data[[#This Row],[calc_ocr]]=data[[#This Row],[control]],0,1)</f>
        <v>0</v>
      </c>
      <c r="K623" t="s">
        <v>529</v>
      </c>
      <c r="L623" t="s">
        <v>529</v>
      </c>
      <c r="M623">
        <v>1</v>
      </c>
      <c r="R623">
        <v>214</v>
      </c>
      <c r="S623">
        <v>310</v>
      </c>
      <c r="T623">
        <f>SUM(data[[#This Row],[heb]:[other]])</f>
        <v>1</v>
      </c>
    </row>
    <row r="624" spans="1:20" x14ac:dyDescent="0.2">
      <c r="A624" s="1" t="s">
        <v>530</v>
      </c>
      <c r="B624" s="1" t="s">
        <v>530</v>
      </c>
      <c r="D624">
        <v>1</v>
      </c>
      <c r="H624" s="8">
        <f>IFERROR(IF(SEARCH(_xlfn.UNICHAR(64335),data[[#This Row],[huntington_115_gt]])&gt;0,1,0),0)</f>
        <v>0</v>
      </c>
      <c r="I624">
        <f>LEN(data[[#This Row],[control]])</f>
        <v>3</v>
      </c>
      <c r="J624">
        <f>IF(data[[#This Row],[calc_ocr]]=data[[#This Row],[control]],0,1)</f>
        <v>0</v>
      </c>
      <c r="K624" t="s">
        <v>530</v>
      </c>
      <c r="L624" t="s">
        <v>530</v>
      </c>
      <c r="M624">
        <v>1</v>
      </c>
      <c r="R624">
        <v>214</v>
      </c>
      <c r="S624">
        <v>311</v>
      </c>
      <c r="T624">
        <f>SUM(data[[#This Row],[heb]:[other]])</f>
        <v>1</v>
      </c>
    </row>
    <row r="625" spans="1:23" x14ac:dyDescent="0.2">
      <c r="A625" s="1" t="s">
        <v>505</v>
      </c>
      <c r="B625" s="1" t="s">
        <v>505</v>
      </c>
      <c r="D625">
        <v>1</v>
      </c>
      <c r="H625" s="8">
        <f>IFERROR(IF(SEARCH(_xlfn.UNICHAR(64335),data[[#This Row],[huntington_115_gt]])&gt;0,1,0),0)</f>
        <v>0</v>
      </c>
      <c r="I625">
        <f>LEN(data[[#This Row],[control]])</f>
        <v>5</v>
      </c>
      <c r="J625">
        <f>IF(data[[#This Row],[calc_ocr]]=data[[#This Row],[control]],0,1)</f>
        <v>0</v>
      </c>
      <c r="K625" t="s">
        <v>505</v>
      </c>
      <c r="L625" t="s">
        <v>505</v>
      </c>
      <c r="M625">
        <v>1</v>
      </c>
      <c r="R625">
        <v>214</v>
      </c>
      <c r="S625">
        <v>312</v>
      </c>
      <c r="T625">
        <f>SUM(data[[#This Row],[heb]:[other]])</f>
        <v>1</v>
      </c>
    </row>
    <row r="626" spans="1:23" x14ac:dyDescent="0.2">
      <c r="A626" s="1" t="s">
        <v>531</v>
      </c>
      <c r="B626" s="1" t="s">
        <v>531</v>
      </c>
      <c r="D626">
        <v>1</v>
      </c>
      <c r="H626" s="8">
        <f>IFERROR(IF(SEARCH(_xlfn.UNICHAR(64335),data[[#This Row],[huntington_115_gt]])&gt;0,1,0),0)</f>
        <v>0</v>
      </c>
      <c r="I626">
        <f>LEN(data[[#This Row],[control]])</f>
        <v>4</v>
      </c>
      <c r="J626">
        <f>IF(data[[#This Row],[calc_ocr]]=data[[#This Row],[control]],0,1)</f>
        <v>0</v>
      </c>
      <c r="K626" t="s">
        <v>531</v>
      </c>
      <c r="L626" t="s">
        <v>531</v>
      </c>
      <c r="M626">
        <v>1</v>
      </c>
      <c r="R626">
        <v>214</v>
      </c>
      <c r="S626">
        <v>313</v>
      </c>
      <c r="T626">
        <f>SUM(data[[#This Row],[heb]:[other]])</f>
        <v>1</v>
      </c>
    </row>
    <row r="627" spans="1:23" x14ac:dyDescent="0.2">
      <c r="A627" s="1" t="s">
        <v>532</v>
      </c>
      <c r="B627" s="1" t="s">
        <v>532</v>
      </c>
      <c r="D627">
        <v>1</v>
      </c>
      <c r="H627" s="8">
        <f>IFERROR(IF(SEARCH(_xlfn.UNICHAR(64335),data[[#This Row],[huntington_115_gt]])&gt;0,1,0),0)</f>
        <v>0</v>
      </c>
      <c r="I627">
        <f>LEN(data[[#This Row],[control]])</f>
        <v>4</v>
      </c>
      <c r="J627">
        <f>IF(data[[#This Row],[calc_ocr]]=data[[#This Row],[control]],0,1)</f>
        <v>0</v>
      </c>
      <c r="K627" t="s">
        <v>532</v>
      </c>
      <c r="L627" t="s">
        <v>532</v>
      </c>
      <c r="M627">
        <v>1</v>
      </c>
      <c r="R627">
        <v>214</v>
      </c>
      <c r="S627">
        <v>314</v>
      </c>
      <c r="T627">
        <f>SUM(data[[#This Row],[heb]:[other]])</f>
        <v>1</v>
      </c>
    </row>
    <row r="628" spans="1:23" x14ac:dyDescent="0.2">
      <c r="A628" s="1" t="s">
        <v>107</v>
      </c>
      <c r="B628" s="1" t="s">
        <v>107</v>
      </c>
      <c r="D628">
        <v>1</v>
      </c>
      <c r="H628" s="8">
        <f>IFERROR(IF(SEARCH(_xlfn.UNICHAR(64335),data[[#This Row],[huntington_115_gt]])&gt;0,1,0),0)</f>
        <v>0</v>
      </c>
      <c r="I628">
        <f>LEN(data[[#This Row],[control]])</f>
        <v>3</v>
      </c>
      <c r="J628">
        <f>IF(data[[#This Row],[calc_ocr]]=data[[#This Row],[control]],0,1)</f>
        <v>0</v>
      </c>
      <c r="K628" t="s">
        <v>107</v>
      </c>
      <c r="L628" t="s">
        <v>107</v>
      </c>
      <c r="M628">
        <v>1</v>
      </c>
      <c r="R628">
        <v>214</v>
      </c>
      <c r="S628">
        <v>315</v>
      </c>
      <c r="T628">
        <f>SUM(data[[#This Row],[heb]:[other]])</f>
        <v>1</v>
      </c>
    </row>
    <row r="629" spans="1:23" ht="25.5" x14ac:dyDescent="0.2">
      <c r="A629" s="1" t="s">
        <v>533</v>
      </c>
      <c r="B629" s="4" t="s">
        <v>534</v>
      </c>
      <c r="C629" s="5" t="s">
        <v>15</v>
      </c>
      <c r="F629">
        <v>1</v>
      </c>
      <c r="H629" s="8">
        <f>IFERROR(IF(SEARCH(_xlfn.UNICHAR(64335),data[[#This Row],[huntington_115_gt]])&gt;0,1,0),0)</f>
        <v>0</v>
      </c>
      <c r="I629">
        <f>LEN(data[[#This Row],[control]])</f>
        <v>2</v>
      </c>
      <c r="J629">
        <f>IF(data[[#This Row],[calc_ocr]]=data[[#This Row],[control]],0,1)</f>
        <v>1</v>
      </c>
      <c r="K629" t="s">
        <v>534</v>
      </c>
      <c r="L629" t="s">
        <v>533</v>
      </c>
      <c r="M629">
        <v>1</v>
      </c>
      <c r="N629">
        <v>1</v>
      </c>
      <c r="O629" s="27" t="s">
        <v>1483</v>
      </c>
      <c r="P629" t="s">
        <v>1490</v>
      </c>
      <c r="Q629" t="s">
        <v>1607</v>
      </c>
      <c r="R629">
        <v>214</v>
      </c>
      <c r="S629">
        <v>316</v>
      </c>
      <c r="T629">
        <f>SUM(data[[#This Row],[heb]:[other]])</f>
        <v>1</v>
      </c>
      <c r="V629" s="27" t="s">
        <v>1540</v>
      </c>
      <c r="W629" s="27">
        <v>1</v>
      </c>
    </row>
    <row r="630" spans="1:23" x14ac:dyDescent="0.2">
      <c r="A630" s="1" t="s">
        <v>535</v>
      </c>
      <c r="B630" s="1" t="s">
        <v>535</v>
      </c>
      <c r="D630">
        <v>1</v>
      </c>
      <c r="H630" s="8">
        <f>IFERROR(IF(SEARCH(_xlfn.UNICHAR(64335),data[[#This Row],[huntington_115_gt]])&gt;0,1,0),0)</f>
        <v>0</v>
      </c>
      <c r="I630">
        <f>LEN(data[[#This Row],[control]])</f>
        <v>4</v>
      </c>
      <c r="J630">
        <f>IF(data[[#This Row],[calc_ocr]]=data[[#This Row],[control]],0,1)</f>
        <v>0</v>
      </c>
      <c r="K630" t="s">
        <v>535</v>
      </c>
      <c r="L630" t="s">
        <v>535</v>
      </c>
      <c r="M630">
        <v>1</v>
      </c>
      <c r="R630">
        <v>214</v>
      </c>
      <c r="S630">
        <v>317</v>
      </c>
      <c r="T630">
        <f>SUM(data[[#This Row],[heb]:[other]])</f>
        <v>1</v>
      </c>
    </row>
    <row r="631" spans="1:23" x14ac:dyDescent="0.2">
      <c r="A631" s="1" t="s">
        <v>443</v>
      </c>
      <c r="B631" s="1" t="s">
        <v>443</v>
      </c>
      <c r="D631">
        <v>1</v>
      </c>
      <c r="H631" s="8">
        <f>IFERROR(IF(SEARCH(_xlfn.UNICHAR(64335),data[[#This Row],[huntington_115_gt]])&gt;0,1,0),0)</f>
        <v>0</v>
      </c>
      <c r="I631">
        <f>LEN(data[[#This Row],[control]])</f>
        <v>2</v>
      </c>
      <c r="J631">
        <f>IF(data[[#This Row],[calc_ocr]]=data[[#This Row],[control]],0,1)</f>
        <v>0</v>
      </c>
      <c r="K631" t="s">
        <v>443</v>
      </c>
      <c r="L631" t="s">
        <v>443</v>
      </c>
      <c r="M631">
        <v>1</v>
      </c>
      <c r="R631">
        <v>214</v>
      </c>
      <c r="S631">
        <v>318</v>
      </c>
      <c r="T631">
        <f>SUM(data[[#This Row],[heb]:[other]])</f>
        <v>1</v>
      </c>
    </row>
    <row r="632" spans="1:23" x14ac:dyDescent="0.2">
      <c r="A632" s="1" t="s">
        <v>536</v>
      </c>
      <c r="B632" s="1" t="s">
        <v>536</v>
      </c>
      <c r="F632">
        <v>1</v>
      </c>
      <c r="H632" s="8">
        <f>IFERROR(IF(SEARCH(_xlfn.UNICHAR(64335),data[[#This Row],[huntington_115_gt]])&gt;0,1,0),0)</f>
        <v>0</v>
      </c>
      <c r="I632">
        <f>LEN(data[[#This Row],[control]])</f>
        <v>3</v>
      </c>
      <c r="J632">
        <f>IF(data[[#This Row],[calc_ocr]]=data[[#This Row],[control]],0,1)</f>
        <v>0</v>
      </c>
      <c r="K632" t="s">
        <v>536</v>
      </c>
      <c r="L632" t="s">
        <v>536</v>
      </c>
      <c r="M632">
        <v>1</v>
      </c>
      <c r="R632">
        <v>214</v>
      </c>
      <c r="S632">
        <v>319</v>
      </c>
      <c r="T632">
        <f>SUM(data[[#This Row],[heb]:[other]])</f>
        <v>1</v>
      </c>
    </row>
    <row r="633" spans="1:23" x14ac:dyDescent="0.2">
      <c r="A633" s="1" t="s">
        <v>537</v>
      </c>
      <c r="B633" s="1" t="s">
        <v>537</v>
      </c>
      <c r="D633">
        <v>1</v>
      </c>
      <c r="H633" s="8">
        <f>IFERROR(IF(SEARCH(_xlfn.UNICHAR(64335),data[[#This Row],[huntington_115_gt]])&gt;0,1,0),0)</f>
        <v>0</v>
      </c>
      <c r="I633">
        <f>LEN(data[[#This Row],[control]])</f>
        <v>4</v>
      </c>
      <c r="J633">
        <f>IF(data[[#This Row],[calc_ocr]]=data[[#This Row],[control]],0,1)</f>
        <v>0</v>
      </c>
      <c r="K633" t="s">
        <v>537</v>
      </c>
      <c r="L633" t="s">
        <v>537</v>
      </c>
      <c r="M633">
        <v>1</v>
      </c>
      <c r="R633">
        <v>214</v>
      </c>
      <c r="S633">
        <v>320</v>
      </c>
      <c r="T633">
        <f>SUM(data[[#This Row],[heb]:[other]])</f>
        <v>1</v>
      </c>
    </row>
    <row r="634" spans="1:23" x14ac:dyDescent="0.2">
      <c r="A634" s="1" t="s">
        <v>538</v>
      </c>
      <c r="B634" s="1" t="s">
        <v>538</v>
      </c>
      <c r="D634">
        <v>1</v>
      </c>
      <c r="H634" s="8">
        <f>IFERROR(IF(SEARCH(_xlfn.UNICHAR(64335),data[[#This Row],[huntington_115_gt]])&gt;0,1,0),0)</f>
        <v>0</v>
      </c>
      <c r="I634">
        <f>LEN(data[[#This Row],[control]])</f>
        <v>6</v>
      </c>
      <c r="J634">
        <f>IF(data[[#This Row],[calc_ocr]]=data[[#This Row],[control]],0,1)</f>
        <v>0</v>
      </c>
      <c r="K634" t="s">
        <v>538</v>
      </c>
      <c r="L634" t="s">
        <v>538</v>
      </c>
      <c r="M634">
        <v>1</v>
      </c>
      <c r="R634">
        <v>214</v>
      </c>
      <c r="S634">
        <v>321</v>
      </c>
      <c r="T634">
        <f>SUM(data[[#This Row],[heb]:[other]])</f>
        <v>1</v>
      </c>
    </row>
    <row r="635" spans="1:23" x14ac:dyDescent="0.2">
      <c r="A635" s="1" t="s">
        <v>539</v>
      </c>
      <c r="B635" s="4" t="s">
        <v>540</v>
      </c>
      <c r="C635" s="6" t="s">
        <v>49</v>
      </c>
      <c r="D635">
        <v>1</v>
      </c>
      <c r="H635" s="8">
        <f>IFERROR(IF(SEARCH(_xlfn.UNICHAR(64335),data[[#This Row],[huntington_115_gt]])&gt;0,1,0),0)</f>
        <v>0</v>
      </c>
      <c r="I635">
        <f>LEN(data[[#This Row],[control]])</f>
        <v>4</v>
      </c>
      <c r="J635">
        <f>IF(data[[#This Row],[calc_ocr]]=data[[#This Row],[control]],0,1)</f>
        <v>1</v>
      </c>
      <c r="K635" t="s">
        <v>540</v>
      </c>
      <c r="L635" t="s">
        <v>539</v>
      </c>
      <c r="M635">
        <v>1</v>
      </c>
      <c r="N635">
        <v>2</v>
      </c>
      <c r="O635" s="27" t="s">
        <v>1485</v>
      </c>
      <c r="P635" t="s">
        <v>1554</v>
      </c>
      <c r="Q635" t="s">
        <v>1541</v>
      </c>
      <c r="R635">
        <v>214</v>
      </c>
      <c r="S635">
        <v>322</v>
      </c>
      <c r="T635">
        <f>SUM(data[[#This Row],[heb]:[other]])</f>
        <v>1</v>
      </c>
    </row>
    <row r="636" spans="1:23" x14ac:dyDescent="0.2">
      <c r="A636" s="1" t="s">
        <v>541</v>
      </c>
      <c r="B636" s="1" t="s">
        <v>541</v>
      </c>
      <c r="F636">
        <v>1</v>
      </c>
      <c r="H636" s="8">
        <f>IFERROR(IF(SEARCH(_xlfn.UNICHAR(64335),data[[#This Row],[huntington_115_gt]])&gt;0,1,0),0)</f>
        <v>0</v>
      </c>
      <c r="I636">
        <f>LEN(data[[#This Row],[control]])</f>
        <v>3</v>
      </c>
      <c r="J636">
        <f>IF(data[[#This Row],[calc_ocr]]=data[[#This Row],[control]],0,1)</f>
        <v>0</v>
      </c>
      <c r="K636" t="s">
        <v>541</v>
      </c>
      <c r="L636" t="s">
        <v>541</v>
      </c>
      <c r="M636">
        <v>1</v>
      </c>
      <c r="R636">
        <v>214</v>
      </c>
      <c r="S636">
        <v>323</v>
      </c>
      <c r="T636">
        <f>SUM(data[[#This Row],[heb]:[other]])</f>
        <v>1</v>
      </c>
    </row>
    <row r="637" spans="1:23" x14ac:dyDescent="0.2">
      <c r="A637" s="1" t="s">
        <v>535</v>
      </c>
      <c r="B637" s="1" t="s">
        <v>535</v>
      </c>
      <c r="D637">
        <v>1</v>
      </c>
      <c r="H637" s="8">
        <f>IFERROR(IF(SEARCH(_xlfn.UNICHAR(64335),data[[#This Row],[huntington_115_gt]])&gt;0,1,0),0)</f>
        <v>0</v>
      </c>
      <c r="I637">
        <f>LEN(data[[#This Row],[control]])</f>
        <v>4</v>
      </c>
      <c r="J637">
        <f>IF(data[[#This Row],[calc_ocr]]=data[[#This Row],[control]],0,1)</f>
        <v>0</v>
      </c>
      <c r="K637" t="s">
        <v>535</v>
      </c>
      <c r="L637" t="s">
        <v>535</v>
      </c>
      <c r="M637">
        <v>1</v>
      </c>
      <c r="R637">
        <v>214</v>
      </c>
      <c r="S637">
        <v>324</v>
      </c>
      <c r="T637">
        <f>SUM(data[[#This Row],[heb]:[other]])</f>
        <v>1</v>
      </c>
    </row>
    <row r="638" spans="1:23" x14ac:dyDescent="0.2">
      <c r="A638" s="1" t="s">
        <v>443</v>
      </c>
      <c r="B638" s="1" t="s">
        <v>443</v>
      </c>
      <c r="D638">
        <v>1</v>
      </c>
      <c r="H638" s="8">
        <f>IFERROR(IF(SEARCH(_xlfn.UNICHAR(64335),data[[#This Row],[huntington_115_gt]])&gt;0,1,0),0)</f>
        <v>0</v>
      </c>
      <c r="I638">
        <f>LEN(data[[#This Row],[control]])</f>
        <v>2</v>
      </c>
      <c r="J638">
        <f>IF(data[[#This Row],[calc_ocr]]=data[[#This Row],[control]],0,1)</f>
        <v>0</v>
      </c>
      <c r="K638" t="s">
        <v>443</v>
      </c>
      <c r="L638" t="s">
        <v>443</v>
      </c>
      <c r="M638">
        <v>1</v>
      </c>
      <c r="R638">
        <v>214</v>
      </c>
      <c r="S638">
        <v>325</v>
      </c>
      <c r="T638">
        <f>SUM(data[[#This Row],[heb]:[other]])</f>
        <v>1</v>
      </c>
    </row>
    <row r="639" spans="1:23" ht="25.5" x14ac:dyDescent="0.2">
      <c r="A639" s="1" t="s">
        <v>539</v>
      </c>
      <c r="B639" s="1" t="s">
        <v>542</v>
      </c>
      <c r="C639" s="5" t="s">
        <v>15</v>
      </c>
      <c r="D639">
        <v>1</v>
      </c>
      <c r="H639" s="8">
        <f>IFERROR(IF(SEARCH(_xlfn.UNICHAR(64335),data[[#This Row],[huntington_115_gt]])&gt;0,1,0),0)</f>
        <v>0</v>
      </c>
      <c r="I639">
        <f>LEN(data[[#This Row],[control]])</f>
        <v>4</v>
      </c>
      <c r="J639">
        <f>IF(data[[#This Row],[calc_ocr]]=data[[#This Row],[control]],0,1)</f>
        <v>1</v>
      </c>
      <c r="K639" t="s">
        <v>542</v>
      </c>
      <c r="L639" t="s">
        <v>539</v>
      </c>
      <c r="M639">
        <v>1</v>
      </c>
      <c r="N639">
        <v>1</v>
      </c>
      <c r="O639" s="27" t="s">
        <v>1485</v>
      </c>
      <c r="P639" t="s">
        <v>1478</v>
      </c>
      <c r="Q639" t="s">
        <v>1592</v>
      </c>
      <c r="R639">
        <v>214</v>
      </c>
      <c r="S639">
        <v>326</v>
      </c>
      <c r="T639">
        <f>SUM(data[[#This Row],[heb]:[other]])</f>
        <v>1</v>
      </c>
      <c r="V639" s="32" t="s">
        <v>1542</v>
      </c>
    </row>
    <row r="640" spans="1:23" x14ac:dyDescent="0.2">
      <c r="A640" s="1" t="s">
        <v>537</v>
      </c>
      <c r="B640" s="1" t="s">
        <v>537</v>
      </c>
      <c r="D640">
        <v>1</v>
      </c>
      <c r="H640" s="8">
        <f>IFERROR(IF(SEARCH(_xlfn.UNICHAR(64335),data[[#This Row],[huntington_115_gt]])&gt;0,1,0),0)</f>
        <v>0</v>
      </c>
      <c r="I640">
        <f>LEN(data[[#This Row],[control]])</f>
        <v>4</v>
      </c>
      <c r="J640">
        <f>IF(data[[#This Row],[calc_ocr]]=data[[#This Row],[control]],0,1)</f>
        <v>0</v>
      </c>
      <c r="K640" t="s">
        <v>537</v>
      </c>
      <c r="L640" t="s">
        <v>537</v>
      </c>
      <c r="M640">
        <v>1</v>
      </c>
      <c r="R640">
        <v>214</v>
      </c>
      <c r="S640">
        <v>327</v>
      </c>
      <c r="T640">
        <f>SUM(data[[#This Row],[heb]:[other]])</f>
        <v>1</v>
      </c>
    </row>
    <row r="641" spans="1:20" x14ac:dyDescent="0.2">
      <c r="A641" s="1" t="s">
        <v>538</v>
      </c>
      <c r="B641" s="1" t="s">
        <v>543</v>
      </c>
      <c r="C641" s="5" t="s">
        <v>15</v>
      </c>
      <c r="D641">
        <v>1</v>
      </c>
      <c r="H641" s="8">
        <f>IFERROR(IF(SEARCH(_xlfn.UNICHAR(64335),data[[#This Row],[huntington_115_gt]])&gt;0,1,0),0)</f>
        <v>0</v>
      </c>
      <c r="I641">
        <f>LEN(data[[#This Row],[control]])</f>
        <v>6</v>
      </c>
      <c r="J641">
        <f>IF(data[[#This Row],[calc_ocr]]=data[[#This Row],[control]],0,1)</f>
        <v>1</v>
      </c>
      <c r="K641" t="s">
        <v>543</v>
      </c>
      <c r="L641" t="s">
        <v>538</v>
      </c>
      <c r="M641">
        <v>1</v>
      </c>
      <c r="N641">
        <v>1</v>
      </c>
      <c r="O641" s="27" t="s">
        <v>1485</v>
      </c>
      <c r="P641" t="s">
        <v>1478</v>
      </c>
      <c r="Q641" t="s">
        <v>1608</v>
      </c>
      <c r="R641">
        <v>214</v>
      </c>
      <c r="S641">
        <v>328</v>
      </c>
      <c r="T641">
        <f>SUM(data[[#This Row],[heb]:[other]])</f>
        <v>1</v>
      </c>
    </row>
    <row r="642" spans="1:20" x14ac:dyDescent="0.2">
      <c r="A642" s="1" t="s">
        <v>536</v>
      </c>
      <c r="B642" s="1" t="s">
        <v>536</v>
      </c>
      <c r="F642">
        <v>1</v>
      </c>
      <c r="H642" s="8">
        <f>IFERROR(IF(SEARCH(_xlfn.UNICHAR(64335),data[[#This Row],[huntington_115_gt]])&gt;0,1,0),0)</f>
        <v>0</v>
      </c>
      <c r="I642">
        <f>LEN(data[[#This Row],[control]])</f>
        <v>3</v>
      </c>
      <c r="J642">
        <f>IF(data[[#This Row],[calc_ocr]]=data[[#This Row],[control]],0,1)</f>
        <v>0</v>
      </c>
      <c r="K642" t="s">
        <v>536</v>
      </c>
      <c r="L642" t="s">
        <v>536</v>
      </c>
      <c r="M642">
        <v>1</v>
      </c>
      <c r="R642">
        <v>214</v>
      </c>
      <c r="S642">
        <v>329</v>
      </c>
      <c r="T642">
        <f>SUM(data[[#This Row],[heb]:[other]])</f>
        <v>1</v>
      </c>
    </row>
    <row r="643" spans="1:20" x14ac:dyDescent="0.2">
      <c r="A643" s="1" t="s">
        <v>544</v>
      </c>
      <c r="B643" s="1" t="s">
        <v>545</v>
      </c>
      <c r="C643" s="5" t="s">
        <v>15</v>
      </c>
      <c r="D643">
        <v>1</v>
      </c>
      <c r="H643" s="8">
        <f>IFERROR(IF(SEARCH(_xlfn.UNICHAR(64335),data[[#This Row],[huntington_115_gt]])&gt;0,1,0),0)</f>
        <v>0</v>
      </c>
      <c r="I643">
        <f>LEN(data[[#This Row],[control]])</f>
        <v>5</v>
      </c>
      <c r="J643">
        <f>IF(data[[#This Row],[calc_ocr]]=data[[#This Row],[control]],0,1)</f>
        <v>1</v>
      </c>
      <c r="K643" t="s">
        <v>545</v>
      </c>
      <c r="L643" t="s">
        <v>544</v>
      </c>
      <c r="M643">
        <v>1</v>
      </c>
      <c r="N643">
        <v>1</v>
      </c>
      <c r="O643" s="27" t="s">
        <v>1485</v>
      </c>
      <c r="P643" t="s">
        <v>1478</v>
      </c>
      <c r="Q643" t="s">
        <v>1609</v>
      </c>
      <c r="R643">
        <v>214</v>
      </c>
      <c r="S643">
        <v>330</v>
      </c>
      <c r="T643">
        <f>SUM(data[[#This Row],[heb]:[other]])</f>
        <v>1</v>
      </c>
    </row>
    <row r="644" spans="1:20" x14ac:dyDescent="0.2">
      <c r="A644" s="1" t="s">
        <v>546</v>
      </c>
      <c r="B644" s="1" t="s">
        <v>546</v>
      </c>
      <c r="D644">
        <v>1</v>
      </c>
      <c r="H644" s="8">
        <f>IFERROR(IF(SEARCH(_xlfn.UNICHAR(64335),data[[#This Row],[huntington_115_gt]])&gt;0,1,0),0)</f>
        <v>0</v>
      </c>
      <c r="I644">
        <f>LEN(data[[#This Row],[control]])</f>
        <v>2</v>
      </c>
      <c r="J644">
        <f>IF(data[[#This Row],[calc_ocr]]=data[[#This Row],[control]],0,1)</f>
        <v>0</v>
      </c>
      <c r="K644" t="s">
        <v>546</v>
      </c>
      <c r="L644" t="s">
        <v>546</v>
      </c>
      <c r="M644">
        <v>1</v>
      </c>
      <c r="R644">
        <v>214</v>
      </c>
      <c r="S644">
        <v>331</v>
      </c>
      <c r="T644">
        <f>SUM(data[[#This Row],[heb]:[other]])</f>
        <v>1</v>
      </c>
    </row>
    <row r="645" spans="1:20" x14ac:dyDescent="0.2">
      <c r="A645" s="1" t="s">
        <v>547</v>
      </c>
      <c r="B645" s="1" t="s">
        <v>547</v>
      </c>
      <c r="D645">
        <v>1</v>
      </c>
      <c r="H645" s="8">
        <f>IFERROR(IF(SEARCH(_xlfn.UNICHAR(64335),data[[#This Row],[huntington_115_gt]])&gt;0,1,0),0)</f>
        <v>0</v>
      </c>
      <c r="I645">
        <f>LEN(data[[#This Row],[control]])</f>
        <v>3</v>
      </c>
      <c r="J645">
        <f>IF(data[[#This Row],[calc_ocr]]=data[[#This Row],[control]],0,1)</f>
        <v>0</v>
      </c>
      <c r="K645" t="s">
        <v>547</v>
      </c>
      <c r="L645" t="s">
        <v>547</v>
      </c>
      <c r="M645">
        <v>1</v>
      </c>
      <c r="R645">
        <v>214</v>
      </c>
      <c r="S645">
        <v>332</v>
      </c>
      <c r="T645">
        <f>SUM(data[[#This Row],[heb]:[other]])</f>
        <v>1</v>
      </c>
    </row>
    <row r="646" spans="1:20" x14ac:dyDescent="0.2">
      <c r="A646" s="1" t="s">
        <v>548</v>
      </c>
      <c r="B646" s="1" t="s">
        <v>549</v>
      </c>
      <c r="C646" s="5" t="s">
        <v>15</v>
      </c>
      <c r="G646">
        <v>1</v>
      </c>
      <c r="H646" s="8">
        <f>IFERROR(IF(SEARCH(_xlfn.UNICHAR(64335),data[[#This Row],[huntington_115_gt]])&gt;0,1,0),0)</f>
        <v>0</v>
      </c>
      <c r="I646">
        <f>LEN(data[[#This Row],[control]])</f>
        <v>5</v>
      </c>
      <c r="J646">
        <f>IF(data[[#This Row],[calc_ocr]]=data[[#This Row],[control]],0,1)</f>
        <v>1</v>
      </c>
      <c r="K646" t="s">
        <v>549</v>
      </c>
      <c r="L646" t="s">
        <v>548</v>
      </c>
      <c r="M646">
        <v>1</v>
      </c>
      <c r="N646">
        <v>1</v>
      </c>
      <c r="O646" s="27" t="s">
        <v>1460</v>
      </c>
      <c r="P646" t="s">
        <v>1557</v>
      </c>
      <c r="Q646" t="s">
        <v>1543</v>
      </c>
      <c r="R646">
        <v>214</v>
      </c>
      <c r="S646">
        <v>333</v>
      </c>
      <c r="T646">
        <f>SUM(data[[#This Row],[heb]:[other]])</f>
        <v>1</v>
      </c>
    </row>
    <row r="647" spans="1:20" x14ac:dyDescent="0.2">
      <c r="A647" s="1" t="s">
        <v>550</v>
      </c>
      <c r="B647" s="1" t="s">
        <v>551</v>
      </c>
      <c r="C647" s="5" t="s">
        <v>15</v>
      </c>
      <c r="D647">
        <v>1</v>
      </c>
      <c r="H647" s="8">
        <f>IFERROR(IF(SEARCH(_xlfn.UNICHAR(64335),data[[#This Row],[huntington_115_gt]])&gt;0,1,0),0)</f>
        <v>0</v>
      </c>
      <c r="I647">
        <f>LEN(data[[#This Row],[control]])</f>
        <v>6</v>
      </c>
      <c r="J647">
        <f>IF(data[[#This Row],[calc_ocr]]=data[[#This Row],[control]],0,1)</f>
        <v>1</v>
      </c>
      <c r="K647" t="s">
        <v>551</v>
      </c>
      <c r="L647" t="s">
        <v>550</v>
      </c>
      <c r="M647">
        <v>1</v>
      </c>
      <c r="N647">
        <v>1</v>
      </c>
      <c r="O647" s="27" t="s">
        <v>1485</v>
      </c>
      <c r="P647" t="s">
        <v>1478</v>
      </c>
      <c r="Q647" t="s">
        <v>1608</v>
      </c>
      <c r="R647">
        <v>214</v>
      </c>
      <c r="S647">
        <v>334</v>
      </c>
      <c r="T647">
        <f>SUM(data[[#This Row],[heb]:[other]])</f>
        <v>1</v>
      </c>
    </row>
    <row r="648" spans="1:20" x14ac:dyDescent="0.2">
      <c r="A648" s="1" t="s">
        <v>552</v>
      </c>
      <c r="B648" s="1" t="s">
        <v>552</v>
      </c>
      <c r="F648">
        <v>1</v>
      </c>
      <c r="H648" s="8">
        <f>IFERROR(IF(SEARCH(_xlfn.UNICHAR(64335),data[[#This Row],[huntington_115_gt]])&gt;0,1,0),0)</f>
        <v>0</v>
      </c>
      <c r="I648">
        <f>LEN(data[[#This Row],[control]])</f>
        <v>4</v>
      </c>
      <c r="J648">
        <f>IF(data[[#This Row],[calc_ocr]]=data[[#This Row],[control]],0,1)</f>
        <v>0</v>
      </c>
      <c r="K648" t="s">
        <v>552</v>
      </c>
      <c r="L648" t="s">
        <v>552</v>
      </c>
      <c r="M648">
        <v>1</v>
      </c>
      <c r="R648">
        <v>214</v>
      </c>
      <c r="S648">
        <v>335</v>
      </c>
      <c r="T648">
        <f>SUM(data[[#This Row],[heb]:[other]])</f>
        <v>1</v>
      </c>
    </row>
    <row r="649" spans="1:20" x14ac:dyDescent="0.2">
      <c r="A649" s="1" t="s">
        <v>553</v>
      </c>
      <c r="B649" s="1" t="s">
        <v>553</v>
      </c>
      <c r="D649">
        <v>1</v>
      </c>
      <c r="H649" s="8">
        <f>IFERROR(IF(SEARCH(_xlfn.UNICHAR(64335),data[[#This Row],[huntington_115_gt]])&gt;0,1,0),0)</f>
        <v>0</v>
      </c>
      <c r="I649">
        <f>LEN(data[[#This Row],[control]])</f>
        <v>4</v>
      </c>
      <c r="J649">
        <f>IF(data[[#This Row],[calc_ocr]]=data[[#This Row],[control]],0,1)</f>
        <v>0</v>
      </c>
      <c r="K649" t="s">
        <v>553</v>
      </c>
      <c r="L649" t="s">
        <v>553</v>
      </c>
      <c r="M649">
        <v>1</v>
      </c>
      <c r="R649">
        <v>214</v>
      </c>
      <c r="S649">
        <v>336</v>
      </c>
      <c r="T649">
        <f>SUM(data[[#This Row],[heb]:[other]])</f>
        <v>1</v>
      </c>
    </row>
    <row r="650" spans="1:20" x14ac:dyDescent="0.2">
      <c r="A650" s="1" t="s">
        <v>554</v>
      </c>
      <c r="B650" s="1" t="s">
        <v>554</v>
      </c>
      <c r="D650">
        <v>1</v>
      </c>
      <c r="H650" s="8">
        <f>IFERROR(IF(SEARCH(_xlfn.UNICHAR(64335),data[[#This Row],[huntington_115_gt]])&gt;0,1,0),0)</f>
        <v>0</v>
      </c>
      <c r="I650">
        <f>LEN(data[[#This Row],[control]])</f>
        <v>4</v>
      </c>
      <c r="J650">
        <f>IF(data[[#This Row],[calc_ocr]]=data[[#This Row],[control]],0,1)</f>
        <v>0</v>
      </c>
      <c r="K650" t="s">
        <v>554</v>
      </c>
      <c r="L650" t="s">
        <v>554</v>
      </c>
      <c r="M650">
        <v>1</v>
      </c>
      <c r="R650">
        <v>214</v>
      </c>
      <c r="S650">
        <v>337</v>
      </c>
      <c r="T650">
        <f>SUM(data[[#This Row],[heb]:[other]])</f>
        <v>1</v>
      </c>
    </row>
    <row r="651" spans="1:20" x14ac:dyDescent="0.2">
      <c r="A651" s="1" t="s">
        <v>555</v>
      </c>
      <c r="B651" s="1" t="s">
        <v>555</v>
      </c>
      <c r="D651">
        <v>1</v>
      </c>
      <c r="H651" s="8">
        <f>IFERROR(IF(SEARCH(_xlfn.UNICHAR(64335),data[[#This Row],[huntington_115_gt]])&gt;0,1,0),0)</f>
        <v>0</v>
      </c>
      <c r="I651">
        <f>LEN(data[[#This Row],[control]])</f>
        <v>3</v>
      </c>
      <c r="J651">
        <f>IF(data[[#This Row],[calc_ocr]]=data[[#This Row],[control]],0,1)</f>
        <v>0</v>
      </c>
      <c r="K651" t="s">
        <v>555</v>
      </c>
      <c r="L651" t="s">
        <v>555</v>
      </c>
      <c r="M651">
        <v>1</v>
      </c>
      <c r="R651">
        <v>214</v>
      </c>
      <c r="S651">
        <v>338</v>
      </c>
      <c r="T651">
        <f>SUM(data[[#This Row],[heb]:[other]])</f>
        <v>1</v>
      </c>
    </row>
    <row r="652" spans="1:20" x14ac:dyDescent="0.2">
      <c r="A652" s="1" t="s">
        <v>556</v>
      </c>
      <c r="B652" s="1" t="s">
        <v>556</v>
      </c>
      <c r="D652">
        <v>1</v>
      </c>
      <c r="H652" s="8">
        <f>IFERROR(IF(SEARCH(_xlfn.UNICHAR(64335),data[[#This Row],[huntington_115_gt]])&gt;0,1,0),0)</f>
        <v>0</v>
      </c>
      <c r="I652">
        <f>LEN(data[[#This Row],[control]])</f>
        <v>4</v>
      </c>
      <c r="J652">
        <f>IF(data[[#This Row],[calc_ocr]]=data[[#This Row],[control]],0,1)</f>
        <v>0</v>
      </c>
      <c r="K652" t="s">
        <v>556</v>
      </c>
      <c r="L652" t="s">
        <v>556</v>
      </c>
      <c r="M652">
        <v>1</v>
      </c>
      <c r="R652">
        <v>214</v>
      </c>
      <c r="S652">
        <v>339</v>
      </c>
      <c r="T652">
        <f>SUM(data[[#This Row],[heb]:[other]])</f>
        <v>1</v>
      </c>
    </row>
    <row r="653" spans="1:20" x14ac:dyDescent="0.2">
      <c r="A653" s="1" t="s">
        <v>557</v>
      </c>
      <c r="B653" s="1" t="s">
        <v>557</v>
      </c>
      <c r="D653">
        <v>1</v>
      </c>
      <c r="H653" s="8">
        <f>IFERROR(IF(SEARCH(_xlfn.UNICHAR(64335),data[[#This Row],[huntington_115_gt]])&gt;0,1,0),0)</f>
        <v>0</v>
      </c>
      <c r="I653">
        <f>LEN(data[[#This Row],[control]])</f>
        <v>4</v>
      </c>
      <c r="J653">
        <f>IF(data[[#This Row],[calc_ocr]]=data[[#This Row],[control]],0,1)</f>
        <v>0</v>
      </c>
      <c r="K653" t="s">
        <v>557</v>
      </c>
      <c r="L653" t="s">
        <v>557</v>
      </c>
      <c r="M653">
        <v>1</v>
      </c>
      <c r="R653">
        <v>214</v>
      </c>
      <c r="S653">
        <v>340</v>
      </c>
      <c r="T653">
        <f>SUM(data[[#This Row],[heb]:[other]])</f>
        <v>1</v>
      </c>
    </row>
    <row r="654" spans="1:20" x14ac:dyDescent="0.2">
      <c r="A654" s="1" t="s">
        <v>558</v>
      </c>
      <c r="B654" s="1" t="s">
        <v>558</v>
      </c>
      <c r="D654">
        <v>1</v>
      </c>
      <c r="H654" s="8">
        <f>IFERROR(IF(SEARCH(_xlfn.UNICHAR(64335),data[[#This Row],[huntington_115_gt]])&gt;0,1,0),0)</f>
        <v>0</v>
      </c>
      <c r="I654">
        <f>LEN(data[[#This Row],[control]])</f>
        <v>4</v>
      </c>
      <c r="J654">
        <f>IF(data[[#This Row],[calc_ocr]]=data[[#This Row],[control]],0,1)</f>
        <v>0</v>
      </c>
      <c r="K654" t="s">
        <v>558</v>
      </c>
      <c r="L654" t="s">
        <v>558</v>
      </c>
      <c r="M654">
        <v>1</v>
      </c>
      <c r="R654">
        <v>214</v>
      </c>
      <c r="S654">
        <v>341</v>
      </c>
      <c r="T654">
        <f>SUM(data[[#This Row],[heb]:[other]])</f>
        <v>1</v>
      </c>
    </row>
    <row r="655" spans="1:20" x14ac:dyDescent="0.2">
      <c r="A655" s="1" t="s">
        <v>559</v>
      </c>
      <c r="B655" s="1" t="s">
        <v>559</v>
      </c>
      <c r="D655">
        <v>1</v>
      </c>
      <c r="H655" s="8">
        <f>IFERROR(IF(SEARCH(_xlfn.UNICHAR(64335),data[[#This Row],[huntington_115_gt]])&gt;0,1,0),0)</f>
        <v>0</v>
      </c>
      <c r="I655">
        <f>LEN(data[[#This Row],[control]])</f>
        <v>4</v>
      </c>
      <c r="J655">
        <f>IF(data[[#This Row],[calc_ocr]]=data[[#This Row],[control]],0,1)</f>
        <v>0</v>
      </c>
      <c r="K655" t="s">
        <v>559</v>
      </c>
      <c r="L655" t="s">
        <v>559</v>
      </c>
      <c r="M655">
        <v>1</v>
      </c>
      <c r="R655">
        <v>214</v>
      </c>
      <c r="S655">
        <v>342</v>
      </c>
      <c r="T655">
        <f>SUM(data[[#This Row],[heb]:[other]])</f>
        <v>1</v>
      </c>
    </row>
    <row r="656" spans="1:20" x14ac:dyDescent="0.2">
      <c r="A656" s="1" t="s">
        <v>560</v>
      </c>
      <c r="B656" s="1" t="s">
        <v>560</v>
      </c>
      <c r="F656">
        <v>1</v>
      </c>
      <c r="H656" s="8">
        <f>IFERROR(IF(SEARCH(_xlfn.UNICHAR(64335),data[[#This Row],[huntington_115_gt]])&gt;0,1,0),0)</f>
        <v>0</v>
      </c>
      <c r="I656">
        <f>LEN(data[[#This Row],[control]])</f>
        <v>2</v>
      </c>
      <c r="J656">
        <f>IF(data[[#This Row],[calc_ocr]]=data[[#This Row],[control]],0,1)</f>
        <v>0</v>
      </c>
      <c r="K656" t="s">
        <v>560</v>
      </c>
      <c r="L656" t="s">
        <v>560</v>
      </c>
      <c r="M656">
        <v>1</v>
      </c>
      <c r="R656">
        <v>214</v>
      </c>
      <c r="S656">
        <v>343</v>
      </c>
      <c r="T656">
        <f>SUM(data[[#This Row],[heb]:[other]])</f>
        <v>1</v>
      </c>
    </row>
    <row r="657" spans="1:22" x14ac:dyDescent="0.2">
      <c r="A657" s="1" t="s">
        <v>317</v>
      </c>
      <c r="B657" s="1" t="s">
        <v>317</v>
      </c>
      <c r="D657">
        <v>1</v>
      </c>
      <c r="H657" s="8">
        <f>IFERROR(IF(SEARCH(_xlfn.UNICHAR(64335),data[[#This Row],[huntington_115_gt]])&gt;0,1,0),0)</f>
        <v>0</v>
      </c>
      <c r="I657">
        <f>LEN(data[[#This Row],[control]])</f>
        <v>4</v>
      </c>
      <c r="J657">
        <f>IF(data[[#This Row],[calc_ocr]]=data[[#This Row],[control]],0,1)</f>
        <v>0</v>
      </c>
      <c r="K657" t="s">
        <v>317</v>
      </c>
      <c r="L657" t="s">
        <v>317</v>
      </c>
      <c r="M657">
        <v>1</v>
      </c>
      <c r="R657">
        <v>214</v>
      </c>
      <c r="S657">
        <v>344</v>
      </c>
      <c r="T657">
        <f>SUM(data[[#This Row],[heb]:[other]])</f>
        <v>1</v>
      </c>
    </row>
    <row r="658" spans="1:22" x14ac:dyDescent="0.2">
      <c r="A658" s="1" t="s">
        <v>330</v>
      </c>
      <c r="B658" s="1" t="s">
        <v>330</v>
      </c>
      <c r="F658">
        <v>1</v>
      </c>
      <c r="H658" s="8">
        <f>IFERROR(IF(SEARCH(_xlfn.UNICHAR(64335),data[[#This Row],[huntington_115_gt]])&gt;0,1,0),0)</f>
        <v>0</v>
      </c>
      <c r="I658">
        <f>LEN(data[[#This Row],[control]])</f>
        <v>4</v>
      </c>
      <c r="J658">
        <f>IF(data[[#This Row],[calc_ocr]]=data[[#This Row],[control]],0,1)</f>
        <v>0</v>
      </c>
      <c r="K658" t="s">
        <v>330</v>
      </c>
      <c r="L658" t="s">
        <v>330</v>
      </c>
      <c r="M658">
        <v>1</v>
      </c>
      <c r="R658">
        <v>214</v>
      </c>
      <c r="S658">
        <v>345</v>
      </c>
      <c r="T658">
        <f>SUM(data[[#This Row],[heb]:[other]])</f>
        <v>1</v>
      </c>
    </row>
    <row r="659" spans="1:22" x14ac:dyDescent="0.2">
      <c r="A659" s="1" t="s">
        <v>516</v>
      </c>
      <c r="B659" s="1" t="s">
        <v>516</v>
      </c>
      <c r="D659">
        <v>1</v>
      </c>
      <c r="H659" s="8">
        <f>IFERROR(IF(SEARCH(_xlfn.UNICHAR(64335),data[[#This Row],[huntington_115_gt]])&gt;0,1,0),0)</f>
        <v>0</v>
      </c>
      <c r="I659">
        <f>LEN(data[[#This Row],[control]])</f>
        <v>5</v>
      </c>
      <c r="J659">
        <f>IF(data[[#This Row],[calc_ocr]]=data[[#This Row],[control]],0,1)</f>
        <v>0</v>
      </c>
      <c r="K659" t="s">
        <v>516</v>
      </c>
      <c r="L659" t="s">
        <v>516</v>
      </c>
      <c r="M659">
        <v>1</v>
      </c>
      <c r="R659">
        <v>214</v>
      </c>
      <c r="S659">
        <v>346</v>
      </c>
      <c r="T659">
        <f>SUM(data[[#This Row],[heb]:[other]])</f>
        <v>1</v>
      </c>
    </row>
    <row r="660" spans="1:22" x14ac:dyDescent="0.2">
      <c r="A660" s="1" t="s">
        <v>107</v>
      </c>
      <c r="B660" s="1" t="s">
        <v>107</v>
      </c>
      <c r="D660">
        <v>1</v>
      </c>
      <c r="H660" s="8">
        <f>IFERROR(IF(SEARCH(_xlfn.UNICHAR(64335),data[[#This Row],[huntington_115_gt]])&gt;0,1,0),0)</f>
        <v>0</v>
      </c>
      <c r="I660">
        <f>LEN(data[[#This Row],[control]])</f>
        <v>3</v>
      </c>
      <c r="J660">
        <f>IF(data[[#This Row],[calc_ocr]]=data[[#This Row],[control]],0,1)</f>
        <v>0</v>
      </c>
      <c r="K660" t="s">
        <v>107</v>
      </c>
      <c r="L660" t="s">
        <v>107</v>
      </c>
      <c r="M660">
        <v>1</v>
      </c>
      <c r="R660">
        <v>214</v>
      </c>
      <c r="S660">
        <v>347</v>
      </c>
      <c r="T660">
        <f>SUM(data[[#This Row],[heb]:[other]])</f>
        <v>1</v>
      </c>
    </row>
    <row r="661" spans="1:22" x14ac:dyDescent="0.2">
      <c r="A661" s="1" t="s">
        <v>561</v>
      </c>
      <c r="B661" s="1" t="s">
        <v>561</v>
      </c>
      <c r="D661">
        <v>1</v>
      </c>
      <c r="H661" s="8">
        <f>IFERROR(IF(SEARCH(_xlfn.UNICHAR(64335),data[[#This Row],[huntington_115_gt]])&gt;0,1,0),0)</f>
        <v>0</v>
      </c>
      <c r="I661">
        <f>LEN(data[[#This Row],[control]])</f>
        <v>3</v>
      </c>
      <c r="J661">
        <f>IF(data[[#This Row],[calc_ocr]]=data[[#This Row],[control]],0,1)</f>
        <v>0</v>
      </c>
      <c r="K661" t="s">
        <v>561</v>
      </c>
      <c r="L661" t="s">
        <v>561</v>
      </c>
      <c r="M661">
        <v>1</v>
      </c>
      <c r="R661">
        <v>214</v>
      </c>
      <c r="S661">
        <v>348</v>
      </c>
      <c r="T661">
        <f>SUM(data[[#This Row],[heb]:[other]])</f>
        <v>1</v>
      </c>
    </row>
    <row r="662" spans="1:22" x14ac:dyDescent="0.2">
      <c r="A662" s="1" t="s">
        <v>562</v>
      </c>
      <c r="B662" s="1" t="s">
        <v>562</v>
      </c>
      <c r="D662">
        <v>1</v>
      </c>
      <c r="H662" s="8">
        <f>IFERROR(IF(SEARCH(_xlfn.UNICHAR(64335),data[[#This Row],[huntington_115_gt]])&gt;0,1,0),0)</f>
        <v>0</v>
      </c>
      <c r="I662">
        <f>LEN(data[[#This Row],[control]])</f>
        <v>4</v>
      </c>
      <c r="J662">
        <f>IF(data[[#This Row],[calc_ocr]]=data[[#This Row],[control]],0,1)</f>
        <v>0</v>
      </c>
      <c r="K662" t="s">
        <v>562</v>
      </c>
      <c r="L662" t="s">
        <v>562</v>
      </c>
      <c r="M662">
        <v>1</v>
      </c>
      <c r="R662">
        <v>214</v>
      </c>
      <c r="S662">
        <v>349</v>
      </c>
      <c r="T662">
        <f>SUM(data[[#This Row],[heb]:[other]])</f>
        <v>1</v>
      </c>
    </row>
    <row r="663" spans="1:22" x14ac:dyDescent="0.2">
      <c r="A663" s="1" t="s">
        <v>559</v>
      </c>
      <c r="B663" s="1" t="s">
        <v>559</v>
      </c>
      <c r="D663">
        <v>1</v>
      </c>
      <c r="H663" s="8">
        <f>IFERROR(IF(SEARCH(_xlfn.UNICHAR(64335),data[[#This Row],[huntington_115_gt]])&gt;0,1,0),0)</f>
        <v>0</v>
      </c>
      <c r="I663">
        <f>LEN(data[[#This Row],[control]])</f>
        <v>4</v>
      </c>
      <c r="J663">
        <f>IF(data[[#This Row],[calc_ocr]]=data[[#This Row],[control]],0,1)</f>
        <v>0</v>
      </c>
      <c r="K663" t="s">
        <v>559</v>
      </c>
      <c r="L663" t="s">
        <v>559</v>
      </c>
      <c r="M663">
        <v>1</v>
      </c>
      <c r="R663">
        <v>214</v>
      </c>
      <c r="S663">
        <v>350</v>
      </c>
      <c r="T663">
        <f>SUM(data[[#This Row],[heb]:[other]])</f>
        <v>1</v>
      </c>
    </row>
    <row r="664" spans="1:22" x14ac:dyDescent="0.2">
      <c r="A664" s="1" t="s">
        <v>560</v>
      </c>
      <c r="B664" s="1" t="s">
        <v>560</v>
      </c>
      <c r="F664">
        <v>1</v>
      </c>
      <c r="H664" s="8">
        <f>IFERROR(IF(SEARCH(_xlfn.UNICHAR(64335),data[[#This Row],[huntington_115_gt]])&gt;0,1,0),0)</f>
        <v>0</v>
      </c>
      <c r="I664">
        <f>LEN(data[[#This Row],[control]])</f>
        <v>2</v>
      </c>
      <c r="J664">
        <f>IF(data[[#This Row],[calc_ocr]]=data[[#This Row],[control]],0,1)</f>
        <v>0</v>
      </c>
      <c r="K664" t="s">
        <v>560</v>
      </c>
      <c r="L664" t="s">
        <v>560</v>
      </c>
      <c r="M664">
        <v>1</v>
      </c>
      <c r="R664">
        <v>214</v>
      </c>
      <c r="S664">
        <v>351</v>
      </c>
      <c r="T664">
        <f>SUM(data[[#This Row],[heb]:[other]])</f>
        <v>1</v>
      </c>
    </row>
    <row r="665" spans="1:22" x14ac:dyDescent="0.2">
      <c r="A665" s="1" t="s">
        <v>531</v>
      </c>
      <c r="B665" s="1" t="s">
        <v>531</v>
      </c>
      <c r="D665">
        <v>1</v>
      </c>
      <c r="H665" s="8">
        <f>IFERROR(IF(SEARCH(_xlfn.UNICHAR(64335),data[[#This Row],[huntington_115_gt]])&gt;0,1,0),0)</f>
        <v>0</v>
      </c>
      <c r="I665">
        <f>LEN(data[[#This Row],[control]])</f>
        <v>4</v>
      </c>
      <c r="J665">
        <f>IF(data[[#This Row],[calc_ocr]]=data[[#This Row],[control]],0,1)</f>
        <v>0</v>
      </c>
      <c r="K665" t="s">
        <v>531</v>
      </c>
      <c r="L665" t="s">
        <v>531</v>
      </c>
      <c r="M665">
        <v>1</v>
      </c>
      <c r="R665">
        <v>214</v>
      </c>
      <c r="S665">
        <v>352</v>
      </c>
      <c r="T665">
        <f>SUM(data[[#This Row],[heb]:[other]])</f>
        <v>1</v>
      </c>
    </row>
    <row r="666" spans="1:22" ht="51" x14ac:dyDescent="0.2">
      <c r="A666" s="1" t="s">
        <v>532</v>
      </c>
      <c r="B666" s="4" t="s">
        <v>563</v>
      </c>
      <c r="C666" s="3" t="s">
        <v>34</v>
      </c>
      <c r="D666">
        <v>1</v>
      </c>
      <c r="H666" s="8">
        <f>IFERROR(IF(SEARCH(_xlfn.UNICHAR(64335),data[[#This Row],[huntington_115_gt]])&gt;0,1,0),0)</f>
        <v>0</v>
      </c>
      <c r="I666">
        <f>LEN(data[[#This Row],[control]])</f>
        <v>4</v>
      </c>
      <c r="J666">
        <f>IF(data[[#This Row],[calc_ocr]]=data[[#This Row],[control]],0,1)</f>
        <v>1</v>
      </c>
      <c r="K666" t="s">
        <v>563</v>
      </c>
      <c r="L666" t="s">
        <v>532</v>
      </c>
      <c r="M666">
        <v>1</v>
      </c>
      <c r="N666">
        <v>1</v>
      </c>
      <c r="O666" s="27" t="s">
        <v>1485</v>
      </c>
      <c r="P666" t="s">
        <v>1481</v>
      </c>
      <c r="Q666" t="s">
        <v>1544</v>
      </c>
      <c r="R666">
        <v>214</v>
      </c>
      <c r="S666">
        <v>353</v>
      </c>
      <c r="T666">
        <f>SUM(data[[#This Row],[heb]:[other]])</f>
        <v>1</v>
      </c>
      <c r="V666" s="27" t="s">
        <v>1545</v>
      </c>
    </row>
    <row r="667" spans="1:22" x14ac:dyDescent="0.2">
      <c r="A667" s="1" t="s">
        <v>107</v>
      </c>
      <c r="B667" s="4" t="s">
        <v>107</v>
      </c>
      <c r="C667" s="3" t="s">
        <v>34</v>
      </c>
      <c r="D667">
        <v>1</v>
      </c>
      <c r="H667" s="8">
        <f>IFERROR(IF(SEARCH(_xlfn.UNICHAR(64335),data[[#This Row],[huntington_115_gt]])&gt;0,1,0),0)</f>
        <v>0</v>
      </c>
      <c r="I667">
        <f>LEN(data[[#This Row],[control]])</f>
        <v>3</v>
      </c>
      <c r="J667">
        <f>IF(data[[#This Row],[calc_ocr]]=data[[#This Row],[control]],0,1)</f>
        <v>0</v>
      </c>
      <c r="K667" t="s">
        <v>107</v>
      </c>
      <c r="L667" t="s">
        <v>107</v>
      </c>
      <c r="M667">
        <v>1</v>
      </c>
      <c r="R667">
        <v>214</v>
      </c>
      <c r="S667">
        <v>354</v>
      </c>
      <c r="T667">
        <f>SUM(data[[#This Row],[heb]:[other]])</f>
        <v>1</v>
      </c>
    </row>
    <row r="668" spans="1:22" x14ac:dyDescent="0.2">
      <c r="A668" s="1" t="s">
        <v>564</v>
      </c>
      <c r="B668" s="1" t="s">
        <v>564</v>
      </c>
      <c r="E668">
        <v>1</v>
      </c>
      <c r="H668" s="8">
        <f>IFERROR(IF(SEARCH(_xlfn.UNICHAR(64335),data[[#This Row],[huntington_115_gt]])&gt;0,1,0),0)</f>
        <v>1</v>
      </c>
      <c r="I668">
        <f>LEN(data[[#This Row],[control]])</f>
        <v>3</v>
      </c>
      <c r="J668">
        <f>IF(data[[#This Row],[calc_ocr]]=data[[#This Row],[control]],0,1)</f>
        <v>0</v>
      </c>
      <c r="K668" t="s">
        <v>564</v>
      </c>
      <c r="L668" t="s">
        <v>564</v>
      </c>
      <c r="M668">
        <v>2</v>
      </c>
      <c r="R668">
        <v>436</v>
      </c>
      <c r="S668">
        <v>1</v>
      </c>
      <c r="T668">
        <f>SUM(data[[#This Row],[heb]:[other]])</f>
        <v>1</v>
      </c>
    </row>
    <row r="669" spans="1:22" x14ac:dyDescent="0.2">
      <c r="A669" s="1" t="s">
        <v>565</v>
      </c>
      <c r="B669" s="1" t="s">
        <v>565</v>
      </c>
      <c r="E669">
        <v>1</v>
      </c>
      <c r="H669" s="8">
        <f>IFERROR(IF(SEARCH(_xlfn.UNICHAR(64335),data[[#This Row],[huntington_115_gt]])&gt;0,1,0),0)</f>
        <v>0</v>
      </c>
      <c r="I669">
        <f>LEN(data[[#This Row],[control]])</f>
        <v>6</v>
      </c>
      <c r="J669">
        <f>IF(data[[#This Row],[calc_ocr]]=data[[#This Row],[control]],0,1)</f>
        <v>0</v>
      </c>
      <c r="K669" t="s">
        <v>565</v>
      </c>
      <c r="L669" t="s">
        <v>565</v>
      </c>
      <c r="M669">
        <v>1</v>
      </c>
      <c r="R669">
        <v>436</v>
      </c>
      <c r="S669">
        <v>2</v>
      </c>
      <c r="T669">
        <f>SUM(data[[#This Row],[heb]:[other]])</f>
        <v>1</v>
      </c>
    </row>
    <row r="670" spans="1:22" x14ac:dyDescent="0.2">
      <c r="A670" s="1" t="s">
        <v>566</v>
      </c>
      <c r="B670" s="4" t="s">
        <v>336</v>
      </c>
      <c r="C670" s="6" t="s">
        <v>49</v>
      </c>
      <c r="E670">
        <v>1</v>
      </c>
      <c r="H670" s="8">
        <f>IFERROR(IF(SEARCH(_xlfn.UNICHAR(64335),data[[#This Row],[huntington_115_gt]])&gt;0,1,0),0)</f>
        <v>0</v>
      </c>
      <c r="I670">
        <f>LEN(data[[#This Row],[control]])</f>
        <v>3</v>
      </c>
      <c r="J670">
        <v>0</v>
      </c>
      <c r="K670" t="s">
        <v>336</v>
      </c>
      <c r="L670" t="s">
        <v>336</v>
      </c>
      <c r="M670">
        <v>1</v>
      </c>
      <c r="R670">
        <v>436</v>
      </c>
      <c r="S670">
        <v>3</v>
      </c>
      <c r="T670">
        <f>SUM(data[[#This Row],[heb]:[other]])</f>
        <v>1</v>
      </c>
    </row>
    <row r="671" spans="1:22" x14ac:dyDescent="0.2">
      <c r="A671" s="1" t="s">
        <v>33</v>
      </c>
      <c r="B671" s="1" t="s">
        <v>33</v>
      </c>
      <c r="F671">
        <v>1</v>
      </c>
      <c r="H671" s="8">
        <f>IFERROR(IF(SEARCH(_xlfn.UNICHAR(64335),data[[#This Row],[huntington_115_gt]])&gt;0,1,0),0)</f>
        <v>0</v>
      </c>
      <c r="I671">
        <f>LEN(data[[#This Row],[control]])</f>
        <v>2</v>
      </c>
      <c r="J671">
        <f>IF(data[[#This Row],[calc_ocr]]=data[[#This Row],[control]],0,1)</f>
        <v>0</v>
      </c>
      <c r="K671" t="s">
        <v>33</v>
      </c>
      <c r="L671" t="s">
        <v>33</v>
      </c>
      <c r="M671">
        <v>1</v>
      </c>
      <c r="R671">
        <v>436</v>
      </c>
      <c r="S671">
        <v>4</v>
      </c>
      <c r="T671">
        <f>SUM(data[[#This Row],[heb]:[other]])</f>
        <v>1</v>
      </c>
    </row>
    <row r="672" spans="1:22" x14ac:dyDescent="0.2">
      <c r="A672" s="1" t="s">
        <v>567</v>
      </c>
      <c r="B672" s="1" t="s">
        <v>567</v>
      </c>
      <c r="F672">
        <v>1</v>
      </c>
      <c r="H672" s="8">
        <f>IFERROR(IF(SEARCH(_xlfn.UNICHAR(64335),data[[#This Row],[huntington_115_gt]])&gt;0,1,0),0)</f>
        <v>0</v>
      </c>
      <c r="I672">
        <f>LEN(data[[#This Row],[control]])</f>
        <v>4</v>
      </c>
      <c r="J672">
        <f>IF(data[[#This Row],[calc_ocr]]=data[[#This Row],[control]],0,1)</f>
        <v>0</v>
      </c>
      <c r="K672" t="s">
        <v>567</v>
      </c>
      <c r="L672" t="s">
        <v>567</v>
      </c>
      <c r="M672">
        <v>1</v>
      </c>
      <c r="R672">
        <v>436</v>
      </c>
      <c r="S672">
        <v>5</v>
      </c>
      <c r="T672">
        <f>SUM(data[[#This Row],[heb]:[other]])</f>
        <v>1</v>
      </c>
    </row>
    <row r="673" spans="1:20" x14ac:dyDescent="0.2">
      <c r="A673" s="1" t="s">
        <v>568</v>
      </c>
      <c r="B673" s="4" t="s">
        <v>569</v>
      </c>
      <c r="C673" s="6" t="s">
        <v>49</v>
      </c>
      <c r="E673">
        <v>1</v>
      </c>
      <c r="H673" s="8">
        <f>IFERROR(IF(SEARCH(_xlfn.UNICHAR(64335),data[[#This Row],[huntington_115_gt]])&gt;0,1,0),0)</f>
        <v>0</v>
      </c>
      <c r="I673">
        <f>LEN(data[[#This Row],[control]])</f>
        <v>6</v>
      </c>
      <c r="J673">
        <v>0</v>
      </c>
      <c r="K673" t="s">
        <v>569</v>
      </c>
      <c r="L673" t="s">
        <v>569</v>
      </c>
      <c r="M673">
        <v>1</v>
      </c>
      <c r="R673">
        <v>436</v>
      </c>
      <c r="S673">
        <v>6</v>
      </c>
      <c r="T673">
        <f>SUM(data[[#This Row],[heb]:[other]])</f>
        <v>1</v>
      </c>
    </row>
    <row r="674" spans="1:20" x14ac:dyDescent="0.2">
      <c r="A674" s="1" t="s">
        <v>241</v>
      </c>
      <c r="B674" s="1" t="s">
        <v>241</v>
      </c>
      <c r="F674">
        <v>1</v>
      </c>
      <c r="H674" s="8">
        <f>IFERROR(IF(SEARCH(_xlfn.UNICHAR(64335),data[[#This Row],[huntington_115_gt]])&gt;0,1,0),0)</f>
        <v>0</v>
      </c>
      <c r="I674">
        <f>LEN(data[[#This Row],[control]])</f>
        <v>3</v>
      </c>
      <c r="J674">
        <f>IF(data[[#This Row],[calc_ocr]]=data[[#This Row],[control]],0,1)</f>
        <v>0</v>
      </c>
      <c r="K674" t="s">
        <v>241</v>
      </c>
      <c r="L674" t="s">
        <v>241</v>
      </c>
      <c r="M674">
        <v>1</v>
      </c>
      <c r="R674">
        <v>436</v>
      </c>
      <c r="S674">
        <v>7</v>
      </c>
      <c r="T674">
        <f>SUM(data[[#This Row],[heb]:[other]])</f>
        <v>1</v>
      </c>
    </row>
    <row r="675" spans="1:20" x14ac:dyDescent="0.2">
      <c r="A675" s="1" t="s">
        <v>570</v>
      </c>
      <c r="B675" s="1" t="s">
        <v>570</v>
      </c>
      <c r="E675">
        <v>1</v>
      </c>
      <c r="H675" s="8">
        <f>IFERROR(IF(SEARCH(_xlfn.UNICHAR(64335),data[[#This Row],[huntington_115_gt]])&gt;0,1,0),0)</f>
        <v>0</v>
      </c>
      <c r="I675">
        <f>LEN(data[[#This Row],[control]])</f>
        <v>5</v>
      </c>
      <c r="J675">
        <f>IF(data[[#This Row],[calc_ocr]]=data[[#This Row],[control]],0,1)</f>
        <v>0</v>
      </c>
      <c r="K675" t="s">
        <v>570</v>
      </c>
      <c r="L675" t="s">
        <v>570</v>
      </c>
      <c r="M675">
        <v>1</v>
      </c>
      <c r="R675">
        <v>436</v>
      </c>
      <c r="S675">
        <v>8</v>
      </c>
      <c r="T675">
        <f>SUM(data[[#This Row],[heb]:[other]])</f>
        <v>1</v>
      </c>
    </row>
    <row r="676" spans="1:20" x14ac:dyDescent="0.2">
      <c r="A676" s="1" t="s">
        <v>571</v>
      </c>
      <c r="B676" s="1" t="s">
        <v>1323</v>
      </c>
      <c r="C676" s="6" t="s">
        <v>49</v>
      </c>
      <c r="E676">
        <v>1</v>
      </c>
      <c r="H676" s="8">
        <f>IFERROR(IF(SEARCH(_xlfn.UNICHAR(64335),data[[#This Row],[huntington_115_gt]])&gt;0,1,0),0)</f>
        <v>1</v>
      </c>
      <c r="I676">
        <f>LEN(data[[#This Row],[control]])</f>
        <v>7</v>
      </c>
      <c r="J676">
        <v>0</v>
      </c>
      <c r="K676" t="s">
        <v>1323</v>
      </c>
      <c r="L676" t="s">
        <v>1323</v>
      </c>
      <c r="M676">
        <v>2</v>
      </c>
      <c r="R676">
        <v>436</v>
      </c>
      <c r="S676">
        <v>9</v>
      </c>
      <c r="T676">
        <f>SUM(data[[#This Row],[heb]:[other]])</f>
        <v>1</v>
      </c>
    </row>
    <row r="677" spans="1:20" x14ac:dyDescent="0.2">
      <c r="A677" s="1" t="s">
        <v>241</v>
      </c>
      <c r="B677" s="1" t="s">
        <v>241</v>
      </c>
      <c r="F677">
        <v>1</v>
      </c>
      <c r="H677" s="8">
        <f>IFERROR(IF(SEARCH(_xlfn.UNICHAR(64335),data[[#This Row],[huntington_115_gt]])&gt;0,1,0),0)</f>
        <v>0</v>
      </c>
      <c r="I677">
        <f>LEN(data[[#This Row],[control]])</f>
        <v>3</v>
      </c>
      <c r="J677">
        <f>IF(data[[#This Row],[calc_ocr]]=data[[#This Row],[control]],0,1)</f>
        <v>0</v>
      </c>
      <c r="K677" t="s">
        <v>241</v>
      </c>
      <c r="L677" t="s">
        <v>241</v>
      </c>
      <c r="M677">
        <v>1</v>
      </c>
      <c r="R677">
        <v>436</v>
      </c>
      <c r="S677">
        <v>10</v>
      </c>
      <c r="T677">
        <f>SUM(data[[#This Row],[heb]:[other]])</f>
        <v>1</v>
      </c>
    </row>
    <row r="678" spans="1:20" ht="13.7" customHeight="1" x14ac:dyDescent="0.2">
      <c r="A678" s="12" t="s">
        <v>572</v>
      </c>
      <c r="B678" s="12" t="s">
        <v>573</v>
      </c>
      <c r="C678" t="s">
        <v>15</v>
      </c>
      <c r="D678">
        <v>1</v>
      </c>
      <c r="H678" s="8">
        <f>IFERROR(IF(SEARCH(_xlfn.UNICHAR(64335),data[[#This Row],[huntington_115_gt]])&gt;0,1,0),0)</f>
        <v>0</v>
      </c>
      <c r="I678">
        <f>LEN(data[[#This Row],[control]])</f>
        <v>5</v>
      </c>
      <c r="J678">
        <f>IF(data[[#This Row],[calc_ocr]]=data[[#This Row],[control]],0,1)</f>
        <v>0</v>
      </c>
      <c r="K678" t="s">
        <v>573</v>
      </c>
      <c r="L678" t="s">
        <v>573</v>
      </c>
      <c r="M678">
        <v>1</v>
      </c>
      <c r="R678">
        <v>436</v>
      </c>
      <c r="S678">
        <v>11</v>
      </c>
      <c r="T678">
        <f>SUM(data[[#This Row],[heb]:[other]])</f>
        <v>1</v>
      </c>
    </row>
    <row r="679" spans="1:20" x14ac:dyDescent="0.2">
      <c r="A679" s="1" t="s">
        <v>574</v>
      </c>
      <c r="B679" s="1" t="s">
        <v>575</v>
      </c>
      <c r="E679">
        <v>1</v>
      </c>
      <c r="H679" s="8">
        <f>IFERROR(IF(SEARCH(_xlfn.UNICHAR(64335),data[[#This Row],[huntington_115_gt]])&gt;0,1,0),0)</f>
        <v>1</v>
      </c>
      <c r="I679">
        <f>LEN(data[[#This Row],[control]])</f>
        <v>6</v>
      </c>
      <c r="J679">
        <f>IF(data[[#This Row],[calc_ocr]]=data[[#This Row],[control]],0,1)</f>
        <v>0</v>
      </c>
      <c r="K679" t="s">
        <v>575</v>
      </c>
      <c r="L679" t="s">
        <v>575</v>
      </c>
      <c r="M679">
        <v>1</v>
      </c>
      <c r="R679">
        <v>436</v>
      </c>
      <c r="S679">
        <v>12</v>
      </c>
      <c r="T679">
        <f>SUM(data[[#This Row],[heb]:[other]])</f>
        <v>1</v>
      </c>
    </row>
    <row r="680" spans="1:20" x14ac:dyDescent="0.2">
      <c r="A680" s="1" t="s">
        <v>241</v>
      </c>
      <c r="B680" s="1" t="s">
        <v>241</v>
      </c>
      <c r="F680">
        <v>1</v>
      </c>
      <c r="H680" s="8">
        <f>IFERROR(IF(SEARCH(_xlfn.UNICHAR(64335),data[[#This Row],[huntington_115_gt]])&gt;0,1,0),0)</f>
        <v>0</v>
      </c>
      <c r="I680">
        <f>LEN(data[[#This Row],[control]])</f>
        <v>3</v>
      </c>
      <c r="J680">
        <f>IF(data[[#This Row],[calc_ocr]]=data[[#This Row],[control]],0,1)</f>
        <v>0</v>
      </c>
      <c r="K680" t="s">
        <v>241</v>
      </c>
      <c r="L680" t="s">
        <v>241</v>
      </c>
      <c r="M680">
        <v>1</v>
      </c>
      <c r="R680">
        <v>436</v>
      </c>
      <c r="S680">
        <v>13</v>
      </c>
      <c r="T680">
        <f>SUM(data[[#This Row],[heb]:[other]])</f>
        <v>1</v>
      </c>
    </row>
    <row r="681" spans="1:20" x14ac:dyDescent="0.2">
      <c r="A681" s="3"/>
      <c r="B681" s="4" t="s">
        <v>576</v>
      </c>
      <c r="C681" s="3" t="s">
        <v>34</v>
      </c>
      <c r="E681">
        <v>1</v>
      </c>
      <c r="H681" s="8">
        <f>IFERROR(IF(SEARCH(_xlfn.UNICHAR(64335),data[[#This Row],[huntington_115_gt]])&gt;0,1,0),0)</f>
        <v>0</v>
      </c>
      <c r="I681">
        <f>LEN(data[[#This Row],[control]])</f>
        <v>5</v>
      </c>
      <c r="J681">
        <v>0</v>
      </c>
      <c r="K681" t="s">
        <v>576</v>
      </c>
      <c r="L681" t="s">
        <v>576</v>
      </c>
      <c r="M681">
        <v>1</v>
      </c>
      <c r="R681">
        <v>436</v>
      </c>
      <c r="S681">
        <v>14</v>
      </c>
      <c r="T681">
        <f>SUM(data[[#This Row],[heb]:[other]])</f>
        <v>1</v>
      </c>
    </row>
    <row r="682" spans="1:20" x14ac:dyDescent="0.2">
      <c r="A682" s="1" t="s">
        <v>577</v>
      </c>
      <c r="B682" s="1" t="s">
        <v>1314</v>
      </c>
      <c r="C682" s="6" t="s">
        <v>49</v>
      </c>
      <c r="E682">
        <v>1</v>
      </c>
      <c r="H682" s="8">
        <f>IFERROR(IF(SEARCH(_xlfn.UNICHAR(64335),data[[#This Row],[huntington_115_gt]])&gt;0,1,0),0)</f>
        <v>1</v>
      </c>
      <c r="I682">
        <f>LEN(data[[#This Row],[control]])</f>
        <v>6</v>
      </c>
      <c r="J682">
        <f>IF(data[[#This Row],[calc_ocr]]=data[[#This Row],[control]],0,1)</f>
        <v>1</v>
      </c>
      <c r="K682" t="s">
        <v>1314</v>
      </c>
      <c r="L682" t="s">
        <v>1701</v>
      </c>
      <c r="M682">
        <v>2</v>
      </c>
      <c r="N682">
        <v>1</v>
      </c>
      <c r="O682" s="27" t="s">
        <v>1485</v>
      </c>
      <c r="P682" t="s">
        <v>1481</v>
      </c>
      <c r="Q682" t="s">
        <v>1489</v>
      </c>
      <c r="R682">
        <v>436</v>
      </c>
      <c r="S682">
        <v>15</v>
      </c>
      <c r="T682">
        <f>SUM(data[[#This Row],[heb]:[other]])</f>
        <v>1</v>
      </c>
    </row>
    <row r="683" spans="1:20" x14ac:dyDescent="0.2">
      <c r="A683" s="1" t="s">
        <v>578</v>
      </c>
      <c r="B683" s="1" t="s">
        <v>1315</v>
      </c>
      <c r="C683" s="6" t="s">
        <v>49</v>
      </c>
      <c r="E683">
        <v>1</v>
      </c>
      <c r="H683" s="8">
        <f>IFERROR(IF(SEARCH(_xlfn.UNICHAR(64335),data[[#This Row],[huntington_115_gt]])&gt;0,1,0),0)</f>
        <v>1</v>
      </c>
      <c r="I683">
        <f>LEN(data[[#This Row],[control]])</f>
        <v>7</v>
      </c>
      <c r="J683">
        <f>IF(data[[#This Row],[calc_ocr]]=data[[#This Row],[control]],0,1)</f>
        <v>1</v>
      </c>
      <c r="K683" t="s">
        <v>1315</v>
      </c>
      <c r="L683" t="s">
        <v>1547</v>
      </c>
      <c r="M683">
        <v>2</v>
      </c>
      <c r="N683">
        <v>1</v>
      </c>
      <c r="O683" s="27" t="s">
        <v>1485</v>
      </c>
      <c r="P683" t="s">
        <v>1481</v>
      </c>
      <c r="Q683" t="s">
        <v>1546</v>
      </c>
      <c r="R683">
        <v>436</v>
      </c>
      <c r="S683">
        <v>16</v>
      </c>
      <c r="T683">
        <f>SUM(data[[#This Row],[heb]:[other]])</f>
        <v>1</v>
      </c>
    </row>
    <row r="684" spans="1:20" x14ac:dyDescent="0.2">
      <c r="A684" s="1" t="s">
        <v>42</v>
      </c>
      <c r="B684" s="4" t="s">
        <v>241</v>
      </c>
      <c r="C684" s="5" t="s">
        <v>15</v>
      </c>
      <c r="E684">
        <v>1</v>
      </c>
      <c r="H684" s="8">
        <f>IFERROR(IF(SEARCH(_xlfn.UNICHAR(64335),data[[#This Row],[huntington_115_gt]])&gt;0,1,0),0)</f>
        <v>0</v>
      </c>
      <c r="I684">
        <f>LEN(data[[#This Row],[control]])</f>
        <v>3</v>
      </c>
      <c r="J684">
        <v>0</v>
      </c>
      <c r="K684" t="s">
        <v>241</v>
      </c>
      <c r="L684" t="s">
        <v>241</v>
      </c>
      <c r="M684">
        <v>1</v>
      </c>
      <c r="R684">
        <v>436</v>
      </c>
      <c r="S684">
        <v>17</v>
      </c>
      <c r="T684">
        <f>SUM(data[[#This Row],[heb]:[other]])</f>
        <v>1</v>
      </c>
    </row>
    <row r="685" spans="1:20" x14ac:dyDescent="0.2">
      <c r="A685" s="1" t="s">
        <v>579</v>
      </c>
      <c r="B685" s="1" t="s">
        <v>579</v>
      </c>
      <c r="E685">
        <v>1</v>
      </c>
      <c r="H685" s="8">
        <f>IFERROR(IF(SEARCH(_xlfn.UNICHAR(64335),data[[#This Row],[huntington_115_gt]])&gt;0,1,0),0)</f>
        <v>0</v>
      </c>
      <c r="I685">
        <f>LEN(data[[#This Row],[control]])</f>
        <v>4</v>
      </c>
      <c r="J685">
        <f>IF(data[[#This Row],[calc_ocr]]=data[[#This Row],[control]],0,1)</f>
        <v>0</v>
      </c>
      <c r="K685" t="s">
        <v>579</v>
      </c>
      <c r="L685" t="s">
        <v>579</v>
      </c>
      <c r="M685">
        <v>1</v>
      </c>
      <c r="R685">
        <v>436</v>
      </c>
      <c r="S685">
        <v>18</v>
      </c>
      <c r="T685">
        <f>SUM(data[[#This Row],[heb]:[other]])</f>
        <v>1</v>
      </c>
    </row>
    <row r="686" spans="1:20" x14ac:dyDescent="0.2">
      <c r="A686" s="1" t="s">
        <v>580</v>
      </c>
      <c r="B686" s="4" t="s">
        <v>581</v>
      </c>
      <c r="C686" s="5" t="s">
        <v>15</v>
      </c>
      <c r="E686">
        <v>1</v>
      </c>
      <c r="H686" s="8">
        <f>IFERROR(IF(SEARCH(_xlfn.UNICHAR(64335),data[[#This Row],[huntington_115_gt]])&gt;0,1,0),0)</f>
        <v>0</v>
      </c>
      <c r="I686">
        <f>LEN(data[[#This Row],[control]])</f>
        <v>6</v>
      </c>
      <c r="J686">
        <f>IF(data[[#This Row],[calc_ocr]]=data[[#This Row],[control]],0,1)</f>
        <v>1</v>
      </c>
      <c r="K686" t="s">
        <v>581</v>
      </c>
      <c r="L686" t="s">
        <v>580</v>
      </c>
      <c r="M686">
        <v>1</v>
      </c>
      <c r="N686">
        <v>1</v>
      </c>
      <c r="O686" s="27" t="s">
        <v>1485</v>
      </c>
      <c r="P686" t="s">
        <v>1481</v>
      </c>
      <c r="Q686" t="s">
        <v>1489</v>
      </c>
      <c r="R686">
        <v>436</v>
      </c>
      <c r="S686">
        <v>19</v>
      </c>
      <c r="T686">
        <f>SUM(data[[#This Row],[heb]:[other]])</f>
        <v>1</v>
      </c>
    </row>
    <row r="687" spans="1:20" x14ac:dyDescent="0.2">
      <c r="A687" s="1" t="s">
        <v>2</v>
      </c>
      <c r="B687" s="1" t="s">
        <v>2</v>
      </c>
      <c r="F687">
        <v>1</v>
      </c>
      <c r="H687" s="8">
        <f>IFERROR(IF(SEARCH(_xlfn.UNICHAR(64335),data[[#This Row],[huntington_115_gt]])&gt;0,1,0),0)</f>
        <v>1</v>
      </c>
      <c r="I687">
        <f>LEN(data[[#This Row],[control]])</f>
        <v>1</v>
      </c>
      <c r="J687">
        <f>IF(data[[#This Row],[calc_ocr]]=data[[#This Row],[control]],0,1)</f>
        <v>0</v>
      </c>
      <c r="K687" t="s">
        <v>2</v>
      </c>
      <c r="L687" t="s">
        <v>2</v>
      </c>
      <c r="M687">
        <v>1</v>
      </c>
      <c r="R687">
        <v>436</v>
      </c>
      <c r="S687">
        <v>20</v>
      </c>
      <c r="T687">
        <f>SUM(data[[#This Row],[heb]:[other]])</f>
        <v>1</v>
      </c>
    </row>
    <row r="688" spans="1:20" x14ac:dyDescent="0.2">
      <c r="A688" s="1" t="s">
        <v>582</v>
      </c>
      <c r="B688" s="1" t="s">
        <v>583</v>
      </c>
      <c r="E688">
        <v>1</v>
      </c>
      <c r="H688" s="8">
        <f>IFERROR(IF(SEARCH(_xlfn.UNICHAR(64335),data[[#This Row],[huntington_115_gt]])&gt;0,1,0),0)</f>
        <v>0</v>
      </c>
      <c r="I688">
        <f>LEN(data[[#This Row],[control]])</f>
        <v>5</v>
      </c>
      <c r="J688">
        <f>IF(data[[#This Row],[calc_ocr]]=data[[#This Row],[control]],0,1)</f>
        <v>0</v>
      </c>
      <c r="K688" t="s">
        <v>583</v>
      </c>
      <c r="L688" t="s">
        <v>583</v>
      </c>
      <c r="M688">
        <v>1</v>
      </c>
      <c r="R688">
        <v>436</v>
      </c>
      <c r="S688">
        <v>21</v>
      </c>
      <c r="T688">
        <f>SUM(data[[#This Row],[heb]:[other]])</f>
        <v>1</v>
      </c>
    </row>
    <row r="689" spans="1:23" x14ac:dyDescent="0.2">
      <c r="A689" s="1" t="s">
        <v>336</v>
      </c>
      <c r="B689" s="1" t="s">
        <v>336</v>
      </c>
      <c r="E689">
        <v>1</v>
      </c>
      <c r="H689" s="8">
        <f>IFERROR(IF(SEARCH(_xlfn.UNICHAR(64335),data[[#This Row],[huntington_115_gt]])&gt;0,1,0),0)</f>
        <v>1</v>
      </c>
      <c r="I689">
        <f>LEN(data[[#This Row],[control]])</f>
        <v>3</v>
      </c>
      <c r="J689">
        <f>IF(data[[#This Row],[calc_ocr]]=data[[#This Row],[control]],0,1)</f>
        <v>0</v>
      </c>
      <c r="K689" t="s">
        <v>336</v>
      </c>
      <c r="L689" t="s">
        <v>336</v>
      </c>
      <c r="M689">
        <v>1</v>
      </c>
      <c r="R689">
        <v>436</v>
      </c>
      <c r="S689">
        <v>22</v>
      </c>
      <c r="T689">
        <f>SUM(data[[#This Row],[heb]:[other]])</f>
        <v>1</v>
      </c>
    </row>
    <row r="690" spans="1:23" x14ac:dyDescent="0.2">
      <c r="A690" s="1" t="s">
        <v>584</v>
      </c>
      <c r="B690" s="1" t="s">
        <v>584</v>
      </c>
      <c r="E690">
        <v>1</v>
      </c>
      <c r="H690" s="8">
        <f>IFERROR(IF(SEARCH(_xlfn.UNICHAR(64335),data[[#This Row],[huntington_115_gt]])&gt;0,1,0),0)</f>
        <v>0</v>
      </c>
      <c r="I690">
        <f>LEN(data[[#This Row],[control]])</f>
        <v>3</v>
      </c>
      <c r="J690">
        <f>IF(data[[#This Row],[calc_ocr]]=data[[#This Row],[control]],0,1)</f>
        <v>0</v>
      </c>
      <c r="K690" t="s">
        <v>584</v>
      </c>
      <c r="L690" t="s">
        <v>584</v>
      </c>
      <c r="M690">
        <v>1</v>
      </c>
      <c r="R690">
        <v>436</v>
      </c>
      <c r="S690">
        <v>23</v>
      </c>
      <c r="T690">
        <f>SUM(data[[#This Row],[heb]:[other]])</f>
        <v>1</v>
      </c>
    </row>
    <row r="691" spans="1:23" x14ac:dyDescent="0.2">
      <c r="A691" s="1" t="s">
        <v>585</v>
      </c>
      <c r="B691" s="4" t="s">
        <v>586</v>
      </c>
      <c r="C691" s="5" t="s">
        <v>15</v>
      </c>
      <c r="E691">
        <v>1</v>
      </c>
      <c r="H691" s="8">
        <f>IFERROR(IF(SEARCH(_xlfn.UNICHAR(64335),data[[#This Row],[huntington_115_gt]])&gt;0,1,0),0)</f>
        <v>0</v>
      </c>
      <c r="I691">
        <f>LEN(data[[#This Row],[control]])</f>
        <v>8</v>
      </c>
      <c r="J691">
        <f>IF(data[[#This Row],[calc_ocr]]=data[[#This Row],[control]],0,1)</f>
        <v>1</v>
      </c>
      <c r="K691" t="s">
        <v>586</v>
      </c>
      <c r="L691" t="s">
        <v>585</v>
      </c>
      <c r="M691">
        <v>1</v>
      </c>
      <c r="N691">
        <v>1</v>
      </c>
      <c r="O691" s="27" t="s">
        <v>1485</v>
      </c>
      <c r="P691" t="s">
        <v>1481</v>
      </c>
      <c r="Q691" t="s">
        <v>1499</v>
      </c>
      <c r="R691">
        <v>436</v>
      </c>
      <c r="S691">
        <v>24</v>
      </c>
      <c r="T691">
        <f>SUM(data[[#This Row],[heb]:[other]])</f>
        <v>1</v>
      </c>
      <c r="V691" s="27" t="s">
        <v>1610</v>
      </c>
    </row>
    <row r="692" spans="1:23" x14ac:dyDescent="0.2">
      <c r="A692" s="1" t="s">
        <v>587</v>
      </c>
      <c r="B692" s="4" t="s">
        <v>588</v>
      </c>
      <c r="C692" s="6" t="s">
        <v>49</v>
      </c>
      <c r="E692">
        <v>1</v>
      </c>
      <c r="H692" s="8">
        <f>IFERROR(IF(SEARCH(_xlfn.UNICHAR(64335),data[[#This Row],[huntington_115_gt]])&gt;0,1,0),0)</f>
        <v>0</v>
      </c>
      <c r="I692">
        <f>LEN(data[[#This Row],[control]])</f>
        <v>6</v>
      </c>
      <c r="J692">
        <f>IF(data[[#This Row],[calc_ocr]]=data[[#This Row],[control]],0,1)</f>
        <v>1</v>
      </c>
      <c r="K692" t="s">
        <v>588</v>
      </c>
      <c r="L692" t="s">
        <v>1415</v>
      </c>
      <c r="M692">
        <v>1</v>
      </c>
      <c r="N692">
        <v>1</v>
      </c>
      <c r="O692" s="27" t="s">
        <v>1485</v>
      </c>
      <c r="P692" t="s">
        <v>1481</v>
      </c>
      <c r="Q692" t="s">
        <v>1499</v>
      </c>
      <c r="R692">
        <v>436</v>
      </c>
      <c r="S692">
        <v>25</v>
      </c>
      <c r="T692">
        <f>SUM(data[[#This Row],[heb]:[other]])</f>
        <v>1</v>
      </c>
    </row>
    <row r="693" spans="1:23" x14ac:dyDescent="0.2">
      <c r="A693" s="1" t="s">
        <v>2</v>
      </c>
      <c r="B693" s="4" t="s">
        <v>315</v>
      </c>
      <c r="C693" s="5" t="s">
        <v>15</v>
      </c>
      <c r="F693">
        <v>1</v>
      </c>
      <c r="H693" s="8">
        <f>IFERROR(IF(SEARCH(_xlfn.UNICHAR(64335),data[[#This Row],[huntington_115_gt]])&gt;0,1,0),0)</f>
        <v>1</v>
      </c>
      <c r="I693">
        <f>LEN(data[[#This Row],[control]])</f>
        <v>1</v>
      </c>
      <c r="J693">
        <f>IF(data[[#This Row],[calc_ocr]]=data[[#This Row],[control]],0,1)</f>
        <v>1</v>
      </c>
      <c r="K693" t="s">
        <v>315</v>
      </c>
      <c r="L693" t="s">
        <v>2</v>
      </c>
      <c r="M693">
        <v>1</v>
      </c>
      <c r="N693">
        <v>1</v>
      </c>
      <c r="O693" s="27" t="s">
        <v>1485</v>
      </c>
      <c r="P693" t="s">
        <v>1481</v>
      </c>
      <c r="Q693" t="s">
        <v>1611</v>
      </c>
      <c r="R693">
        <v>436</v>
      </c>
      <c r="S693">
        <v>26</v>
      </c>
      <c r="T693">
        <f>SUM(data[[#This Row],[heb]:[other]])</f>
        <v>1</v>
      </c>
    </row>
    <row r="694" spans="1:23" x14ac:dyDescent="0.2">
      <c r="A694" s="1" t="s">
        <v>589</v>
      </c>
      <c r="B694" s="4" t="s">
        <v>590</v>
      </c>
      <c r="C694" s="6" t="s">
        <v>49</v>
      </c>
      <c r="E694">
        <v>1</v>
      </c>
      <c r="H694" s="8">
        <f>IFERROR(IF(SEARCH(_xlfn.UNICHAR(64335),data[[#This Row],[huntington_115_gt]])&gt;0,1,0),0)</f>
        <v>0</v>
      </c>
      <c r="I694">
        <f>LEN(data[[#This Row],[control]])</f>
        <v>6</v>
      </c>
      <c r="J694">
        <v>0</v>
      </c>
      <c r="K694" t="s">
        <v>590</v>
      </c>
      <c r="L694" t="s">
        <v>589</v>
      </c>
      <c r="M694">
        <v>1</v>
      </c>
      <c r="R694">
        <v>436</v>
      </c>
      <c r="S694">
        <v>27</v>
      </c>
      <c r="T694">
        <f>SUM(data[[#This Row],[heb]:[other]])</f>
        <v>1</v>
      </c>
    </row>
    <row r="695" spans="1:23" s="9" customFormat="1" ht="38.25" x14ac:dyDescent="0.2">
      <c r="A695" s="10" t="s">
        <v>591</v>
      </c>
      <c r="B695" s="10" t="s">
        <v>1316</v>
      </c>
      <c r="C695" s="9" t="s">
        <v>49</v>
      </c>
      <c r="E695" s="9">
        <v>1</v>
      </c>
      <c r="H695" s="11">
        <f>IFERROR(IF(SEARCH(_xlfn.UNICHAR(64335),data[[#This Row],[huntington_115_gt]])&gt;0,1,0),0)</f>
        <v>1</v>
      </c>
      <c r="I695" s="9">
        <f>LEN(data[[#This Row],[control]])</f>
        <v>14</v>
      </c>
      <c r="J695" s="9">
        <f>IF(data[[#This Row],[calc_ocr]]=data[[#This Row],[control]],0,1)</f>
        <v>1</v>
      </c>
      <c r="K695" s="9" t="s">
        <v>1316</v>
      </c>
      <c r="L695" s="9" t="s">
        <v>1455</v>
      </c>
      <c r="M695" s="9">
        <v>3</v>
      </c>
      <c r="N695" s="9">
        <v>3</v>
      </c>
      <c r="O695" s="28" t="s">
        <v>1562</v>
      </c>
      <c r="P695" s="9" t="s">
        <v>1702</v>
      </c>
      <c r="Q695" s="9" t="s">
        <v>1612</v>
      </c>
      <c r="R695" s="9">
        <v>436</v>
      </c>
      <c r="S695" s="9">
        <v>28</v>
      </c>
      <c r="T695" s="9">
        <f>SUM(data[[#This Row],[heb]:[other]])</f>
        <v>1</v>
      </c>
      <c r="V695" s="28" t="s">
        <v>1548</v>
      </c>
      <c r="W695" s="28"/>
    </row>
    <row r="696" spans="1:23" x14ac:dyDescent="0.2">
      <c r="A696" s="1" t="s">
        <v>592</v>
      </c>
      <c r="B696" s="1" t="s">
        <v>592</v>
      </c>
      <c r="F696">
        <v>1</v>
      </c>
      <c r="H696" s="8">
        <f>IFERROR(IF(SEARCH(_xlfn.UNICHAR(64335),data[[#This Row],[huntington_115_gt]])&gt;0,1,0),0)</f>
        <v>0</v>
      </c>
      <c r="I696">
        <f>LEN(data[[#This Row],[control]])</f>
        <v>5</v>
      </c>
      <c r="J696">
        <f>IF(data[[#This Row],[calc_ocr]]=data[[#This Row],[control]],0,1)</f>
        <v>0</v>
      </c>
      <c r="K696" t="s">
        <v>592</v>
      </c>
      <c r="L696" t="s">
        <v>592</v>
      </c>
      <c r="M696">
        <v>1</v>
      </c>
      <c r="R696">
        <v>436</v>
      </c>
      <c r="S696">
        <v>29</v>
      </c>
      <c r="T696">
        <f>SUM(data[[#This Row],[heb]:[other]])</f>
        <v>1</v>
      </c>
    </row>
    <row r="697" spans="1:23" x14ac:dyDescent="0.2">
      <c r="A697" s="1" t="s">
        <v>407</v>
      </c>
      <c r="B697" s="1" t="s">
        <v>407</v>
      </c>
      <c r="F697">
        <v>1</v>
      </c>
      <c r="H697" s="8">
        <f>IFERROR(IF(SEARCH(_xlfn.UNICHAR(64335),data[[#This Row],[huntington_115_gt]])&gt;0,1,0),0)</f>
        <v>0</v>
      </c>
      <c r="I697">
        <f>LEN(data[[#This Row],[control]])</f>
        <v>4</v>
      </c>
      <c r="J697">
        <f>IF(data[[#This Row],[calc_ocr]]=data[[#This Row],[control]],0,1)</f>
        <v>0</v>
      </c>
      <c r="K697" t="s">
        <v>407</v>
      </c>
      <c r="L697" t="s">
        <v>407</v>
      </c>
      <c r="M697">
        <v>1</v>
      </c>
      <c r="R697">
        <v>436</v>
      </c>
      <c r="S697">
        <v>30</v>
      </c>
      <c r="T697">
        <f>SUM(data[[#This Row],[heb]:[other]])</f>
        <v>1</v>
      </c>
    </row>
    <row r="698" spans="1:23" x14ac:dyDescent="0.2">
      <c r="A698" s="1" t="s">
        <v>2</v>
      </c>
      <c r="B698" s="1" t="s">
        <v>2</v>
      </c>
      <c r="F698">
        <v>1</v>
      </c>
      <c r="H698" s="8">
        <f>IFERROR(IF(SEARCH(_xlfn.UNICHAR(64335),data[[#This Row],[huntington_115_gt]])&gt;0,1,0),0)</f>
        <v>1</v>
      </c>
      <c r="I698">
        <f>LEN(data[[#This Row],[control]])</f>
        <v>1</v>
      </c>
      <c r="J698">
        <f>IF(data[[#This Row],[calc_ocr]]=data[[#This Row],[control]],0,1)</f>
        <v>0</v>
      </c>
      <c r="K698" t="s">
        <v>2</v>
      </c>
      <c r="L698" t="s">
        <v>2</v>
      </c>
      <c r="M698">
        <v>1</v>
      </c>
      <c r="R698">
        <v>436</v>
      </c>
      <c r="S698">
        <v>31</v>
      </c>
      <c r="T698">
        <f>SUM(data[[#This Row],[heb]:[other]])</f>
        <v>1</v>
      </c>
    </row>
    <row r="699" spans="1:23" x14ac:dyDescent="0.2">
      <c r="A699" s="1" t="s">
        <v>593</v>
      </c>
      <c r="B699" s="1" t="s">
        <v>593</v>
      </c>
      <c r="E699">
        <v>1</v>
      </c>
      <c r="H699" s="8">
        <f>IFERROR(IF(SEARCH(_xlfn.UNICHAR(64335),data[[#This Row],[huntington_115_gt]])&gt;0,1,0),0)</f>
        <v>0</v>
      </c>
      <c r="I699">
        <f>LEN(data[[#This Row],[control]])</f>
        <v>6</v>
      </c>
      <c r="J699">
        <f>IF(data[[#This Row],[calc_ocr]]=data[[#This Row],[control]],0,1)</f>
        <v>0</v>
      </c>
      <c r="K699" t="s">
        <v>593</v>
      </c>
      <c r="L699" t="s">
        <v>593</v>
      </c>
      <c r="M699">
        <v>1</v>
      </c>
      <c r="R699">
        <v>436</v>
      </c>
      <c r="S699">
        <v>32</v>
      </c>
      <c r="T699">
        <f>SUM(data[[#This Row],[heb]:[other]])</f>
        <v>1</v>
      </c>
    </row>
    <row r="700" spans="1:23" ht="25.5" x14ac:dyDescent="0.2">
      <c r="A700" s="1" t="s">
        <v>594</v>
      </c>
      <c r="B700" s="1" t="s">
        <v>1317</v>
      </c>
      <c r="C700" s="6" t="s">
        <v>49</v>
      </c>
      <c r="E700">
        <v>1</v>
      </c>
      <c r="H700" s="8">
        <f>IFERROR(IF(SEARCH(_xlfn.UNICHAR(64335),data[[#This Row],[huntington_115_gt]])&gt;0,1,0),0)</f>
        <v>1</v>
      </c>
      <c r="I700">
        <f>LEN(data[[#This Row],[control]])</f>
        <v>8</v>
      </c>
      <c r="J700">
        <f>IF(data[[#This Row],[calc_ocr]]=data[[#This Row],[control]],0,1)</f>
        <v>1</v>
      </c>
      <c r="K700" t="s">
        <v>1317</v>
      </c>
      <c r="L700" s="53" t="s">
        <v>1613</v>
      </c>
      <c r="M700">
        <v>2</v>
      </c>
      <c r="N700">
        <v>2</v>
      </c>
      <c r="O700" s="27" t="s">
        <v>1484</v>
      </c>
      <c r="P700" t="s">
        <v>1481</v>
      </c>
      <c r="Q700" t="s">
        <v>1614</v>
      </c>
      <c r="R700">
        <v>436</v>
      </c>
      <c r="S700">
        <v>33</v>
      </c>
      <c r="T700">
        <f>SUM(data[[#This Row],[heb]:[other]])</f>
        <v>1</v>
      </c>
      <c r="W700" s="27">
        <v>1</v>
      </c>
    </row>
    <row r="701" spans="1:23" x14ac:dyDescent="0.2">
      <c r="A701" s="1" t="s">
        <v>46</v>
      </c>
      <c r="B701" s="1" t="s">
        <v>47</v>
      </c>
      <c r="C701" s="5" t="s">
        <v>15</v>
      </c>
      <c r="G701">
        <v>1</v>
      </c>
      <c r="H701" s="8">
        <f>IFERROR(IF(SEARCH(_xlfn.UNICHAR(64335),data[[#This Row],[huntington_115_gt]])&gt;0,1,0),0)</f>
        <v>0</v>
      </c>
      <c r="I701">
        <f>LEN(data[[#This Row],[control]])</f>
        <v>4</v>
      </c>
      <c r="J701">
        <f>IF(data[[#This Row],[calc_ocr]]=data[[#This Row],[control]],0,1)</f>
        <v>1</v>
      </c>
      <c r="K701" t="s">
        <v>47</v>
      </c>
      <c r="L701" t="s">
        <v>46</v>
      </c>
      <c r="M701">
        <v>1</v>
      </c>
      <c r="N701">
        <v>1</v>
      </c>
      <c r="O701" s="27" t="s">
        <v>1460</v>
      </c>
      <c r="P701" t="s">
        <v>1557</v>
      </c>
      <c r="Q701" t="s">
        <v>1355</v>
      </c>
      <c r="R701">
        <v>436</v>
      </c>
      <c r="S701">
        <v>34</v>
      </c>
      <c r="T701">
        <f>SUM(data[[#This Row],[heb]:[other]])</f>
        <v>1</v>
      </c>
      <c r="V701" s="27" t="s">
        <v>1589</v>
      </c>
    </row>
    <row r="702" spans="1:23" x14ac:dyDescent="0.2">
      <c r="A702" s="1" t="s">
        <v>595</v>
      </c>
      <c r="B702" s="1" t="s">
        <v>595</v>
      </c>
      <c r="D702">
        <v>1</v>
      </c>
      <c r="H702" s="8">
        <f>IFERROR(IF(SEARCH(_xlfn.UNICHAR(64335),data[[#This Row],[huntington_115_gt]])&gt;0,1,0),0)</f>
        <v>0</v>
      </c>
      <c r="I702">
        <f>LEN(data[[#This Row],[control]])</f>
        <v>4</v>
      </c>
      <c r="J702">
        <f>IF(data[[#This Row],[calc_ocr]]=data[[#This Row],[control]],0,1)</f>
        <v>0</v>
      </c>
      <c r="K702" t="s">
        <v>595</v>
      </c>
      <c r="L702" t="s">
        <v>595</v>
      </c>
      <c r="M702">
        <v>1</v>
      </c>
      <c r="R702">
        <v>436</v>
      </c>
      <c r="S702">
        <v>35</v>
      </c>
      <c r="T702">
        <f>SUM(data[[#This Row],[heb]:[other]])</f>
        <v>1</v>
      </c>
    </row>
    <row r="703" spans="1:23" x14ac:dyDescent="0.2">
      <c r="A703" s="1" t="s">
        <v>596</v>
      </c>
      <c r="B703" s="1" t="s">
        <v>596</v>
      </c>
      <c r="F703">
        <v>1</v>
      </c>
      <c r="H703" s="8">
        <f>IFERROR(IF(SEARCH(_xlfn.UNICHAR(64335),data[[#This Row],[huntington_115_gt]])&gt;0,1,0),0)</f>
        <v>0</v>
      </c>
      <c r="I703">
        <f>LEN(data[[#This Row],[control]])</f>
        <v>2</v>
      </c>
      <c r="J703">
        <f>IF(data[[#This Row],[calc_ocr]]=data[[#This Row],[control]],0,1)</f>
        <v>0</v>
      </c>
      <c r="K703" t="s">
        <v>596</v>
      </c>
      <c r="L703" t="s">
        <v>596</v>
      </c>
      <c r="M703">
        <v>1</v>
      </c>
      <c r="R703">
        <v>436</v>
      </c>
      <c r="S703">
        <v>36</v>
      </c>
      <c r="T703">
        <f>SUM(data[[#This Row],[heb]:[other]])</f>
        <v>1</v>
      </c>
    </row>
    <row r="704" spans="1:23" x14ac:dyDescent="0.2">
      <c r="A704" s="1" t="s">
        <v>52</v>
      </c>
      <c r="B704" s="1" t="s">
        <v>52</v>
      </c>
      <c r="F704">
        <v>1</v>
      </c>
      <c r="H704" s="8">
        <f>IFERROR(IF(SEARCH(_xlfn.UNICHAR(64335),data[[#This Row],[huntington_115_gt]])&gt;0,1,0),0)</f>
        <v>0</v>
      </c>
      <c r="I704">
        <f>LEN(data[[#This Row],[control]])</f>
        <v>3</v>
      </c>
      <c r="J704">
        <f>IF(data[[#This Row],[calc_ocr]]=data[[#This Row],[control]],0,1)</f>
        <v>0</v>
      </c>
      <c r="K704" t="s">
        <v>52</v>
      </c>
      <c r="L704" t="s">
        <v>52</v>
      </c>
      <c r="M704">
        <v>1</v>
      </c>
      <c r="R704">
        <v>436</v>
      </c>
      <c r="S704">
        <v>37</v>
      </c>
      <c r="T704">
        <f>SUM(data[[#This Row],[heb]:[other]])</f>
        <v>1</v>
      </c>
    </row>
    <row r="705" spans="1:23" x14ac:dyDescent="0.2">
      <c r="A705" s="1" t="s">
        <v>107</v>
      </c>
      <c r="B705" s="1" t="s">
        <v>107</v>
      </c>
      <c r="D705">
        <v>1</v>
      </c>
      <c r="H705" s="8">
        <f>IFERROR(IF(SEARCH(_xlfn.UNICHAR(64335),data[[#This Row],[huntington_115_gt]])&gt;0,1,0),0)</f>
        <v>0</v>
      </c>
      <c r="I705">
        <f>LEN(data[[#This Row],[control]])</f>
        <v>3</v>
      </c>
      <c r="J705">
        <f>IF(data[[#This Row],[calc_ocr]]=data[[#This Row],[control]],0,1)</f>
        <v>0</v>
      </c>
      <c r="K705" t="s">
        <v>107</v>
      </c>
      <c r="L705" t="s">
        <v>107</v>
      </c>
      <c r="M705">
        <v>1</v>
      </c>
      <c r="R705">
        <v>436</v>
      </c>
      <c r="S705">
        <v>38</v>
      </c>
      <c r="T705">
        <f>SUM(data[[#This Row],[heb]:[other]])</f>
        <v>1</v>
      </c>
    </row>
    <row r="706" spans="1:23" x14ac:dyDescent="0.2">
      <c r="A706" s="1" t="s">
        <v>289</v>
      </c>
      <c r="B706" s="1" t="s">
        <v>289</v>
      </c>
      <c r="D706">
        <v>1</v>
      </c>
      <c r="H706" s="8">
        <f>IFERROR(IF(SEARCH(_xlfn.UNICHAR(64335),data[[#This Row],[huntington_115_gt]])&gt;0,1,0),0)</f>
        <v>0</v>
      </c>
      <c r="I706">
        <f>LEN(data[[#This Row],[control]])</f>
        <v>5</v>
      </c>
      <c r="J706">
        <f>IF(data[[#This Row],[calc_ocr]]=data[[#This Row],[control]],0,1)</f>
        <v>0</v>
      </c>
      <c r="K706" t="s">
        <v>289</v>
      </c>
      <c r="L706" t="s">
        <v>289</v>
      </c>
      <c r="M706">
        <v>1</v>
      </c>
      <c r="R706">
        <v>436</v>
      </c>
      <c r="S706">
        <v>39</v>
      </c>
      <c r="T706">
        <f>SUM(data[[#This Row],[heb]:[other]])</f>
        <v>1</v>
      </c>
    </row>
    <row r="707" spans="1:23" x14ac:dyDescent="0.2">
      <c r="A707" s="1" t="s">
        <v>597</v>
      </c>
      <c r="B707" s="1" t="s">
        <v>597</v>
      </c>
      <c r="D707">
        <v>1</v>
      </c>
      <c r="H707" s="8">
        <f>IFERROR(IF(SEARCH(_xlfn.UNICHAR(64335),data[[#This Row],[huntington_115_gt]])&gt;0,1,0),0)</f>
        <v>0</v>
      </c>
      <c r="I707">
        <f>LEN(data[[#This Row],[control]])</f>
        <v>4</v>
      </c>
      <c r="J707">
        <f>IF(data[[#This Row],[calc_ocr]]=data[[#This Row],[control]],0,1)</f>
        <v>0</v>
      </c>
      <c r="K707" t="s">
        <v>597</v>
      </c>
      <c r="L707" t="s">
        <v>597</v>
      </c>
      <c r="M707">
        <v>1</v>
      </c>
      <c r="R707">
        <v>436</v>
      </c>
      <c r="S707">
        <v>40</v>
      </c>
      <c r="T707">
        <f>SUM(data[[#This Row],[heb]:[other]])</f>
        <v>1</v>
      </c>
    </row>
    <row r="708" spans="1:23" x14ac:dyDescent="0.2">
      <c r="A708" s="1" t="s">
        <v>598</v>
      </c>
      <c r="B708" s="1" t="s">
        <v>598</v>
      </c>
      <c r="F708">
        <v>1</v>
      </c>
      <c r="H708" s="8">
        <f>IFERROR(IF(SEARCH(_xlfn.UNICHAR(64335),data[[#This Row],[huntington_115_gt]])&gt;0,1,0),0)</f>
        <v>0</v>
      </c>
      <c r="I708">
        <f>LEN(data[[#This Row],[control]])</f>
        <v>3</v>
      </c>
      <c r="J708">
        <f>IF(data[[#This Row],[calc_ocr]]=data[[#This Row],[control]],0,1)</f>
        <v>0</v>
      </c>
      <c r="K708" t="s">
        <v>598</v>
      </c>
      <c r="L708" t="s">
        <v>598</v>
      </c>
      <c r="M708">
        <v>1</v>
      </c>
      <c r="R708">
        <v>436</v>
      </c>
      <c r="S708">
        <v>41</v>
      </c>
      <c r="T708">
        <f>SUM(data[[#This Row],[heb]:[other]])</f>
        <v>1</v>
      </c>
    </row>
    <row r="709" spans="1:23" x14ac:dyDescent="0.2">
      <c r="A709" s="1" t="s">
        <v>389</v>
      </c>
      <c r="B709" s="1" t="s">
        <v>389</v>
      </c>
      <c r="F709">
        <v>1</v>
      </c>
      <c r="H709" s="8">
        <f>IFERROR(IF(SEARCH(_xlfn.UNICHAR(64335),data[[#This Row],[huntington_115_gt]])&gt;0,1,0),0)</f>
        <v>0</v>
      </c>
      <c r="I709">
        <f>LEN(data[[#This Row],[control]])</f>
        <v>3</v>
      </c>
      <c r="J709">
        <f>IF(data[[#This Row],[calc_ocr]]=data[[#This Row],[control]],0,1)</f>
        <v>0</v>
      </c>
      <c r="K709" t="s">
        <v>389</v>
      </c>
      <c r="L709" t="s">
        <v>389</v>
      </c>
      <c r="M709">
        <v>1</v>
      </c>
      <c r="R709">
        <v>436</v>
      </c>
      <c r="S709">
        <v>42</v>
      </c>
      <c r="T709">
        <f>SUM(data[[#This Row],[heb]:[other]])</f>
        <v>1</v>
      </c>
    </row>
    <row r="710" spans="1:23" x14ac:dyDescent="0.2">
      <c r="A710" s="1" t="s">
        <v>531</v>
      </c>
      <c r="B710" s="1" t="s">
        <v>531</v>
      </c>
      <c r="D710">
        <v>1</v>
      </c>
      <c r="H710" s="8">
        <f>IFERROR(IF(SEARCH(_xlfn.UNICHAR(64335),data[[#This Row],[huntington_115_gt]])&gt;0,1,0),0)</f>
        <v>0</v>
      </c>
      <c r="I710">
        <f>LEN(data[[#This Row],[control]])</f>
        <v>4</v>
      </c>
      <c r="J710">
        <f>IF(data[[#This Row],[calc_ocr]]=data[[#This Row],[control]],0,1)</f>
        <v>0</v>
      </c>
      <c r="K710" t="s">
        <v>531</v>
      </c>
      <c r="L710" t="s">
        <v>531</v>
      </c>
      <c r="M710">
        <v>1</v>
      </c>
      <c r="R710">
        <v>436</v>
      </c>
      <c r="S710">
        <v>43</v>
      </c>
      <c r="T710">
        <f>SUM(data[[#This Row],[heb]:[other]])</f>
        <v>1</v>
      </c>
    </row>
    <row r="711" spans="1:23" x14ac:dyDescent="0.2">
      <c r="A711" s="1" t="s">
        <v>599</v>
      </c>
      <c r="B711" s="1" t="s">
        <v>599</v>
      </c>
      <c r="D711">
        <v>1</v>
      </c>
      <c r="H711" s="8">
        <f>IFERROR(IF(SEARCH(_xlfn.UNICHAR(64335),data[[#This Row],[huntington_115_gt]])&gt;0,1,0),0)</f>
        <v>0</v>
      </c>
      <c r="I711">
        <f>LEN(data[[#This Row],[control]])</f>
        <v>5</v>
      </c>
      <c r="J711">
        <f>IF(data[[#This Row],[calc_ocr]]=data[[#This Row],[control]],0,1)</f>
        <v>0</v>
      </c>
      <c r="K711" t="s">
        <v>599</v>
      </c>
      <c r="L711" t="s">
        <v>599</v>
      </c>
      <c r="M711">
        <v>1</v>
      </c>
      <c r="R711">
        <v>436</v>
      </c>
      <c r="S711">
        <v>44</v>
      </c>
      <c r="T711">
        <f>SUM(data[[#This Row],[heb]:[other]])</f>
        <v>1</v>
      </c>
    </row>
    <row r="712" spans="1:23" x14ac:dyDescent="0.2">
      <c r="A712" s="1" t="s">
        <v>600</v>
      </c>
      <c r="B712" s="1" t="s">
        <v>600</v>
      </c>
      <c r="D712">
        <v>1</v>
      </c>
      <c r="H712" s="8">
        <f>IFERROR(IF(SEARCH(_xlfn.UNICHAR(64335),data[[#This Row],[huntington_115_gt]])&gt;0,1,0),0)</f>
        <v>0</v>
      </c>
      <c r="I712">
        <f>LEN(data[[#This Row],[control]])</f>
        <v>6</v>
      </c>
      <c r="J712">
        <f>IF(data[[#This Row],[calc_ocr]]=data[[#This Row],[control]],0,1)</f>
        <v>0</v>
      </c>
      <c r="K712" t="s">
        <v>600</v>
      </c>
      <c r="L712" t="s">
        <v>600</v>
      </c>
      <c r="M712">
        <v>1</v>
      </c>
      <c r="R712">
        <v>436</v>
      </c>
      <c r="S712">
        <v>45</v>
      </c>
      <c r="T712">
        <f>SUM(data[[#This Row],[heb]:[other]])</f>
        <v>1</v>
      </c>
    </row>
    <row r="713" spans="1:23" x14ac:dyDescent="0.2">
      <c r="A713" s="1" t="s">
        <v>526</v>
      </c>
      <c r="B713" s="1" t="s">
        <v>526</v>
      </c>
      <c r="F713">
        <v>1</v>
      </c>
      <c r="H713" s="8">
        <f>IFERROR(IF(SEARCH(_xlfn.UNICHAR(64335),data[[#This Row],[huntington_115_gt]])&gt;0,1,0),0)</f>
        <v>0</v>
      </c>
      <c r="I713">
        <f>LEN(data[[#This Row],[control]])</f>
        <v>5</v>
      </c>
      <c r="J713">
        <f>IF(data[[#This Row],[calc_ocr]]=data[[#This Row],[control]],0,1)</f>
        <v>0</v>
      </c>
      <c r="K713" t="s">
        <v>526</v>
      </c>
      <c r="L713" t="s">
        <v>526</v>
      </c>
      <c r="M713">
        <v>1</v>
      </c>
      <c r="R713">
        <v>436</v>
      </c>
      <c r="S713">
        <v>46</v>
      </c>
      <c r="T713">
        <f>SUM(data[[#This Row],[heb]:[other]])</f>
        <v>1</v>
      </c>
    </row>
    <row r="714" spans="1:23" x14ac:dyDescent="0.2">
      <c r="A714" s="1" t="s">
        <v>601</v>
      </c>
      <c r="B714" s="1" t="s">
        <v>601</v>
      </c>
      <c r="D714">
        <v>1</v>
      </c>
      <c r="H714" s="8">
        <f>IFERROR(IF(SEARCH(_xlfn.UNICHAR(64335),data[[#This Row],[huntington_115_gt]])&gt;0,1,0),0)</f>
        <v>0</v>
      </c>
      <c r="I714">
        <f>LEN(data[[#This Row],[control]])</f>
        <v>4</v>
      </c>
      <c r="J714">
        <f>IF(data[[#This Row],[calc_ocr]]=data[[#This Row],[control]],0,1)</f>
        <v>0</v>
      </c>
      <c r="K714" t="s">
        <v>601</v>
      </c>
      <c r="L714" t="s">
        <v>601</v>
      </c>
      <c r="M714">
        <v>1</v>
      </c>
      <c r="R714">
        <v>436</v>
      </c>
      <c r="S714">
        <v>47</v>
      </c>
      <c r="T714">
        <f>SUM(data[[#This Row],[heb]:[other]])</f>
        <v>1</v>
      </c>
    </row>
    <row r="715" spans="1:23" ht="38.25" x14ac:dyDescent="0.2">
      <c r="A715" s="1" t="s">
        <v>602</v>
      </c>
      <c r="B715" s="4" t="s">
        <v>604</v>
      </c>
      <c r="C715" s="3" t="s">
        <v>34</v>
      </c>
      <c r="D715">
        <v>1</v>
      </c>
      <c r="H715" s="8">
        <f>IFERROR(IF(SEARCH(_xlfn.UNICHAR(64335),data[[#This Row],[huntington_115_gt]])&gt;0,1,0),0)</f>
        <v>0</v>
      </c>
      <c r="I715">
        <f>LEN(data[[#This Row],[control]])</f>
        <v>5</v>
      </c>
      <c r="J715">
        <f>IF(data[[#This Row],[calc_ocr]]=data[[#This Row],[control]],0,1)</f>
        <v>1</v>
      </c>
      <c r="K715" t="s">
        <v>604</v>
      </c>
      <c r="L715" t="s">
        <v>602</v>
      </c>
      <c r="M715">
        <v>1</v>
      </c>
      <c r="N715">
        <v>1</v>
      </c>
      <c r="O715" s="27" t="s">
        <v>1485</v>
      </c>
      <c r="P715" t="s">
        <v>1481</v>
      </c>
      <c r="Q715" t="s">
        <v>1615</v>
      </c>
      <c r="R715">
        <v>436</v>
      </c>
      <c r="S715">
        <v>48</v>
      </c>
      <c r="T715">
        <f>SUM(data[[#This Row],[heb]:[other]])</f>
        <v>1</v>
      </c>
      <c r="V715" s="32" t="s">
        <v>1616</v>
      </c>
      <c r="W715" s="27">
        <v>1</v>
      </c>
    </row>
    <row r="716" spans="1:23" x14ac:dyDescent="0.2">
      <c r="A716" s="1" t="s">
        <v>138</v>
      </c>
      <c r="B716" s="4" t="s">
        <v>138</v>
      </c>
      <c r="C716" s="3" t="s">
        <v>34</v>
      </c>
      <c r="D716">
        <v>1</v>
      </c>
      <c r="H716" s="8">
        <f>IFERROR(IF(SEARCH(_xlfn.UNICHAR(64335),data[[#This Row],[huntington_115_gt]])&gt;0,1,0),0)</f>
        <v>0</v>
      </c>
      <c r="I716">
        <f>LEN(data[[#This Row],[control]])</f>
        <v>3</v>
      </c>
      <c r="J716">
        <f>IF(data[[#This Row],[calc_ocr]]=data[[#This Row],[control]],0,1)</f>
        <v>0</v>
      </c>
      <c r="K716" t="s">
        <v>138</v>
      </c>
      <c r="L716" t="s">
        <v>138</v>
      </c>
      <c r="M716">
        <v>1</v>
      </c>
      <c r="R716">
        <v>436</v>
      </c>
      <c r="S716">
        <v>49</v>
      </c>
      <c r="T716">
        <f>SUM(data[[#This Row],[heb]:[other]])</f>
        <v>1</v>
      </c>
    </row>
    <row r="717" spans="1:23" ht="25.5" x14ac:dyDescent="0.2">
      <c r="A717" s="1" t="s">
        <v>603</v>
      </c>
      <c r="B717" s="4" t="s">
        <v>605</v>
      </c>
      <c r="C717" s="3" t="s">
        <v>34</v>
      </c>
      <c r="D717">
        <v>1</v>
      </c>
      <c r="H717" s="8">
        <f>IFERROR(IF(SEARCH(_xlfn.UNICHAR(64335),data[[#This Row],[huntington_115_gt]])&gt;0,1,0),0)</f>
        <v>0</v>
      </c>
      <c r="I717">
        <f>LEN(data[[#This Row],[control]])</f>
        <v>2</v>
      </c>
      <c r="J717">
        <f>IF(data[[#This Row],[calc_ocr]]=data[[#This Row],[control]],0,1)</f>
        <v>1</v>
      </c>
      <c r="K717" t="s">
        <v>605</v>
      </c>
      <c r="L717" t="s">
        <v>603</v>
      </c>
      <c r="M717">
        <v>1</v>
      </c>
      <c r="N717">
        <v>1</v>
      </c>
      <c r="O717" s="27" t="s">
        <v>1485</v>
      </c>
      <c r="P717" t="s">
        <v>1490</v>
      </c>
      <c r="Q717" t="s">
        <v>1617</v>
      </c>
      <c r="R717">
        <v>436</v>
      </c>
      <c r="S717">
        <v>50</v>
      </c>
      <c r="T717">
        <f>SUM(data[[#This Row],[heb]:[other]])</f>
        <v>1</v>
      </c>
      <c r="V717" s="27" t="s">
        <v>1618</v>
      </c>
    </row>
    <row r="718" spans="1:23" x14ac:dyDescent="0.2">
      <c r="A718" s="1" t="s">
        <v>606</v>
      </c>
      <c r="B718" s="4" t="s">
        <v>607</v>
      </c>
      <c r="C718" s="5" t="s">
        <v>15</v>
      </c>
      <c r="D718">
        <v>1</v>
      </c>
      <c r="H718" s="8">
        <f>IFERROR(IF(SEARCH(_xlfn.UNICHAR(64335),data[[#This Row],[huntington_115_gt]])&gt;0,1,0),0)</f>
        <v>0</v>
      </c>
      <c r="I718">
        <f>LEN(data[[#This Row],[control]])</f>
        <v>3</v>
      </c>
      <c r="J718">
        <v>0</v>
      </c>
      <c r="K718" t="s">
        <v>607</v>
      </c>
      <c r="L718" t="s">
        <v>607</v>
      </c>
      <c r="M718">
        <v>1</v>
      </c>
      <c r="R718">
        <v>436</v>
      </c>
      <c r="S718">
        <v>51</v>
      </c>
      <c r="T718">
        <f>SUM(data[[#This Row],[heb]:[other]])</f>
        <v>1</v>
      </c>
    </row>
    <row r="719" spans="1:23" ht="25.5" x14ac:dyDescent="0.2">
      <c r="A719" s="1" t="s">
        <v>608</v>
      </c>
      <c r="B719" s="4" t="s">
        <v>609</v>
      </c>
      <c r="C719" s="5" t="s">
        <v>15</v>
      </c>
      <c r="D719">
        <v>1</v>
      </c>
      <c r="H719" s="8">
        <f>IFERROR(IF(SEARCH(_xlfn.UNICHAR(64335),data[[#This Row],[huntington_115_gt]])&gt;0,1,0),0)</f>
        <v>0</v>
      </c>
      <c r="I719">
        <f>LEN(data[[#This Row],[control]])</f>
        <v>5</v>
      </c>
      <c r="J719">
        <f>IF(data[[#This Row],[calc_ocr]]=data[[#This Row],[control]],0,1)</f>
        <v>1</v>
      </c>
      <c r="K719" t="s">
        <v>609</v>
      </c>
      <c r="L719" t="s">
        <v>608</v>
      </c>
      <c r="M719">
        <v>1</v>
      </c>
      <c r="N719">
        <v>1</v>
      </c>
      <c r="O719" s="27" t="s">
        <v>1485</v>
      </c>
      <c r="P719" t="s">
        <v>1481</v>
      </c>
      <c r="Q719" t="s">
        <v>1489</v>
      </c>
      <c r="R719">
        <v>436</v>
      </c>
      <c r="S719">
        <v>52</v>
      </c>
      <c r="T719">
        <f>SUM(data[[#This Row],[heb]:[other]])</f>
        <v>1</v>
      </c>
      <c r="V719" s="32" t="s">
        <v>1619</v>
      </c>
    </row>
    <row r="720" spans="1:23" x14ac:dyDescent="0.2">
      <c r="A720" s="1" t="s">
        <v>610</v>
      </c>
      <c r="B720" s="1" t="s">
        <v>610</v>
      </c>
      <c r="D720">
        <v>1</v>
      </c>
      <c r="H720" s="8">
        <f>IFERROR(IF(SEARCH(_xlfn.UNICHAR(64335),data[[#This Row],[huntington_115_gt]])&gt;0,1,0),0)</f>
        <v>0</v>
      </c>
      <c r="I720">
        <f>LEN(data[[#This Row],[control]])</f>
        <v>4</v>
      </c>
      <c r="J720">
        <f>IF(data[[#This Row],[calc_ocr]]=data[[#This Row],[control]],0,1)</f>
        <v>0</v>
      </c>
      <c r="K720" t="s">
        <v>610</v>
      </c>
      <c r="L720" t="s">
        <v>610</v>
      </c>
      <c r="M720">
        <v>1</v>
      </c>
      <c r="R720">
        <v>436</v>
      </c>
      <c r="S720">
        <v>53</v>
      </c>
      <c r="T720">
        <f>SUM(data[[#This Row],[heb]:[other]])</f>
        <v>1</v>
      </c>
    </row>
    <row r="721" spans="1:23" x14ac:dyDescent="0.2">
      <c r="A721" s="1" t="s">
        <v>611</v>
      </c>
      <c r="B721" s="1" t="s">
        <v>611</v>
      </c>
      <c r="D721">
        <v>1</v>
      </c>
      <c r="H721" s="8">
        <f>IFERROR(IF(SEARCH(_xlfn.UNICHAR(64335),data[[#This Row],[huntington_115_gt]])&gt;0,1,0),0)</f>
        <v>0</v>
      </c>
      <c r="I721">
        <f>LEN(data[[#This Row],[control]])</f>
        <v>5</v>
      </c>
      <c r="J721">
        <f>IF(data[[#This Row],[calc_ocr]]=data[[#This Row],[control]],0,1)</f>
        <v>0</v>
      </c>
      <c r="K721" t="s">
        <v>611</v>
      </c>
      <c r="L721" t="s">
        <v>611</v>
      </c>
      <c r="M721">
        <v>1</v>
      </c>
      <c r="R721">
        <v>436</v>
      </c>
      <c r="S721">
        <v>54</v>
      </c>
      <c r="T721">
        <f>SUM(data[[#This Row],[heb]:[other]])</f>
        <v>1</v>
      </c>
    </row>
    <row r="722" spans="1:23" x14ac:dyDescent="0.2">
      <c r="A722" s="1" t="s">
        <v>612</v>
      </c>
      <c r="B722" s="1" t="s">
        <v>612</v>
      </c>
      <c r="F722">
        <v>1</v>
      </c>
      <c r="H722" s="8">
        <f>IFERROR(IF(SEARCH(_xlfn.UNICHAR(64335),data[[#This Row],[huntington_115_gt]])&gt;0,1,0),0)</f>
        <v>0</v>
      </c>
      <c r="I722">
        <f>LEN(data[[#This Row],[control]])</f>
        <v>6</v>
      </c>
      <c r="J722">
        <f>IF(data[[#This Row],[calc_ocr]]=data[[#This Row],[control]],0,1)</f>
        <v>0</v>
      </c>
      <c r="K722" t="s">
        <v>612</v>
      </c>
      <c r="L722" t="s">
        <v>612</v>
      </c>
      <c r="M722">
        <v>1</v>
      </c>
      <c r="R722">
        <v>436</v>
      </c>
      <c r="S722">
        <v>55</v>
      </c>
      <c r="T722">
        <f>SUM(data[[#This Row],[heb]:[other]])</f>
        <v>1</v>
      </c>
    </row>
    <row r="723" spans="1:23" x14ac:dyDescent="0.2">
      <c r="A723" s="1" t="s">
        <v>404</v>
      </c>
      <c r="B723" s="1" t="s">
        <v>404</v>
      </c>
      <c r="F723">
        <v>1</v>
      </c>
      <c r="H723" s="8">
        <f>IFERROR(IF(SEARCH(_xlfn.UNICHAR(64335),data[[#This Row],[huntington_115_gt]])&gt;0,1,0),0)</f>
        <v>0</v>
      </c>
      <c r="I723">
        <f>LEN(data[[#This Row],[control]])</f>
        <v>3</v>
      </c>
      <c r="J723">
        <f>IF(data[[#This Row],[calc_ocr]]=data[[#This Row],[control]],0,1)</f>
        <v>0</v>
      </c>
      <c r="K723" t="s">
        <v>404</v>
      </c>
      <c r="L723" t="s">
        <v>404</v>
      </c>
      <c r="M723">
        <v>1</v>
      </c>
      <c r="R723">
        <v>436</v>
      </c>
      <c r="S723">
        <v>56</v>
      </c>
      <c r="T723">
        <f>SUM(data[[#This Row],[heb]:[other]])</f>
        <v>1</v>
      </c>
    </row>
    <row r="724" spans="1:23" x14ac:dyDescent="0.2">
      <c r="A724" s="1" t="s">
        <v>613</v>
      </c>
      <c r="B724" s="1" t="s">
        <v>613</v>
      </c>
      <c r="F724">
        <v>1</v>
      </c>
      <c r="H724" s="8">
        <f>IFERROR(IF(SEARCH(_xlfn.UNICHAR(64335),data[[#This Row],[huntington_115_gt]])&gt;0,1,0),0)</f>
        <v>0</v>
      </c>
      <c r="I724">
        <f>LEN(data[[#This Row],[control]])</f>
        <v>4</v>
      </c>
      <c r="J724">
        <f>IF(data[[#This Row],[calc_ocr]]=data[[#This Row],[control]],0,1)</f>
        <v>0</v>
      </c>
      <c r="K724" t="s">
        <v>613</v>
      </c>
      <c r="L724" t="s">
        <v>613</v>
      </c>
      <c r="M724">
        <v>1</v>
      </c>
      <c r="R724">
        <v>436</v>
      </c>
      <c r="S724">
        <v>57</v>
      </c>
      <c r="T724">
        <f>SUM(data[[#This Row],[heb]:[other]])</f>
        <v>1</v>
      </c>
    </row>
    <row r="725" spans="1:23" x14ac:dyDescent="0.2">
      <c r="A725" s="1" t="s">
        <v>614</v>
      </c>
      <c r="B725" s="1" t="s">
        <v>614</v>
      </c>
      <c r="D725">
        <v>1</v>
      </c>
      <c r="H725" s="8">
        <f>IFERROR(IF(SEARCH(_xlfn.UNICHAR(64335),data[[#This Row],[huntington_115_gt]])&gt;0,1,0),0)</f>
        <v>0</v>
      </c>
      <c r="I725">
        <f>LEN(data[[#This Row],[control]])</f>
        <v>4</v>
      </c>
      <c r="J725">
        <f>IF(data[[#This Row],[calc_ocr]]=data[[#This Row],[control]],0,1)</f>
        <v>0</v>
      </c>
      <c r="K725" t="s">
        <v>614</v>
      </c>
      <c r="L725" t="s">
        <v>614</v>
      </c>
      <c r="M725">
        <v>1</v>
      </c>
      <c r="R725">
        <v>436</v>
      </c>
      <c r="S725">
        <v>58</v>
      </c>
      <c r="T725">
        <f>SUM(data[[#This Row],[heb]:[other]])</f>
        <v>1</v>
      </c>
    </row>
    <row r="726" spans="1:23" x14ac:dyDescent="0.2">
      <c r="A726" s="1" t="s">
        <v>615</v>
      </c>
      <c r="B726" s="1" t="s">
        <v>404</v>
      </c>
      <c r="C726" s="2" t="s">
        <v>5</v>
      </c>
      <c r="F726">
        <v>1</v>
      </c>
      <c r="H726" s="8">
        <f>IFERROR(IF(SEARCH(_xlfn.UNICHAR(64335),data[[#This Row],[huntington_115_gt]])&gt;0,1,0),0)</f>
        <v>0</v>
      </c>
      <c r="I726">
        <f>LEN(data[[#This Row],[control]])</f>
        <v>4</v>
      </c>
      <c r="J726">
        <v>0</v>
      </c>
      <c r="K726" t="s">
        <v>404</v>
      </c>
      <c r="L726" t="s">
        <v>615</v>
      </c>
      <c r="M726">
        <v>1</v>
      </c>
      <c r="R726">
        <v>436</v>
      </c>
      <c r="S726">
        <v>59</v>
      </c>
      <c r="T726">
        <f>SUM(data[[#This Row],[heb]:[other]])</f>
        <v>1</v>
      </c>
    </row>
    <row r="727" spans="1:23" ht="25.5" x14ac:dyDescent="0.2">
      <c r="A727" s="1" t="s">
        <v>616</v>
      </c>
      <c r="B727" s="4" t="s">
        <v>617</v>
      </c>
      <c r="C727" s="5" t="s">
        <v>15</v>
      </c>
      <c r="D727">
        <v>1</v>
      </c>
      <c r="H727" s="8">
        <f>IFERROR(IF(SEARCH(_xlfn.UNICHAR(64335),data[[#This Row],[huntington_115_gt]])&gt;0,1,0),0)</f>
        <v>0</v>
      </c>
      <c r="I727">
        <f>LEN(data[[#This Row],[control]])</f>
        <v>4</v>
      </c>
      <c r="J727">
        <f>IF(data[[#This Row],[calc_ocr]]=data[[#This Row],[control]],0,1)</f>
        <v>1</v>
      </c>
      <c r="K727" t="s">
        <v>617</v>
      </c>
      <c r="L727" t="s">
        <v>616</v>
      </c>
      <c r="M727">
        <v>1</v>
      </c>
      <c r="N727">
        <v>1</v>
      </c>
      <c r="O727" s="27" t="s">
        <v>1485</v>
      </c>
      <c r="P727" t="s">
        <v>1481</v>
      </c>
      <c r="Q727" t="s">
        <v>1489</v>
      </c>
      <c r="R727">
        <v>436</v>
      </c>
      <c r="S727">
        <v>60</v>
      </c>
      <c r="T727">
        <f>SUM(data[[#This Row],[heb]:[other]])</f>
        <v>1</v>
      </c>
      <c r="V727" s="27" t="s">
        <v>1620</v>
      </c>
    </row>
    <row r="728" spans="1:23" x14ac:dyDescent="0.2">
      <c r="A728" s="1" t="s">
        <v>618</v>
      </c>
      <c r="B728" s="1" t="s">
        <v>618</v>
      </c>
      <c r="D728">
        <v>1</v>
      </c>
      <c r="H728" s="8">
        <f>IFERROR(IF(SEARCH(_xlfn.UNICHAR(64335),data[[#This Row],[huntington_115_gt]])&gt;0,1,0),0)</f>
        <v>1</v>
      </c>
      <c r="I728">
        <f>LEN(data[[#This Row],[control]])</f>
        <v>4</v>
      </c>
      <c r="J728">
        <f>IF(data[[#This Row],[calc_ocr]]=data[[#This Row],[control]],0,1)</f>
        <v>0</v>
      </c>
      <c r="K728" t="s">
        <v>618</v>
      </c>
      <c r="L728" t="s">
        <v>618</v>
      </c>
      <c r="M728">
        <v>2</v>
      </c>
      <c r="R728">
        <v>436</v>
      </c>
      <c r="S728">
        <v>61</v>
      </c>
      <c r="T728">
        <f>SUM(data[[#This Row],[heb]:[other]])</f>
        <v>1</v>
      </c>
    </row>
    <row r="729" spans="1:23" x14ac:dyDescent="0.2">
      <c r="A729" s="1" t="s">
        <v>619</v>
      </c>
      <c r="B729" s="1" t="s">
        <v>619</v>
      </c>
      <c r="D729">
        <v>1</v>
      </c>
      <c r="H729" s="8">
        <f>IFERROR(IF(SEARCH(_xlfn.UNICHAR(64335),data[[#This Row],[huntington_115_gt]])&gt;0,1,0),0)</f>
        <v>0</v>
      </c>
      <c r="I729">
        <f>LEN(data[[#This Row],[control]])</f>
        <v>4</v>
      </c>
      <c r="J729">
        <f>IF(data[[#This Row],[calc_ocr]]=data[[#This Row],[control]],0,1)</f>
        <v>0</v>
      </c>
      <c r="K729" t="s">
        <v>619</v>
      </c>
      <c r="L729" t="s">
        <v>619</v>
      </c>
      <c r="M729">
        <v>1</v>
      </c>
      <c r="R729">
        <v>436</v>
      </c>
      <c r="S729">
        <v>62</v>
      </c>
      <c r="T729">
        <f>SUM(data[[#This Row],[heb]:[other]])</f>
        <v>1</v>
      </c>
    </row>
    <row r="730" spans="1:23" x14ac:dyDescent="0.2">
      <c r="A730" s="1" t="s">
        <v>33</v>
      </c>
      <c r="B730" s="1" t="s">
        <v>33</v>
      </c>
      <c r="F730">
        <v>1</v>
      </c>
      <c r="H730" s="8">
        <f>IFERROR(IF(SEARCH(_xlfn.UNICHAR(64335),data[[#This Row],[huntington_115_gt]])&gt;0,1,0),0)</f>
        <v>0</v>
      </c>
      <c r="I730">
        <f>LEN(data[[#This Row],[control]])</f>
        <v>2</v>
      </c>
      <c r="J730">
        <f>IF(data[[#This Row],[calc_ocr]]=data[[#This Row],[control]],0,1)</f>
        <v>0</v>
      </c>
      <c r="K730" t="s">
        <v>33</v>
      </c>
      <c r="L730" t="s">
        <v>33</v>
      </c>
      <c r="M730">
        <v>1</v>
      </c>
      <c r="R730">
        <v>436</v>
      </c>
      <c r="S730">
        <v>63</v>
      </c>
      <c r="T730">
        <f>SUM(data[[#This Row],[heb]:[other]])</f>
        <v>1</v>
      </c>
    </row>
    <row r="731" spans="1:23" x14ac:dyDescent="0.2">
      <c r="A731" s="1" t="s">
        <v>620</v>
      </c>
      <c r="B731" s="4" t="s">
        <v>621</v>
      </c>
      <c r="C731" s="3" t="s">
        <v>34</v>
      </c>
      <c r="D731">
        <v>1</v>
      </c>
      <c r="H731" s="8">
        <f>IFERROR(IF(SEARCH(_xlfn.UNICHAR(64335),data[[#This Row],[huntington_115_gt]])&gt;0,1,0),0)</f>
        <v>0</v>
      </c>
      <c r="I731">
        <f>LEN(data[[#This Row],[control]])</f>
        <v>4</v>
      </c>
      <c r="J731">
        <f>IF(data[[#This Row],[calc_ocr]]=data[[#This Row],[control]],0,1)</f>
        <v>1</v>
      </c>
      <c r="K731" t="s">
        <v>621</v>
      </c>
      <c r="L731" t="s">
        <v>1416</v>
      </c>
      <c r="M731">
        <v>1</v>
      </c>
      <c r="N731">
        <v>1</v>
      </c>
      <c r="O731" s="27" t="s">
        <v>1485</v>
      </c>
      <c r="P731" t="s">
        <v>1481</v>
      </c>
      <c r="Q731" t="s">
        <v>1621</v>
      </c>
      <c r="R731">
        <v>436</v>
      </c>
      <c r="S731">
        <v>64</v>
      </c>
      <c r="T731">
        <f>SUM(data[[#This Row],[heb]:[other]])</f>
        <v>1</v>
      </c>
      <c r="V731" s="27" t="s">
        <v>1622</v>
      </c>
      <c r="W731" s="27">
        <v>1</v>
      </c>
    </row>
    <row r="732" spans="1:23" x14ac:dyDescent="0.2">
      <c r="A732" s="1" t="s">
        <v>167</v>
      </c>
      <c r="B732" s="1" t="s">
        <v>167</v>
      </c>
      <c r="F732">
        <v>1</v>
      </c>
      <c r="H732" s="8">
        <f>IFERROR(IF(SEARCH(_xlfn.UNICHAR(64335),data[[#This Row],[huntington_115_gt]])&gt;0,1,0),0)</f>
        <v>0</v>
      </c>
      <c r="I732">
        <f>LEN(data[[#This Row],[control]])</f>
        <v>3</v>
      </c>
      <c r="J732">
        <f>IF(data[[#This Row],[calc_ocr]]=data[[#This Row],[control]],0,1)</f>
        <v>0</v>
      </c>
      <c r="K732" t="s">
        <v>167</v>
      </c>
      <c r="L732" t="s">
        <v>167</v>
      </c>
      <c r="M732">
        <v>1</v>
      </c>
      <c r="R732">
        <v>436</v>
      </c>
      <c r="S732">
        <v>65</v>
      </c>
      <c r="T732">
        <f>SUM(data[[#This Row],[heb]:[other]])</f>
        <v>1</v>
      </c>
    </row>
    <row r="733" spans="1:23" ht="25.5" x14ac:dyDescent="0.2">
      <c r="A733" s="1" t="s">
        <v>622</v>
      </c>
      <c r="B733" s="1" t="s">
        <v>1318</v>
      </c>
      <c r="C733" s="6" t="s">
        <v>49</v>
      </c>
      <c r="E733">
        <v>1</v>
      </c>
      <c r="H733" s="8">
        <f>IFERROR(IF(SEARCH(_xlfn.UNICHAR(64335),data[[#This Row],[huntington_115_gt]])&gt;0,1,0),0)</f>
        <v>1</v>
      </c>
      <c r="I733">
        <f>LEN(data[[#This Row],[control]])</f>
        <v>4</v>
      </c>
      <c r="J733">
        <f>IF(data[[#This Row],[calc_ocr]]=data[[#This Row],[control]],0,1)</f>
        <v>1</v>
      </c>
      <c r="K733" t="s">
        <v>1318</v>
      </c>
      <c r="L733" t="s">
        <v>622</v>
      </c>
      <c r="M733">
        <v>1</v>
      </c>
      <c r="N733">
        <v>1</v>
      </c>
      <c r="O733" s="27" t="s">
        <v>1482</v>
      </c>
      <c r="P733" t="s">
        <v>1478</v>
      </c>
      <c r="Q733" t="s">
        <v>1593</v>
      </c>
      <c r="R733">
        <v>436</v>
      </c>
      <c r="S733">
        <v>66</v>
      </c>
      <c r="T733">
        <f>SUM(data[[#This Row],[heb]:[other]])</f>
        <v>1</v>
      </c>
    </row>
    <row r="734" spans="1:23" x14ac:dyDescent="0.2">
      <c r="A734" s="1" t="s">
        <v>623</v>
      </c>
      <c r="B734" s="1" t="s">
        <v>624</v>
      </c>
      <c r="C734" s="2" t="s">
        <v>5</v>
      </c>
      <c r="E734">
        <v>1</v>
      </c>
      <c r="H734" s="8">
        <f>IFERROR(IF(SEARCH(_xlfn.UNICHAR(64335),data[[#This Row],[huntington_115_gt]])&gt;0,1,0),0)</f>
        <v>0</v>
      </c>
      <c r="I734">
        <f>LEN(data[[#This Row],[control]])</f>
        <v>5</v>
      </c>
      <c r="J734">
        <f>IF(data[[#This Row],[calc_ocr]]=data[[#This Row],[control]],0,1)</f>
        <v>0</v>
      </c>
      <c r="K734" t="s">
        <v>624</v>
      </c>
      <c r="L734" t="s">
        <v>624</v>
      </c>
      <c r="M734">
        <v>1</v>
      </c>
      <c r="R734">
        <v>436</v>
      </c>
      <c r="S734">
        <v>67</v>
      </c>
      <c r="T734">
        <f>SUM(data[[#This Row],[heb]:[other]])</f>
        <v>1</v>
      </c>
    </row>
    <row r="735" spans="1:23" x14ac:dyDescent="0.2">
      <c r="A735" s="1" t="s">
        <v>625</v>
      </c>
      <c r="B735" s="1" t="s">
        <v>625</v>
      </c>
      <c r="F735">
        <v>1</v>
      </c>
      <c r="H735" s="8">
        <f>IFERROR(IF(SEARCH(_xlfn.UNICHAR(64335),data[[#This Row],[huntington_115_gt]])&gt;0,1,0),0)</f>
        <v>0</v>
      </c>
      <c r="I735">
        <f>LEN(data[[#This Row],[control]])</f>
        <v>3</v>
      </c>
      <c r="J735">
        <f>IF(data[[#This Row],[calc_ocr]]=data[[#This Row],[control]],0,1)</f>
        <v>0</v>
      </c>
      <c r="K735" t="s">
        <v>625</v>
      </c>
      <c r="L735" t="s">
        <v>625</v>
      </c>
      <c r="M735">
        <v>1</v>
      </c>
      <c r="R735">
        <v>436</v>
      </c>
      <c r="S735">
        <v>68</v>
      </c>
      <c r="T735">
        <f>SUM(data[[#This Row],[heb]:[other]])</f>
        <v>1</v>
      </c>
    </row>
    <row r="736" spans="1:23" x14ac:dyDescent="0.2">
      <c r="A736" s="1" t="s">
        <v>33</v>
      </c>
      <c r="B736" s="1" t="s">
        <v>33</v>
      </c>
      <c r="F736">
        <v>1</v>
      </c>
      <c r="H736" s="8">
        <f>IFERROR(IF(SEARCH(_xlfn.UNICHAR(64335),data[[#This Row],[huntington_115_gt]])&gt;0,1,0),0)</f>
        <v>0</v>
      </c>
      <c r="I736">
        <f>LEN(data[[#This Row],[control]])</f>
        <v>2</v>
      </c>
      <c r="J736">
        <f>IF(data[[#This Row],[calc_ocr]]=data[[#This Row],[control]],0,1)</f>
        <v>0</v>
      </c>
      <c r="K736" t="s">
        <v>33</v>
      </c>
      <c r="L736" t="s">
        <v>33</v>
      </c>
      <c r="M736">
        <v>1</v>
      </c>
      <c r="R736">
        <v>436</v>
      </c>
      <c r="S736">
        <v>69</v>
      </c>
      <c r="T736">
        <f>SUM(data[[#This Row],[heb]:[other]])</f>
        <v>1</v>
      </c>
    </row>
    <row r="737" spans="1:23" x14ac:dyDescent="0.2">
      <c r="A737" s="1" t="s">
        <v>225</v>
      </c>
      <c r="B737" s="1" t="s">
        <v>226</v>
      </c>
      <c r="C737" s="2" t="s">
        <v>5</v>
      </c>
      <c r="E737">
        <v>1</v>
      </c>
      <c r="H737" s="8">
        <f>IFERROR(IF(SEARCH(_xlfn.UNICHAR(64335),data[[#This Row],[huntington_115_gt]])&gt;0,1,0),0)</f>
        <v>0</v>
      </c>
      <c r="I737">
        <f>LEN(data[[#This Row],[control]])</f>
        <v>4</v>
      </c>
      <c r="J737">
        <f>IF(data[[#This Row],[calc_ocr]]=data[[#This Row],[control]],0,1)</f>
        <v>0</v>
      </c>
      <c r="K737" t="s">
        <v>226</v>
      </c>
      <c r="L737" t="s">
        <v>226</v>
      </c>
      <c r="M737">
        <v>1</v>
      </c>
      <c r="R737">
        <v>436</v>
      </c>
      <c r="S737">
        <v>70</v>
      </c>
      <c r="T737">
        <f>SUM(data[[#This Row],[heb]:[other]])</f>
        <v>1</v>
      </c>
    </row>
    <row r="738" spans="1:23" x14ac:dyDescent="0.2">
      <c r="A738" s="1" t="s">
        <v>158</v>
      </c>
      <c r="B738" s="1" t="s">
        <v>158</v>
      </c>
      <c r="E738">
        <v>1</v>
      </c>
      <c r="H738" s="8">
        <f>IFERROR(IF(SEARCH(_xlfn.UNICHAR(64335),data[[#This Row],[huntington_115_gt]])&gt;0,1,0),0)</f>
        <v>0</v>
      </c>
      <c r="I738">
        <f>LEN(data[[#This Row],[control]])</f>
        <v>2</v>
      </c>
      <c r="J738">
        <f>IF(data[[#This Row],[calc_ocr]]=data[[#This Row],[control]],0,1)</f>
        <v>0</v>
      </c>
      <c r="K738" t="s">
        <v>158</v>
      </c>
      <c r="L738" t="s">
        <v>158</v>
      </c>
      <c r="M738">
        <v>1</v>
      </c>
      <c r="R738">
        <v>436</v>
      </c>
      <c r="S738">
        <v>71</v>
      </c>
      <c r="T738">
        <f>SUM(data[[#This Row],[heb]:[other]])</f>
        <v>1</v>
      </c>
    </row>
    <row r="739" spans="1:23" x14ac:dyDescent="0.2">
      <c r="A739" s="1" t="s">
        <v>626</v>
      </c>
      <c r="B739" s="1" t="s">
        <v>627</v>
      </c>
      <c r="C739" s="5" t="s">
        <v>15</v>
      </c>
      <c r="E739">
        <v>1</v>
      </c>
      <c r="H739" s="8">
        <f>IFERROR(IF(SEARCH(_xlfn.UNICHAR(64335),data[[#This Row],[huntington_115_gt]])&gt;0,1,0),0)</f>
        <v>0</v>
      </c>
      <c r="I739">
        <f>LEN(data[[#This Row],[control]])</f>
        <v>4</v>
      </c>
      <c r="J739">
        <f>IF(data[[#This Row],[calc_ocr]]=data[[#This Row],[control]],0,1)</f>
        <v>1</v>
      </c>
      <c r="K739" t="s">
        <v>627</v>
      </c>
      <c r="L739" t="s">
        <v>1417</v>
      </c>
      <c r="M739">
        <v>1</v>
      </c>
      <c r="N739">
        <v>1</v>
      </c>
      <c r="O739" s="27" t="s">
        <v>1485</v>
      </c>
      <c r="P739" t="s">
        <v>1623</v>
      </c>
      <c r="Q739" t="s">
        <v>1719</v>
      </c>
      <c r="R739">
        <v>436</v>
      </c>
      <c r="S739">
        <v>72</v>
      </c>
      <c r="T739">
        <f>SUM(data[[#This Row],[heb]:[other]])</f>
        <v>1</v>
      </c>
    </row>
    <row r="740" spans="1:23" x14ac:dyDescent="0.2">
      <c r="A740" s="1" t="s">
        <v>113</v>
      </c>
      <c r="B740" s="1" t="s">
        <v>1319</v>
      </c>
      <c r="C740" s="6" t="s">
        <v>49</v>
      </c>
      <c r="E740">
        <v>1</v>
      </c>
      <c r="H740" s="8">
        <f>IFERROR(IF(SEARCH(_xlfn.UNICHAR(64335),data[[#This Row],[huntington_115_gt]])&gt;0,1,0),0)</f>
        <v>1</v>
      </c>
      <c r="I740">
        <f>LEN(data[[#This Row],[control]])</f>
        <v>5</v>
      </c>
      <c r="J740">
        <f>IF(data[[#This Row],[calc_ocr]]=data[[#This Row],[control]],0,1)</f>
        <v>1</v>
      </c>
      <c r="K740" t="s">
        <v>1319</v>
      </c>
      <c r="L740" t="s">
        <v>113</v>
      </c>
      <c r="M740">
        <v>1</v>
      </c>
      <c r="N740">
        <v>1</v>
      </c>
      <c r="O740" s="27" t="s">
        <v>1485</v>
      </c>
      <c r="P740" t="s">
        <v>1481</v>
      </c>
      <c r="Q740" t="s">
        <v>1529</v>
      </c>
      <c r="R740">
        <v>436</v>
      </c>
      <c r="S740">
        <v>73</v>
      </c>
      <c r="T740">
        <f>SUM(data[[#This Row],[heb]:[other]])</f>
        <v>1</v>
      </c>
      <c r="V740" s="32" t="s">
        <v>1624</v>
      </c>
    </row>
    <row r="741" spans="1:23" ht="25.5" x14ac:dyDescent="0.2">
      <c r="A741" s="1" t="s">
        <v>628</v>
      </c>
      <c r="B741" s="1" t="s">
        <v>629</v>
      </c>
      <c r="C741" s="5" t="s">
        <v>15</v>
      </c>
      <c r="E741">
        <v>1</v>
      </c>
      <c r="H741" s="8">
        <f>IFERROR(IF(SEARCH(_xlfn.UNICHAR(64335),data[[#This Row],[huntington_115_gt]])&gt;0,1,0),0)</f>
        <v>0</v>
      </c>
      <c r="I741">
        <f>LEN(data[[#This Row],[control]])</f>
        <v>6</v>
      </c>
      <c r="J741">
        <f>IF(data[[#This Row],[calc_ocr]]=data[[#This Row],[control]],0,1)</f>
        <v>1</v>
      </c>
      <c r="K741" t="s">
        <v>629</v>
      </c>
      <c r="L741" t="s">
        <v>628</v>
      </c>
      <c r="M741">
        <v>1</v>
      </c>
      <c r="N741">
        <v>1</v>
      </c>
      <c r="O741" s="27" t="s">
        <v>1484</v>
      </c>
      <c r="P741" t="s">
        <v>1490</v>
      </c>
      <c r="Q741" t="s">
        <v>1625</v>
      </c>
      <c r="R741">
        <v>436</v>
      </c>
      <c r="S741">
        <v>74</v>
      </c>
      <c r="T741">
        <f>SUM(data[[#This Row],[heb]:[other]])</f>
        <v>1</v>
      </c>
    </row>
    <row r="742" spans="1:23" x14ac:dyDescent="0.2">
      <c r="A742" s="1" t="s">
        <v>630</v>
      </c>
      <c r="B742" s="1" t="s">
        <v>630</v>
      </c>
      <c r="E742">
        <v>1</v>
      </c>
      <c r="H742" s="8">
        <f>IFERROR(IF(SEARCH(_xlfn.UNICHAR(64335),data[[#This Row],[huntington_115_gt]])&gt;0,1,0),0)</f>
        <v>0</v>
      </c>
      <c r="I742">
        <f>LEN(data[[#This Row],[control]])</f>
        <v>5</v>
      </c>
      <c r="J742">
        <f>IF(data[[#This Row],[calc_ocr]]=data[[#This Row],[control]],0,1)</f>
        <v>0</v>
      </c>
      <c r="K742" t="s">
        <v>630</v>
      </c>
      <c r="L742" t="s">
        <v>630</v>
      </c>
      <c r="M742">
        <v>1</v>
      </c>
      <c r="R742">
        <v>436</v>
      </c>
      <c r="S742">
        <v>75</v>
      </c>
      <c r="T742">
        <f>SUM(data[[#This Row],[heb]:[other]])</f>
        <v>1</v>
      </c>
    </row>
    <row r="743" spans="1:23" x14ac:dyDescent="0.2">
      <c r="A743" s="1" t="s">
        <v>419</v>
      </c>
      <c r="B743" s="4" t="s">
        <v>631</v>
      </c>
      <c r="C743" s="5" t="s">
        <v>15</v>
      </c>
      <c r="F743">
        <v>1</v>
      </c>
      <c r="H743" s="8">
        <f>IFERROR(IF(SEARCH(_xlfn.UNICHAR(64335),data[[#This Row],[huntington_115_gt]])&gt;0,1,0),0)</f>
        <v>0</v>
      </c>
      <c r="I743">
        <f>LEN(data[[#This Row],[control]])</f>
        <v>2</v>
      </c>
      <c r="J743">
        <f>IF(data[[#This Row],[calc_ocr]]=data[[#This Row],[control]],0,1)</f>
        <v>1</v>
      </c>
      <c r="K743" t="s">
        <v>631</v>
      </c>
      <c r="L743" t="s">
        <v>419</v>
      </c>
      <c r="M743">
        <v>1</v>
      </c>
      <c r="N743">
        <v>1</v>
      </c>
      <c r="O743" s="27" t="s">
        <v>1573</v>
      </c>
      <c r="P743" t="s">
        <v>1481</v>
      </c>
      <c r="Q743" t="s">
        <v>1735</v>
      </c>
      <c r="R743">
        <v>436</v>
      </c>
      <c r="S743">
        <v>76</v>
      </c>
      <c r="T743">
        <f>SUM(data[[#This Row],[heb]:[other]])</f>
        <v>1</v>
      </c>
      <c r="V743" s="27" t="s">
        <v>1366</v>
      </c>
    </row>
    <row r="744" spans="1:23" x14ac:dyDescent="0.2">
      <c r="A744" s="1" t="s">
        <v>94</v>
      </c>
      <c r="B744" s="1" t="s">
        <v>94</v>
      </c>
      <c r="E744">
        <v>1</v>
      </c>
      <c r="H744" s="8">
        <f>IFERROR(IF(SEARCH(_xlfn.UNICHAR(64335),data[[#This Row],[huntington_115_gt]])&gt;0,1,0),0)</f>
        <v>0</v>
      </c>
      <c r="I744">
        <f>LEN(data[[#This Row],[control]])</f>
        <v>5</v>
      </c>
      <c r="J744">
        <f>IF(data[[#This Row],[calc_ocr]]=data[[#This Row],[control]],0,1)</f>
        <v>0</v>
      </c>
      <c r="K744" t="s">
        <v>94</v>
      </c>
      <c r="L744" t="s">
        <v>94</v>
      </c>
      <c r="M744">
        <v>1</v>
      </c>
      <c r="R744">
        <v>436</v>
      </c>
      <c r="S744">
        <v>77</v>
      </c>
      <c r="T744">
        <f>SUM(data[[#This Row],[heb]:[other]])</f>
        <v>1</v>
      </c>
    </row>
    <row r="745" spans="1:23" s="18" customFormat="1" x14ac:dyDescent="0.2">
      <c r="A745" s="17" t="s">
        <v>632</v>
      </c>
      <c r="B745" s="17" t="s">
        <v>1322</v>
      </c>
      <c r="C745" s="18" t="s">
        <v>49</v>
      </c>
      <c r="E745" s="18">
        <v>1</v>
      </c>
      <c r="H745" s="19">
        <f>IFERROR(IF(SEARCH(_xlfn.UNICHAR(64335),data[[#This Row],[huntington_115_gt]])&gt;0,1,0),0)</f>
        <v>1</v>
      </c>
      <c r="I745" s="18">
        <f>LEN(data[[#This Row],[control]])</f>
        <v>7</v>
      </c>
      <c r="J745">
        <f>IF(data[[#This Row],[calc_ocr]]=data[[#This Row],[control]],0,1)</f>
        <v>1</v>
      </c>
      <c r="K745" s="18" t="s">
        <v>1322</v>
      </c>
      <c r="L745" t="s">
        <v>1456</v>
      </c>
      <c r="M745" s="18">
        <v>2</v>
      </c>
      <c r="N745" s="18">
        <v>1</v>
      </c>
      <c r="O745" s="29" t="s">
        <v>1485</v>
      </c>
      <c r="P745" s="18" t="s">
        <v>1481</v>
      </c>
      <c r="Q745" s="18" t="s">
        <v>1489</v>
      </c>
      <c r="R745" s="18">
        <v>436</v>
      </c>
      <c r="S745" s="18">
        <v>78</v>
      </c>
      <c r="T745" s="18">
        <f>SUM(data[[#This Row],[heb]:[other]])</f>
        <v>1</v>
      </c>
      <c r="V745" s="29" t="s">
        <v>1626</v>
      </c>
      <c r="W745" s="29"/>
    </row>
    <row r="746" spans="1:23" x14ac:dyDescent="0.2">
      <c r="A746" s="1" t="s">
        <v>99</v>
      </c>
      <c r="B746" s="1" t="s">
        <v>99</v>
      </c>
      <c r="E746">
        <v>1</v>
      </c>
      <c r="H746" s="8">
        <f>IFERROR(IF(SEARCH(_xlfn.UNICHAR(64335),data[[#This Row],[huntington_115_gt]])&gt;0,1,0),0)</f>
        <v>0</v>
      </c>
      <c r="I746">
        <f>LEN(data[[#This Row],[control]])</f>
        <v>3</v>
      </c>
      <c r="J746">
        <f>IF(data[[#This Row],[calc_ocr]]=data[[#This Row],[control]],0,1)</f>
        <v>0</v>
      </c>
      <c r="K746" t="s">
        <v>99</v>
      </c>
      <c r="L746" t="s">
        <v>99</v>
      </c>
      <c r="M746">
        <v>1</v>
      </c>
      <c r="R746">
        <v>436</v>
      </c>
      <c r="S746">
        <v>79</v>
      </c>
      <c r="T746">
        <f>SUM(data[[#This Row],[heb]:[other]])</f>
        <v>1</v>
      </c>
    </row>
    <row r="747" spans="1:23" x14ac:dyDescent="0.2">
      <c r="A747" s="1" t="s">
        <v>188</v>
      </c>
      <c r="B747" s="1" t="s">
        <v>188</v>
      </c>
      <c r="E747">
        <v>1</v>
      </c>
      <c r="H747" s="8">
        <f>IFERROR(IF(SEARCH(_xlfn.UNICHAR(64335),data[[#This Row],[huntington_115_gt]])&gt;0,1,0),0)</f>
        <v>0</v>
      </c>
      <c r="I747">
        <f>LEN(data[[#This Row],[control]])</f>
        <v>3</v>
      </c>
      <c r="J747">
        <f>IF(data[[#This Row],[calc_ocr]]=data[[#This Row],[control]],0,1)</f>
        <v>0</v>
      </c>
      <c r="K747" t="s">
        <v>188</v>
      </c>
      <c r="L747" t="s">
        <v>188</v>
      </c>
      <c r="M747">
        <v>1</v>
      </c>
      <c r="R747">
        <v>436</v>
      </c>
      <c r="S747">
        <v>80</v>
      </c>
      <c r="T747">
        <f>SUM(data[[#This Row],[heb]:[other]])</f>
        <v>1</v>
      </c>
    </row>
    <row r="748" spans="1:23" x14ac:dyDescent="0.2">
      <c r="A748" s="1" t="s">
        <v>633</v>
      </c>
      <c r="B748" s="1" t="s">
        <v>1320</v>
      </c>
      <c r="C748" s="6" t="s">
        <v>49</v>
      </c>
      <c r="E748">
        <v>1</v>
      </c>
      <c r="H748" s="8">
        <f>IFERROR(IF(SEARCH(_xlfn.UNICHAR(64335),data[[#This Row],[huntington_115_gt]])&gt;0,1,0),0)</f>
        <v>1</v>
      </c>
      <c r="I748">
        <f>LEN(data[[#This Row],[control]])</f>
        <v>5</v>
      </c>
      <c r="J748">
        <v>0</v>
      </c>
      <c r="K748" t="s">
        <v>1320</v>
      </c>
      <c r="L748" t="s">
        <v>1320</v>
      </c>
      <c r="M748">
        <v>2</v>
      </c>
      <c r="R748">
        <v>436</v>
      </c>
      <c r="S748">
        <v>81</v>
      </c>
      <c r="T748">
        <f>SUM(data[[#This Row],[heb]:[other]])</f>
        <v>1</v>
      </c>
    </row>
    <row r="749" spans="1:23" ht="25.5" x14ac:dyDescent="0.2">
      <c r="A749" s="1" t="s">
        <v>1321</v>
      </c>
      <c r="B749" s="1" t="s">
        <v>635</v>
      </c>
      <c r="C749" s="6" t="s">
        <v>49</v>
      </c>
      <c r="E749">
        <v>1</v>
      </c>
      <c r="H749" s="8">
        <f>IFERROR(IF(SEARCH(_xlfn.UNICHAR(64335),data[[#This Row],[huntington_115_gt]])&gt;0,1,0),0)</f>
        <v>0</v>
      </c>
      <c r="I749">
        <f>LEN(data[[#This Row],[control]])</f>
        <v>5</v>
      </c>
      <c r="J749">
        <f>IF(data[[#This Row],[calc_ocr]]=data[[#This Row],[control]],0,1)</f>
        <v>1</v>
      </c>
      <c r="K749" t="s">
        <v>635</v>
      </c>
      <c r="L749" t="s">
        <v>1321</v>
      </c>
      <c r="M749">
        <v>2</v>
      </c>
      <c r="N749">
        <v>1</v>
      </c>
      <c r="O749" s="27" t="s">
        <v>1485</v>
      </c>
      <c r="P749" t="s">
        <v>1556</v>
      </c>
      <c r="Q749" t="s">
        <v>1597</v>
      </c>
      <c r="R749">
        <v>436</v>
      </c>
      <c r="S749">
        <v>82</v>
      </c>
      <c r="T749">
        <f>SUM(data[[#This Row],[heb]:[other]])</f>
        <v>1</v>
      </c>
      <c r="V749" s="27" t="s">
        <v>1627</v>
      </c>
    </row>
    <row r="750" spans="1:23" x14ac:dyDescent="0.2">
      <c r="A750" s="1" t="s">
        <v>636</v>
      </c>
      <c r="B750" s="4" t="s">
        <v>637</v>
      </c>
      <c r="C750" s="5" t="s">
        <v>15</v>
      </c>
      <c r="E750">
        <v>1</v>
      </c>
      <c r="H750" s="8">
        <f>IFERROR(IF(SEARCH(_xlfn.UNICHAR(64335),data[[#This Row],[huntington_115_gt]])&gt;0,1,0),0)</f>
        <v>1</v>
      </c>
      <c r="I750">
        <f>LEN(data[[#This Row],[control]])</f>
        <v>4</v>
      </c>
      <c r="J750">
        <f>IF(data[[#This Row],[calc_ocr]]=data[[#This Row],[control]],0,1)</f>
        <v>1</v>
      </c>
      <c r="K750" t="s">
        <v>637</v>
      </c>
      <c r="L750" t="s">
        <v>636</v>
      </c>
      <c r="M750">
        <v>1</v>
      </c>
      <c r="N750">
        <v>1</v>
      </c>
      <c r="O750" s="27" t="s">
        <v>1483</v>
      </c>
      <c r="P750" t="s">
        <v>1490</v>
      </c>
      <c r="Q750" t="s">
        <v>1628</v>
      </c>
      <c r="R750">
        <v>436</v>
      </c>
      <c r="S750">
        <v>83</v>
      </c>
      <c r="T750">
        <f>SUM(data[[#This Row],[heb]:[other]])</f>
        <v>1</v>
      </c>
      <c r="V750" s="27" t="s">
        <v>1629</v>
      </c>
      <c r="W750" s="27">
        <v>1</v>
      </c>
    </row>
    <row r="751" spans="1:23" x14ac:dyDescent="0.2">
      <c r="A751" s="1" t="s">
        <v>26</v>
      </c>
      <c r="B751" s="1" t="s">
        <v>26</v>
      </c>
      <c r="F751">
        <v>1</v>
      </c>
      <c r="H751" s="8">
        <f>IFERROR(IF(SEARCH(_xlfn.UNICHAR(64335),data[[#This Row],[huntington_115_gt]])&gt;0,1,0),0)</f>
        <v>0</v>
      </c>
      <c r="I751">
        <f>LEN(data[[#This Row],[control]])</f>
        <v>2</v>
      </c>
      <c r="J751">
        <f>IF(data[[#This Row],[calc_ocr]]=data[[#This Row],[control]],0,1)</f>
        <v>0</v>
      </c>
      <c r="K751" t="s">
        <v>26</v>
      </c>
      <c r="L751" t="s">
        <v>26</v>
      </c>
      <c r="M751">
        <v>1</v>
      </c>
      <c r="R751">
        <v>436</v>
      </c>
      <c r="S751">
        <v>84</v>
      </c>
      <c r="T751">
        <f>SUM(data[[#This Row],[heb]:[other]])</f>
        <v>1</v>
      </c>
    </row>
    <row r="752" spans="1:23" x14ac:dyDescent="0.2">
      <c r="A752" s="1" t="s">
        <v>188</v>
      </c>
      <c r="B752" s="1" t="s">
        <v>188</v>
      </c>
      <c r="E752">
        <v>1</v>
      </c>
      <c r="H752" s="8">
        <f>IFERROR(IF(SEARCH(_xlfn.UNICHAR(64335),data[[#This Row],[huntington_115_gt]])&gt;0,1,0),0)</f>
        <v>0</v>
      </c>
      <c r="I752">
        <f>LEN(data[[#This Row],[control]])</f>
        <v>3</v>
      </c>
      <c r="J752">
        <f>IF(data[[#This Row],[calc_ocr]]=data[[#This Row],[control]],0,1)</f>
        <v>0</v>
      </c>
      <c r="K752" t="s">
        <v>188</v>
      </c>
      <c r="L752" t="s">
        <v>188</v>
      </c>
      <c r="M752">
        <v>1</v>
      </c>
      <c r="R752">
        <v>436</v>
      </c>
      <c r="S752">
        <v>85</v>
      </c>
      <c r="T752">
        <f>SUM(data[[#This Row],[heb]:[other]])</f>
        <v>1</v>
      </c>
    </row>
    <row r="753" spans="1:23" x14ac:dyDescent="0.2">
      <c r="A753" s="1" t="s">
        <v>2</v>
      </c>
      <c r="B753" s="7"/>
      <c r="C753" s="3" t="s">
        <v>34</v>
      </c>
      <c r="F753">
        <v>1</v>
      </c>
      <c r="H753" s="8">
        <f>IFERROR(IF(SEARCH(_xlfn.UNICHAR(64335),data[[#This Row],[huntington_115_gt]])&gt;0,1,0),0)</f>
        <v>1</v>
      </c>
      <c r="I753">
        <f>LEN(data[[#This Row],[control]])</f>
        <v>1</v>
      </c>
      <c r="J753">
        <f>IF(data[[#This Row],[calc_ocr]]=data[[#This Row],[control]],0,1)</f>
        <v>1</v>
      </c>
      <c r="K753">
        <v>0</v>
      </c>
      <c r="L753" t="s">
        <v>2</v>
      </c>
      <c r="M753">
        <v>1</v>
      </c>
      <c r="N753">
        <v>1</v>
      </c>
      <c r="O753" s="27" t="s">
        <v>1573</v>
      </c>
      <c r="P753" t="s">
        <v>1478</v>
      </c>
      <c r="Q753" t="s">
        <v>1366</v>
      </c>
      <c r="R753">
        <v>436</v>
      </c>
      <c r="S753">
        <v>86</v>
      </c>
      <c r="T753">
        <f>SUM(data[[#This Row],[heb]:[other]])</f>
        <v>1</v>
      </c>
      <c r="W753" s="27">
        <v>1</v>
      </c>
    </row>
    <row r="754" spans="1:23" x14ac:dyDescent="0.2">
      <c r="A754" s="1" t="s">
        <v>638</v>
      </c>
      <c r="B754" s="1" t="s">
        <v>638</v>
      </c>
      <c r="E754">
        <v>1</v>
      </c>
      <c r="H754" s="8">
        <f>IFERROR(IF(SEARCH(_xlfn.UNICHAR(64335),data[[#This Row],[huntington_115_gt]])&gt;0,1,0),0)</f>
        <v>0</v>
      </c>
      <c r="I754">
        <f>LEN(data[[#This Row],[control]])</f>
        <v>3</v>
      </c>
      <c r="J754">
        <f>IF(data[[#This Row],[calc_ocr]]=data[[#This Row],[control]],0,1)</f>
        <v>0</v>
      </c>
      <c r="K754" t="s">
        <v>638</v>
      </c>
      <c r="L754" t="s">
        <v>638</v>
      </c>
      <c r="M754">
        <v>1</v>
      </c>
      <c r="R754">
        <v>436</v>
      </c>
      <c r="S754">
        <v>87</v>
      </c>
      <c r="T754">
        <f>SUM(data[[#This Row],[heb]:[other]])</f>
        <v>1</v>
      </c>
    </row>
    <row r="755" spans="1:23" x14ac:dyDescent="0.2">
      <c r="A755" s="1" t="s">
        <v>6</v>
      </c>
      <c r="B755" s="1" t="s">
        <v>6</v>
      </c>
      <c r="F755">
        <v>1</v>
      </c>
      <c r="H755" s="8">
        <f>IFERROR(IF(SEARCH(_xlfn.UNICHAR(64335),data[[#This Row],[huntington_115_gt]])&gt;0,1,0),0)</f>
        <v>0</v>
      </c>
      <c r="I755">
        <f>LEN(data[[#This Row],[control]])</f>
        <v>2</v>
      </c>
      <c r="J755">
        <f>IF(data[[#This Row],[calc_ocr]]=data[[#This Row],[control]],0,1)</f>
        <v>0</v>
      </c>
      <c r="K755" t="s">
        <v>6</v>
      </c>
      <c r="L755" t="s">
        <v>6</v>
      </c>
      <c r="M755">
        <v>1</v>
      </c>
      <c r="R755">
        <v>436</v>
      </c>
      <c r="S755">
        <v>88</v>
      </c>
      <c r="T755">
        <f>SUM(data[[#This Row],[heb]:[other]])</f>
        <v>1</v>
      </c>
    </row>
    <row r="756" spans="1:23" x14ac:dyDescent="0.2">
      <c r="A756" s="1" t="s">
        <v>639</v>
      </c>
      <c r="B756" s="1" t="s">
        <v>639</v>
      </c>
      <c r="F756">
        <v>1</v>
      </c>
      <c r="H756" s="8">
        <f>IFERROR(IF(SEARCH(_xlfn.UNICHAR(64335),data[[#This Row],[huntington_115_gt]])&gt;0,1,0),0)</f>
        <v>0</v>
      </c>
      <c r="I756">
        <f>LEN(data[[#This Row],[control]])</f>
        <v>4</v>
      </c>
      <c r="J756">
        <f>IF(data[[#This Row],[calc_ocr]]=data[[#This Row],[control]],0,1)</f>
        <v>0</v>
      </c>
      <c r="K756" t="s">
        <v>639</v>
      </c>
      <c r="L756" t="s">
        <v>639</v>
      </c>
      <c r="M756">
        <v>1</v>
      </c>
      <c r="R756">
        <v>436</v>
      </c>
      <c r="S756">
        <v>89</v>
      </c>
      <c r="T756">
        <f>SUM(data[[#This Row],[heb]:[other]])</f>
        <v>1</v>
      </c>
    </row>
    <row r="757" spans="1:23" x14ac:dyDescent="0.2">
      <c r="A757" s="1" t="s">
        <v>640</v>
      </c>
      <c r="B757" s="1" t="s">
        <v>640</v>
      </c>
      <c r="F757">
        <v>1</v>
      </c>
      <c r="H757" s="8">
        <f>IFERROR(IF(SEARCH(_xlfn.UNICHAR(64335),data[[#This Row],[huntington_115_gt]])&gt;0,1,0),0)</f>
        <v>0</v>
      </c>
      <c r="I757">
        <f>LEN(data[[#This Row],[control]])</f>
        <v>4</v>
      </c>
      <c r="J757">
        <f>IF(data[[#This Row],[calc_ocr]]=data[[#This Row],[control]],0,1)</f>
        <v>0</v>
      </c>
      <c r="K757" t="s">
        <v>640</v>
      </c>
      <c r="L757" t="s">
        <v>640</v>
      </c>
      <c r="M757">
        <v>1</v>
      </c>
      <c r="R757">
        <v>436</v>
      </c>
      <c r="S757">
        <v>90</v>
      </c>
      <c r="T757">
        <f>SUM(data[[#This Row],[heb]:[other]])</f>
        <v>1</v>
      </c>
    </row>
    <row r="758" spans="1:23" x14ac:dyDescent="0.2">
      <c r="A758" s="1" t="s">
        <v>641</v>
      </c>
      <c r="B758" s="1" t="s">
        <v>641</v>
      </c>
      <c r="E758">
        <v>1</v>
      </c>
      <c r="H758" s="8">
        <f>IFERROR(IF(SEARCH(_xlfn.UNICHAR(64335),data[[#This Row],[huntington_115_gt]])&gt;0,1,0),0)</f>
        <v>0</v>
      </c>
      <c r="I758">
        <f>LEN(data[[#This Row],[control]])</f>
        <v>7</v>
      </c>
      <c r="J758">
        <f>IF(data[[#This Row],[calc_ocr]]=data[[#This Row],[control]],0,1)</f>
        <v>0</v>
      </c>
      <c r="K758" t="s">
        <v>641</v>
      </c>
      <c r="L758" t="s">
        <v>641</v>
      </c>
      <c r="M758">
        <v>1</v>
      </c>
      <c r="R758">
        <v>436</v>
      </c>
      <c r="S758">
        <v>91</v>
      </c>
      <c r="T758">
        <f>SUM(data[[#This Row],[heb]:[other]])</f>
        <v>1</v>
      </c>
    </row>
    <row r="759" spans="1:23" x14ac:dyDescent="0.2">
      <c r="A759" s="1" t="s">
        <v>642</v>
      </c>
      <c r="B759" s="4" t="s">
        <v>643</v>
      </c>
      <c r="C759" s="6" t="s">
        <v>49</v>
      </c>
      <c r="E759">
        <v>1</v>
      </c>
      <c r="H759" s="8">
        <f>IFERROR(IF(SEARCH(_xlfn.UNICHAR(64335),data[[#This Row],[huntington_115_gt]])&gt;0,1,0),0)</f>
        <v>0</v>
      </c>
      <c r="I759">
        <f>LEN(data[[#This Row],[control]])</f>
        <v>5</v>
      </c>
      <c r="J759">
        <v>0</v>
      </c>
      <c r="K759" t="s">
        <v>643</v>
      </c>
      <c r="L759" t="s">
        <v>643</v>
      </c>
      <c r="M759">
        <v>1</v>
      </c>
      <c r="R759">
        <v>436</v>
      </c>
      <c r="S759">
        <v>92</v>
      </c>
      <c r="T759">
        <f>SUM(data[[#This Row],[heb]:[other]])</f>
        <v>1</v>
      </c>
    </row>
    <row r="760" spans="1:23" x14ac:dyDescent="0.2">
      <c r="A760" s="1" t="s">
        <v>644</v>
      </c>
      <c r="B760" s="1" t="s">
        <v>644</v>
      </c>
      <c r="E760">
        <v>1</v>
      </c>
      <c r="H760" s="8">
        <f>IFERROR(IF(SEARCH(_xlfn.UNICHAR(64335),data[[#This Row],[huntington_115_gt]])&gt;0,1,0),0)</f>
        <v>0</v>
      </c>
      <c r="I760">
        <f>LEN(data[[#This Row],[control]])</f>
        <v>7</v>
      </c>
      <c r="J760">
        <f>IF(data[[#This Row],[calc_ocr]]=data[[#This Row],[control]],0,1)</f>
        <v>0</v>
      </c>
      <c r="K760" t="s">
        <v>644</v>
      </c>
      <c r="L760" t="s">
        <v>644</v>
      </c>
      <c r="M760">
        <v>1</v>
      </c>
      <c r="R760">
        <v>436</v>
      </c>
      <c r="S760">
        <v>93</v>
      </c>
      <c r="T760">
        <f>SUM(data[[#This Row],[heb]:[other]])</f>
        <v>1</v>
      </c>
    </row>
    <row r="761" spans="1:23" x14ac:dyDescent="0.2">
      <c r="A761" s="1" t="s">
        <v>68</v>
      </c>
      <c r="B761" s="1" t="s">
        <v>68</v>
      </c>
      <c r="F761">
        <v>1</v>
      </c>
      <c r="H761" s="8">
        <f>IFERROR(IF(SEARCH(_xlfn.UNICHAR(64335),data[[#This Row],[huntington_115_gt]])&gt;0,1,0),0)</f>
        <v>1</v>
      </c>
      <c r="I761">
        <f>LEN(data[[#This Row],[control]])</f>
        <v>2</v>
      </c>
      <c r="J761">
        <f>IF(data[[#This Row],[calc_ocr]]=data[[#This Row],[control]],0,1)</f>
        <v>0</v>
      </c>
      <c r="K761" t="s">
        <v>68</v>
      </c>
      <c r="L761" t="s">
        <v>68</v>
      </c>
      <c r="M761">
        <v>1</v>
      </c>
      <c r="R761">
        <v>436</v>
      </c>
      <c r="S761">
        <v>94</v>
      </c>
      <c r="T761">
        <f>SUM(data[[#This Row],[heb]:[other]])</f>
        <v>1</v>
      </c>
    </row>
    <row r="762" spans="1:23" ht="38.25" x14ac:dyDescent="0.2">
      <c r="A762" s="1" t="s">
        <v>645</v>
      </c>
      <c r="B762" s="1" t="s">
        <v>646</v>
      </c>
      <c r="C762" s="5" t="s">
        <v>15</v>
      </c>
      <c r="E762">
        <v>1</v>
      </c>
      <c r="H762" s="8">
        <f>IFERROR(IF(SEARCH(_xlfn.UNICHAR(64335),data[[#This Row],[huntington_115_gt]])&gt;0,1,0),0)</f>
        <v>0</v>
      </c>
      <c r="I762">
        <f>LEN(data[[#This Row],[control]])</f>
        <v>3</v>
      </c>
      <c r="J762">
        <f>IF(data[[#This Row],[calc_ocr]]=data[[#This Row],[control]],0,1)</f>
        <v>1</v>
      </c>
      <c r="K762" t="s">
        <v>646</v>
      </c>
      <c r="L762" t="s">
        <v>1418</v>
      </c>
      <c r="M762">
        <v>1</v>
      </c>
      <c r="N762">
        <v>1</v>
      </c>
      <c r="O762" s="27" t="s">
        <v>1485</v>
      </c>
      <c r="P762" t="s">
        <v>1478</v>
      </c>
      <c r="Q762" t="s">
        <v>1630</v>
      </c>
      <c r="R762">
        <v>436</v>
      </c>
      <c r="S762">
        <v>95</v>
      </c>
      <c r="T762">
        <f>SUM(data[[#This Row],[heb]:[other]])</f>
        <v>1</v>
      </c>
      <c r="V762" s="29" t="s">
        <v>1631</v>
      </c>
      <c r="W762" s="27">
        <v>1</v>
      </c>
    </row>
    <row r="763" spans="1:23" x14ac:dyDescent="0.2">
      <c r="A763" s="1" t="s">
        <v>16</v>
      </c>
      <c r="B763" s="4" t="s">
        <v>459</v>
      </c>
      <c r="C763" s="6" t="s">
        <v>49</v>
      </c>
      <c r="D763">
        <v>1</v>
      </c>
      <c r="H763" s="8">
        <f>IFERROR(IF(SEARCH(_xlfn.UNICHAR(64335),data[[#This Row],[huntington_115_gt]])&gt;0,1,0),0)</f>
        <v>1</v>
      </c>
      <c r="I763">
        <f>LEN(data[[#This Row],[control]])</f>
        <v>3</v>
      </c>
      <c r="J763">
        <v>0</v>
      </c>
      <c r="K763" t="s">
        <v>459</v>
      </c>
      <c r="L763" t="s">
        <v>459</v>
      </c>
      <c r="M763">
        <v>1</v>
      </c>
      <c r="R763">
        <v>436</v>
      </c>
      <c r="S763">
        <v>96</v>
      </c>
      <c r="T763">
        <f>SUM(data[[#This Row],[heb]:[other]])</f>
        <v>1</v>
      </c>
    </row>
    <row r="764" spans="1:23" x14ac:dyDescent="0.2">
      <c r="A764" s="1" t="s">
        <v>647</v>
      </c>
      <c r="B764" s="1" t="s">
        <v>647</v>
      </c>
      <c r="E764">
        <v>1</v>
      </c>
      <c r="H764" s="8">
        <f>IFERROR(IF(SEARCH(_xlfn.UNICHAR(64335),data[[#This Row],[huntington_115_gt]])&gt;0,1,0),0)</f>
        <v>0</v>
      </c>
      <c r="I764">
        <f>LEN(data[[#This Row],[control]])</f>
        <v>3</v>
      </c>
      <c r="J764">
        <f>IF(data[[#This Row],[calc_ocr]]=data[[#This Row],[control]],0,1)</f>
        <v>0</v>
      </c>
      <c r="K764" t="s">
        <v>647</v>
      </c>
      <c r="L764" t="s">
        <v>647</v>
      </c>
      <c r="M764">
        <v>1</v>
      </c>
      <c r="R764">
        <v>436</v>
      </c>
      <c r="S764">
        <v>97</v>
      </c>
      <c r="T764">
        <f>SUM(data[[#This Row],[heb]:[other]])</f>
        <v>1</v>
      </c>
    </row>
    <row r="765" spans="1:23" x14ac:dyDescent="0.2">
      <c r="A765" s="1" t="s">
        <v>16</v>
      </c>
      <c r="B765" s="1" t="s">
        <v>16</v>
      </c>
      <c r="D765">
        <v>1</v>
      </c>
      <c r="H765" s="8">
        <f>IFERROR(IF(SEARCH(_xlfn.UNICHAR(64335),data[[#This Row],[huntington_115_gt]])&gt;0,1,0),0)</f>
        <v>1</v>
      </c>
      <c r="I765">
        <f>LEN(data[[#This Row],[control]])</f>
        <v>2</v>
      </c>
      <c r="J765">
        <f>IF(data[[#This Row],[calc_ocr]]=data[[#This Row],[control]],0,1)</f>
        <v>0</v>
      </c>
      <c r="K765" t="s">
        <v>16</v>
      </c>
      <c r="L765" t="s">
        <v>16</v>
      </c>
      <c r="M765">
        <v>1</v>
      </c>
      <c r="R765">
        <v>436</v>
      </c>
      <c r="S765">
        <v>98</v>
      </c>
      <c r="T765">
        <f>SUM(data[[#This Row],[heb]:[other]])</f>
        <v>1</v>
      </c>
    </row>
    <row r="766" spans="1:23" x14ac:dyDescent="0.2">
      <c r="A766" s="1" t="s">
        <v>648</v>
      </c>
      <c r="B766" s="1" t="s">
        <v>649</v>
      </c>
      <c r="C766" s="2" t="s">
        <v>5</v>
      </c>
      <c r="E766">
        <v>1</v>
      </c>
      <c r="H766" s="8">
        <f>IFERROR(IF(SEARCH(_xlfn.UNICHAR(64335),data[[#This Row],[huntington_115_gt]])&gt;0,1,0),0)</f>
        <v>0</v>
      </c>
      <c r="I766">
        <f>LEN(data[[#This Row],[control]])</f>
        <v>5</v>
      </c>
      <c r="J766">
        <f>IF(data[[#This Row],[calc_ocr]]=data[[#This Row],[control]],0,1)</f>
        <v>0</v>
      </c>
      <c r="K766" t="s">
        <v>649</v>
      </c>
      <c r="L766" t="s">
        <v>649</v>
      </c>
      <c r="M766">
        <v>1</v>
      </c>
      <c r="R766">
        <v>436</v>
      </c>
      <c r="S766">
        <v>99</v>
      </c>
      <c r="T766">
        <f>SUM(data[[#This Row],[heb]:[other]])</f>
        <v>1</v>
      </c>
    </row>
    <row r="767" spans="1:23" x14ac:dyDescent="0.2">
      <c r="A767" s="1" t="s">
        <v>26</v>
      </c>
      <c r="B767" s="1" t="s">
        <v>26</v>
      </c>
      <c r="F767">
        <v>1</v>
      </c>
      <c r="H767" s="8">
        <f>IFERROR(IF(SEARCH(_xlfn.UNICHAR(64335),data[[#This Row],[huntington_115_gt]])&gt;0,1,0),0)</f>
        <v>0</v>
      </c>
      <c r="I767">
        <f>LEN(data[[#This Row],[control]])</f>
        <v>2</v>
      </c>
      <c r="J767">
        <f>IF(data[[#This Row],[calc_ocr]]=data[[#This Row],[control]],0,1)</f>
        <v>0</v>
      </c>
      <c r="K767" t="s">
        <v>26</v>
      </c>
      <c r="L767" t="s">
        <v>26</v>
      </c>
      <c r="M767">
        <v>1</v>
      </c>
      <c r="R767">
        <v>436</v>
      </c>
      <c r="S767">
        <v>100</v>
      </c>
      <c r="T767">
        <f>SUM(data[[#This Row],[heb]:[other]])</f>
        <v>1</v>
      </c>
    </row>
    <row r="768" spans="1:23" x14ac:dyDescent="0.2">
      <c r="A768" s="1" t="s">
        <v>2</v>
      </c>
      <c r="B768" s="1" t="s">
        <v>2</v>
      </c>
      <c r="F768">
        <v>1</v>
      </c>
      <c r="H768" s="8">
        <f>IFERROR(IF(SEARCH(_xlfn.UNICHAR(64335),data[[#This Row],[huntington_115_gt]])&gt;0,1,0),0)</f>
        <v>1</v>
      </c>
      <c r="I768">
        <f>LEN(data[[#This Row],[control]])</f>
        <v>1</v>
      </c>
      <c r="J768">
        <f>IF(data[[#This Row],[calc_ocr]]=data[[#This Row],[control]],0,1)</f>
        <v>0</v>
      </c>
      <c r="K768" t="s">
        <v>2</v>
      </c>
      <c r="L768" t="s">
        <v>2</v>
      </c>
      <c r="M768">
        <v>1</v>
      </c>
      <c r="R768">
        <v>436</v>
      </c>
      <c r="S768">
        <v>101</v>
      </c>
      <c r="T768">
        <f>SUM(data[[#This Row],[heb]:[other]])</f>
        <v>1</v>
      </c>
    </row>
    <row r="769" spans="1:23" x14ac:dyDescent="0.2">
      <c r="A769" s="1" t="s">
        <v>650</v>
      </c>
      <c r="B769" s="1" t="s">
        <v>651</v>
      </c>
      <c r="C769" s="5" t="s">
        <v>15</v>
      </c>
      <c r="E769">
        <v>1</v>
      </c>
      <c r="H769" s="8">
        <f>IFERROR(IF(SEARCH(_xlfn.UNICHAR(64335),data[[#This Row],[huntington_115_gt]])&gt;0,1,0),0)</f>
        <v>0</v>
      </c>
      <c r="I769">
        <f>LEN(data[[#This Row],[control]])</f>
        <v>4</v>
      </c>
      <c r="J769">
        <v>0</v>
      </c>
      <c r="K769" t="s">
        <v>651</v>
      </c>
      <c r="L769" t="s">
        <v>651</v>
      </c>
      <c r="M769">
        <v>1</v>
      </c>
      <c r="R769">
        <v>436</v>
      </c>
      <c r="S769">
        <v>102</v>
      </c>
      <c r="T769">
        <f>SUM(data[[#This Row],[heb]:[other]])</f>
        <v>1</v>
      </c>
    </row>
    <row r="770" spans="1:23" x14ac:dyDescent="0.2">
      <c r="A770" s="1" t="s">
        <v>2</v>
      </c>
      <c r="B770" s="1" t="s">
        <v>2</v>
      </c>
      <c r="F770">
        <v>1</v>
      </c>
      <c r="H770" s="8">
        <f>IFERROR(IF(SEARCH(_xlfn.UNICHAR(64335),data[[#This Row],[huntington_115_gt]])&gt;0,1,0),0)</f>
        <v>1</v>
      </c>
      <c r="I770">
        <f>LEN(data[[#This Row],[control]])</f>
        <v>1</v>
      </c>
      <c r="J770">
        <f>IF(data[[#This Row],[calc_ocr]]=data[[#This Row],[control]],0,1)</f>
        <v>0</v>
      </c>
      <c r="K770" t="s">
        <v>2</v>
      </c>
      <c r="L770" t="s">
        <v>2</v>
      </c>
      <c r="M770">
        <v>1</v>
      </c>
      <c r="R770">
        <v>436</v>
      </c>
      <c r="S770">
        <v>103</v>
      </c>
      <c r="T770">
        <f>SUM(data[[#This Row],[heb]:[other]])</f>
        <v>1</v>
      </c>
    </row>
    <row r="771" spans="1:23" x14ac:dyDescent="0.2">
      <c r="A771" s="1" t="s">
        <v>380</v>
      </c>
      <c r="B771" s="1" t="s">
        <v>380</v>
      </c>
      <c r="F771">
        <v>1</v>
      </c>
      <c r="H771" s="8">
        <f>IFERROR(IF(SEARCH(_xlfn.UNICHAR(64335),data[[#This Row],[huntington_115_gt]])&gt;0,1,0),0)</f>
        <v>0</v>
      </c>
      <c r="I771">
        <f>LEN(data[[#This Row],[control]])</f>
        <v>4</v>
      </c>
      <c r="J771">
        <f>IF(data[[#This Row],[calc_ocr]]=data[[#This Row],[control]],0,1)</f>
        <v>0</v>
      </c>
      <c r="K771" t="s">
        <v>380</v>
      </c>
      <c r="L771" t="s">
        <v>380</v>
      </c>
      <c r="M771">
        <v>1</v>
      </c>
      <c r="R771">
        <v>436</v>
      </c>
      <c r="S771">
        <v>104</v>
      </c>
      <c r="T771">
        <f>SUM(data[[#This Row],[heb]:[other]])</f>
        <v>1</v>
      </c>
    </row>
    <row r="772" spans="1:23" x14ac:dyDescent="0.2">
      <c r="A772" s="1" t="s">
        <v>2</v>
      </c>
      <c r="B772" s="1" t="s">
        <v>2</v>
      </c>
      <c r="F772">
        <v>1</v>
      </c>
      <c r="H772" s="8">
        <f>IFERROR(IF(SEARCH(_xlfn.UNICHAR(64335),data[[#This Row],[huntington_115_gt]])&gt;0,1,0),0)</f>
        <v>1</v>
      </c>
      <c r="I772">
        <f>LEN(data[[#This Row],[control]])</f>
        <v>1</v>
      </c>
      <c r="J772">
        <f>IF(data[[#This Row],[calc_ocr]]=data[[#This Row],[control]],0,1)</f>
        <v>0</v>
      </c>
      <c r="K772" t="s">
        <v>2</v>
      </c>
      <c r="L772" t="s">
        <v>2</v>
      </c>
      <c r="M772">
        <v>1</v>
      </c>
      <c r="R772">
        <v>436</v>
      </c>
      <c r="S772">
        <v>105</v>
      </c>
      <c r="T772">
        <f>SUM(data[[#This Row],[heb]:[other]])</f>
        <v>1</v>
      </c>
    </row>
    <row r="773" spans="1:23" x14ac:dyDescent="0.2">
      <c r="A773" s="1" t="s">
        <v>652</v>
      </c>
      <c r="B773" s="1" t="s">
        <v>652</v>
      </c>
      <c r="E773">
        <v>1</v>
      </c>
      <c r="H773" s="8">
        <f>IFERROR(IF(SEARCH(_xlfn.UNICHAR(64335),data[[#This Row],[huntington_115_gt]])&gt;0,1,0),0)</f>
        <v>0</v>
      </c>
      <c r="I773">
        <f>LEN(data[[#This Row],[control]])</f>
        <v>4</v>
      </c>
      <c r="J773">
        <f>IF(data[[#This Row],[calc_ocr]]=data[[#This Row],[control]],0,1)</f>
        <v>0</v>
      </c>
      <c r="K773" t="s">
        <v>652</v>
      </c>
      <c r="L773" t="s">
        <v>652</v>
      </c>
      <c r="M773">
        <v>1</v>
      </c>
      <c r="R773">
        <v>436</v>
      </c>
      <c r="S773">
        <v>106</v>
      </c>
      <c r="T773">
        <f>SUM(data[[#This Row],[heb]:[other]])</f>
        <v>1</v>
      </c>
    </row>
    <row r="774" spans="1:23" x14ac:dyDescent="0.2">
      <c r="A774" s="1" t="s">
        <v>2</v>
      </c>
      <c r="B774" s="1" t="s">
        <v>2</v>
      </c>
      <c r="F774">
        <v>1</v>
      </c>
      <c r="H774" s="8">
        <f>IFERROR(IF(SEARCH(_xlfn.UNICHAR(64335),data[[#This Row],[huntington_115_gt]])&gt;0,1,0),0)</f>
        <v>1</v>
      </c>
      <c r="I774">
        <f>LEN(data[[#This Row],[control]])</f>
        <v>1</v>
      </c>
      <c r="J774">
        <f>IF(data[[#This Row],[calc_ocr]]=data[[#This Row],[control]],0,1)</f>
        <v>0</v>
      </c>
      <c r="K774" t="s">
        <v>2</v>
      </c>
      <c r="L774" t="s">
        <v>2</v>
      </c>
      <c r="M774">
        <v>1</v>
      </c>
      <c r="R774">
        <v>436</v>
      </c>
      <c r="S774">
        <v>107</v>
      </c>
      <c r="T774">
        <f>SUM(data[[#This Row],[heb]:[other]])</f>
        <v>1</v>
      </c>
    </row>
    <row r="775" spans="1:23" x14ac:dyDescent="0.2">
      <c r="A775" s="1" t="s">
        <v>653</v>
      </c>
      <c r="B775" s="4" t="s">
        <v>654</v>
      </c>
      <c r="C775" s="5" t="s">
        <v>15</v>
      </c>
      <c r="E775">
        <v>1</v>
      </c>
      <c r="H775" s="8">
        <f>IFERROR(IF(SEARCH(_xlfn.UNICHAR(64335),data[[#This Row],[huntington_115_gt]])&gt;0,1,0),0)</f>
        <v>0</v>
      </c>
      <c r="I775">
        <f>LEN(data[[#This Row],[control]])</f>
        <v>4</v>
      </c>
      <c r="J775">
        <v>0</v>
      </c>
      <c r="K775" t="s">
        <v>654</v>
      </c>
      <c r="L775" t="s">
        <v>654</v>
      </c>
      <c r="M775">
        <v>1</v>
      </c>
      <c r="R775">
        <v>436</v>
      </c>
      <c r="S775">
        <v>108</v>
      </c>
      <c r="T775">
        <f>SUM(data[[#This Row],[heb]:[other]])</f>
        <v>1</v>
      </c>
    </row>
    <row r="776" spans="1:23" ht="38.25" x14ac:dyDescent="0.2">
      <c r="A776" s="1" t="s">
        <v>249</v>
      </c>
      <c r="B776" s="4" t="s">
        <v>655</v>
      </c>
      <c r="C776" s="5" t="s">
        <v>15</v>
      </c>
      <c r="F776">
        <v>1</v>
      </c>
      <c r="H776" s="8">
        <f>IFERROR(IF(SEARCH(_xlfn.UNICHAR(64335),data[[#This Row],[huntington_115_gt]])&gt;0,1,0),0)</f>
        <v>0</v>
      </c>
      <c r="I776">
        <f>LEN(data[[#This Row],[control]])</f>
        <v>3</v>
      </c>
      <c r="J776">
        <f>IF(data[[#This Row],[calc_ocr]]=data[[#This Row],[control]],0,1)</f>
        <v>1</v>
      </c>
      <c r="K776" t="s">
        <v>655</v>
      </c>
      <c r="L776" t="s">
        <v>249</v>
      </c>
      <c r="M776">
        <v>1</v>
      </c>
      <c r="N776">
        <v>1</v>
      </c>
      <c r="O776" s="27" t="s">
        <v>1484</v>
      </c>
      <c r="P776" t="s">
        <v>1481</v>
      </c>
      <c r="Q776" t="s">
        <v>1615</v>
      </c>
      <c r="R776">
        <v>436</v>
      </c>
      <c r="S776">
        <v>109</v>
      </c>
      <c r="T776">
        <f>SUM(data[[#This Row],[heb]:[other]])</f>
        <v>1</v>
      </c>
      <c r="V776" s="29" t="s">
        <v>1632</v>
      </c>
      <c r="W776" s="27">
        <v>1</v>
      </c>
    </row>
    <row r="777" spans="1:23" x14ac:dyDescent="0.2">
      <c r="A777" s="1" t="s">
        <v>2</v>
      </c>
      <c r="B777" s="1" t="s">
        <v>2</v>
      </c>
      <c r="F777">
        <v>1</v>
      </c>
      <c r="H777" s="8">
        <f>IFERROR(IF(SEARCH(_xlfn.UNICHAR(64335),data[[#This Row],[huntington_115_gt]])&gt;0,1,0),0)</f>
        <v>1</v>
      </c>
      <c r="I777">
        <f>LEN(data[[#This Row],[control]])</f>
        <v>1</v>
      </c>
      <c r="J777">
        <f>IF(data[[#This Row],[calc_ocr]]=data[[#This Row],[control]],0,1)</f>
        <v>0</v>
      </c>
      <c r="K777" t="s">
        <v>2</v>
      </c>
      <c r="L777" t="s">
        <v>2</v>
      </c>
      <c r="M777">
        <v>1</v>
      </c>
      <c r="R777">
        <v>436</v>
      </c>
      <c r="S777">
        <v>110</v>
      </c>
      <c r="T777">
        <f>SUM(data[[#This Row],[heb]:[other]])</f>
        <v>1</v>
      </c>
    </row>
    <row r="778" spans="1:23" x14ac:dyDescent="0.2">
      <c r="A778" s="1" t="s">
        <v>380</v>
      </c>
      <c r="B778" s="1" t="s">
        <v>380</v>
      </c>
      <c r="F778">
        <v>1</v>
      </c>
      <c r="H778" s="8">
        <f>IFERROR(IF(SEARCH(_xlfn.UNICHAR(64335),data[[#This Row],[huntington_115_gt]])&gt;0,1,0),0)</f>
        <v>0</v>
      </c>
      <c r="I778">
        <f>LEN(data[[#This Row],[control]])</f>
        <v>4</v>
      </c>
      <c r="J778">
        <f>IF(data[[#This Row],[calc_ocr]]=data[[#This Row],[control]],0,1)</f>
        <v>0</v>
      </c>
      <c r="K778" t="s">
        <v>380</v>
      </c>
      <c r="L778" t="s">
        <v>380</v>
      </c>
      <c r="M778">
        <v>1</v>
      </c>
      <c r="R778">
        <v>436</v>
      </c>
      <c r="S778">
        <v>111</v>
      </c>
      <c r="T778">
        <f>SUM(data[[#This Row],[heb]:[other]])</f>
        <v>1</v>
      </c>
    </row>
    <row r="779" spans="1:23" x14ac:dyDescent="0.2">
      <c r="A779" s="1" t="s">
        <v>2</v>
      </c>
      <c r="B779" s="1" t="s">
        <v>2</v>
      </c>
      <c r="F779">
        <v>1</v>
      </c>
      <c r="H779" s="8">
        <f>IFERROR(IF(SEARCH(_xlfn.UNICHAR(64335),data[[#This Row],[huntington_115_gt]])&gt;0,1,0),0)</f>
        <v>1</v>
      </c>
      <c r="I779">
        <f>LEN(data[[#This Row],[control]])</f>
        <v>1</v>
      </c>
      <c r="J779">
        <f>IF(data[[#This Row],[calc_ocr]]=data[[#This Row],[control]],0,1)</f>
        <v>0</v>
      </c>
      <c r="K779" t="s">
        <v>2</v>
      </c>
      <c r="L779" t="s">
        <v>2</v>
      </c>
      <c r="M779">
        <v>1</v>
      </c>
      <c r="R779">
        <v>436</v>
      </c>
      <c r="S779">
        <v>112</v>
      </c>
      <c r="T779">
        <f>SUM(data[[#This Row],[heb]:[other]])</f>
        <v>1</v>
      </c>
    </row>
    <row r="780" spans="1:23" x14ac:dyDescent="0.2">
      <c r="A780" s="1" t="s">
        <v>656</v>
      </c>
      <c r="B780" s="1" t="s">
        <v>657</v>
      </c>
      <c r="E780">
        <v>1</v>
      </c>
      <c r="H780" s="8">
        <f>IFERROR(IF(SEARCH(_xlfn.UNICHAR(64335),data[[#This Row],[huntington_115_gt]])&gt;0,1,0),0)</f>
        <v>0</v>
      </c>
      <c r="I780">
        <f>LEN(data[[#This Row],[control]])</f>
        <v>4</v>
      </c>
      <c r="J780">
        <f>IF(data[[#This Row],[calc_ocr]]=data[[#This Row],[control]],0,1)</f>
        <v>0</v>
      </c>
      <c r="K780" t="s">
        <v>657</v>
      </c>
      <c r="L780" t="s">
        <v>657</v>
      </c>
      <c r="M780">
        <v>1</v>
      </c>
      <c r="R780">
        <v>436</v>
      </c>
      <c r="S780">
        <v>113</v>
      </c>
      <c r="T780">
        <f>SUM(data[[#This Row],[heb]:[other]])</f>
        <v>1</v>
      </c>
    </row>
    <row r="781" spans="1:23" x14ac:dyDescent="0.2">
      <c r="A781" s="1" t="s">
        <v>658</v>
      </c>
      <c r="B781" s="1" t="s">
        <v>658</v>
      </c>
      <c r="E781">
        <v>1</v>
      </c>
      <c r="H781" s="8">
        <f>IFERROR(IF(SEARCH(_xlfn.UNICHAR(64335),data[[#This Row],[huntington_115_gt]])&gt;0,1,0),0)</f>
        <v>1</v>
      </c>
      <c r="I781">
        <f>LEN(data[[#This Row],[control]])</f>
        <v>4</v>
      </c>
      <c r="J781">
        <f>IF(data[[#This Row],[calc_ocr]]=data[[#This Row],[control]],0,1)</f>
        <v>0</v>
      </c>
      <c r="K781" t="s">
        <v>658</v>
      </c>
      <c r="L781" t="s">
        <v>658</v>
      </c>
      <c r="M781">
        <v>1</v>
      </c>
      <c r="R781">
        <v>436</v>
      </c>
      <c r="S781">
        <v>114</v>
      </c>
      <c r="T781">
        <f>SUM(data[[#This Row],[heb]:[other]])</f>
        <v>1</v>
      </c>
    </row>
    <row r="782" spans="1:23" x14ac:dyDescent="0.2">
      <c r="A782" s="1" t="s">
        <v>158</v>
      </c>
      <c r="B782" s="1" t="s">
        <v>158</v>
      </c>
      <c r="E782">
        <v>1</v>
      </c>
      <c r="H782" s="8">
        <f>IFERROR(IF(SEARCH(_xlfn.UNICHAR(64335),data[[#This Row],[huntington_115_gt]])&gt;0,1,0),0)</f>
        <v>0</v>
      </c>
      <c r="I782">
        <f>LEN(data[[#This Row],[control]])</f>
        <v>2</v>
      </c>
      <c r="J782">
        <f>IF(data[[#This Row],[calc_ocr]]=data[[#This Row],[control]],0,1)</f>
        <v>0</v>
      </c>
      <c r="K782" t="s">
        <v>158</v>
      </c>
      <c r="L782" t="s">
        <v>158</v>
      </c>
      <c r="M782">
        <v>1</v>
      </c>
      <c r="R782">
        <v>436</v>
      </c>
      <c r="S782">
        <v>115</v>
      </c>
      <c r="T782">
        <f>SUM(data[[#This Row],[heb]:[other]])</f>
        <v>1</v>
      </c>
    </row>
    <row r="783" spans="1:23" x14ac:dyDescent="0.2">
      <c r="A783" s="1" t="s">
        <v>227</v>
      </c>
      <c r="B783" s="1" t="s">
        <v>227</v>
      </c>
      <c r="F783">
        <v>1</v>
      </c>
      <c r="H783" s="8">
        <f>IFERROR(IF(SEARCH(_xlfn.UNICHAR(64335),data[[#This Row],[huntington_115_gt]])&gt;0,1,0),0)</f>
        <v>0</v>
      </c>
      <c r="I783">
        <f>LEN(data[[#This Row],[control]])</f>
        <v>4</v>
      </c>
      <c r="J783">
        <f>IF(data[[#This Row],[calc_ocr]]=data[[#This Row],[control]],0,1)</f>
        <v>0</v>
      </c>
      <c r="K783" t="s">
        <v>227</v>
      </c>
      <c r="L783" t="s">
        <v>227</v>
      </c>
      <c r="M783">
        <v>1</v>
      </c>
      <c r="R783">
        <v>436</v>
      </c>
      <c r="S783">
        <v>116</v>
      </c>
      <c r="T783">
        <f>SUM(data[[#This Row],[heb]:[other]])</f>
        <v>1</v>
      </c>
    </row>
    <row r="784" spans="1:23" x14ac:dyDescent="0.2">
      <c r="A784" s="1" t="s">
        <v>2</v>
      </c>
      <c r="B784" s="1" t="s">
        <v>2</v>
      </c>
      <c r="F784">
        <v>1</v>
      </c>
      <c r="H784" s="8">
        <f>IFERROR(IF(SEARCH(_xlfn.UNICHAR(64335),data[[#This Row],[huntington_115_gt]])&gt;0,1,0),0)</f>
        <v>1</v>
      </c>
      <c r="I784">
        <f>LEN(data[[#This Row],[control]])</f>
        <v>1</v>
      </c>
      <c r="J784">
        <f>IF(data[[#This Row],[calc_ocr]]=data[[#This Row],[control]],0,1)</f>
        <v>0</v>
      </c>
      <c r="K784" t="s">
        <v>2</v>
      </c>
      <c r="L784" t="s">
        <v>2</v>
      </c>
      <c r="M784">
        <v>1</v>
      </c>
      <c r="R784">
        <v>436</v>
      </c>
      <c r="S784">
        <v>117</v>
      </c>
      <c r="T784">
        <f>SUM(data[[#This Row],[heb]:[other]])</f>
        <v>1</v>
      </c>
    </row>
    <row r="785" spans="1:23" x14ac:dyDescent="0.2">
      <c r="A785" s="1" t="s">
        <v>659</v>
      </c>
      <c r="B785" s="4" t="s">
        <v>660</v>
      </c>
      <c r="C785" s="5" t="s">
        <v>15</v>
      </c>
      <c r="E785">
        <v>1</v>
      </c>
      <c r="H785" s="8">
        <f>IFERROR(IF(SEARCH(_xlfn.UNICHAR(64335),data[[#This Row],[huntington_115_gt]])&gt;0,1,0),0)</f>
        <v>0</v>
      </c>
      <c r="I785">
        <f>LEN(data[[#This Row],[control]])</f>
        <v>4</v>
      </c>
      <c r="J785">
        <f>IF(data[[#This Row],[calc_ocr]]=data[[#This Row],[control]],0,1)</f>
        <v>1</v>
      </c>
      <c r="K785" t="s">
        <v>660</v>
      </c>
      <c r="L785" t="s">
        <v>1419</v>
      </c>
      <c r="M785">
        <v>1</v>
      </c>
      <c r="N785">
        <v>1</v>
      </c>
      <c r="O785" s="27" t="s">
        <v>1485</v>
      </c>
      <c r="P785" t="s">
        <v>1481</v>
      </c>
      <c r="Q785" t="s">
        <v>1708</v>
      </c>
      <c r="R785">
        <v>436</v>
      </c>
      <c r="S785">
        <v>118</v>
      </c>
      <c r="T785">
        <f>SUM(data[[#This Row],[heb]:[other]])</f>
        <v>1</v>
      </c>
    </row>
    <row r="786" spans="1:23" x14ac:dyDescent="0.2">
      <c r="A786" s="1" t="s">
        <v>2</v>
      </c>
      <c r="B786" s="1" t="s">
        <v>2</v>
      </c>
      <c r="F786">
        <v>1</v>
      </c>
      <c r="H786" s="8">
        <f>IFERROR(IF(SEARCH(_xlfn.UNICHAR(64335),data[[#This Row],[huntington_115_gt]])&gt;0,1,0),0)</f>
        <v>1</v>
      </c>
      <c r="I786">
        <f>LEN(data[[#This Row],[control]])</f>
        <v>1</v>
      </c>
      <c r="J786">
        <f>IF(data[[#This Row],[calc_ocr]]=data[[#This Row],[control]],0,1)</f>
        <v>0</v>
      </c>
      <c r="K786" t="s">
        <v>2</v>
      </c>
      <c r="L786" t="s">
        <v>2</v>
      </c>
      <c r="M786">
        <v>1</v>
      </c>
      <c r="R786">
        <v>436</v>
      </c>
      <c r="S786">
        <v>119</v>
      </c>
      <c r="T786">
        <f>SUM(data[[#This Row],[heb]:[other]])</f>
        <v>1</v>
      </c>
    </row>
    <row r="787" spans="1:23" x14ac:dyDescent="0.2">
      <c r="A787" s="1" t="s">
        <v>661</v>
      </c>
      <c r="B787" s="1" t="s">
        <v>661</v>
      </c>
      <c r="E787">
        <v>1</v>
      </c>
      <c r="H787" s="8">
        <f>IFERROR(IF(SEARCH(_xlfn.UNICHAR(64335),data[[#This Row],[huntington_115_gt]])&gt;0,1,0),0)</f>
        <v>0</v>
      </c>
      <c r="I787">
        <f>LEN(data[[#This Row],[control]])</f>
        <v>4</v>
      </c>
      <c r="J787">
        <f>IF(data[[#This Row],[calc_ocr]]=data[[#This Row],[control]],0,1)</f>
        <v>0</v>
      </c>
      <c r="K787" t="s">
        <v>661</v>
      </c>
      <c r="L787" t="s">
        <v>661</v>
      </c>
      <c r="M787">
        <v>1</v>
      </c>
      <c r="R787">
        <v>436</v>
      </c>
      <c r="S787">
        <v>120</v>
      </c>
      <c r="T787">
        <f>SUM(data[[#This Row],[heb]:[other]])</f>
        <v>1</v>
      </c>
    </row>
    <row r="788" spans="1:23" x14ac:dyDescent="0.2">
      <c r="A788" s="17" t="s">
        <v>662</v>
      </c>
      <c r="B788" s="17" t="s">
        <v>663</v>
      </c>
      <c r="C788" s="18" t="s">
        <v>49</v>
      </c>
      <c r="E788">
        <v>1</v>
      </c>
      <c r="H788" s="8">
        <f>IFERROR(IF(SEARCH(_xlfn.UNICHAR(64335),data[[#This Row],[huntington_115_gt]])&gt;0,1,0),0)</f>
        <v>0</v>
      </c>
      <c r="I788">
        <f>LEN(data[[#This Row],[control]])</f>
        <v>4</v>
      </c>
      <c r="J788">
        <f>IF(data[[#This Row],[calc_ocr]]=data[[#This Row],[control]],0,1)</f>
        <v>0</v>
      </c>
      <c r="K788" t="s">
        <v>663</v>
      </c>
      <c r="L788" t="s">
        <v>663</v>
      </c>
      <c r="M788">
        <v>1</v>
      </c>
      <c r="R788">
        <v>436</v>
      </c>
      <c r="S788">
        <v>121</v>
      </c>
      <c r="T788">
        <f>SUM(data[[#This Row],[heb]:[other]])</f>
        <v>1</v>
      </c>
    </row>
    <row r="789" spans="1:23" ht="25.5" x14ac:dyDescent="0.2">
      <c r="A789" s="1" t="s">
        <v>664</v>
      </c>
      <c r="B789" s="1" t="s">
        <v>665</v>
      </c>
      <c r="C789" s="5" t="s">
        <v>15</v>
      </c>
      <c r="E789">
        <v>1</v>
      </c>
      <c r="H789" s="8">
        <f>IFERROR(IF(SEARCH(_xlfn.UNICHAR(64335),data[[#This Row],[huntington_115_gt]])&gt;0,1,0),0)</f>
        <v>0</v>
      </c>
      <c r="I789">
        <f>LEN(data[[#This Row],[control]])</f>
        <v>3</v>
      </c>
      <c r="J789">
        <f>IF(data[[#This Row],[calc_ocr]]=data[[#This Row],[control]],0,1)</f>
        <v>1</v>
      </c>
      <c r="K789" t="s">
        <v>665</v>
      </c>
      <c r="L789" t="s">
        <v>369</v>
      </c>
      <c r="M789">
        <v>1</v>
      </c>
      <c r="N789">
        <v>1</v>
      </c>
      <c r="O789" s="27" t="s">
        <v>1482</v>
      </c>
      <c r="P789" t="s">
        <v>1478</v>
      </c>
      <c r="Q789" t="s">
        <v>1593</v>
      </c>
      <c r="R789">
        <v>436</v>
      </c>
      <c r="S789">
        <v>122</v>
      </c>
      <c r="T789">
        <f>SUM(data[[#This Row],[heb]:[other]])</f>
        <v>1</v>
      </c>
    </row>
    <row r="790" spans="1:23" x14ac:dyDescent="0.2">
      <c r="A790" s="1" t="s">
        <v>666</v>
      </c>
      <c r="B790" s="1" t="s">
        <v>667</v>
      </c>
      <c r="C790" s="2" t="s">
        <v>5</v>
      </c>
      <c r="E790">
        <v>1</v>
      </c>
      <c r="H790" s="8">
        <f>IFERROR(IF(SEARCH(_xlfn.UNICHAR(64335),data[[#This Row],[huntington_115_gt]])&gt;0,1,0),0)</f>
        <v>0</v>
      </c>
      <c r="I790">
        <f>LEN(data[[#This Row],[control]])</f>
        <v>5</v>
      </c>
      <c r="J790">
        <v>0</v>
      </c>
      <c r="K790" t="s">
        <v>667</v>
      </c>
      <c r="L790" t="s">
        <v>666</v>
      </c>
      <c r="M790">
        <v>1</v>
      </c>
      <c r="R790">
        <v>436</v>
      </c>
      <c r="S790">
        <v>123</v>
      </c>
      <c r="T790">
        <f>SUM(data[[#This Row],[heb]:[other]])</f>
        <v>1</v>
      </c>
    </row>
    <row r="791" spans="1:23" x14ac:dyDescent="0.2">
      <c r="A791" s="1" t="s">
        <v>301</v>
      </c>
      <c r="B791" s="1" t="s">
        <v>301</v>
      </c>
      <c r="E791">
        <v>1</v>
      </c>
      <c r="H791" s="8">
        <f>IFERROR(IF(SEARCH(_xlfn.UNICHAR(64335),data[[#This Row],[huntington_115_gt]])&gt;0,1,0),0)</f>
        <v>0</v>
      </c>
      <c r="I791">
        <f>LEN(data[[#This Row],[control]])</f>
        <v>3</v>
      </c>
      <c r="J791">
        <f>IF(data[[#This Row],[calc_ocr]]=data[[#This Row],[control]],0,1)</f>
        <v>0</v>
      </c>
      <c r="K791" t="s">
        <v>301</v>
      </c>
      <c r="L791" t="s">
        <v>301</v>
      </c>
      <c r="M791">
        <v>1</v>
      </c>
      <c r="R791">
        <v>436</v>
      </c>
      <c r="S791">
        <v>124</v>
      </c>
      <c r="T791">
        <f>SUM(data[[#This Row],[heb]:[other]])</f>
        <v>1</v>
      </c>
    </row>
    <row r="792" spans="1:23" x14ac:dyDescent="0.2">
      <c r="A792" s="1" t="s">
        <v>188</v>
      </c>
      <c r="B792" s="1" t="s">
        <v>188</v>
      </c>
      <c r="E792">
        <v>1</v>
      </c>
      <c r="H792" s="8">
        <f>IFERROR(IF(SEARCH(_xlfn.UNICHAR(64335),data[[#This Row],[huntington_115_gt]])&gt;0,1,0),0)</f>
        <v>0</v>
      </c>
      <c r="I792">
        <f>LEN(data[[#This Row],[control]])</f>
        <v>3</v>
      </c>
      <c r="J792">
        <f>IF(data[[#This Row],[calc_ocr]]=data[[#This Row],[control]],0,1)</f>
        <v>0</v>
      </c>
      <c r="K792" t="s">
        <v>188</v>
      </c>
      <c r="L792" t="s">
        <v>188</v>
      </c>
      <c r="M792">
        <v>1</v>
      </c>
      <c r="R792">
        <v>436</v>
      </c>
      <c r="S792">
        <v>125</v>
      </c>
      <c r="T792">
        <f>SUM(data[[#This Row],[heb]:[other]])</f>
        <v>1</v>
      </c>
    </row>
    <row r="793" spans="1:23" x14ac:dyDescent="0.2">
      <c r="A793" s="1" t="s">
        <v>2</v>
      </c>
      <c r="B793" s="1" t="s">
        <v>2</v>
      </c>
      <c r="F793">
        <v>1</v>
      </c>
      <c r="H793" s="8">
        <f>IFERROR(IF(SEARCH(_xlfn.UNICHAR(64335),data[[#This Row],[huntington_115_gt]])&gt;0,1,0),0)</f>
        <v>1</v>
      </c>
      <c r="I793">
        <f>LEN(data[[#This Row],[control]])</f>
        <v>1</v>
      </c>
      <c r="J793">
        <f>IF(data[[#This Row],[calc_ocr]]=data[[#This Row],[control]],0,1)</f>
        <v>0</v>
      </c>
      <c r="K793" t="s">
        <v>2</v>
      </c>
      <c r="L793" t="s">
        <v>2</v>
      </c>
      <c r="M793">
        <v>1</v>
      </c>
      <c r="R793">
        <v>436</v>
      </c>
      <c r="S793">
        <v>126</v>
      </c>
      <c r="T793">
        <f>SUM(data[[#This Row],[heb]:[other]])</f>
        <v>1</v>
      </c>
    </row>
    <row r="794" spans="1:23" x14ac:dyDescent="0.2">
      <c r="A794" s="1" t="s">
        <v>634</v>
      </c>
      <c r="B794" s="1" t="s">
        <v>634</v>
      </c>
      <c r="E794">
        <v>1</v>
      </c>
      <c r="H794" s="8">
        <f>IFERROR(IF(SEARCH(_xlfn.UNICHAR(64335),data[[#This Row],[huntington_115_gt]])&gt;0,1,0),0)</f>
        <v>0</v>
      </c>
      <c r="I794">
        <f>LEN(data[[#This Row],[control]])</f>
        <v>3</v>
      </c>
      <c r="J794">
        <f>IF(data[[#This Row],[calc_ocr]]=data[[#This Row],[control]],0,1)</f>
        <v>0</v>
      </c>
      <c r="K794" t="s">
        <v>634</v>
      </c>
      <c r="L794" t="s">
        <v>634</v>
      </c>
      <c r="M794">
        <v>1</v>
      </c>
      <c r="R794">
        <v>436</v>
      </c>
      <c r="S794">
        <v>127</v>
      </c>
      <c r="T794">
        <f>SUM(data[[#This Row],[heb]:[other]])</f>
        <v>1</v>
      </c>
    </row>
    <row r="795" spans="1:23" x14ac:dyDescent="0.2">
      <c r="A795" s="3"/>
      <c r="B795" s="4" t="s">
        <v>188</v>
      </c>
      <c r="C795" s="3" t="s">
        <v>34</v>
      </c>
      <c r="E795">
        <v>1</v>
      </c>
      <c r="H795" s="8">
        <f>IFERROR(IF(SEARCH(_xlfn.UNICHAR(64335),data[[#This Row],[huntington_115_gt]])&gt;0,1,0),0)</f>
        <v>0</v>
      </c>
      <c r="I795">
        <f>LEN(data[[#This Row],[control]])</f>
        <v>0</v>
      </c>
      <c r="J795">
        <v>0</v>
      </c>
      <c r="K795" t="s">
        <v>188</v>
      </c>
      <c r="L795" t="s">
        <v>1406</v>
      </c>
      <c r="M795">
        <v>1</v>
      </c>
      <c r="N795">
        <v>1</v>
      </c>
      <c r="R795">
        <v>436</v>
      </c>
      <c r="S795">
        <v>128</v>
      </c>
      <c r="T795">
        <f>SUM(data[[#This Row],[heb]:[other]])</f>
        <v>1</v>
      </c>
    </row>
    <row r="796" spans="1:23" x14ac:dyDescent="0.2">
      <c r="A796" s="1" t="s">
        <v>2</v>
      </c>
      <c r="B796" s="1" t="s">
        <v>2</v>
      </c>
      <c r="F796">
        <v>1</v>
      </c>
      <c r="H796" s="8">
        <f>IFERROR(IF(SEARCH(_xlfn.UNICHAR(64335),data[[#This Row],[huntington_115_gt]])&gt;0,1,0),0)</f>
        <v>1</v>
      </c>
      <c r="I796">
        <f>LEN(data[[#This Row],[control]])</f>
        <v>1</v>
      </c>
      <c r="J796">
        <f>IF(data[[#This Row],[calc_ocr]]=data[[#This Row],[control]],0,1)</f>
        <v>0</v>
      </c>
      <c r="K796" t="s">
        <v>2</v>
      </c>
      <c r="L796" t="s">
        <v>2</v>
      </c>
      <c r="M796">
        <v>1</v>
      </c>
      <c r="R796">
        <v>436</v>
      </c>
      <c r="S796">
        <v>129</v>
      </c>
      <c r="T796">
        <f>SUM(data[[#This Row],[heb]:[other]])</f>
        <v>1</v>
      </c>
    </row>
    <row r="797" spans="1:23" x14ac:dyDescent="0.2">
      <c r="A797" s="1" t="s">
        <v>668</v>
      </c>
      <c r="B797" s="1" t="s">
        <v>668</v>
      </c>
      <c r="E797">
        <v>1</v>
      </c>
      <c r="H797" s="8">
        <f>IFERROR(IF(SEARCH(_xlfn.UNICHAR(64335),data[[#This Row],[huntington_115_gt]])&gt;0,1,0),0)</f>
        <v>1</v>
      </c>
      <c r="I797">
        <f>LEN(data[[#This Row],[control]])</f>
        <v>4</v>
      </c>
      <c r="J797">
        <f>IF(data[[#This Row],[calc_ocr]]=data[[#This Row],[control]],0,1)</f>
        <v>0</v>
      </c>
      <c r="K797" t="s">
        <v>668</v>
      </c>
      <c r="L797" t="s">
        <v>668</v>
      </c>
      <c r="M797">
        <v>1</v>
      </c>
      <c r="R797">
        <v>436</v>
      </c>
      <c r="S797">
        <v>130</v>
      </c>
      <c r="T797">
        <f>SUM(data[[#This Row],[heb]:[other]])</f>
        <v>1</v>
      </c>
    </row>
    <row r="798" spans="1:23" x14ac:dyDescent="0.2">
      <c r="A798" s="1" t="s">
        <v>669</v>
      </c>
      <c r="B798" s="4" t="s">
        <v>670</v>
      </c>
      <c r="C798" s="5" t="s">
        <v>15</v>
      </c>
      <c r="E798">
        <v>1</v>
      </c>
      <c r="H798" s="8">
        <f>IFERROR(IF(SEARCH(_xlfn.UNICHAR(64335),data[[#This Row],[huntington_115_gt]])&gt;0,1,0),0)</f>
        <v>1</v>
      </c>
      <c r="I798">
        <f>LEN(data[[#This Row],[control]])</f>
        <v>7</v>
      </c>
      <c r="J798">
        <f>IF(data[[#This Row],[calc_ocr]]=data[[#This Row],[control]],0,1)</f>
        <v>1</v>
      </c>
      <c r="K798" t="s">
        <v>670</v>
      </c>
      <c r="L798" t="s">
        <v>1420</v>
      </c>
      <c r="M798">
        <v>2</v>
      </c>
      <c r="N798">
        <v>1</v>
      </c>
      <c r="O798" s="27" t="s">
        <v>1485</v>
      </c>
      <c r="P798" t="s">
        <v>1481</v>
      </c>
      <c r="Q798" t="s">
        <v>1708</v>
      </c>
      <c r="R798">
        <v>436</v>
      </c>
      <c r="S798">
        <v>131</v>
      </c>
      <c r="T798">
        <f>SUM(data[[#This Row],[heb]:[other]])</f>
        <v>1</v>
      </c>
    </row>
    <row r="799" spans="1:23" ht="51" x14ac:dyDescent="0.2">
      <c r="A799" s="1" t="s">
        <v>1339</v>
      </c>
      <c r="B799" s="1" t="s">
        <v>671</v>
      </c>
      <c r="C799" s="6" t="s">
        <v>49</v>
      </c>
      <c r="E799">
        <v>1</v>
      </c>
      <c r="H799" s="8">
        <f>IFERROR(IF(SEARCH(_xlfn.UNICHAR(64335),data[[#This Row],[huntington_115_gt]])&gt;0,1,0),0)</f>
        <v>0</v>
      </c>
      <c r="I799">
        <f>LEN(data[[#This Row],[control]])</f>
        <v>9</v>
      </c>
      <c r="J799">
        <f>IF(data[[#This Row],[calc_ocr]]=data[[#This Row],[control]],0,1)</f>
        <v>1</v>
      </c>
      <c r="K799" t="s">
        <v>671</v>
      </c>
      <c r="L799" t="s">
        <v>1633</v>
      </c>
      <c r="M799">
        <v>2</v>
      </c>
      <c r="N799">
        <v>4</v>
      </c>
      <c r="O799" s="27" t="s">
        <v>1483</v>
      </c>
      <c r="Q799" t="s">
        <v>1710</v>
      </c>
      <c r="R799">
        <v>436</v>
      </c>
      <c r="S799">
        <v>132</v>
      </c>
      <c r="T799">
        <f>SUM(data[[#This Row],[heb]:[other]])</f>
        <v>1</v>
      </c>
      <c r="V799" s="27" t="s">
        <v>1634</v>
      </c>
      <c r="W799" s="27">
        <v>1</v>
      </c>
    </row>
    <row r="800" spans="1:23" x14ac:dyDescent="0.2">
      <c r="A800" s="1" t="s">
        <v>274</v>
      </c>
      <c r="B800" s="1" t="s">
        <v>491</v>
      </c>
      <c r="C800" s="2" t="s">
        <v>5</v>
      </c>
      <c r="E800">
        <v>1</v>
      </c>
      <c r="H800" s="8">
        <f>IFERROR(IF(SEARCH(_xlfn.UNICHAR(64335),data[[#This Row],[huntington_115_gt]])&gt;0,1,0),0)</f>
        <v>0</v>
      </c>
      <c r="I800">
        <f>LEN(data[[#This Row],[control]])</f>
        <v>3</v>
      </c>
      <c r="J800">
        <f>IF(data[[#This Row],[calc_ocr]]=data[[#This Row],[control]],0,1)</f>
        <v>0</v>
      </c>
      <c r="K800" t="s">
        <v>491</v>
      </c>
      <c r="L800" t="s">
        <v>491</v>
      </c>
      <c r="M800">
        <v>1</v>
      </c>
      <c r="R800">
        <v>436</v>
      </c>
      <c r="S800">
        <v>133</v>
      </c>
      <c r="T800">
        <f>SUM(data[[#This Row],[heb]:[other]])</f>
        <v>1</v>
      </c>
    </row>
    <row r="801" spans="1:22" x14ac:dyDescent="0.2">
      <c r="A801" s="1" t="s">
        <v>158</v>
      </c>
      <c r="B801" s="1" t="s">
        <v>158</v>
      </c>
      <c r="E801">
        <v>1</v>
      </c>
      <c r="H801" s="8">
        <f>IFERROR(IF(SEARCH(_xlfn.UNICHAR(64335),data[[#This Row],[huntington_115_gt]])&gt;0,1,0),0)</f>
        <v>0</v>
      </c>
      <c r="I801">
        <f>LEN(data[[#This Row],[control]])</f>
        <v>2</v>
      </c>
      <c r="J801">
        <f>IF(data[[#This Row],[calc_ocr]]=data[[#This Row],[control]],0,1)</f>
        <v>0</v>
      </c>
      <c r="K801" t="s">
        <v>158</v>
      </c>
      <c r="L801" t="s">
        <v>158</v>
      </c>
      <c r="M801">
        <v>1</v>
      </c>
      <c r="R801">
        <v>436</v>
      </c>
      <c r="S801">
        <v>134</v>
      </c>
      <c r="T801">
        <f>SUM(data[[#This Row],[heb]:[other]])</f>
        <v>1</v>
      </c>
    </row>
    <row r="802" spans="1:22" x14ac:dyDescent="0.2">
      <c r="A802" s="1" t="s">
        <v>227</v>
      </c>
      <c r="B802" s="1" t="s">
        <v>227</v>
      </c>
      <c r="F802">
        <v>1</v>
      </c>
      <c r="H802" s="8">
        <f>IFERROR(IF(SEARCH(_xlfn.UNICHAR(64335),data[[#This Row],[huntington_115_gt]])&gt;0,1,0),0)</f>
        <v>0</v>
      </c>
      <c r="I802">
        <f>LEN(data[[#This Row],[control]])</f>
        <v>4</v>
      </c>
      <c r="J802">
        <f>IF(data[[#This Row],[calc_ocr]]=data[[#This Row],[control]],0,1)</f>
        <v>0</v>
      </c>
      <c r="K802" t="s">
        <v>227</v>
      </c>
      <c r="L802" t="s">
        <v>227</v>
      </c>
      <c r="M802">
        <v>1</v>
      </c>
      <c r="R802">
        <v>436</v>
      </c>
      <c r="S802">
        <v>135</v>
      </c>
      <c r="T802">
        <f>SUM(data[[#This Row],[heb]:[other]])</f>
        <v>1</v>
      </c>
    </row>
    <row r="803" spans="1:22" x14ac:dyDescent="0.2">
      <c r="A803" s="1" t="s">
        <v>672</v>
      </c>
      <c r="B803" s="1" t="s">
        <v>672</v>
      </c>
      <c r="F803">
        <v>1</v>
      </c>
      <c r="H803" s="8">
        <f>IFERROR(IF(SEARCH(_xlfn.UNICHAR(64335),data[[#This Row],[huntington_115_gt]])&gt;0,1,0),0)</f>
        <v>0</v>
      </c>
      <c r="I803">
        <f>LEN(data[[#This Row],[control]])</f>
        <v>2</v>
      </c>
      <c r="J803">
        <f>IF(data[[#This Row],[calc_ocr]]=data[[#This Row],[control]],0,1)</f>
        <v>0</v>
      </c>
      <c r="K803" t="s">
        <v>672</v>
      </c>
      <c r="L803" t="s">
        <v>672</v>
      </c>
      <c r="M803">
        <v>1</v>
      </c>
      <c r="R803">
        <v>436</v>
      </c>
      <c r="S803">
        <v>136</v>
      </c>
      <c r="T803">
        <f>SUM(data[[#This Row],[heb]:[other]])</f>
        <v>1</v>
      </c>
    </row>
    <row r="804" spans="1:22" x14ac:dyDescent="0.2">
      <c r="A804" s="1" t="s">
        <v>584</v>
      </c>
      <c r="B804" s="4" t="s">
        <v>673</v>
      </c>
      <c r="C804" s="5" t="s">
        <v>15</v>
      </c>
      <c r="E804">
        <v>1</v>
      </c>
      <c r="H804" s="8">
        <f>IFERROR(IF(SEARCH(_xlfn.UNICHAR(64335),data[[#This Row],[huntington_115_gt]])&gt;0,1,0),0)</f>
        <v>0</v>
      </c>
      <c r="I804">
        <f>LEN(data[[#This Row],[control]])</f>
        <v>3</v>
      </c>
      <c r="J804">
        <f>IF(data[[#This Row],[calc_ocr]]=data[[#This Row],[control]],0,1)</f>
        <v>1</v>
      </c>
      <c r="K804" t="s">
        <v>673</v>
      </c>
      <c r="L804" t="s">
        <v>584</v>
      </c>
      <c r="M804">
        <v>1</v>
      </c>
      <c r="N804">
        <v>1</v>
      </c>
      <c r="O804" s="27" t="s">
        <v>1485</v>
      </c>
      <c r="P804" t="s">
        <v>1478</v>
      </c>
      <c r="Q804" t="s">
        <v>1489</v>
      </c>
      <c r="R804">
        <v>436</v>
      </c>
      <c r="S804">
        <v>137</v>
      </c>
      <c r="T804">
        <f>SUM(data[[#This Row],[heb]:[other]])</f>
        <v>1</v>
      </c>
    </row>
    <row r="805" spans="1:22" x14ac:dyDescent="0.2">
      <c r="A805" s="1" t="s">
        <v>231</v>
      </c>
      <c r="B805" s="1" t="s">
        <v>231</v>
      </c>
      <c r="E805">
        <v>1</v>
      </c>
      <c r="H805" s="8">
        <f>IFERROR(IF(SEARCH(_xlfn.UNICHAR(64335),data[[#This Row],[huntington_115_gt]])&gt;0,1,0),0)</f>
        <v>0</v>
      </c>
      <c r="I805">
        <f>LEN(data[[#This Row],[control]])</f>
        <v>3</v>
      </c>
      <c r="J805">
        <f>IF(data[[#This Row],[calc_ocr]]=data[[#This Row],[control]],0,1)</f>
        <v>0</v>
      </c>
      <c r="K805" t="s">
        <v>231</v>
      </c>
      <c r="L805" t="s">
        <v>231</v>
      </c>
      <c r="M805">
        <v>1</v>
      </c>
      <c r="R805">
        <v>436</v>
      </c>
      <c r="S805">
        <v>138</v>
      </c>
      <c r="T805">
        <f>SUM(data[[#This Row],[heb]:[other]])</f>
        <v>1</v>
      </c>
    </row>
    <row r="806" spans="1:22" x14ac:dyDescent="0.2">
      <c r="A806" s="1" t="s">
        <v>674</v>
      </c>
      <c r="B806" s="1" t="s">
        <v>674</v>
      </c>
      <c r="E806">
        <v>1</v>
      </c>
      <c r="H806" s="8">
        <f>IFERROR(IF(SEARCH(_xlfn.UNICHAR(64335),data[[#This Row],[huntington_115_gt]])&gt;0,1,0),0)</f>
        <v>0</v>
      </c>
      <c r="I806">
        <f>LEN(data[[#This Row],[control]])</f>
        <v>4</v>
      </c>
      <c r="J806">
        <f>IF(data[[#This Row],[calc_ocr]]=data[[#This Row],[control]],0,1)</f>
        <v>0</v>
      </c>
      <c r="K806" t="s">
        <v>674</v>
      </c>
      <c r="L806" t="s">
        <v>674</v>
      </c>
      <c r="M806">
        <v>1</v>
      </c>
      <c r="R806">
        <v>436</v>
      </c>
      <c r="S806">
        <v>139</v>
      </c>
      <c r="T806">
        <f>SUM(data[[#This Row],[heb]:[other]])</f>
        <v>1</v>
      </c>
    </row>
    <row r="807" spans="1:22" x14ac:dyDescent="0.2">
      <c r="A807" s="1" t="s">
        <v>7</v>
      </c>
      <c r="B807" s="1" t="s">
        <v>7</v>
      </c>
      <c r="E807">
        <v>1</v>
      </c>
      <c r="H807" s="8">
        <f>IFERROR(IF(SEARCH(_xlfn.UNICHAR(64335),data[[#This Row],[huntington_115_gt]])&gt;0,1,0),0)</f>
        <v>0</v>
      </c>
      <c r="I807">
        <f>LEN(data[[#This Row],[control]])</f>
        <v>3</v>
      </c>
      <c r="J807">
        <f>IF(data[[#This Row],[calc_ocr]]=data[[#This Row],[control]],0,1)</f>
        <v>0</v>
      </c>
      <c r="K807" t="s">
        <v>7</v>
      </c>
      <c r="L807" t="s">
        <v>7</v>
      </c>
      <c r="M807">
        <v>1</v>
      </c>
      <c r="R807">
        <v>436</v>
      </c>
      <c r="S807">
        <v>140</v>
      </c>
      <c r="T807">
        <f>SUM(data[[#This Row],[heb]:[other]])</f>
        <v>1</v>
      </c>
    </row>
    <row r="808" spans="1:22" x14ac:dyDescent="0.2">
      <c r="A808" s="1" t="s">
        <v>188</v>
      </c>
      <c r="B808" s="1" t="s">
        <v>188</v>
      </c>
      <c r="E808">
        <v>1</v>
      </c>
      <c r="H808" s="8">
        <f>IFERROR(IF(SEARCH(_xlfn.UNICHAR(64335),data[[#This Row],[huntington_115_gt]])&gt;0,1,0),0)</f>
        <v>0</v>
      </c>
      <c r="I808">
        <f>LEN(data[[#This Row],[control]])</f>
        <v>3</v>
      </c>
      <c r="J808">
        <f>IF(data[[#This Row],[calc_ocr]]=data[[#This Row],[control]],0,1)</f>
        <v>0</v>
      </c>
      <c r="K808" t="s">
        <v>188</v>
      </c>
      <c r="L808" t="s">
        <v>188</v>
      </c>
      <c r="M808">
        <v>1</v>
      </c>
      <c r="R808">
        <v>436</v>
      </c>
      <c r="S808">
        <v>141</v>
      </c>
      <c r="T808">
        <f>SUM(data[[#This Row],[heb]:[other]])</f>
        <v>1</v>
      </c>
    </row>
    <row r="809" spans="1:22" x14ac:dyDescent="0.2">
      <c r="A809" s="1" t="s">
        <v>202</v>
      </c>
      <c r="B809" s="4" t="s">
        <v>675</v>
      </c>
      <c r="C809" s="5" t="s">
        <v>15</v>
      </c>
      <c r="E809">
        <v>1</v>
      </c>
      <c r="H809" s="8">
        <f>IFERROR(IF(SEARCH(_xlfn.UNICHAR(64335),data[[#This Row],[huntington_115_gt]])&gt;0,1,0),0)</f>
        <v>0</v>
      </c>
      <c r="I809">
        <f>LEN(data[[#This Row],[control]])</f>
        <v>4</v>
      </c>
      <c r="J809">
        <f>IF(data[[#This Row],[calc_ocr]]=data[[#This Row],[control]],0,1)</f>
        <v>1</v>
      </c>
      <c r="K809" t="s">
        <v>675</v>
      </c>
      <c r="L809" t="s">
        <v>202</v>
      </c>
      <c r="M809">
        <v>1</v>
      </c>
      <c r="N809">
        <v>1</v>
      </c>
      <c r="O809" s="27" t="s">
        <v>1485</v>
      </c>
      <c r="P809" t="s">
        <v>1623</v>
      </c>
      <c r="Q809" t="s">
        <v>1734</v>
      </c>
      <c r="R809">
        <v>436</v>
      </c>
      <c r="S809">
        <v>142</v>
      </c>
      <c r="T809">
        <f>SUM(data[[#This Row],[heb]:[other]])</f>
        <v>1</v>
      </c>
      <c r="V809" s="27" t="s">
        <v>1736</v>
      </c>
    </row>
    <row r="810" spans="1:22" x14ac:dyDescent="0.2">
      <c r="A810" s="3"/>
      <c r="B810" s="4" t="s">
        <v>676</v>
      </c>
      <c r="C810" s="3" t="s">
        <v>34</v>
      </c>
      <c r="E810">
        <v>1</v>
      </c>
      <c r="H810" s="8">
        <f>IFERROR(IF(SEARCH(_xlfn.UNICHAR(64335),data[[#This Row],[huntington_115_gt]])&gt;0,1,0),0)</f>
        <v>0</v>
      </c>
      <c r="I810">
        <f>LEN(data[[#This Row],[control]])</f>
        <v>0</v>
      </c>
      <c r="J810">
        <v>0</v>
      </c>
      <c r="K810" t="s">
        <v>676</v>
      </c>
      <c r="L810" t="s">
        <v>1406</v>
      </c>
      <c r="M810">
        <v>1</v>
      </c>
      <c r="N810">
        <v>1</v>
      </c>
      <c r="R810">
        <v>436</v>
      </c>
      <c r="S810">
        <v>143</v>
      </c>
      <c r="T810">
        <f>SUM(data[[#This Row],[heb]:[other]])</f>
        <v>1</v>
      </c>
    </row>
    <row r="811" spans="1:22" ht="25.5" x14ac:dyDescent="0.2">
      <c r="A811" s="1" t="s">
        <v>1338</v>
      </c>
      <c r="B811" s="4" t="s">
        <v>677</v>
      </c>
      <c r="C811" s="3" t="s">
        <v>34</v>
      </c>
      <c r="E811">
        <v>1</v>
      </c>
      <c r="H811" s="8">
        <f>IFERROR(IF(SEARCH(_xlfn.UNICHAR(64335),data[[#This Row],[huntington_115_gt]])&gt;0,1,0),0)</f>
        <v>1</v>
      </c>
      <c r="I811">
        <f>LEN(data[[#This Row],[control]])</f>
        <v>7</v>
      </c>
      <c r="J811">
        <f>IF(data[[#This Row],[calc_ocr]]=data[[#This Row],[control]],0,1)</f>
        <v>1</v>
      </c>
      <c r="K811" t="s">
        <v>677</v>
      </c>
      <c r="L811" t="s">
        <v>1338</v>
      </c>
      <c r="M811">
        <v>1</v>
      </c>
      <c r="N811">
        <v>2</v>
      </c>
      <c r="O811" s="30"/>
      <c r="P811" s="31"/>
      <c r="Q811" t="s">
        <v>1635</v>
      </c>
      <c r="R811">
        <v>436</v>
      </c>
      <c r="S811">
        <v>144</v>
      </c>
      <c r="T811">
        <f>SUM(data[[#This Row],[heb]:[other]])</f>
        <v>1</v>
      </c>
      <c r="V811" s="27" t="s">
        <v>1636</v>
      </c>
    </row>
    <row r="812" spans="1:22" x14ac:dyDescent="0.2">
      <c r="A812" s="1" t="s">
        <v>678</v>
      </c>
      <c r="B812" s="1" t="s">
        <v>1340</v>
      </c>
      <c r="E812">
        <v>1</v>
      </c>
      <c r="H812" s="8">
        <f>IFERROR(IF(SEARCH(_xlfn.UNICHAR(64335),data[[#This Row],[huntington_115_gt]])&gt;0,1,0),0)</f>
        <v>1</v>
      </c>
      <c r="I812">
        <f>LEN(data[[#This Row],[control]])</f>
        <v>5</v>
      </c>
      <c r="J812">
        <f>IF(data[[#This Row],[calc_ocr]]=data[[#This Row],[control]],0,1)</f>
        <v>1</v>
      </c>
      <c r="K812" t="s">
        <v>1340</v>
      </c>
      <c r="L812" t="s">
        <v>1421</v>
      </c>
      <c r="M812">
        <v>1</v>
      </c>
      <c r="N812">
        <v>2</v>
      </c>
      <c r="O812" s="30"/>
      <c r="P812" s="31"/>
      <c r="Q812" t="s">
        <v>1638</v>
      </c>
      <c r="R812">
        <v>436</v>
      </c>
      <c r="S812">
        <v>145</v>
      </c>
      <c r="T812">
        <f>SUM(data[[#This Row],[heb]:[other]])</f>
        <v>1</v>
      </c>
      <c r="V812" s="27" t="s">
        <v>1637</v>
      </c>
    </row>
    <row r="813" spans="1:22" x14ac:dyDescent="0.2">
      <c r="A813" s="1" t="s">
        <v>679</v>
      </c>
      <c r="B813" s="4" t="s">
        <v>680</v>
      </c>
      <c r="C813" s="5" t="s">
        <v>15</v>
      </c>
      <c r="E813">
        <v>1</v>
      </c>
      <c r="H813" s="8">
        <f>IFERROR(IF(SEARCH(_xlfn.UNICHAR(64335),data[[#This Row],[huntington_115_gt]])&gt;0,1,0),0)</f>
        <v>0</v>
      </c>
      <c r="I813">
        <f>LEN(data[[#This Row],[control]])</f>
        <v>4</v>
      </c>
      <c r="J813">
        <f>IF(data[[#This Row],[calc_ocr]]=data[[#This Row],[control]],0,1)</f>
        <v>1</v>
      </c>
      <c r="K813" t="s">
        <v>680</v>
      </c>
      <c r="L813" t="s">
        <v>679</v>
      </c>
      <c r="M813">
        <v>1</v>
      </c>
      <c r="N813">
        <v>1</v>
      </c>
      <c r="O813" s="27" t="s">
        <v>1485</v>
      </c>
      <c r="P813" t="s">
        <v>1481</v>
      </c>
      <c r="Q813" t="s">
        <v>1489</v>
      </c>
      <c r="R813">
        <v>436</v>
      </c>
      <c r="S813">
        <v>146</v>
      </c>
      <c r="T813">
        <f>SUM(data[[#This Row],[heb]:[other]])</f>
        <v>1</v>
      </c>
      <c r="V813" s="32" t="s">
        <v>1639</v>
      </c>
    </row>
    <row r="814" spans="1:22" x14ac:dyDescent="0.2">
      <c r="A814" s="1" t="s">
        <v>681</v>
      </c>
      <c r="B814" s="1" t="s">
        <v>682</v>
      </c>
      <c r="C814" s="5" t="s">
        <v>15</v>
      </c>
      <c r="E814">
        <v>1</v>
      </c>
      <c r="H814" s="8">
        <f>IFERROR(IF(SEARCH(_xlfn.UNICHAR(64335),data[[#This Row],[huntington_115_gt]])&gt;0,1,0),0)</f>
        <v>0</v>
      </c>
      <c r="I814">
        <f>LEN(data[[#This Row],[control]])</f>
        <v>6</v>
      </c>
      <c r="J814">
        <v>0</v>
      </c>
      <c r="K814" t="s">
        <v>682</v>
      </c>
      <c r="L814" t="s">
        <v>682</v>
      </c>
      <c r="M814">
        <v>1</v>
      </c>
      <c r="R814">
        <v>436</v>
      </c>
      <c r="S814">
        <v>147</v>
      </c>
      <c r="T814">
        <f>SUM(data[[#This Row],[heb]:[other]])</f>
        <v>1</v>
      </c>
    </row>
    <row r="815" spans="1:22" x14ac:dyDescent="0.2">
      <c r="A815" s="1" t="s">
        <v>2</v>
      </c>
      <c r="B815" s="1" t="s">
        <v>2</v>
      </c>
      <c r="F815">
        <v>1</v>
      </c>
      <c r="H815" s="8">
        <f>IFERROR(IF(SEARCH(_xlfn.UNICHAR(64335),data[[#This Row],[huntington_115_gt]])&gt;0,1,0),0)</f>
        <v>1</v>
      </c>
      <c r="I815">
        <f>LEN(data[[#This Row],[control]])</f>
        <v>1</v>
      </c>
      <c r="J815">
        <f>IF(data[[#This Row],[calc_ocr]]=data[[#This Row],[control]],0,1)</f>
        <v>0</v>
      </c>
      <c r="K815" t="s">
        <v>2</v>
      </c>
      <c r="L815" t="s">
        <v>2</v>
      </c>
      <c r="M815">
        <v>1</v>
      </c>
      <c r="R815">
        <v>436</v>
      </c>
      <c r="S815">
        <v>148</v>
      </c>
      <c r="T815">
        <f>SUM(data[[#This Row],[heb]:[other]])</f>
        <v>1</v>
      </c>
    </row>
    <row r="816" spans="1:22" x14ac:dyDescent="0.2">
      <c r="A816" s="1" t="s">
        <v>683</v>
      </c>
      <c r="B816" s="4" t="s">
        <v>684</v>
      </c>
      <c r="C816" s="5" t="s">
        <v>15</v>
      </c>
      <c r="E816">
        <v>1</v>
      </c>
      <c r="H816" s="8">
        <f>IFERROR(IF(SEARCH(_xlfn.UNICHAR(64335),data[[#This Row],[huntington_115_gt]])&gt;0,1,0),0)</f>
        <v>0</v>
      </c>
      <c r="I816">
        <f>LEN(data[[#This Row],[control]])</f>
        <v>4</v>
      </c>
      <c r="J816">
        <f>IF(data[[#This Row],[calc_ocr]]=data[[#This Row],[control]],0,1)</f>
        <v>1</v>
      </c>
      <c r="K816" t="s">
        <v>684</v>
      </c>
      <c r="L816" t="s">
        <v>683</v>
      </c>
      <c r="M816">
        <v>1</v>
      </c>
      <c r="N816">
        <v>1</v>
      </c>
      <c r="O816" s="27" t="s">
        <v>1485</v>
      </c>
      <c r="P816" t="s">
        <v>1481</v>
      </c>
      <c r="Q816" t="s">
        <v>1523</v>
      </c>
      <c r="R816">
        <v>436</v>
      </c>
      <c r="S816">
        <v>149</v>
      </c>
      <c r="T816">
        <f>SUM(data[[#This Row],[heb]:[other]])</f>
        <v>1</v>
      </c>
      <c r="V816" s="32" t="s">
        <v>1640</v>
      </c>
    </row>
    <row r="817" spans="1:22" ht="25.5" x14ac:dyDescent="0.2">
      <c r="A817" s="3" t="s">
        <v>685</v>
      </c>
      <c r="B817" s="4" t="s">
        <v>1341</v>
      </c>
      <c r="C817" s="3" t="s">
        <v>34</v>
      </c>
      <c r="E817">
        <v>1</v>
      </c>
      <c r="H817" s="8">
        <f>IFERROR(IF(SEARCH(_xlfn.UNICHAR(64335),data[[#This Row],[huntington_115_gt]])&gt;0,1,0),0)</f>
        <v>0</v>
      </c>
      <c r="I817">
        <f>LEN(data[[#This Row],[control]])</f>
        <v>7</v>
      </c>
      <c r="J817">
        <f>IF(data[[#This Row],[calc_ocr]]=data[[#This Row],[control]],0,1)</f>
        <v>1</v>
      </c>
      <c r="K817" t="s">
        <v>1341</v>
      </c>
      <c r="L817" t="s">
        <v>1422</v>
      </c>
      <c r="M817">
        <v>1</v>
      </c>
      <c r="N817">
        <v>2</v>
      </c>
      <c r="O817" s="30"/>
      <c r="P817" s="31"/>
      <c r="Q817" t="s">
        <v>1641</v>
      </c>
      <c r="R817">
        <v>436</v>
      </c>
      <c r="S817">
        <v>150</v>
      </c>
      <c r="T817">
        <f>SUM(data[[#This Row],[heb]:[other]])</f>
        <v>1</v>
      </c>
      <c r="V817" s="32" t="s">
        <v>1642</v>
      </c>
    </row>
    <row r="818" spans="1:22" x14ac:dyDescent="0.2">
      <c r="A818" s="1" t="s">
        <v>686</v>
      </c>
      <c r="B818" s="1" t="s">
        <v>686</v>
      </c>
      <c r="D818">
        <v>1</v>
      </c>
      <c r="H818" s="8">
        <f>IFERROR(IF(SEARCH(_xlfn.UNICHAR(64335),data[[#This Row],[huntington_115_gt]])&gt;0,1,0),0)</f>
        <v>0</v>
      </c>
      <c r="I818">
        <f>LEN(data[[#This Row],[control]])</f>
        <v>6</v>
      </c>
      <c r="J818">
        <f>IF(data[[#This Row],[calc_ocr]]=data[[#This Row],[control]],0,1)</f>
        <v>0</v>
      </c>
      <c r="K818" t="s">
        <v>686</v>
      </c>
      <c r="L818" t="s">
        <v>686</v>
      </c>
      <c r="M818">
        <v>1</v>
      </c>
      <c r="R818">
        <v>436</v>
      </c>
      <c r="S818">
        <v>151</v>
      </c>
      <c r="T818">
        <f>SUM(data[[#This Row],[heb]:[other]])</f>
        <v>1</v>
      </c>
    </row>
    <row r="819" spans="1:22" ht="63.75" x14ac:dyDescent="0.2">
      <c r="A819" s="1" t="s">
        <v>687</v>
      </c>
      <c r="B819" s="1" t="s">
        <v>1342</v>
      </c>
      <c r="C819" s="6" t="s">
        <v>49</v>
      </c>
      <c r="E819">
        <v>1</v>
      </c>
      <c r="H819" s="8">
        <f>IFERROR(IF(SEARCH(_xlfn.UNICHAR(64335),data[[#This Row],[huntington_115_gt]])&gt;0,1,0),0)</f>
        <v>1</v>
      </c>
      <c r="I819">
        <f>LEN(data[[#This Row],[control]])</f>
        <v>4</v>
      </c>
      <c r="J819">
        <f>IF(data[[#This Row],[calc_ocr]]=data[[#This Row],[control]],0,1)</f>
        <v>1</v>
      </c>
      <c r="K819" t="s">
        <v>1342</v>
      </c>
      <c r="L819" t="s">
        <v>687</v>
      </c>
      <c r="M819">
        <v>1</v>
      </c>
      <c r="N819">
        <v>2</v>
      </c>
      <c r="O819" s="30"/>
      <c r="P819" s="31"/>
      <c r="Q819" t="s">
        <v>1643</v>
      </c>
      <c r="R819">
        <v>436</v>
      </c>
      <c r="S819">
        <v>152</v>
      </c>
      <c r="T819">
        <f>SUM(data[[#This Row],[heb]:[other]])</f>
        <v>1</v>
      </c>
      <c r="V819" s="27" t="s">
        <v>1644</v>
      </c>
    </row>
    <row r="820" spans="1:22" x14ac:dyDescent="0.2">
      <c r="A820" s="1" t="s">
        <v>2</v>
      </c>
      <c r="B820" s="1" t="s">
        <v>2</v>
      </c>
      <c r="F820">
        <v>1</v>
      </c>
      <c r="H820" s="8">
        <f>IFERROR(IF(SEARCH(_xlfn.UNICHAR(64335),data[[#This Row],[huntington_115_gt]])&gt;0,1,0),0)</f>
        <v>1</v>
      </c>
      <c r="I820">
        <f>LEN(data[[#This Row],[control]])</f>
        <v>1</v>
      </c>
      <c r="J820">
        <f>IF(data[[#This Row],[calc_ocr]]=data[[#This Row],[control]],0,1)</f>
        <v>0</v>
      </c>
      <c r="K820" t="s">
        <v>2</v>
      </c>
      <c r="L820" t="s">
        <v>2</v>
      </c>
      <c r="M820">
        <v>1</v>
      </c>
      <c r="R820">
        <v>436</v>
      </c>
      <c r="S820">
        <v>153</v>
      </c>
      <c r="T820">
        <f>SUM(data[[#This Row],[heb]:[other]])</f>
        <v>1</v>
      </c>
    </row>
    <row r="821" spans="1:22" x14ac:dyDescent="0.2">
      <c r="A821" s="1" t="s">
        <v>689</v>
      </c>
      <c r="B821" s="1" t="s">
        <v>689</v>
      </c>
      <c r="E821">
        <v>1</v>
      </c>
      <c r="H821" s="8">
        <f>IFERROR(IF(SEARCH(_xlfn.UNICHAR(64335),data[[#This Row],[huntington_115_gt]])&gt;0,1,0),0)</f>
        <v>0</v>
      </c>
      <c r="I821">
        <f>LEN(data[[#This Row],[control]])</f>
        <v>5</v>
      </c>
      <c r="J821">
        <f>IF(data[[#This Row],[calc_ocr]]=data[[#This Row],[control]],0,1)</f>
        <v>0</v>
      </c>
      <c r="K821" t="s">
        <v>689</v>
      </c>
      <c r="L821" t="s">
        <v>689</v>
      </c>
      <c r="M821">
        <v>1</v>
      </c>
      <c r="R821">
        <v>436</v>
      </c>
      <c r="S821">
        <v>154</v>
      </c>
      <c r="T821">
        <f>SUM(data[[#This Row],[heb]:[other]])</f>
        <v>1</v>
      </c>
    </row>
    <row r="822" spans="1:22" x14ac:dyDescent="0.2">
      <c r="A822" s="1" t="s">
        <v>690</v>
      </c>
      <c r="B822" s="1" t="s">
        <v>690</v>
      </c>
      <c r="E822">
        <v>1</v>
      </c>
      <c r="H822" s="8">
        <f>IFERROR(IF(SEARCH(_xlfn.UNICHAR(64335),data[[#This Row],[huntington_115_gt]])&gt;0,1,0),0)</f>
        <v>0</v>
      </c>
      <c r="I822">
        <f>LEN(data[[#This Row],[control]])</f>
        <v>5</v>
      </c>
      <c r="J822">
        <f>IF(data[[#This Row],[calc_ocr]]=data[[#This Row],[control]],0,1)</f>
        <v>0</v>
      </c>
      <c r="K822" t="s">
        <v>690</v>
      </c>
      <c r="L822" t="s">
        <v>690</v>
      </c>
      <c r="M822">
        <v>1</v>
      </c>
      <c r="R822">
        <v>436</v>
      </c>
      <c r="S822">
        <v>155</v>
      </c>
      <c r="T822">
        <f>SUM(data[[#This Row],[heb]:[other]])</f>
        <v>1</v>
      </c>
    </row>
    <row r="823" spans="1:22" x14ac:dyDescent="0.2">
      <c r="A823" s="1" t="s">
        <v>691</v>
      </c>
      <c r="B823" s="1" t="s">
        <v>691</v>
      </c>
      <c r="E823">
        <v>1</v>
      </c>
      <c r="H823" s="8">
        <f>IFERROR(IF(SEARCH(_xlfn.UNICHAR(64335),data[[#This Row],[huntington_115_gt]])&gt;0,1,0),0)</f>
        <v>0</v>
      </c>
      <c r="I823">
        <f>LEN(data[[#This Row],[control]])</f>
        <v>6</v>
      </c>
      <c r="J823">
        <f>IF(data[[#This Row],[calc_ocr]]=data[[#This Row],[control]],0,1)</f>
        <v>0</v>
      </c>
      <c r="K823" t="s">
        <v>691</v>
      </c>
      <c r="L823" t="s">
        <v>691</v>
      </c>
      <c r="M823">
        <v>1</v>
      </c>
      <c r="R823">
        <v>436</v>
      </c>
      <c r="S823">
        <v>156</v>
      </c>
      <c r="T823">
        <f>SUM(data[[#This Row],[heb]:[other]])</f>
        <v>1</v>
      </c>
    </row>
    <row r="824" spans="1:22" x14ac:dyDescent="0.2">
      <c r="A824" s="1" t="s">
        <v>692</v>
      </c>
      <c r="B824" s="1" t="s">
        <v>692</v>
      </c>
      <c r="E824">
        <v>1</v>
      </c>
      <c r="H824" s="8">
        <f>IFERROR(IF(SEARCH(_xlfn.UNICHAR(64335),data[[#This Row],[huntington_115_gt]])&gt;0,1,0),0)</f>
        <v>0</v>
      </c>
      <c r="I824">
        <f>LEN(data[[#This Row],[control]])</f>
        <v>6</v>
      </c>
      <c r="J824">
        <f>IF(data[[#This Row],[calc_ocr]]=data[[#This Row],[control]],0,1)</f>
        <v>0</v>
      </c>
      <c r="K824" t="s">
        <v>692</v>
      </c>
      <c r="L824" t="s">
        <v>692</v>
      </c>
      <c r="M824">
        <v>1</v>
      </c>
      <c r="R824">
        <v>436</v>
      </c>
      <c r="S824">
        <v>157</v>
      </c>
      <c r="T824">
        <f>SUM(data[[#This Row],[heb]:[other]])</f>
        <v>1</v>
      </c>
    </row>
    <row r="825" spans="1:22" x14ac:dyDescent="0.2">
      <c r="A825" s="1" t="s">
        <v>693</v>
      </c>
      <c r="B825" s="1" t="s">
        <v>693</v>
      </c>
      <c r="E825">
        <v>1</v>
      </c>
      <c r="H825" s="8">
        <f>IFERROR(IF(SEARCH(_xlfn.UNICHAR(64335),data[[#This Row],[huntington_115_gt]])&gt;0,1,0),0)</f>
        <v>0</v>
      </c>
      <c r="I825">
        <f>LEN(data[[#This Row],[control]])</f>
        <v>5</v>
      </c>
      <c r="J825">
        <f>IF(data[[#This Row],[calc_ocr]]=data[[#This Row],[control]],0,1)</f>
        <v>0</v>
      </c>
      <c r="K825" t="s">
        <v>693</v>
      </c>
      <c r="L825" t="s">
        <v>693</v>
      </c>
      <c r="M825">
        <v>1</v>
      </c>
      <c r="R825">
        <v>436</v>
      </c>
      <c r="S825">
        <v>158</v>
      </c>
      <c r="T825">
        <f>SUM(data[[#This Row],[heb]:[other]])</f>
        <v>1</v>
      </c>
    </row>
    <row r="826" spans="1:22" x14ac:dyDescent="0.2">
      <c r="A826" s="1" t="s">
        <v>33</v>
      </c>
      <c r="B826" s="1" t="s">
        <v>33</v>
      </c>
      <c r="F826">
        <v>1</v>
      </c>
      <c r="H826" s="8">
        <f>IFERROR(IF(SEARCH(_xlfn.UNICHAR(64335),data[[#This Row],[huntington_115_gt]])&gt;0,1,0),0)</f>
        <v>0</v>
      </c>
      <c r="I826">
        <f>LEN(data[[#This Row],[control]])</f>
        <v>2</v>
      </c>
      <c r="J826">
        <f>IF(data[[#This Row],[calc_ocr]]=data[[#This Row],[control]],0,1)</f>
        <v>0</v>
      </c>
      <c r="K826" t="s">
        <v>33</v>
      </c>
      <c r="L826" t="s">
        <v>33</v>
      </c>
      <c r="M826">
        <v>1</v>
      </c>
      <c r="R826">
        <v>436</v>
      </c>
      <c r="S826">
        <v>159</v>
      </c>
      <c r="T826">
        <f>SUM(data[[#This Row],[heb]:[other]])</f>
        <v>1</v>
      </c>
    </row>
    <row r="827" spans="1:22" x14ac:dyDescent="0.2">
      <c r="A827" s="1" t="s">
        <v>694</v>
      </c>
      <c r="B827" s="1" t="s">
        <v>694</v>
      </c>
      <c r="E827">
        <v>1</v>
      </c>
      <c r="H827" s="8">
        <f>IFERROR(IF(SEARCH(_xlfn.UNICHAR(64335),data[[#This Row],[huntington_115_gt]])&gt;0,1,0),0)</f>
        <v>0</v>
      </c>
      <c r="I827">
        <f>LEN(data[[#This Row],[control]])</f>
        <v>5</v>
      </c>
      <c r="J827">
        <f>IF(data[[#This Row],[calc_ocr]]=data[[#This Row],[control]],0,1)</f>
        <v>0</v>
      </c>
      <c r="K827" t="s">
        <v>694</v>
      </c>
      <c r="L827" t="s">
        <v>694</v>
      </c>
      <c r="M827">
        <v>1</v>
      </c>
      <c r="R827">
        <v>436</v>
      </c>
      <c r="S827">
        <v>160</v>
      </c>
      <c r="T827">
        <f>SUM(data[[#This Row],[heb]:[other]])</f>
        <v>1</v>
      </c>
    </row>
    <row r="828" spans="1:22" x14ac:dyDescent="0.2">
      <c r="A828" s="1" t="s">
        <v>26</v>
      </c>
      <c r="B828" s="1" t="s">
        <v>26</v>
      </c>
      <c r="F828">
        <v>1</v>
      </c>
      <c r="H828" s="8">
        <f>IFERROR(IF(SEARCH(_xlfn.UNICHAR(64335),data[[#This Row],[huntington_115_gt]])&gt;0,1,0),0)</f>
        <v>0</v>
      </c>
      <c r="I828">
        <f>LEN(data[[#This Row],[control]])</f>
        <v>2</v>
      </c>
      <c r="J828">
        <f>IF(data[[#This Row],[calc_ocr]]=data[[#This Row],[control]],0,1)</f>
        <v>0</v>
      </c>
      <c r="K828" t="s">
        <v>26</v>
      </c>
      <c r="L828" t="s">
        <v>26</v>
      </c>
      <c r="M828">
        <v>1</v>
      </c>
      <c r="R828">
        <v>436</v>
      </c>
      <c r="S828">
        <v>161</v>
      </c>
      <c r="T828">
        <f>SUM(data[[#This Row],[heb]:[other]])</f>
        <v>1</v>
      </c>
    </row>
    <row r="829" spans="1:22" ht="51" x14ac:dyDescent="0.2">
      <c r="A829" s="1" t="s">
        <v>188</v>
      </c>
      <c r="B829" s="4" t="s">
        <v>695</v>
      </c>
      <c r="C829" s="6" t="s">
        <v>49</v>
      </c>
      <c r="E829">
        <v>1</v>
      </c>
      <c r="H829" s="8">
        <f>IFERROR(IF(SEARCH(_xlfn.UNICHAR(64335),data[[#This Row],[huntington_115_gt]])&gt;0,1,0),0)</f>
        <v>0</v>
      </c>
      <c r="I829">
        <f>LEN(data[[#This Row],[control]])</f>
        <v>3</v>
      </c>
      <c r="J829">
        <f>IF(data[[#This Row],[calc_ocr]]=data[[#This Row],[control]],0,1)</f>
        <v>1</v>
      </c>
      <c r="K829" t="s">
        <v>695</v>
      </c>
      <c r="L829" t="s">
        <v>188</v>
      </c>
      <c r="M829">
        <v>1</v>
      </c>
      <c r="N829">
        <v>2</v>
      </c>
      <c r="O829" s="30"/>
      <c r="P829" s="31"/>
      <c r="Q829" t="s">
        <v>1645</v>
      </c>
      <c r="R829">
        <v>436</v>
      </c>
      <c r="S829">
        <v>162</v>
      </c>
      <c r="T829">
        <f>SUM(data[[#This Row],[heb]:[other]])</f>
        <v>1</v>
      </c>
      <c r="V829" s="27" t="s">
        <v>1646</v>
      </c>
    </row>
    <row r="830" spans="1:22" x14ac:dyDescent="0.2">
      <c r="A830" s="1" t="s">
        <v>2</v>
      </c>
      <c r="B830" s="1" t="s">
        <v>2</v>
      </c>
      <c r="F830">
        <v>1</v>
      </c>
      <c r="H830" s="8">
        <f>IFERROR(IF(SEARCH(_xlfn.UNICHAR(64335),data[[#This Row],[huntington_115_gt]])&gt;0,1,0),0)</f>
        <v>1</v>
      </c>
      <c r="I830">
        <f>LEN(data[[#This Row],[control]])</f>
        <v>1</v>
      </c>
      <c r="J830">
        <f>IF(data[[#This Row],[calc_ocr]]=data[[#This Row],[control]],0,1)</f>
        <v>0</v>
      </c>
      <c r="K830" t="s">
        <v>2</v>
      </c>
      <c r="L830" t="s">
        <v>2</v>
      </c>
      <c r="M830">
        <v>1</v>
      </c>
      <c r="R830">
        <v>436</v>
      </c>
      <c r="S830">
        <v>163</v>
      </c>
      <c r="T830">
        <f>SUM(data[[#This Row],[heb]:[other]])</f>
        <v>1</v>
      </c>
    </row>
    <row r="831" spans="1:22" x14ac:dyDescent="0.2">
      <c r="A831" s="1" t="s">
        <v>638</v>
      </c>
      <c r="B831" s="4" t="s">
        <v>696</v>
      </c>
      <c r="C831" s="5" t="s">
        <v>15</v>
      </c>
      <c r="E831">
        <v>1</v>
      </c>
      <c r="H831" s="8">
        <f>IFERROR(IF(SEARCH(_xlfn.UNICHAR(64335),data[[#This Row],[huntington_115_gt]])&gt;0,1,0),0)</f>
        <v>0</v>
      </c>
      <c r="I831">
        <f>LEN(data[[#This Row],[control]])</f>
        <v>3</v>
      </c>
      <c r="J831">
        <f>IF(data[[#This Row],[calc_ocr]]=data[[#This Row],[control]],0,1)</f>
        <v>1</v>
      </c>
      <c r="K831" t="s">
        <v>696</v>
      </c>
      <c r="L831" t="s">
        <v>638</v>
      </c>
      <c r="M831">
        <v>1</v>
      </c>
      <c r="N831">
        <v>2</v>
      </c>
      <c r="Q831" t="s">
        <v>1647</v>
      </c>
      <c r="R831">
        <v>436</v>
      </c>
      <c r="S831">
        <v>164</v>
      </c>
      <c r="T831">
        <f>SUM(data[[#This Row],[heb]:[other]])</f>
        <v>1</v>
      </c>
    </row>
    <row r="832" spans="1:22" x14ac:dyDescent="0.2">
      <c r="A832" s="1" t="s">
        <v>241</v>
      </c>
      <c r="B832" s="1" t="s">
        <v>241</v>
      </c>
      <c r="F832">
        <v>1</v>
      </c>
      <c r="H832" s="8">
        <f>IFERROR(IF(SEARCH(_xlfn.UNICHAR(64335),data[[#This Row],[huntington_115_gt]])&gt;0,1,0),0)</f>
        <v>0</v>
      </c>
      <c r="I832">
        <f>LEN(data[[#This Row],[control]])</f>
        <v>3</v>
      </c>
      <c r="J832">
        <f>IF(data[[#This Row],[calc_ocr]]=data[[#This Row],[control]],0,1)</f>
        <v>0</v>
      </c>
      <c r="K832" t="s">
        <v>241</v>
      </c>
      <c r="L832" t="s">
        <v>241</v>
      </c>
      <c r="M832">
        <v>1</v>
      </c>
      <c r="R832">
        <v>436</v>
      </c>
      <c r="S832">
        <v>165</v>
      </c>
      <c r="T832">
        <f>SUM(data[[#This Row],[heb]:[other]])</f>
        <v>1</v>
      </c>
    </row>
    <row r="833" spans="1:23" x14ac:dyDescent="0.2">
      <c r="A833" s="1" t="s">
        <v>697</v>
      </c>
      <c r="B833" s="1" t="s">
        <v>697</v>
      </c>
      <c r="E833">
        <v>1</v>
      </c>
      <c r="H833" s="8">
        <f>IFERROR(IF(SEARCH(_xlfn.UNICHAR(64335),data[[#This Row],[huntington_115_gt]])&gt;0,1,0),0)</f>
        <v>0</v>
      </c>
      <c r="I833">
        <f>LEN(data[[#This Row],[control]])</f>
        <v>5</v>
      </c>
      <c r="J833">
        <f>IF(data[[#This Row],[calc_ocr]]=data[[#This Row],[control]],0,1)</f>
        <v>0</v>
      </c>
      <c r="K833" t="s">
        <v>697</v>
      </c>
      <c r="L833" t="s">
        <v>697</v>
      </c>
      <c r="M833">
        <v>1</v>
      </c>
      <c r="R833">
        <v>436</v>
      </c>
      <c r="S833">
        <v>166</v>
      </c>
      <c r="T833">
        <f>SUM(data[[#This Row],[heb]:[other]])</f>
        <v>1</v>
      </c>
    </row>
    <row r="834" spans="1:23" x14ac:dyDescent="0.2">
      <c r="A834" s="1" t="s">
        <v>698</v>
      </c>
      <c r="B834" s="1" t="s">
        <v>698</v>
      </c>
      <c r="F834">
        <v>1</v>
      </c>
      <c r="H834" s="8">
        <f>IFERROR(IF(SEARCH(_xlfn.UNICHAR(64335),data[[#This Row],[huntington_115_gt]])&gt;0,1,0),0)</f>
        <v>0</v>
      </c>
      <c r="I834">
        <f>LEN(data[[#This Row],[control]])</f>
        <v>3</v>
      </c>
      <c r="J834">
        <f>IF(data[[#This Row],[calc_ocr]]=data[[#This Row],[control]],0,1)</f>
        <v>0</v>
      </c>
      <c r="K834" t="s">
        <v>698</v>
      </c>
      <c r="L834" t="s">
        <v>698</v>
      </c>
      <c r="M834">
        <v>1</v>
      </c>
      <c r="R834">
        <v>436</v>
      </c>
      <c r="S834">
        <v>167</v>
      </c>
      <c r="T834">
        <f>SUM(data[[#This Row],[heb]:[other]])</f>
        <v>1</v>
      </c>
    </row>
    <row r="835" spans="1:23" x14ac:dyDescent="0.2">
      <c r="A835" s="1" t="s">
        <v>699</v>
      </c>
      <c r="B835" s="1" t="s">
        <v>699</v>
      </c>
      <c r="E835">
        <v>1</v>
      </c>
      <c r="H835" s="8">
        <f>IFERROR(IF(SEARCH(_xlfn.UNICHAR(64335),data[[#This Row],[huntington_115_gt]])&gt;0,1,0),0)</f>
        <v>0</v>
      </c>
      <c r="I835">
        <f>LEN(data[[#This Row],[control]])</f>
        <v>4</v>
      </c>
      <c r="J835">
        <f>IF(data[[#This Row],[calc_ocr]]=data[[#This Row],[control]],0,1)</f>
        <v>0</v>
      </c>
      <c r="K835" t="s">
        <v>699</v>
      </c>
      <c r="L835" t="s">
        <v>699</v>
      </c>
      <c r="M835">
        <v>1</v>
      </c>
      <c r="R835">
        <v>436</v>
      </c>
      <c r="S835">
        <v>168</v>
      </c>
      <c r="T835">
        <f>SUM(data[[#This Row],[heb]:[other]])</f>
        <v>1</v>
      </c>
    </row>
    <row r="836" spans="1:23" x14ac:dyDescent="0.2">
      <c r="A836" s="1" t="s">
        <v>237</v>
      </c>
      <c r="B836" s="1" t="s">
        <v>237</v>
      </c>
      <c r="F836">
        <v>1</v>
      </c>
      <c r="H836" s="8">
        <f>IFERROR(IF(SEARCH(_xlfn.UNICHAR(64335),data[[#This Row],[huntington_115_gt]])&gt;0,1,0),0)</f>
        <v>1</v>
      </c>
      <c r="I836">
        <f>LEN(data[[#This Row],[control]])</f>
        <v>2</v>
      </c>
      <c r="J836">
        <f>IF(data[[#This Row],[calc_ocr]]=data[[#This Row],[control]],0,1)</f>
        <v>0</v>
      </c>
      <c r="K836" t="s">
        <v>237</v>
      </c>
      <c r="L836" t="s">
        <v>237</v>
      </c>
      <c r="M836">
        <v>1</v>
      </c>
      <c r="R836">
        <v>436</v>
      </c>
      <c r="S836">
        <v>169</v>
      </c>
      <c r="T836">
        <f>SUM(data[[#This Row],[heb]:[other]])</f>
        <v>1</v>
      </c>
    </row>
    <row r="837" spans="1:23" ht="25.5" x14ac:dyDescent="0.2">
      <c r="A837" s="3"/>
      <c r="B837" s="4" t="s">
        <v>700</v>
      </c>
      <c r="C837" s="3" t="s">
        <v>34</v>
      </c>
      <c r="E837">
        <v>1</v>
      </c>
      <c r="H837" s="8">
        <f>IFERROR(IF(SEARCH(_xlfn.UNICHAR(64335),data[[#This Row],[huntington_115_gt]])&gt;0,1,0),0)</f>
        <v>0</v>
      </c>
      <c r="I837">
        <f>LEN(data[[#This Row],[control]])</f>
        <v>4</v>
      </c>
      <c r="J837">
        <f>IF(data[[#This Row],[calc_ocr]]=data[[#This Row],[control]],0,1)</f>
        <v>1</v>
      </c>
      <c r="K837" t="s">
        <v>700</v>
      </c>
      <c r="L837" t="s">
        <v>1648</v>
      </c>
      <c r="M837">
        <v>1</v>
      </c>
      <c r="N837">
        <v>1</v>
      </c>
      <c r="O837" s="27" t="s">
        <v>1466</v>
      </c>
      <c r="P837" t="s">
        <v>1557</v>
      </c>
      <c r="Q837" t="s">
        <v>1464</v>
      </c>
      <c r="R837">
        <v>436</v>
      </c>
      <c r="S837">
        <v>170</v>
      </c>
      <c r="T837">
        <f>SUM(data[[#This Row],[heb]:[other]])</f>
        <v>1</v>
      </c>
      <c r="V837" s="27" t="s">
        <v>1696</v>
      </c>
      <c r="W837" s="27">
        <v>1</v>
      </c>
    </row>
    <row r="838" spans="1:23" x14ac:dyDescent="0.2">
      <c r="A838" s="1" t="s">
        <v>701</v>
      </c>
      <c r="B838" s="1" t="s">
        <v>701</v>
      </c>
      <c r="F838">
        <v>1</v>
      </c>
      <c r="H838" s="8">
        <f>IFERROR(IF(SEARCH(_xlfn.UNICHAR(64335),data[[#This Row],[huntington_115_gt]])&gt;0,1,0),0)</f>
        <v>0</v>
      </c>
      <c r="I838">
        <f>LEN(data[[#This Row],[control]])</f>
        <v>3</v>
      </c>
      <c r="J838">
        <f>IF(data[[#This Row],[calc_ocr]]=data[[#This Row],[control]],0,1)</f>
        <v>0</v>
      </c>
      <c r="K838" t="s">
        <v>701</v>
      </c>
      <c r="L838" t="s">
        <v>701</v>
      </c>
      <c r="M838">
        <v>1</v>
      </c>
      <c r="R838">
        <v>436</v>
      </c>
      <c r="S838">
        <v>171</v>
      </c>
      <c r="T838">
        <f>SUM(data[[#This Row],[heb]:[other]])</f>
        <v>1</v>
      </c>
    </row>
    <row r="839" spans="1:23" s="18" customFormat="1" ht="38.25" x14ac:dyDescent="0.2">
      <c r="A839" s="17" t="s">
        <v>702</v>
      </c>
      <c r="B839" s="17" t="s">
        <v>703</v>
      </c>
      <c r="C839" s="18" t="s">
        <v>49</v>
      </c>
      <c r="E839" s="18">
        <v>1</v>
      </c>
      <c r="H839" s="19">
        <f>IFERROR(IF(SEARCH(_xlfn.UNICHAR(64335),data[[#This Row],[huntington_115_gt]])&gt;0,1,0),0)</f>
        <v>0</v>
      </c>
      <c r="I839" s="18">
        <f>LEN(data[[#This Row],[control]])</f>
        <v>5</v>
      </c>
      <c r="J839">
        <f>IF(data[[#This Row],[calc_ocr]]=data[[#This Row],[control]],0,1)</f>
        <v>1</v>
      </c>
      <c r="K839" s="18" t="s">
        <v>703</v>
      </c>
      <c r="L839" t="s">
        <v>1457</v>
      </c>
      <c r="M839" s="18">
        <v>1</v>
      </c>
      <c r="N839" s="18">
        <v>1</v>
      </c>
      <c r="O839" s="29" t="s">
        <v>1485</v>
      </c>
      <c r="P839" s="18" t="s">
        <v>1478</v>
      </c>
      <c r="Q839" s="18" t="s">
        <v>1591</v>
      </c>
      <c r="R839" s="18">
        <v>436</v>
      </c>
      <c r="S839" s="18">
        <v>172</v>
      </c>
      <c r="T839" s="18">
        <f>SUM(data[[#This Row],[heb]:[other]])</f>
        <v>1</v>
      </c>
      <c r="V839" s="29" t="s">
        <v>1649</v>
      </c>
      <c r="W839" s="29"/>
    </row>
    <row r="840" spans="1:23" x14ac:dyDescent="0.2">
      <c r="A840" s="1" t="s">
        <v>2</v>
      </c>
      <c r="B840" s="1" t="s">
        <v>2</v>
      </c>
      <c r="F840">
        <v>1</v>
      </c>
      <c r="H840" s="8">
        <f>IFERROR(IF(SEARCH(_xlfn.UNICHAR(64335),data[[#This Row],[huntington_115_gt]])&gt;0,1,0),0)</f>
        <v>1</v>
      </c>
      <c r="I840">
        <f>LEN(data[[#This Row],[control]])</f>
        <v>1</v>
      </c>
      <c r="J840">
        <f>IF(data[[#This Row],[calc_ocr]]=data[[#This Row],[control]],0,1)</f>
        <v>0</v>
      </c>
      <c r="K840" t="s">
        <v>2</v>
      </c>
      <c r="L840" t="s">
        <v>2</v>
      </c>
      <c r="M840">
        <v>1</v>
      </c>
      <c r="R840">
        <v>436</v>
      </c>
      <c r="S840">
        <v>173</v>
      </c>
      <c r="T840">
        <f>SUM(data[[#This Row],[heb]:[other]])</f>
        <v>1</v>
      </c>
    </row>
    <row r="841" spans="1:23" ht="25.5" x14ac:dyDescent="0.2">
      <c r="A841" s="1" t="s">
        <v>704</v>
      </c>
      <c r="B841" s="4" t="s">
        <v>705</v>
      </c>
      <c r="C841" s="5" t="s">
        <v>15</v>
      </c>
      <c r="E841">
        <v>1</v>
      </c>
      <c r="H841" s="8">
        <f>IFERROR(IF(SEARCH(_xlfn.UNICHAR(64335),data[[#This Row],[huntington_115_gt]])&gt;0,1,0),0)</f>
        <v>0</v>
      </c>
      <c r="I841">
        <f>LEN(data[[#This Row],[control]])</f>
        <v>5</v>
      </c>
      <c r="J841">
        <f>IF(data[[#This Row],[calc_ocr]]=data[[#This Row],[control]],0,1)</f>
        <v>1</v>
      </c>
      <c r="K841" t="s">
        <v>705</v>
      </c>
      <c r="L841" t="s">
        <v>704</v>
      </c>
      <c r="M841">
        <v>1</v>
      </c>
      <c r="N841">
        <v>1</v>
      </c>
      <c r="O841" s="27" t="s">
        <v>1485</v>
      </c>
      <c r="P841" t="s">
        <v>1481</v>
      </c>
      <c r="Q841" t="s">
        <v>1650</v>
      </c>
      <c r="R841">
        <v>436</v>
      </c>
      <c r="S841">
        <v>174</v>
      </c>
      <c r="T841">
        <f>SUM(data[[#This Row],[heb]:[other]])</f>
        <v>1</v>
      </c>
      <c r="V841" s="29" t="s">
        <v>1651</v>
      </c>
    </row>
    <row r="842" spans="1:23" ht="38.25" x14ac:dyDescent="0.2">
      <c r="A842" s="1" t="s">
        <v>706</v>
      </c>
      <c r="B842" s="4" t="s">
        <v>707</v>
      </c>
      <c r="C842" s="3" t="s">
        <v>34</v>
      </c>
      <c r="G842">
        <v>1</v>
      </c>
      <c r="H842" s="8">
        <f>IFERROR(IF(SEARCH(_xlfn.UNICHAR(64335),data[[#This Row],[huntington_115_gt]])&gt;0,1,0),0)</f>
        <v>0</v>
      </c>
      <c r="I842">
        <f>LEN(data[[#This Row],[control]])</f>
        <v>5</v>
      </c>
      <c r="J842">
        <f>IF(data[[#This Row],[calc_ocr]]=data[[#This Row],[control]],0,1)</f>
        <v>1</v>
      </c>
      <c r="K842" t="s">
        <v>707</v>
      </c>
      <c r="L842" t="s">
        <v>706</v>
      </c>
      <c r="M842">
        <v>1</v>
      </c>
      <c r="N842">
        <v>3</v>
      </c>
      <c r="O842" s="27" t="s">
        <v>1483</v>
      </c>
      <c r="Q842" t="s">
        <v>1738</v>
      </c>
      <c r="R842">
        <v>436</v>
      </c>
      <c r="S842">
        <v>175</v>
      </c>
      <c r="T842">
        <f>SUM(data[[#This Row],[heb]:[other]])</f>
        <v>1</v>
      </c>
      <c r="V842" s="29" t="s">
        <v>1654</v>
      </c>
      <c r="W842" s="27">
        <v>1</v>
      </c>
    </row>
    <row r="843" spans="1:23" x14ac:dyDescent="0.2">
      <c r="A843" s="1" t="s">
        <v>1330</v>
      </c>
      <c r="B843" s="4" t="s">
        <v>708</v>
      </c>
      <c r="C843" s="6" t="s">
        <v>49</v>
      </c>
      <c r="E843">
        <v>1</v>
      </c>
      <c r="H843" s="8">
        <f>IFERROR(IF(SEARCH(_xlfn.UNICHAR(64335),data[[#This Row],[huntington_115_gt]])&gt;0,1,0),0)</f>
        <v>1</v>
      </c>
      <c r="I843">
        <f>LEN(data[[#This Row],[control]])</f>
        <v>6</v>
      </c>
      <c r="J843">
        <v>0</v>
      </c>
      <c r="K843" t="s">
        <v>708</v>
      </c>
      <c r="L843" t="s">
        <v>708</v>
      </c>
      <c r="M843">
        <v>1</v>
      </c>
      <c r="R843">
        <v>436</v>
      </c>
      <c r="S843">
        <v>176</v>
      </c>
      <c r="T843">
        <f>SUM(data[[#This Row],[heb]:[other]])</f>
        <v>1</v>
      </c>
    </row>
    <row r="844" spans="1:23" x14ac:dyDescent="0.2">
      <c r="A844" s="1" t="s">
        <v>709</v>
      </c>
      <c r="B844" s="1" t="s">
        <v>709</v>
      </c>
      <c r="E844">
        <v>1</v>
      </c>
      <c r="H844" s="8">
        <f>IFERROR(IF(SEARCH(_xlfn.UNICHAR(64335),data[[#This Row],[huntington_115_gt]])&gt;0,1,0),0)</f>
        <v>0</v>
      </c>
      <c r="I844">
        <f>LEN(data[[#This Row],[control]])</f>
        <v>5</v>
      </c>
      <c r="J844">
        <f>IF(data[[#This Row],[calc_ocr]]=data[[#This Row],[control]],0,1)</f>
        <v>0</v>
      </c>
      <c r="K844" t="s">
        <v>709</v>
      </c>
      <c r="L844" t="s">
        <v>709</v>
      </c>
      <c r="M844">
        <v>1</v>
      </c>
      <c r="R844">
        <v>436</v>
      </c>
      <c r="S844">
        <v>177</v>
      </c>
      <c r="T844">
        <f>SUM(data[[#This Row],[heb]:[other]])</f>
        <v>1</v>
      </c>
    </row>
    <row r="845" spans="1:23" x14ac:dyDescent="0.2">
      <c r="A845" s="1" t="s">
        <v>710</v>
      </c>
      <c r="B845" s="1" t="s">
        <v>711</v>
      </c>
      <c r="C845" s="5" t="s">
        <v>15</v>
      </c>
      <c r="D845">
        <v>1</v>
      </c>
      <c r="H845" s="8">
        <f>IFERROR(IF(SEARCH(_xlfn.UNICHAR(64335),data[[#This Row],[huntington_115_gt]])&gt;0,1,0),0)</f>
        <v>0</v>
      </c>
      <c r="I845">
        <f>LEN(data[[#This Row],[control]])</f>
        <v>4</v>
      </c>
      <c r="J845">
        <f>IF(data[[#This Row],[calc_ocr]]=data[[#This Row],[control]],0,1)</f>
        <v>1</v>
      </c>
      <c r="K845" t="s">
        <v>711</v>
      </c>
      <c r="L845" t="s">
        <v>710</v>
      </c>
      <c r="M845">
        <v>1</v>
      </c>
      <c r="N845">
        <v>1</v>
      </c>
      <c r="O845" s="27" t="s">
        <v>1485</v>
      </c>
      <c r="P845" t="s">
        <v>1478</v>
      </c>
      <c r="Q845" t="s">
        <v>1734</v>
      </c>
      <c r="R845">
        <v>436</v>
      </c>
      <c r="S845">
        <v>178</v>
      </c>
      <c r="T845">
        <f>SUM(data[[#This Row],[heb]:[other]])</f>
        <v>1</v>
      </c>
    </row>
    <row r="846" spans="1:23" x14ac:dyDescent="0.2">
      <c r="A846" s="1" t="s">
        <v>712</v>
      </c>
      <c r="B846" s="1" t="s">
        <v>712</v>
      </c>
      <c r="C846" s="3" t="s">
        <v>34</v>
      </c>
      <c r="D846">
        <v>1</v>
      </c>
      <c r="H846" s="8">
        <f>IFERROR(IF(SEARCH(_xlfn.UNICHAR(64335),data[[#This Row],[huntington_115_gt]])&gt;0,1,0),0)</f>
        <v>0</v>
      </c>
      <c r="I846">
        <f>LEN(data[[#This Row],[control]])</f>
        <v>2</v>
      </c>
      <c r="J846">
        <f>IF(data[[#This Row],[calc_ocr]]=data[[#This Row],[control]],0,1)</f>
        <v>0</v>
      </c>
      <c r="K846" t="s">
        <v>712</v>
      </c>
      <c r="L846" t="s">
        <v>712</v>
      </c>
      <c r="M846">
        <v>1</v>
      </c>
      <c r="R846">
        <v>436</v>
      </c>
      <c r="S846">
        <v>179</v>
      </c>
      <c r="T846">
        <f>SUM(data[[#This Row],[heb]:[other]])</f>
        <v>1</v>
      </c>
    </row>
    <row r="847" spans="1:23" x14ac:dyDescent="0.2">
      <c r="A847" s="1" t="s">
        <v>713</v>
      </c>
      <c r="B847" s="4" t="s">
        <v>713</v>
      </c>
      <c r="C847" s="3" t="s">
        <v>34</v>
      </c>
      <c r="D847">
        <v>1</v>
      </c>
      <c r="H847" s="8">
        <f>IFERROR(IF(SEARCH(_xlfn.UNICHAR(64335),data[[#This Row],[huntington_115_gt]])&gt;0,1,0),0)</f>
        <v>0</v>
      </c>
      <c r="I847">
        <f>LEN(data[[#This Row],[control]])</f>
        <v>4</v>
      </c>
      <c r="J847">
        <f>IF(data[[#This Row],[calc_ocr]]=data[[#This Row],[control]],0,1)</f>
        <v>0</v>
      </c>
      <c r="K847" t="s">
        <v>713</v>
      </c>
      <c r="L847" t="s">
        <v>713</v>
      </c>
      <c r="M847">
        <v>1</v>
      </c>
      <c r="R847">
        <v>436</v>
      </c>
      <c r="S847">
        <v>180</v>
      </c>
      <c r="T847">
        <f>SUM(data[[#This Row],[heb]:[other]])</f>
        <v>1</v>
      </c>
    </row>
    <row r="848" spans="1:23" x14ac:dyDescent="0.2">
      <c r="A848" s="1" t="s">
        <v>393</v>
      </c>
      <c r="B848" s="4" t="s">
        <v>393</v>
      </c>
      <c r="C848" s="3" t="s">
        <v>34</v>
      </c>
      <c r="D848">
        <v>1</v>
      </c>
      <c r="H848" s="8">
        <f>IFERROR(IF(SEARCH(_xlfn.UNICHAR(64335),data[[#This Row],[huntington_115_gt]])&gt;0,1,0),0)</f>
        <v>0</v>
      </c>
      <c r="I848">
        <f>LEN(data[[#This Row],[control]])</f>
        <v>3</v>
      </c>
      <c r="J848">
        <f>IF(data[[#This Row],[calc_ocr]]=data[[#This Row],[control]],0,1)</f>
        <v>0</v>
      </c>
      <c r="K848" t="s">
        <v>393</v>
      </c>
      <c r="L848" t="s">
        <v>393</v>
      </c>
      <c r="M848">
        <v>1</v>
      </c>
      <c r="R848">
        <v>436</v>
      </c>
      <c r="S848">
        <v>181</v>
      </c>
      <c r="T848">
        <f>SUM(data[[#This Row],[heb]:[other]])</f>
        <v>1</v>
      </c>
    </row>
    <row r="849" spans="1:23" x14ac:dyDescent="0.2">
      <c r="A849" s="1" t="s">
        <v>712</v>
      </c>
      <c r="B849" s="1" t="s">
        <v>712</v>
      </c>
      <c r="D849">
        <v>1</v>
      </c>
      <c r="H849" s="8">
        <f>IFERROR(IF(SEARCH(_xlfn.UNICHAR(64335),data[[#This Row],[huntington_115_gt]])&gt;0,1,0),0)</f>
        <v>0</v>
      </c>
      <c r="I849">
        <f>LEN(data[[#This Row],[control]])</f>
        <v>2</v>
      </c>
      <c r="J849">
        <f>IF(data[[#This Row],[calc_ocr]]=data[[#This Row],[control]],0,1)</f>
        <v>0</v>
      </c>
      <c r="K849" t="s">
        <v>712</v>
      </c>
      <c r="L849" t="s">
        <v>712</v>
      </c>
      <c r="M849">
        <v>1</v>
      </c>
      <c r="R849">
        <v>436</v>
      </c>
      <c r="S849">
        <v>182</v>
      </c>
      <c r="T849">
        <f>SUM(data[[#This Row],[heb]:[other]])</f>
        <v>1</v>
      </c>
    </row>
    <row r="850" spans="1:23" x14ac:dyDescent="0.2">
      <c r="A850" s="1" t="s">
        <v>714</v>
      </c>
      <c r="B850" s="1" t="s">
        <v>714</v>
      </c>
      <c r="D850">
        <v>1</v>
      </c>
      <c r="H850" s="8">
        <f>IFERROR(IF(SEARCH(_xlfn.UNICHAR(64335),data[[#This Row],[huntington_115_gt]])&gt;0,1,0),0)</f>
        <v>0</v>
      </c>
      <c r="I850">
        <f>LEN(data[[#This Row],[control]])</f>
        <v>4</v>
      </c>
      <c r="J850">
        <f>IF(data[[#This Row],[calc_ocr]]=data[[#This Row],[control]],0,1)</f>
        <v>0</v>
      </c>
      <c r="K850" t="s">
        <v>714</v>
      </c>
      <c r="L850" t="s">
        <v>714</v>
      </c>
      <c r="M850">
        <v>1</v>
      </c>
      <c r="R850">
        <v>436</v>
      </c>
      <c r="S850">
        <v>183</v>
      </c>
      <c r="T850">
        <f>SUM(data[[#This Row],[heb]:[other]])</f>
        <v>1</v>
      </c>
    </row>
    <row r="851" spans="1:23" x14ac:dyDescent="0.2">
      <c r="A851" s="1" t="s">
        <v>715</v>
      </c>
      <c r="B851" s="1" t="s">
        <v>715</v>
      </c>
      <c r="F851">
        <v>1</v>
      </c>
      <c r="H851" s="8">
        <f>IFERROR(IF(SEARCH(_xlfn.UNICHAR(64335),data[[#This Row],[huntington_115_gt]])&gt;0,1,0),0)</f>
        <v>0</v>
      </c>
      <c r="I851">
        <f>LEN(data[[#This Row],[control]])</f>
        <v>4</v>
      </c>
      <c r="J851">
        <f>IF(data[[#This Row],[calc_ocr]]=data[[#This Row],[control]],0,1)</f>
        <v>0</v>
      </c>
      <c r="K851" t="s">
        <v>715</v>
      </c>
      <c r="L851" t="s">
        <v>715</v>
      </c>
      <c r="M851">
        <v>1</v>
      </c>
      <c r="R851">
        <v>436</v>
      </c>
      <c r="S851">
        <v>184</v>
      </c>
      <c r="T851">
        <f>SUM(data[[#This Row],[heb]:[other]])</f>
        <v>1</v>
      </c>
    </row>
    <row r="852" spans="1:23" x14ac:dyDescent="0.2">
      <c r="A852" s="1" t="s">
        <v>716</v>
      </c>
      <c r="B852" s="1" t="s">
        <v>716</v>
      </c>
      <c r="D852">
        <v>1</v>
      </c>
      <c r="H852" s="8">
        <f>IFERROR(IF(SEARCH(_xlfn.UNICHAR(64335),data[[#This Row],[huntington_115_gt]])&gt;0,1,0),0)</f>
        <v>0</v>
      </c>
      <c r="I852">
        <f>LEN(data[[#This Row],[control]])</f>
        <v>3</v>
      </c>
      <c r="J852">
        <f>IF(data[[#This Row],[calc_ocr]]=data[[#This Row],[control]],0,1)</f>
        <v>0</v>
      </c>
      <c r="K852" t="s">
        <v>716</v>
      </c>
      <c r="L852" t="s">
        <v>716</v>
      </c>
      <c r="M852">
        <v>1</v>
      </c>
      <c r="R852">
        <v>436</v>
      </c>
      <c r="S852">
        <v>185</v>
      </c>
      <c r="T852">
        <f>SUM(data[[#This Row],[heb]:[other]])</f>
        <v>1</v>
      </c>
    </row>
    <row r="853" spans="1:23" x14ac:dyDescent="0.2">
      <c r="A853" s="1" t="s">
        <v>717</v>
      </c>
      <c r="B853" s="1" t="s">
        <v>717</v>
      </c>
      <c r="F853">
        <v>1</v>
      </c>
      <c r="H853" s="8">
        <f>IFERROR(IF(SEARCH(_xlfn.UNICHAR(64335),data[[#This Row],[huntington_115_gt]])&gt;0,1,0),0)</f>
        <v>0</v>
      </c>
      <c r="I853">
        <f>LEN(data[[#This Row],[control]])</f>
        <v>4</v>
      </c>
      <c r="J853">
        <f>IF(data[[#This Row],[calc_ocr]]=data[[#This Row],[control]],0,1)</f>
        <v>0</v>
      </c>
      <c r="K853" t="s">
        <v>717</v>
      </c>
      <c r="L853" t="s">
        <v>717</v>
      </c>
      <c r="M853">
        <v>1</v>
      </c>
      <c r="R853">
        <v>436</v>
      </c>
      <c r="S853">
        <v>186</v>
      </c>
      <c r="T853">
        <f>SUM(data[[#This Row],[heb]:[other]])</f>
        <v>1</v>
      </c>
    </row>
    <row r="854" spans="1:23" x14ac:dyDescent="0.2">
      <c r="A854" s="1" t="s">
        <v>718</v>
      </c>
      <c r="B854" s="1" t="s">
        <v>718</v>
      </c>
      <c r="D854">
        <v>1</v>
      </c>
      <c r="H854" s="8">
        <f>IFERROR(IF(SEARCH(_xlfn.UNICHAR(64335),data[[#This Row],[huntington_115_gt]])&gt;0,1,0),0)</f>
        <v>0</v>
      </c>
      <c r="I854">
        <f>LEN(data[[#This Row],[control]])</f>
        <v>3</v>
      </c>
      <c r="J854">
        <f>IF(data[[#This Row],[calc_ocr]]=data[[#This Row],[control]],0,1)</f>
        <v>0</v>
      </c>
      <c r="K854" t="s">
        <v>718</v>
      </c>
      <c r="L854" t="s">
        <v>718</v>
      </c>
      <c r="M854">
        <v>1</v>
      </c>
      <c r="R854">
        <v>436</v>
      </c>
      <c r="S854">
        <v>187</v>
      </c>
      <c r="T854">
        <f>SUM(data[[#This Row],[heb]:[other]])</f>
        <v>1</v>
      </c>
    </row>
    <row r="855" spans="1:23" x14ac:dyDescent="0.2">
      <c r="A855" s="1" t="s">
        <v>719</v>
      </c>
      <c r="B855" s="1" t="s">
        <v>720</v>
      </c>
      <c r="D855">
        <v>1</v>
      </c>
      <c r="H855" s="8">
        <f>IFERROR(IF(SEARCH(_xlfn.UNICHAR(64335),data[[#This Row],[huntington_115_gt]])&gt;0,1,0),0)</f>
        <v>0</v>
      </c>
      <c r="I855">
        <f>LEN(data[[#This Row],[control]])</f>
        <v>3</v>
      </c>
      <c r="J855">
        <f>IF(data[[#This Row],[calc_ocr]]=data[[#This Row],[control]],0,1)</f>
        <v>0</v>
      </c>
      <c r="K855" t="s">
        <v>720</v>
      </c>
      <c r="L855" t="s">
        <v>720</v>
      </c>
      <c r="M855">
        <v>1</v>
      </c>
      <c r="R855">
        <v>436</v>
      </c>
      <c r="S855">
        <v>188</v>
      </c>
      <c r="T855">
        <f>SUM(data[[#This Row],[heb]:[other]])</f>
        <v>1</v>
      </c>
    </row>
    <row r="856" spans="1:23" s="18" customFormat="1" x14ac:dyDescent="0.2">
      <c r="A856" s="17" t="s">
        <v>721</v>
      </c>
      <c r="B856" s="17" t="s">
        <v>124</v>
      </c>
      <c r="C856" s="18" t="s">
        <v>34</v>
      </c>
      <c r="G856" s="18">
        <v>1</v>
      </c>
      <c r="H856" s="19">
        <f>IFERROR(IF(SEARCH(_xlfn.UNICHAR(64335),data[[#This Row],[huntington_115_gt]])&gt;0,1,0),0)</f>
        <v>0</v>
      </c>
      <c r="I856" s="18">
        <f>LEN(data[[#This Row],[control]])</f>
        <v>4</v>
      </c>
      <c r="J856" s="18">
        <v>0</v>
      </c>
      <c r="K856" s="18" t="s">
        <v>124</v>
      </c>
      <c r="L856" t="s">
        <v>56</v>
      </c>
      <c r="M856" s="18">
        <v>1</v>
      </c>
      <c r="N856" s="18">
        <v>1</v>
      </c>
      <c r="O856" s="29"/>
      <c r="R856" s="18">
        <v>436</v>
      </c>
      <c r="S856" s="18">
        <v>189</v>
      </c>
      <c r="T856" s="18">
        <f>SUM(data[[#This Row],[heb]:[other]])</f>
        <v>1</v>
      </c>
      <c r="V856" s="29"/>
      <c r="W856" s="29"/>
    </row>
    <row r="857" spans="1:23" x14ac:dyDescent="0.2">
      <c r="A857" s="1" t="s">
        <v>1331</v>
      </c>
      <c r="B857" s="4" t="s">
        <v>722</v>
      </c>
      <c r="C857" s="6" t="s">
        <v>49</v>
      </c>
      <c r="F857">
        <v>1</v>
      </c>
      <c r="H857" s="8">
        <f>IFERROR(IF(SEARCH(_xlfn.UNICHAR(64335),data[[#This Row],[huntington_115_gt]])&gt;0,1,0),0)</f>
        <v>0</v>
      </c>
      <c r="I857">
        <f>LEN(data[[#This Row],[control]])</f>
        <v>8</v>
      </c>
      <c r="J857">
        <f>IF(data[[#This Row],[calc_ocr]]=data[[#This Row],[control]],0,1)</f>
        <v>1</v>
      </c>
      <c r="K857" t="s">
        <v>722</v>
      </c>
      <c r="L857" t="s">
        <v>1331</v>
      </c>
      <c r="M857">
        <v>2</v>
      </c>
      <c r="N857">
        <v>2</v>
      </c>
      <c r="O857" s="30"/>
      <c r="P857" s="31"/>
      <c r="Q857" t="s">
        <v>1652</v>
      </c>
      <c r="R857">
        <v>436</v>
      </c>
      <c r="S857">
        <v>190</v>
      </c>
      <c r="T857">
        <f>SUM(data[[#This Row],[heb]:[other]])</f>
        <v>1</v>
      </c>
      <c r="V857" s="27" t="s">
        <v>1653</v>
      </c>
      <c r="W857" s="27">
        <v>1</v>
      </c>
    </row>
    <row r="858" spans="1:23" x14ac:dyDescent="0.2">
      <c r="A858" s="1" t="s">
        <v>2</v>
      </c>
      <c r="B858" s="1" t="s">
        <v>2</v>
      </c>
      <c r="F858">
        <v>1</v>
      </c>
      <c r="H858" s="8">
        <f>IFERROR(IF(SEARCH(_xlfn.UNICHAR(64335),data[[#This Row],[huntington_115_gt]])&gt;0,1,0),0)</f>
        <v>1</v>
      </c>
      <c r="I858">
        <f>LEN(data[[#This Row],[control]])</f>
        <v>1</v>
      </c>
      <c r="J858">
        <f>IF(data[[#This Row],[calc_ocr]]=data[[#This Row],[control]],0,1)</f>
        <v>0</v>
      </c>
      <c r="K858" t="s">
        <v>2</v>
      </c>
      <c r="L858" t="s">
        <v>2</v>
      </c>
      <c r="M858">
        <v>1</v>
      </c>
      <c r="R858">
        <v>436</v>
      </c>
      <c r="S858">
        <v>191</v>
      </c>
      <c r="T858">
        <f>SUM(data[[#This Row],[heb]:[other]])</f>
        <v>1</v>
      </c>
    </row>
    <row r="859" spans="1:23" x14ac:dyDescent="0.2">
      <c r="A859" s="1" t="s">
        <v>723</v>
      </c>
      <c r="B859" s="1" t="s">
        <v>723</v>
      </c>
      <c r="E859">
        <v>1</v>
      </c>
      <c r="H859" s="8">
        <f>IFERROR(IF(SEARCH(_xlfn.UNICHAR(64335),data[[#This Row],[huntington_115_gt]])&gt;0,1,0),0)</f>
        <v>0</v>
      </c>
      <c r="I859">
        <f>LEN(data[[#This Row],[control]])</f>
        <v>5</v>
      </c>
      <c r="J859">
        <f>IF(data[[#This Row],[calc_ocr]]=data[[#This Row],[control]],0,1)</f>
        <v>0</v>
      </c>
      <c r="K859" t="s">
        <v>723</v>
      </c>
      <c r="L859" t="s">
        <v>723</v>
      </c>
      <c r="M859">
        <v>1</v>
      </c>
      <c r="R859">
        <v>436</v>
      </c>
      <c r="S859">
        <v>192</v>
      </c>
      <c r="T859">
        <f>SUM(data[[#This Row],[heb]:[other]])</f>
        <v>1</v>
      </c>
    </row>
    <row r="860" spans="1:23" ht="38.25" x14ac:dyDescent="0.2">
      <c r="A860" s="1" t="s">
        <v>724</v>
      </c>
      <c r="B860" s="1" t="s">
        <v>1332</v>
      </c>
      <c r="C860" s="6" t="s">
        <v>49</v>
      </c>
      <c r="E860">
        <v>1</v>
      </c>
      <c r="H860" s="8">
        <f>IFERROR(IF(SEARCH(_xlfn.UNICHAR(64335),data[[#This Row],[huntington_115_gt]])&gt;0,1,0),0)</f>
        <v>0</v>
      </c>
      <c r="I860">
        <f>LEN(data[[#This Row],[control]])</f>
        <v>7</v>
      </c>
      <c r="J860">
        <f>IF(data[[#This Row],[calc_ocr]]=data[[#This Row],[control]],0,1)</f>
        <v>1</v>
      </c>
      <c r="K860" t="s">
        <v>1332</v>
      </c>
      <c r="L860" t="s">
        <v>724</v>
      </c>
      <c r="M860">
        <v>1</v>
      </c>
      <c r="N860">
        <v>1</v>
      </c>
      <c r="O860" s="27" t="s">
        <v>1485</v>
      </c>
      <c r="P860" t="s">
        <v>1556</v>
      </c>
      <c r="Q860" t="s">
        <v>1598</v>
      </c>
      <c r="R860">
        <v>436</v>
      </c>
      <c r="S860">
        <v>193</v>
      </c>
      <c r="T860">
        <f>SUM(data[[#This Row],[heb]:[other]])</f>
        <v>1</v>
      </c>
      <c r="V860" s="29" t="s">
        <v>1655</v>
      </c>
    </row>
    <row r="861" spans="1:23" x14ac:dyDescent="0.2">
      <c r="A861" s="1" t="s">
        <v>348</v>
      </c>
      <c r="B861" s="1" t="s">
        <v>348</v>
      </c>
      <c r="D861">
        <v>1</v>
      </c>
      <c r="H861" s="8">
        <f>IFERROR(IF(SEARCH(_xlfn.UNICHAR(64335),data[[#This Row],[huntington_115_gt]])&gt;0,1,0),0)</f>
        <v>0</v>
      </c>
      <c r="I861">
        <f>LEN(data[[#This Row],[control]])</f>
        <v>2</v>
      </c>
      <c r="J861">
        <f>IF(data[[#This Row],[calc_ocr]]=data[[#This Row],[control]],0,1)</f>
        <v>0</v>
      </c>
      <c r="K861" t="s">
        <v>348</v>
      </c>
      <c r="L861" t="s">
        <v>348</v>
      </c>
      <c r="M861">
        <v>1</v>
      </c>
      <c r="R861">
        <v>436</v>
      </c>
      <c r="S861">
        <v>194</v>
      </c>
      <c r="T861">
        <f>SUM(data[[#This Row],[heb]:[other]])</f>
        <v>1</v>
      </c>
    </row>
    <row r="862" spans="1:23" ht="38.25" x14ac:dyDescent="0.2">
      <c r="A862" s="1" t="s">
        <v>725</v>
      </c>
      <c r="B862" s="1" t="s">
        <v>726</v>
      </c>
      <c r="C862" s="6" t="s">
        <v>49</v>
      </c>
      <c r="F862">
        <v>1</v>
      </c>
      <c r="H862" s="8">
        <f>IFERROR(IF(SEARCH(_xlfn.UNICHAR(64335),data[[#This Row],[huntington_115_gt]])&gt;0,1,0),0)</f>
        <v>0</v>
      </c>
      <c r="I862">
        <f>LEN(data[[#This Row],[control]])</f>
        <v>7</v>
      </c>
      <c r="J862">
        <f>IF(data[[#This Row],[calc_ocr]]=data[[#This Row],[control]],0,1)</f>
        <v>1</v>
      </c>
      <c r="K862" t="s">
        <v>726</v>
      </c>
      <c r="L862" t="s">
        <v>1439</v>
      </c>
      <c r="M862">
        <v>2</v>
      </c>
      <c r="N862">
        <v>1</v>
      </c>
      <c r="O862" s="27" t="s">
        <v>1485</v>
      </c>
      <c r="P862" t="s">
        <v>1480</v>
      </c>
      <c r="Q862" t="s">
        <v>1597</v>
      </c>
      <c r="R862">
        <v>436</v>
      </c>
      <c r="S862">
        <v>195</v>
      </c>
      <c r="T862">
        <f>SUM(data[[#This Row],[heb]:[other]])</f>
        <v>1</v>
      </c>
      <c r="V862" s="29" t="s">
        <v>1656</v>
      </c>
    </row>
    <row r="863" spans="1:23" x14ac:dyDescent="0.2">
      <c r="A863" s="1" t="s">
        <v>598</v>
      </c>
      <c r="B863" s="1" t="s">
        <v>598</v>
      </c>
      <c r="F863">
        <v>1</v>
      </c>
      <c r="H863" s="8">
        <f>IFERROR(IF(SEARCH(_xlfn.UNICHAR(64335),data[[#This Row],[huntington_115_gt]])&gt;0,1,0),0)</f>
        <v>0</v>
      </c>
      <c r="I863">
        <f>LEN(data[[#This Row],[control]])</f>
        <v>3</v>
      </c>
      <c r="J863">
        <f>IF(data[[#This Row],[calc_ocr]]=data[[#This Row],[control]],0,1)</f>
        <v>0</v>
      </c>
      <c r="K863" t="s">
        <v>598</v>
      </c>
      <c r="L863" t="s">
        <v>598</v>
      </c>
      <c r="M863">
        <v>1</v>
      </c>
      <c r="R863">
        <v>436</v>
      </c>
      <c r="S863">
        <v>197</v>
      </c>
      <c r="T863">
        <f>SUM(data[[#This Row],[heb]:[other]])</f>
        <v>1</v>
      </c>
    </row>
    <row r="864" spans="1:23" x14ac:dyDescent="0.2">
      <c r="A864" s="1" t="s">
        <v>727</v>
      </c>
      <c r="B864" s="1" t="s">
        <v>727</v>
      </c>
      <c r="D864">
        <v>1</v>
      </c>
      <c r="H864" s="8">
        <f>IFERROR(IF(SEARCH(_xlfn.UNICHAR(64335),data[[#This Row],[huntington_115_gt]])&gt;0,1,0),0)</f>
        <v>0</v>
      </c>
      <c r="I864">
        <f>LEN(data[[#This Row],[control]])</f>
        <v>4</v>
      </c>
      <c r="J864">
        <f>IF(data[[#This Row],[calc_ocr]]=data[[#This Row],[control]],0,1)</f>
        <v>0</v>
      </c>
      <c r="K864" t="s">
        <v>727</v>
      </c>
      <c r="L864" t="s">
        <v>727</v>
      </c>
      <c r="M864">
        <v>1</v>
      </c>
      <c r="R864">
        <v>436</v>
      </c>
      <c r="S864">
        <v>198</v>
      </c>
      <c r="T864">
        <f>SUM(data[[#This Row],[heb]:[other]])</f>
        <v>1</v>
      </c>
    </row>
    <row r="865" spans="1:22" x14ac:dyDescent="0.2">
      <c r="A865" s="1" t="s">
        <v>728</v>
      </c>
      <c r="B865" s="1" t="s">
        <v>728</v>
      </c>
      <c r="D865">
        <v>1</v>
      </c>
      <c r="H865" s="8">
        <f>IFERROR(IF(SEARCH(_xlfn.UNICHAR(64335),data[[#This Row],[huntington_115_gt]])&gt;0,1,0),0)</f>
        <v>0</v>
      </c>
      <c r="I865">
        <f>LEN(data[[#This Row],[control]])</f>
        <v>7</v>
      </c>
      <c r="J865">
        <f>IF(data[[#This Row],[calc_ocr]]=data[[#This Row],[control]],0,1)</f>
        <v>0</v>
      </c>
      <c r="K865" t="s">
        <v>728</v>
      </c>
      <c r="L865" t="s">
        <v>728</v>
      </c>
      <c r="M865">
        <v>1</v>
      </c>
      <c r="R865">
        <v>436</v>
      </c>
      <c r="S865">
        <v>199</v>
      </c>
      <c r="T865">
        <f>SUM(data[[#This Row],[heb]:[other]])</f>
        <v>1</v>
      </c>
    </row>
    <row r="866" spans="1:22" ht="25.5" x14ac:dyDescent="0.2">
      <c r="A866" s="1" t="s">
        <v>1333</v>
      </c>
      <c r="B866" s="1" t="s">
        <v>729</v>
      </c>
      <c r="C866" s="6" t="s">
        <v>49</v>
      </c>
      <c r="G866">
        <v>1</v>
      </c>
      <c r="H866" s="8">
        <f>IFERROR(IF(SEARCH(_xlfn.UNICHAR(64335),data[[#This Row],[huntington_115_gt]])&gt;0,1,0),0)</f>
        <v>0</v>
      </c>
      <c r="I866">
        <f>LEN(data[[#This Row],[control]])</f>
        <v>10</v>
      </c>
      <c r="J866">
        <f>IF(data[[#This Row],[calc_ocr]]=data[[#This Row],[control]],0,1)</f>
        <v>1</v>
      </c>
      <c r="K866" t="s">
        <v>729</v>
      </c>
      <c r="L866" t="s">
        <v>1333</v>
      </c>
      <c r="M866">
        <v>2</v>
      </c>
      <c r="N866">
        <v>3</v>
      </c>
      <c r="O866" s="30"/>
      <c r="P866" s="31"/>
      <c r="Q866" t="s">
        <v>1657</v>
      </c>
      <c r="R866">
        <v>436</v>
      </c>
      <c r="S866">
        <v>200</v>
      </c>
      <c r="T866">
        <f>SUM(data[[#This Row],[heb]:[other]])</f>
        <v>1</v>
      </c>
      <c r="V866" s="27" t="s">
        <v>1658</v>
      </c>
    </row>
    <row r="867" spans="1:22" x14ac:dyDescent="0.2">
      <c r="A867" s="1" t="s">
        <v>730</v>
      </c>
      <c r="B867" s="1" t="s">
        <v>730</v>
      </c>
      <c r="F867">
        <v>1</v>
      </c>
      <c r="H867" s="8">
        <f>IFERROR(IF(SEARCH(_xlfn.UNICHAR(64335),data[[#This Row],[huntington_115_gt]])&gt;0,1,0),0)</f>
        <v>0</v>
      </c>
      <c r="I867">
        <f>LEN(data[[#This Row],[control]])</f>
        <v>3</v>
      </c>
      <c r="J867">
        <f>IF(data[[#This Row],[calc_ocr]]=data[[#This Row],[control]],0,1)</f>
        <v>0</v>
      </c>
      <c r="K867" t="s">
        <v>730</v>
      </c>
      <c r="L867" t="s">
        <v>730</v>
      </c>
      <c r="M867">
        <v>1</v>
      </c>
      <c r="R867">
        <v>436</v>
      </c>
      <c r="S867">
        <v>201</v>
      </c>
      <c r="T867">
        <f>SUM(data[[#This Row],[heb]:[other]])</f>
        <v>1</v>
      </c>
    </row>
    <row r="868" spans="1:22" x14ac:dyDescent="0.2">
      <c r="A868" s="1" t="s">
        <v>117</v>
      </c>
      <c r="B868" s="1" t="s">
        <v>117</v>
      </c>
      <c r="F868">
        <v>1</v>
      </c>
      <c r="H868" s="8">
        <f>IFERROR(IF(SEARCH(_xlfn.UNICHAR(64335),data[[#This Row],[huntington_115_gt]])&gt;0,1,0),0)</f>
        <v>0</v>
      </c>
      <c r="I868">
        <f>LEN(data[[#This Row],[control]])</f>
        <v>3</v>
      </c>
      <c r="J868">
        <f>IF(data[[#This Row],[calc_ocr]]=data[[#This Row],[control]],0,1)</f>
        <v>0</v>
      </c>
      <c r="K868" t="s">
        <v>117</v>
      </c>
      <c r="L868" t="s">
        <v>117</v>
      </c>
      <c r="M868">
        <v>1</v>
      </c>
      <c r="R868">
        <v>436</v>
      </c>
      <c r="S868">
        <v>202</v>
      </c>
      <c r="T868">
        <f>SUM(data[[#This Row],[heb]:[other]])</f>
        <v>1</v>
      </c>
    </row>
    <row r="869" spans="1:22" x14ac:dyDescent="0.2">
      <c r="A869" s="1" t="s">
        <v>372</v>
      </c>
      <c r="B869" s="1" t="s">
        <v>372</v>
      </c>
      <c r="F869">
        <v>1</v>
      </c>
      <c r="H869" s="8">
        <f>IFERROR(IF(SEARCH(_xlfn.UNICHAR(64335),data[[#This Row],[huntington_115_gt]])&gt;0,1,0),0)</f>
        <v>0</v>
      </c>
      <c r="I869">
        <f>LEN(data[[#This Row],[control]])</f>
        <v>3</v>
      </c>
      <c r="J869">
        <f>IF(data[[#This Row],[calc_ocr]]=data[[#This Row],[control]],0,1)</f>
        <v>0</v>
      </c>
      <c r="K869" t="s">
        <v>372</v>
      </c>
      <c r="L869" t="s">
        <v>372</v>
      </c>
      <c r="M869">
        <v>1</v>
      </c>
      <c r="R869">
        <v>436</v>
      </c>
      <c r="S869">
        <v>203</v>
      </c>
      <c r="T869">
        <f>SUM(data[[#This Row],[heb]:[other]])</f>
        <v>1</v>
      </c>
    </row>
    <row r="870" spans="1:22" x14ac:dyDescent="0.2">
      <c r="A870" s="1" t="s">
        <v>731</v>
      </c>
      <c r="B870" s="4" t="s">
        <v>732</v>
      </c>
      <c r="C870" s="5" t="s">
        <v>15</v>
      </c>
      <c r="E870">
        <v>1</v>
      </c>
      <c r="H870" s="8">
        <f>IFERROR(IF(SEARCH(_xlfn.UNICHAR(64335),data[[#This Row],[huntington_115_gt]])&gt;0,1,0),0)</f>
        <v>0</v>
      </c>
      <c r="I870">
        <f>LEN(data[[#This Row],[control]])</f>
        <v>4</v>
      </c>
      <c r="J870">
        <f>IF(data[[#This Row],[calc_ocr]]=data[[#This Row],[control]],0,1)</f>
        <v>1</v>
      </c>
      <c r="K870" t="s">
        <v>732</v>
      </c>
      <c r="L870" t="s">
        <v>731</v>
      </c>
      <c r="M870">
        <v>1</v>
      </c>
      <c r="N870">
        <v>1</v>
      </c>
      <c r="O870" s="27" t="s">
        <v>1485</v>
      </c>
      <c r="P870" t="s">
        <v>1481</v>
      </c>
      <c r="Q870" t="s">
        <v>1708</v>
      </c>
      <c r="R870">
        <v>436</v>
      </c>
      <c r="S870">
        <v>204</v>
      </c>
      <c r="T870">
        <f>SUM(data[[#This Row],[heb]:[other]])</f>
        <v>1</v>
      </c>
    </row>
    <row r="871" spans="1:22" x14ac:dyDescent="0.2">
      <c r="A871" s="1" t="s">
        <v>421</v>
      </c>
      <c r="B871" s="1" t="s">
        <v>421</v>
      </c>
      <c r="F871">
        <v>1</v>
      </c>
      <c r="H871" s="8">
        <f>IFERROR(IF(SEARCH(_xlfn.UNICHAR(64335),data[[#This Row],[huntington_115_gt]])&gt;0,1,0),0)</f>
        <v>0</v>
      </c>
      <c r="I871">
        <f>LEN(data[[#This Row],[control]])</f>
        <v>2</v>
      </c>
      <c r="J871">
        <f>IF(data[[#This Row],[calc_ocr]]=data[[#This Row],[control]],0,1)</f>
        <v>0</v>
      </c>
      <c r="K871" t="s">
        <v>421</v>
      </c>
      <c r="L871" t="s">
        <v>421</v>
      </c>
      <c r="M871">
        <v>1</v>
      </c>
      <c r="R871">
        <v>436</v>
      </c>
      <c r="S871">
        <v>205</v>
      </c>
      <c r="T871">
        <f>SUM(data[[#This Row],[heb]:[other]])</f>
        <v>1</v>
      </c>
    </row>
    <row r="872" spans="1:22" x14ac:dyDescent="0.2">
      <c r="A872" s="1" t="s">
        <v>158</v>
      </c>
      <c r="B872" s="1" t="s">
        <v>158</v>
      </c>
      <c r="E872">
        <v>1</v>
      </c>
      <c r="H872" s="8">
        <f>IFERROR(IF(SEARCH(_xlfn.UNICHAR(64335),data[[#This Row],[huntington_115_gt]])&gt;0,1,0),0)</f>
        <v>0</v>
      </c>
      <c r="I872">
        <f>LEN(data[[#This Row],[control]])</f>
        <v>2</v>
      </c>
      <c r="J872">
        <f>IF(data[[#This Row],[calc_ocr]]=data[[#This Row],[control]],0,1)</f>
        <v>0</v>
      </c>
      <c r="K872" t="s">
        <v>158</v>
      </c>
      <c r="L872" t="s">
        <v>158</v>
      </c>
      <c r="M872">
        <v>1</v>
      </c>
      <c r="R872">
        <v>436</v>
      </c>
      <c r="S872">
        <v>206</v>
      </c>
      <c r="T872">
        <f>SUM(data[[#This Row],[heb]:[other]])</f>
        <v>1</v>
      </c>
    </row>
    <row r="873" spans="1:22" x14ac:dyDescent="0.2">
      <c r="A873" s="1" t="s">
        <v>2</v>
      </c>
      <c r="B873" s="1" t="s">
        <v>2</v>
      </c>
      <c r="F873">
        <v>1</v>
      </c>
      <c r="H873" s="8">
        <f>IFERROR(IF(SEARCH(_xlfn.UNICHAR(64335),data[[#This Row],[huntington_115_gt]])&gt;0,1,0),0)</f>
        <v>1</v>
      </c>
      <c r="I873">
        <f>LEN(data[[#This Row],[control]])</f>
        <v>1</v>
      </c>
      <c r="J873">
        <f>IF(data[[#This Row],[calc_ocr]]=data[[#This Row],[control]],0,1)</f>
        <v>0</v>
      </c>
      <c r="K873" t="s">
        <v>2</v>
      </c>
      <c r="L873" t="s">
        <v>2</v>
      </c>
      <c r="M873">
        <v>1</v>
      </c>
      <c r="R873">
        <v>436</v>
      </c>
      <c r="S873">
        <v>207</v>
      </c>
      <c r="T873">
        <f>SUM(data[[#This Row],[heb]:[other]])</f>
        <v>1</v>
      </c>
    </row>
    <row r="874" spans="1:22" x14ac:dyDescent="0.2">
      <c r="A874" s="1" t="s">
        <v>590</v>
      </c>
      <c r="B874" s="1" t="s">
        <v>590</v>
      </c>
      <c r="E874">
        <v>1</v>
      </c>
      <c r="H874" s="8">
        <f>IFERROR(IF(SEARCH(_xlfn.UNICHAR(64335),data[[#This Row],[huntington_115_gt]])&gt;0,1,0),0)</f>
        <v>1</v>
      </c>
      <c r="I874">
        <f>LEN(data[[#This Row],[control]])</f>
        <v>5</v>
      </c>
      <c r="J874">
        <f>IF(data[[#This Row],[calc_ocr]]=data[[#This Row],[control]],0,1)</f>
        <v>0</v>
      </c>
      <c r="K874" t="s">
        <v>590</v>
      </c>
      <c r="L874" t="s">
        <v>590</v>
      </c>
      <c r="M874">
        <v>1</v>
      </c>
      <c r="R874">
        <v>436</v>
      </c>
      <c r="S874">
        <v>208</v>
      </c>
      <c r="T874">
        <f>SUM(data[[#This Row],[heb]:[other]])</f>
        <v>1</v>
      </c>
    </row>
    <row r="875" spans="1:22" x14ac:dyDescent="0.2">
      <c r="A875" s="1" t="s">
        <v>733</v>
      </c>
      <c r="B875" s="4" t="s">
        <v>734</v>
      </c>
      <c r="C875" s="6" t="s">
        <v>49</v>
      </c>
      <c r="E875">
        <v>1</v>
      </c>
      <c r="H875" s="8">
        <f>IFERROR(IF(SEARCH(_xlfn.UNICHAR(64335),data[[#This Row],[huntington_115_gt]])&gt;0,1,0),0)</f>
        <v>0</v>
      </c>
      <c r="I875">
        <f>LEN(data[[#This Row],[control]])</f>
        <v>6</v>
      </c>
      <c r="J875">
        <f>IF(data[[#This Row],[calc_ocr]]=data[[#This Row],[control]],0,1)</f>
        <v>1</v>
      </c>
      <c r="K875" t="s">
        <v>734</v>
      </c>
      <c r="L875" t="s">
        <v>733</v>
      </c>
      <c r="M875">
        <v>1</v>
      </c>
      <c r="N875">
        <v>1</v>
      </c>
      <c r="O875" s="27" t="s">
        <v>1485</v>
      </c>
      <c r="P875" t="s">
        <v>1554</v>
      </c>
      <c r="Q875" t="s">
        <v>1659</v>
      </c>
      <c r="R875">
        <v>436</v>
      </c>
      <c r="S875">
        <v>209</v>
      </c>
      <c r="T875">
        <f>SUM(data[[#This Row],[heb]:[other]])</f>
        <v>1</v>
      </c>
    </row>
    <row r="876" spans="1:22" x14ac:dyDescent="0.2">
      <c r="A876" s="1" t="s">
        <v>2</v>
      </c>
      <c r="B876" s="1" t="s">
        <v>2</v>
      </c>
      <c r="F876">
        <v>1</v>
      </c>
      <c r="H876" s="8">
        <f>IFERROR(IF(SEARCH(_xlfn.UNICHAR(64335),data[[#This Row],[huntington_115_gt]])&gt;0,1,0),0)</f>
        <v>1</v>
      </c>
      <c r="I876">
        <f>LEN(data[[#This Row],[control]])</f>
        <v>1</v>
      </c>
      <c r="J876">
        <f>IF(data[[#This Row],[calc_ocr]]=data[[#This Row],[control]],0,1)</f>
        <v>0</v>
      </c>
      <c r="K876" t="s">
        <v>2</v>
      </c>
      <c r="L876" t="s">
        <v>2</v>
      </c>
      <c r="M876">
        <v>1</v>
      </c>
      <c r="R876">
        <v>436</v>
      </c>
      <c r="S876">
        <v>210</v>
      </c>
      <c r="T876">
        <f>SUM(data[[#This Row],[heb]:[other]])</f>
        <v>1</v>
      </c>
    </row>
    <row r="877" spans="1:22" x14ac:dyDescent="0.2">
      <c r="A877" s="1" t="s">
        <v>735</v>
      </c>
      <c r="B877" s="1" t="s">
        <v>735</v>
      </c>
      <c r="E877">
        <v>1</v>
      </c>
      <c r="H877" s="8">
        <f>IFERROR(IF(SEARCH(_xlfn.UNICHAR(64335),data[[#This Row],[huntington_115_gt]])&gt;0,1,0),0)</f>
        <v>0</v>
      </c>
      <c r="I877">
        <f>LEN(data[[#This Row],[control]])</f>
        <v>5</v>
      </c>
      <c r="J877">
        <f>IF(data[[#This Row],[calc_ocr]]=data[[#This Row],[control]],0,1)</f>
        <v>0</v>
      </c>
      <c r="K877" t="s">
        <v>735</v>
      </c>
      <c r="L877" t="s">
        <v>735</v>
      </c>
      <c r="M877">
        <v>1</v>
      </c>
      <c r="R877">
        <v>436</v>
      </c>
      <c r="S877">
        <v>211</v>
      </c>
      <c r="T877">
        <f>SUM(data[[#This Row],[heb]:[other]])</f>
        <v>1</v>
      </c>
    </row>
    <row r="878" spans="1:22" x14ac:dyDescent="0.2">
      <c r="A878" s="1" t="s">
        <v>26</v>
      </c>
      <c r="B878" s="1" t="s">
        <v>26</v>
      </c>
      <c r="F878">
        <v>1</v>
      </c>
      <c r="H878" s="8">
        <f>IFERROR(IF(SEARCH(_xlfn.UNICHAR(64335),data[[#This Row],[huntington_115_gt]])&gt;0,1,0),0)</f>
        <v>0</v>
      </c>
      <c r="I878">
        <f>LEN(data[[#This Row],[control]])</f>
        <v>2</v>
      </c>
      <c r="J878">
        <f>IF(data[[#This Row],[calc_ocr]]=data[[#This Row],[control]],0,1)</f>
        <v>0</v>
      </c>
      <c r="K878" t="s">
        <v>26</v>
      </c>
      <c r="L878" t="s">
        <v>26</v>
      </c>
      <c r="M878">
        <v>1</v>
      </c>
      <c r="R878">
        <v>436</v>
      </c>
      <c r="S878">
        <v>212</v>
      </c>
      <c r="T878">
        <f>SUM(data[[#This Row],[heb]:[other]])</f>
        <v>1</v>
      </c>
    </row>
    <row r="879" spans="1:22" x14ac:dyDescent="0.2">
      <c r="A879" s="1" t="s">
        <v>235</v>
      </c>
      <c r="B879" s="1" t="s">
        <v>235</v>
      </c>
      <c r="E879">
        <v>1</v>
      </c>
      <c r="H879" s="8">
        <f>IFERROR(IF(SEARCH(_xlfn.UNICHAR(64335),data[[#This Row],[huntington_115_gt]])&gt;0,1,0),0)</f>
        <v>0</v>
      </c>
      <c r="I879">
        <f>LEN(data[[#This Row],[control]])</f>
        <v>3</v>
      </c>
      <c r="J879">
        <f>IF(data[[#This Row],[calc_ocr]]=data[[#This Row],[control]],0,1)</f>
        <v>0</v>
      </c>
      <c r="K879" t="s">
        <v>235</v>
      </c>
      <c r="L879" t="s">
        <v>235</v>
      </c>
      <c r="M879">
        <v>1</v>
      </c>
      <c r="R879">
        <v>436</v>
      </c>
      <c r="S879">
        <v>213</v>
      </c>
      <c r="T879">
        <f>SUM(data[[#This Row],[heb]:[other]])</f>
        <v>1</v>
      </c>
    </row>
    <row r="880" spans="1:22" x14ac:dyDescent="0.2">
      <c r="A880" s="1" t="s">
        <v>2</v>
      </c>
      <c r="B880" s="1" t="s">
        <v>2</v>
      </c>
      <c r="F880">
        <v>1</v>
      </c>
      <c r="H880" s="8">
        <f>IFERROR(IF(SEARCH(_xlfn.UNICHAR(64335),data[[#This Row],[huntington_115_gt]])&gt;0,1,0),0)</f>
        <v>1</v>
      </c>
      <c r="I880">
        <f>LEN(data[[#This Row],[control]])</f>
        <v>1</v>
      </c>
      <c r="J880">
        <f>IF(data[[#This Row],[calc_ocr]]=data[[#This Row],[control]],0,1)</f>
        <v>0</v>
      </c>
      <c r="K880" t="s">
        <v>2</v>
      </c>
      <c r="L880" t="s">
        <v>2</v>
      </c>
      <c r="M880">
        <v>1</v>
      </c>
      <c r="R880">
        <v>436</v>
      </c>
      <c r="S880">
        <v>214</v>
      </c>
      <c r="T880">
        <f>SUM(data[[#This Row],[heb]:[other]])</f>
        <v>1</v>
      </c>
    </row>
    <row r="881" spans="1:23" x14ac:dyDescent="0.2">
      <c r="A881" s="1" t="s">
        <v>736</v>
      </c>
      <c r="B881" s="1" t="s">
        <v>736</v>
      </c>
      <c r="E881">
        <v>1</v>
      </c>
      <c r="H881" s="8">
        <f>IFERROR(IF(SEARCH(_xlfn.UNICHAR(64335),data[[#This Row],[huntington_115_gt]])&gt;0,1,0),0)</f>
        <v>0</v>
      </c>
      <c r="I881">
        <f>LEN(data[[#This Row],[control]])</f>
        <v>4</v>
      </c>
      <c r="J881">
        <f>IF(data[[#This Row],[calc_ocr]]=data[[#This Row],[control]],0,1)</f>
        <v>0</v>
      </c>
      <c r="K881" t="s">
        <v>736</v>
      </c>
      <c r="L881" t="s">
        <v>736</v>
      </c>
      <c r="M881">
        <v>1</v>
      </c>
      <c r="R881">
        <v>436</v>
      </c>
      <c r="S881">
        <v>215</v>
      </c>
      <c r="T881">
        <f>SUM(data[[#This Row],[heb]:[other]])</f>
        <v>1</v>
      </c>
    </row>
    <row r="882" spans="1:23" x14ac:dyDescent="0.2">
      <c r="A882" s="1" t="s">
        <v>737</v>
      </c>
      <c r="B882" s="1" t="s">
        <v>737</v>
      </c>
      <c r="E882">
        <v>1</v>
      </c>
      <c r="H882" s="8">
        <f>IFERROR(IF(SEARCH(_xlfn.UNICHAR(64335),data[[#This Row],[huntington_115_gt]])&gt;0,1,0),0)</f>
        <v>1</v>
      </c>
      <c r="I882">
        <f>LEN(data[[#This Row],[control]])</f>
        <v>2</v>
      </c>
      <c r="J882">
        <f>IF(data[[#This Row],[calc_ocr]]=data[[#This Row],[control]],0,1)</f>
        <v>0</v>
      </c>
      <c r="K882" t="s">
        <v>737</v>
      </c>
      <c r="L882" t="s">
        <v>737</v>
      </c>
      <c r="M882">
        <v>1</v>
      </c>
      <c r="R882">
        <v>436</v>
      </c>
      <c r="S882">
        <v>216</v>
      </c>
      <c r="T882">
        <f>SUM(data[[#This Row],[heb]:[other]])</f>
        <v>1</v>
      </c>
    </row>
    <row r="883" spans="1:23" x14ac:dyDescent="0.2">
      <c r="A883" s="1" t="s">
        <v>738</v>
      </c>
      <c r="B883" s="4" t="s">
        <v>739</v>
      </c>
      <c r="C883" s="5" t="s">
        <v>15</v>
      </c>
      <c r="E883">
        <v>1</v>
      </c>
      <c r="H883" s="8">
        <f>IFERROR(IF(SEARCH(_xlfn.UNICHAR(64335),data[[#This Row],[huntington_115_gt]])&gt;0,1,0),0)</f>
        <v>0</v>
      </c>
      <c r="I883">
        <f>LEN(data[[#This Row],[control]])</f>
        <v>7</v>
      </c>
      <c r="J883">
        <f>IF(data[[#This Row],[calc_ocr]]=data[[#This Row],[control]],0,1)</f>
        <v>1</v>
      </c>
      <c r="K883" t="s">
        <v>739</v>
      </c>
      <c r="L883" t="s">
        <v>738</v>
      </c>
      <c r="M883">
        <v>1</v>
      </c>
      <c r="N883">
        <v>1</v>
      </c>
      <c r="O883" s="27" t="s">
        <v>1485</v>
      </c>
      <c r="P883" t="s">
        <v>1481</v>
      </c>
      <c r="Q883" t="s">
        <v>1523</v>
      </c>
      <c r="R883">
        <v>436</v>
      </c>
      <c r="S883">
        <v>217</v>
      </c>
      <c r="T883">
        <f>SUM(data[[#This Row],[heb]:[other]])</f>
        <v>1</v>
      </c>
      <c r="V883" s="27" t="s">
        <v>1660</v>
      </c>
    </row>
    <row r="884" spans="1:23" x14ac:dyDescent="0.2">
      <c r="A884" s="1" t="s">
        <v>16</v>
      </c>
      <c r="B884" s="1" t="s">
        <v>16</v>
      </c>
      <c r="E884">
        <v>1</v>
      </c>
      <c r="H884" s="8">
        <f>IFERROR(IF(SEARCH(_xlfn.UNICHAR(64335),data[[#This Row],[huntington_115_gt]])&gt;0,1,0),0)</f>
        <v>1</v>
      </c>
      <c r="I884">
        <f>LEN(data[[#This Row],[control]])</f>
        <v>2</v>
      </c>
      <c r="J884">
        <f>IF(data[[#This Row],[calc_ocr]]=data[[#This Row],[control]],0,1)</f>
        <v>0</v>
      </c>
      <c r="K884" t="s">
        <v>16</v>
      </c>
      <c r="L884" t="s">
        <v>16</v>
      </c>
      <c r="M884">
        <v>1</v>
      </c>
      <c r="R884">
        <v>436</v>
      </c>
      <c r="S884">
        <v>218</v>
      </c>
      <c r="T884">
        <f>SUM(data[[#This Row],[heb]:[other]])</f>
        <v>1</v>
      </c>
    </row>
    <row r="885" spans="1:23" x14ac:dyDescent="0.2">
      <c r="A885" s="1" t="s">
        <v>590</v>
      </c>
      <c r="B885" s="1" t="s">
        <v>590</v>
      </c>
      <c r="E885">
        <v>1</v>
      </c>
      <c r="H885" s="8">
        <f>IFERROR(IF(SEARCH(_xlfn.UNICHAR(64335),data[[#This Row],[huntington_115_gt]])&gt;0,1,0),0)</f>
        <v>1</v>
      </c>
      <c r="I885">
        <f>LEN(data[[#This Row],[control]])</f>
        <v>5</v>
      </c>
      <c r="J885">
        <f>IF(data[[#This Row],[calc_ocr]]=data[[#This Row],[control]],0,1)</f>
        <v>0</v>
      </c>
      <c r="K885" t="s">
        <v>590</v>
      </c>
      <c r="L885" t="s">
        <v>590</v>
      </c>
      <c r="M885">
        <v>1</v>
      </c>
      <c r="R885">
        <v>436</v>
      </c>
      <c r="S885">
        <v>219</v>
      </c>
      <c r="T885">
        <f>SUM(data[[#This Row],[heb]:[other]])</f>
        <v>1</v>
      </c>
    </row>
    <row r="886" spans="1:23" x14ac:dyDescent="0.2">
      <c r="A886" s="1" t="s">
        <v>733</v>
      </c>
      <c r="B886" s="1" t="s">
        <v>733</v>
      </c>
      <c r="E886">
        <v>1</v>
      </c>
      <c r="H886" s="8">
        <f>IFERROR(IF(SEARCH(_xlfn.UNICHAR(64335),data[[#This Row],[huntington_115_gt]])&gt;0,1,0),0)</f>
        <v>0</v>
      </c>
      <c r="I886">
        <f>LEN(data[[#This Row],[control]])</f>
        <v>6</v>
      </c>
      <c r="J886">
        <f>IF(data[[#This Row],[calc_ocr]]=data[[#This Row],[control]],0,1)</f>
        <v>0</v>
      </c>
      <c r="K886" t="s">
        <v>733</v>
      </c>
      <c r="L886" t="s">
        <v>733</v>
      </c>
      <c r="M886">
        <v>1</v>
      </c>
      <c r="R886">
        <v>436</v>
      </c>
      <c r="S886">
        <v>220</v>
      </c>
      <c r="T886">
        <f>SUM(data[[#This Row],[heb]:[other]])</f>
        <v>1</v>
      </c>
    </row>
    <row r="887" spans="1:23" x14ac:dyDescent="0.2">
      <c r="A887" s="1" t="s">
        <v>249</v>
      </c>
      <c r="B887" s="1" t="s">
        <v>249</v>
      </c>
      <c r="F887">
        <v>1</v>
      </c>
      <c r="H887" s="8">
        <f>IFERROR(IF(SEARCH(_xlfn.UNICHAR(64335),data[[#This Row],[huntington_115_gt]])&gt;0,1,0),0)</f>
        <v>0</v>
      </c>
      <c r="I887">
        <f>LEN(data[[#This Row],[control]])</f>
        <v>3</v>
      </c>
      <c r="J887">
        <f>IF(data[[#This Row],[calc_ocr]]=data[[#This Row],[control]],0,1)</f>
        <v>0</v>
      </c>
      <c r="K887" t="s">
        <v>249</v>
      </c>
      <c r="L887" t="s">
        <v>249</v>
      </c>
      <c r="M887">
        <v>1</v>
      </c>
      <c r="R887">
        <v>436</v>
      </c>
      <c r="S887">
        <v>221</v>
      </c>
      <c r="T887">
        <f>SUM(data[[#This Row],[heb]:[other]])</f>
        <v>1</v>
      </c>
    </row>
    <row r="888" spans="1:23" x14ac:dyDescent="0.2">
      <c r="A888" s="1" t="s">
        <v>740</v>
      </c>
      <c r="B888" s="1" t="s">
        <v>740</v>
      </c>
      <c r="E888">
        <v>1</v>
      </c>
      <c r="H888" s="8">
        <f>IFERROR(IF(SEARCH(_xlfn.UNICHAR(64335),data[[#This Row],[huntington_115_gt]])&gt;0,1,0),0)</f>
        <v>0</v>
      </c>
      <c r="I888">
        <f>LEN(data[[#This Row],[control]])</f>
        <v>4</v>
      </c>
      <c r="J888">
        <f>IF(data[[#This Row],[calc_ocr]]=data[[#This Row],[control]],0,1)</f>
        <v>0</v>
      </c>
      <c r="K888" t="s">
        <v>740</v>
      </c>
      <c r="L888" t="s">
        <v>740</v>
      </c>
      <c r="M888">
        <v>1</v>
      </c>
      <c r="R888">
        <v>436</v>
      </c>
      <c r="S888">
        <v>222</v>
      </c>
      <c r="T888">
        <f>SUM(data[[#This Row],[heb]:[other]])</f>
        <v>1</v>
      </c>
    </row>
    <row r="889" spans="1:23" x14ac:dyDescent="0.2">
      <c r="A889" s="1" t="s">
        <v>737</v>
      </c>
      <c r="B889" s="1" t="s">
        <v>737</v>
      </c>
      <c r="E889">
        <v>1</v>
      </c>
      <c r="H889" s="8">
        <f>IFERROR(IF(SEARCH(_xlfn.UNICHAR(64335),data[[#This Row],[huntington_115_gt]])&gt;0,1,0),0)</f>
        <v>1</v>
      </c>
      <c r="I889">
        <f>LEN(data[[#This Row],[control]])</f>
        <v>2</v>
      </c>
      <c r="J889">
        <f>IF(data[[#This Row],[calc_ocr]]=data[[#This Row],[control]],0,1)</f>
        <v>0</v>
      </c>
      <c r="K889" t="s">
        <v>737</v>
      </c>
      <c r="L889" t="s">
        <v>737</v>
      </c>
      <c r="M889">
        <v>1</v>
      </c>
      <c r="R889">
        <v>436</v>
      </c>
      <c r="S889">
        <v>223</v>
      </c>
      <c r="T889">
        <f>SUM(data[[#This Row],[heb]:[other]])</f>
        <v>1</v>
      </c>
    </row>
    <row r="890" spans="1:23" ht="25.5" x14ac:dyDescent="0.2">
      <c r="A890" s="1" t="s">
        <v>741</v>
      </c>
      <c r="B890" s="4" t="s">
        <v>742</v>
      </c>
      <c r="C890" s="6" t="s">
        <v>49</v>
      </c>
      <c r="E890">
        <v>1</v>
      </c>
      <c r="H890" s="8">
        <f>IFERROR(IF(SEARCH(_xlfn.UNICHAR(64335),data[[#This Row],[huntington_115_gt]])&gt;0,1,0),0)</f>
        <v>0</v>
      </c>
      <c r="I890">
        <f>LEN(data[[#This Row],[control]])</f>
        <v>6</v>
      </c>
      <c r="J890">
        <f>IF(data[[#This Row],[calc_ocr]]=data[[#This Row],[control]],0,1)</f>
        <v>1</v>
      </c>
      <c r="K890" t="s">
        <v>742</v>
      </c>
      <c r="L890" t="s">
        <v>741</v>
      </c>
      <c r="M890">
        <v>1</v>
      </c>
      <c r="N890">
        <v>2</v>
      </c>
      <c r="O890" s="30" t="s">
        <v>1485</v>
      </c>
      <c r="P890" s="31" t="s">
        <v>1481</v>
      </c>
      <c r="Q890" t="s">
        <v>1662</v>
      </c>
      <c r="R890">
        <v>436</v>
      </c>
      <c r="S890">
        <v>224</v>
      </c>
      <c r="T890">
        <f>SUM(data[[#This Row],[heb]:[other]])</f>
        <v>1</v>
      </c>
      <c r="V890" s="32" t="s">
        <v>1661</v>
      </c>
    </row>
    <row r="891" spans="1:23" x14ac:dyDescent="0.2">
      <c r="A891" s="1" t="s">
        <v>743</v>
      </c>
      <c r="B891" s="1" t="s">
        <v>743</v>
      </c>
      <c r="E891">
        <v>1</v>
      </c>
      <c r="H891" s="8">
        <f>IFERROR(IF(SEARCH(_xlfn.UNICHAR(64335),data[[#This Row],[huntington_115_gt]])&gt;0,1,0),0)</f>
        <v>0</v>
      </c>
      <c r="I891">
        <f>LEN(data[[#This Row],[control]])</f>
        <v>6</v>
      </c>
      <c r="J891">
        <f>IF(data[[#This Row],[calc_ocr]]=data[[#This Row],[control]],0,1)</f>
        <v>0</v>
      </c>
      <c r="K891" t="s">
        <v>743</v>
      </c>
      <c r="L891" t="s">
        <v>743</v>
      </c>
      <c r="M891">
        <v>1</v>
      </c>
      <c r="R891">
        <v>436</v>
      </c>
      <c r="S891">
        <v>225</v>
      </c>
      <c r="T891">
        <f>SUM(data[[#This Row],[heb]:[other]])</f>
        <v>1</v>
      </c>
    </row>
    <row r="892" spans="1:23" x14ac:dyDescent="0.2">
      <c r="A892" s="1" t="s">
        <v>744</v>
      </c>
      <c r="B892" s="1" t="s">
        <v>1297</v>
      </c>
      <c r="C892" s="6" t="s">
        <v>49</v>
      </c>
      <c r="E892">
        <v>1</v>
      </c>
      <c r="H892" s="8">
        <f>IFERROR(IF(SEARCH(_xlfn.UNICHAR(64335),data[[#This Row],[huntington_115_gt]])&gt;0,1,0),0)</f>
        <v>0</v>
      </c>
      <c r="I892">
        <f>LEN(data[[#This Row],[control]])</f>
        <v>8</v>
      </c>
      <c r="J892">
        <f>IF(data[[#This Row],[calc_ocr]]=data[[#This Row],[control]],0,1)</f>
        <v>1</v>
      </c>
      <c r="K892" t="s">
        <v>1297</v>
      </c>
      <c r="L892" t="s">
        <v>1663</v>
      </c>
      <c r="M892">
        <v>1</v>
      </c>
      <c r="N892">
        <v>1</v>
      </c>
      <c r="O892" s="30" t="s">
        <v>1485</v>
      </c>
      <c r="P892" s="31" t="s">
        <v>1556</v>
      </c>
      <c r="Q892" t="s">
        <v>1598</v>
      </c>
      <c r="R892">
        <v>436</v>
      </c>
      <c r="S892">
        <v>226</v>
      </c>
      <c r="T892">
        <f>SUM(data[[#This Row],[heb]:[other]])</f>
        <v>1</v>
      </c>
      <c r="V892" s="27" t="s">
        <v>1664</v>
      </c>
    </row>
    <row r="893" spans="1:23" x14ac:dyDescent="0.2">
      <c r="A893" s="1" t="s">
        <v>745</v>
      </c>
      <c r="B893" s="1" t="s">
        <v>745</v>
      </c>
      <c r="E893">
        <v>1</v>
      </c>
      <c r="H893" s="8">
        <f>IFERROR(IF(SEARCH(_xlfn.UNICHAR(64335),data[[#This Row],[huntington_115_gt]])&gt;0,1,0),0)</f>
        <v>0</v>
      </c>
      <c r="I893">
        <f>LEN(data[[#This Row],[control]])</f>
        <v>6</v>
      </c>
      <c r="J893">
        <f>IF(data[[#This Row],[calc_ocr]]=data[[#This Row],[control]],0,1)</f>
        <v>0</v>
      </c>
      <c r="K893" t="s">
        <v>745</v>
      </c>
      <c r="L893" t="s">
        <v>745</v>
      </c>
      <c r="M893">
        <v>1</v>
      </c>
      <c r="R893">
        <v>436</v>
      </c>
      <c r="S893">
        <v>227</v>
      </c>
      <c r="T893">
        <f>SUM(data[[#This Row],[heb]:[other]])</f>
        <v>1</v>
      </c>
    </row>
    <row r="894" spans="1:23" x14ac:dyDescent="0.2">
      <c r="A894" s="1" t="s">
        <v>746</v>
      </c>
      <c r="B894" s="1" t="s">
        <v>746</v>
      </c>
      <c r="F894">
        <v>1</v>
      </c>
      <c r="H894" s="8">
        <f>IFERROR(IF(SEARCH(_xlfn.UNICHAR(64335),data[[#This Row],[huntington_115_gt]])&gt;0,1,0),0)</f>
        <v>0</v>
      </c>
      <c r="I894">
        <f>LEN(data[[#This Row],[control]])</f>
        <v>5</v>
      </c>
      <c r="J894">
        <f>IF(data[[#This Row],[calc_ocr]]=data[[#This Row],[control]],0,1)</f>
        <v>0</v>
      </c>
      <c r="K894" t="s">
        <v>746</v>
      </c>
      <c r="L894" t="s">
        <v>746</v>
      </c>
      <c r="M894">
        <v>1</v>
      </c>
      <c r="R894">
        <v>436</v>
      </c>
      <c r="S894">
        <v>228</v>
      </c>
      <c r="T894">
        <f>SUM(data[[#This Row],[heb]:[other]])</f>
        <v>1</v>
      </c>
    </row>
    <row r="895" spans="1:23" x14ac:dyDescent="0.2">
      <c r="A895" s="1" t="s">
        <v>747</v>
      </c>
      <c r="B895" s="4" t="s">
        <v>748</v>
      </c>
      <c r="C895" s="5" t="s">
        <v>15</v>
      </c>
      <c r="E895">
        <v>1</v>
      </c>
      <c r="H895" s="8">
        <f>IFERROR(IF(SEARCH(_xlfn.UNICHAR(64335),data[[#This Row],[huntington_115_gt]])&gt;0,1,0),0)</f>
        <v>0</v>
      </c>
      <c r="I895">
        <f>LEN(data[[#This Row],[control]])</f>
        <v>5</v>
      </c>
      <c r="J895">
        <f>IF(data[[#This Row],[calc_ocr]]=data[[#This Row],[control]],0,1)</f>
        <v>1</v>
      </c>
      <c r="K895" t="s">
        <v>748</v>
      </c>
      <c r="L895" t="s">
        <v>747</v>
      </c>
      <c r="M895">
        <v>1</v>
      </c>
      <c r="N895">
        <v>1</v>
      </c>
      <c r="O895" s="27" t="s">
        <v>1483</v>
      </c>
      <c r="P895" t="s">
        <v>1481</v>
      </c>
      <c r="Q895" t="s">
        <v>1665</v>
      </c>
      <c r="R895">
        <v>436</v>
      </c>
      <c r="S895">
        <v>229</v>
      </c>
      <c r="T895">
        <f>SUM(data[[#This Row],[heb]:[other]])</f>
        <v>1</v>
      </c>
      <c r="V895" s="27" t="s">
        <v>1666</v>
      </c>
      <c r="W895" s="27">
        <v>1</v>
      </c>
    </row>
    <row r="896" spans="1:23" x14ac:dyDescent="0.2">
      <c r="A896" s="1" t="s">
        <v>749</v>
      </c>
      <c r="B896" s="1" t="s">
        <v>749</v>
      </c>
      <c r="E896">
        <v>1</v>
      </c>
      <c r="H896" s="8">
        <f>IFERROR(IF(SEARCH(_xlfn.UNICHAR(64335),data[[#This Row],[huntington_115_gt]])&gt;0,1,0),0)</f>
        <v>0</v>
      </c>
      <c r="I896">
        <f>LEN(data[[#This Row],[control]])</f>
        <v>6</v>
      </c>
      <c r="J896">
        <f>IF(data[[#This Row],[calc_ocr]]=data[[#This Row],[control]],0,1)</f>
        <v>0</v>
      </c>
      <c r="K896" t="s">
        <v>749</v>
      </c>
      <c r="L896" t="s">
        <v>749</v>
      </c>
      <c r="M896">
        <v>1</v>
      </c>
      <c r="R896">
        <v>436</v>
      </c>
      <c r="S896">
        <v>230</v>
      </c>
      <c r="T896">
        <f>SUM(data[[#This Row],[heb]:[other]])</f>
        <v>1</v>
      </c>
    </row>
    <row r="897" spans="1:22" x14ac:dyDescent="0.2">
      <c r="A897" s="1" t="s">
        <v>357</v>
      </c>
      <c r="B897" s="1" t="s">
        <v>357</v>
      </c>
      <c r="E897">
        <v>1</v>
      </c>
      <c r="H897" s="8">
        <f>IFERROR(IF(SEARCH(_xlfn.UNICHAR(64335),data[[#This Row],[huntington_115_gt]])&gt;0,1,0),0)</f>
        <v>0</v>
      </c>
      <c r="I897">
        <f>LEN(data[[#This Row],[control]])</f>
        <v>5</v>
      </c>
      <c r="J897">
        <f>IF(data[[#This Row],[calc_ocr]]=data[[#This Row],[control]],0,1)</f>
        <v>0</v>
      </c>
      <c r="K897" t="s">
        <v>357</v>
      </c>
      <c r="L897" t="s">
        <v>357</v>
      </c>
      <c r="M897">
        <v>1</v>
      </c>
      <c r="R897">
        <v>436</v>
      </c>
      <c r="S897">
        <v>231</v>
      </c>
      <c r="T897">
        <f>SUM(data[[#This Row],[heb]:[other]])</f>
        <v>1</v>
      </c>
    </row>
    <row r="898" spans="1:22" x14ac:dyDescent="0.2">
      <c r="A898" s="1" t="s">
        <v>282</v>
      </c>
      <c r="B898" s="1" t="s">
        <v>282</v>
      </c>
      <c r="E898">
        <v>1</v>
      </c>
      <c r="H898" s="8">
        <f>IFERROR(IF(SEARCH(_xlfn.UNICHAR(64335),data[[#This Row],[huntington_115_gt]])&gt;0,1,0),0)</f>
        <v>1</v>
      </c>
      <c r="I898">
        <f>LEN(data[[#This Row],[control]])</f>
        <v>2</v>
      </c>
      <c r="J898">
        <f>IF(data[[#This Row],[calc_ocr]]=data[[#This Row],[control]],0,1)</f>
        <v>0</v>
      </c>
      <c r="K898" t="s">
        <v>282</v>
      </c>
      <c r="L898" t="s">
        <v>282</v>
      </c>
      <c r="M898">
        <v>1</v>
      </c>
      <c r="R898">
        <v>436</v>
      </c>
      <c r="S898">
        <v>232</v>
      </c>
      <c r="T898">
        <f>SUM(data[[#This Row],[heb]:[other]])</f>
        <v>1</v>
      </c>
    </row>
    <row r="899" spans="1:22" x14ac:dyDescent="0.2">
      <c r="A899" s="1" t="s">
        <v>2</v>
      </c>
      <c r="B899" s="1" t="s">
        <v>2</v>
      </c>
      <c r="F899">
        <v>1</v>
      </c>
      <c r="H899" s="8">
        <f>IFERROR(IF(SEARCH(_xlfn.UNICHAR(64335),data[[#This Row],[huntington_115_gt]])&gt;0,1,0),0)</f>
        <v>1</v>
      </c>
      <c r="I899">
        <f>LEN(data[[#This Row],[control]])</f>
        <v>1</v>
      </c>
      <c r="J899">
        <f>IF(data[[#This Row],[calc_ocr]]=data[[#This Row],[control]],0,1)</f>
        <v>0</v>
      </c>
      <c r="K899" t="s">
        <v>2</v>
      </c>
      <c r="L899" t="s">
        <v>2</v>
      </c>
      <c r="M899">
        <v>1</v>
      </c>
      <c r="R899">
        <v>436</v>
      </c>
      <c r="S899">
        <v>233</v>
      </c>
      <c r="T899">
        <f>SUM(data[[#This Row],[heb]:[other]])</f>
        <v>1</v>
      </c>
    </row>
    <row r="900" spans="1:22" x14ac:dyDescent="0.2">
      <c r="A900" s="1" t="s">
        <v>114</v>
      </c>
      <c r="B900" s="1" t="s">
        <v>114</v>
      </c>
      <c r="E900">
        <v>1</v>
      </c>
      <c r="H900" s="8">
        <f>IFERROR(IF(SEARCH(_xlfn.UNICHAR(64335),data[[#This Row],[huntington_115_gt]])&gt;0,1,0),0)</f>
        <v>0</v>
      </c>
      <c r="I900">
        <f>LEN(data[[#This Row],[control]])</f>
        <v>4</v>
      </c>
      <c r="J900">
        <f>IF(data[[#This Row],[calc_ocr]]=data[[#This Row],[control]],0,1)</f>
        <v>0</v>
      </c>
      <c r="K900" t="s">
        <v>114</v>
      </c>
      <c r="L900" t="s">
        <v>114</v>
      </c>
      <c r="M900">
        <v>1</v>
      </c>
      <c r="R900">
        <v>436</v>
      </c>
      <c r="S900">
        <v>234</v>
      </c>
      <c r="T900">
        <f>SUM(data[[#This Row],[heb]:[other]])</f>
        <v>1</v>
      </c>
    </row>
    <row r="901" spans="1:22" x14ac:dyDescent="0.2">
      <c r="A901" s="1" t="s">
        <v>750</v>
      </c>
      <c r="B901" s="1" t="s">
        <v>750</v>
      </c>
      <c r="E901">
        <v>1</v>
      </c>
      <c r="H901" s="8">
        <f>IFERROR(IF(SEARCH(_xlfn.UNICHAR(64335),data[[#This Row],[huntington_115_gt]])&gt;0,1,0),0)</f>
        <v>0</v>
      </c>
      <c r="I901">
        <f>LEN(data[[#This Row],[control]])</f>
        <v>5</v>
      </c>
      <c r="J901">
        <f>IF(data[[#This Row],[calc_ocr]]=data[[#This Row],[control]],0,1)</f>
        <v>0</v>
      </c>
      <c r="K901" t="s">
        <v>750</v>
      </c>
      <c r="L901" t="s">
        <v>750</v>
      </c>
      <c r="M901">
        <v>1</v>
      </c>
      <c r="R901">
        <v>436</v>
      </c>
      <c r="S901">
        <v>235</v>
      </c>
      <c r="T901">
        <f>SUM(data[[#This Row],[heb]:[other]])</f>
        <v>1</v>
      </c>
    </row>
    <row r="902" spans="1:22" x14ac:dyDescent="0.2">
      <c r="A902" s="1" t="s">
        <v>26</v>
      </c>
      <c r="B902" s="1" t="s">
        <v>26</v>
      </c>
      <c r="F902">
        <v>1</v>
      </c>
      <c r="H902" s="8">
        <f>IFERROR(IF(SEARCH(_xlfn.UNICHAR(64335),data[[#This Row],[huntington_115_gt]])&gt;0,1,0),0)</f>
        <v>0</v>
      </c>
      <c r="I902">
        <f>LEN(data[[#This Row],[control]])</f>
        <v>2</v>
      </c>
      <c r="J902">
        <f>IF(data[[#This Row],[calc_ocr]]=data[[#This Row],[control]],0,1)</f>
        <v>0</v>
      </c>
      <c r="K902" t="s">
        <v>26</v>
      </c>
      <c r="L902" t="s">
        <v>26</v>
      </c>
      <c r="M902">
        <v>1</v>
      </c>
      <c r="R902">
        <v>436</v>
      </c>
      <c r="S902">
        <v>236</v>
      </c>
      <c r="T902">
        <f>SUM(data[[#This Row],[heb]:[other]])</f>
        <v>1</v>
      </c>
    </row>
    <row r="903" spans="1:22" x14ac:dyDescent="0.2">
      <c r="A903" s="1" t="s">
        <v>156</v>
      </c>
      <c r="B903" s="1" t="s">
        <v>156</v>
      </c>
      <c r="E903">
        <v>1</v>
      </c>
      <c r="H903" s="8">
        <f>IFERROR(IF(SEARCH(_xlfn.UNICHAR(64335),data[[#This Row],[huntington_115_gt]])&gt;0,1,0),0)</f>
        <v>0</v>
      </c>
      <c r="I903">
        <f>LEN(data[[#This Row],[control]])</f>
        <v>2</v>
      </c>
      <c r="J903">
        <f>IF(data[[#This Row],[calc_ocr]]=data[[#This Row],[control]],0,1)</f>
        <v>0</v>
      </c>
      <c r="K903" t="s">
        <v>156</v>
      </c>
      <c r="L903" t="s">
        <v>156</v>
      </c>
      <c r="M903">
        <v>1</v>
      </c>
      <c r="R903">
        <v>436</v>
      </c>
      <c r="S903">
        <v>237</v>
      </c>
      <c r="T903">
        <f>SUM(data[[#This Row],[heb]:[other]])</f>
        <v>1</v>
      </c>
    </row>
    <row r="904" spans="1:22" x14ac:dyDescent="0.2">
      <c r="A904" s="1" t="s">
        <v>751</v>
      </c>
      <c r="B904" s="1" t="s">
        <v>751</v>
      </c>
      <c r="E904">
        <v>1</v>
      </c>
      <c r="H904" s="8">
        <f>IFERROR(IF(SEARCH(_xlfn.UNICHAR(64335),data[[#This Row],[huntington_115_gt]])&gt;0,1,0),0)</f>
        <v>0</v>
      </c>
      <c r="I904">
        <f>LEN(data[[#This Row],[control]])</f>
        <v>7</v>
      </c>
      <c r="J904">
        <f>IF(data[[#This Row],[calc_ocr]]=data[[#This Row],[control]],0,1)</f>
        <v>0</v>
      </c>
      <c r="K904" t="s">
        <v>751</v>
      </c>
      <c r="L904" t="s">
        <v>751</v>
      </c>
      <c r="M904">
        <v>1</v>
      </c>
      <c r="R904">
        <v>436</v>
      </c>
      <c r="S904">
        <v>238</v>
      </c>
      <c r="T904">
        <f>SUM(data[[#This Row],[heb]:[other]])</f>
        <v>1</v>
      </c>
    </row>
    <row r="905" spans="1:22" x14ac:dyDescent="0.2">
      <c r="A905" s="1" t="s">
        <v>421</v>
      </c>
      <c r="B905" s="1" t="s">
        <v>421</v>
      </c>
      <c r="F905">
        <v>1</v>
      </c>
      <c r="H905" s="8">
        <f>IFERROR(IF(SEARCH(_xlfn.UNICHAR(64335),data[[#This Row],[huntington_115_gt]])&gt;0,1,0),0)</f>
        <v>0</v>
      </c>
      <c r="I905">
        <f>LEN(data[[#This Row],[control]])</f>
        <v>2</v>
      </c>
      <c r="J905">
        <f>IF(data[[#This Row],[calc_ocr]]=data[[#This Row],[control]],0,1)</f>
        <v>0</v>
      </c>
      <c r="K905" t="s">
        <v>421</v>
      </c>
      <c r="L905" t="s">
        <v>421</v>
      </c>
      <c r="M905">
        <v>1</v>
      </c>
      <c r="R905">
        <v>436</v>
      </c>
      <c r="S905">
        <v>239</v>
      </c>
      <c r="T905">
        <f>SUM(data[[#This Row],[heb]:[other]])</f>
        <v>1</v>
      </c>
    </row>
    <row r="906" spans="1:22" ht="25.5" x14ac:dyDescent="0.2">
      <c r="A906" s="1" t="s">
        <v>472</v>
      </c>
      <c r="B906" s="4" t="s">
        <v>752</v>
      </c>
      <c r="C906" s="3" t="s">
        <v>34</v>
      </c>
      <c r="F906">
        <v>1</v>
      </c>
      <c r="H906" s="8">
        <f>IFERROR(IF(SEARCH(_xlfn.UNICHAR(64335),data[[#This Row],[huntington_115_gt]])&gt;0,1,0),0)</f>
        <v>0</v>
      </c>
      <c r="I906">
        <f>LEN(data[[#This Row],[control]])</f>
        <v>4</v>
      </c>
      <c r="J906">
        <f>IF(data[[#This Row],[calc_ocr]]=data[[#This Row],[control]],0,1)</f>
        <v>1</v>
      </c>
      <c r="K906" t="s">
        <v>752</v>
      </c>
      <c r="L906" t="s">
        <v>472</v>
      </c>
      <c r="M906">
        <v>1</v>
      </c>
      <c r="N906">
        <v>1</v>
      </c>
      <c r="O906" s="27" t="s">
        <v>1485</v>
      </c>
      <c r="P906" t="s">
        <v>1481</v>
      </c>
      <c r="Q906" t="s">
        <v>1615</v>
      </c>
      <c r="R906">
        <v>436</v>
      </c>
      <c r="S906">
        <v>240</v>
      </c>
      <c r="T906">
        <f>SUM(data[[#This Row],[heb]:[other]])</f>
        <v>1</v>
      </c>
      <c r="V906" s="27" t="s">
        <v>1667</v>
      </c>
    </row>
    <row r="907" spans="1:22" x14ac:dyDescent="0.2">
      <c r="A907" s="1" t="s">
        <v>753</v>
      </c>
      <c r="B907" s="1" t="s">
        <v>753</v>
      </c>
      <c r="D907">
        <v>1</v>
      </c>
      <c r="H907" s="8">
        <f>IFERROR(IF(SEARCH(_xlfn.UNICHAR(64335),data[[#This Row],[huntington_115_gt]])&gt;0,1,0),0)</f>
        <v>0</v>
      </c>
      <c r="I907">
        <f>LEN(data[[#This Row],[control]])</f>
        <v>4</v>
      </c>
      <c r="J907">
        <f>IF(data[[#This Row],[calc_ocr]]=data[[#This Row],[control]],0,1)</f>
        <v>0</v>
      </c>
      <c r="K907" t="s">
        <v>753</v>
      </c>
      <c r="L907" t="s">
        <v>753</v>
      </c>
      <c r="M907">
        <v>1</v>
      </c>
      <c r="R907">
        <v>436</v>
      </c>
      <c r="S907">
        <v>241</v>
      </c>
      <c r="T907">
        <f>SUM(data[[#This Row],[heb]:[other]])</f>
        <v>1</v>
      </c>
    </row>
    <row r="908" spans="1:22" x14ac:dyDescent="0.2">
      <c r="A908" s="1" t="s">
        <v>754</v>
      </c>
      <c r="B908" s="1" t="s">
        <v>755</v>
      </c>
      <c r="D908">
        <v>1</v>
      </c>
      <c r="H908" s="8">
        <f>IFERROR(IF(SEARCH(_xlfn.UNICHAR(64335),data[[#This Row],[huntington_115_gt]])&gt;0,1,0),0)</f>
        <v>0</v>
      </c>
      <c r="I908">
        <f>LEN(data[[#This Row],[control]])</f>
        <v>7</v>
      </c>
      <c r="J908">
        <v>0</v>
      </c>
      <c r="K908" t="s">
        <v>755</v>
      </c>
      <c r="L908" t="s">
        <v>754</v>
      </c>
      <c r="M908">
        <v>1</v>
      </c>
      <c r="R908">
        <v>436</v>
      </c>
      <c r="S908">
        <v>242</v>
      </c>
      <c r="T908">
        <f>SUM(data[[#This Row],[heb]:[other]])</f>
        <v>1</v>
      </c>
    </row>
    <row r="909" spans="1:22" x14ac:dyDescent="0.2">
      <c r="A909" s="1" t="s">
        <v>756</v>
      </c>
      <c r="B909" s="1" t="s">
        <v>756</v>
      </c>
      <c r="D909">
        <v>1</v>
      </c>
      <c r="H909" s="8">
        <f>IFERROR(IF(SEARCH(_xlfn.UNICHAR(64335),data[[#This Row],[huntington_115_gt]])&gt;0,1,0),0)</f>
        <v>0</v>
      </c>
      <c r="I909">
        <f>LEN(data[[#This Row],[control]])</f>
        <v>3</v>
      </c>
      <c r="J909">
        <f>IF(data[[#This Row],[calc_ocr]]=data[[#This Row],[control]],0,1)</f>
        <v>0</v>
      </c>
      <c r="K909" t="s">
        <v>756</v>
      </c>
      <c r="L909" t="s">
        <v>756</v>
      </c>
      <c r="M909">
        <v>1</v>
      </c>
      <c r="R909">
        <v>436</v>
      </c>
      <c r="S909">
        <v>243</v>
      </c>
      <c r="T909">
        <f>SUM(data[[#This Row],[heb]:[other]])</f>
        <v>1</v>
      </c>
    </row>
    <row r="910" spans="1:22" x14ac:dyDescent="0.2">
      <c r="A910" s="1" t="s">
        <v>757</v>
      </c>
      <c r="B910" s="1" t="s">
        <v>757</v>
      </c>
      <c r="D910">
        <v>1</v>
      </c>
      <c r="H910" s="8">
        <f>IFERROR(IF(SEARCH(_xlfn.UNICHAR(64335),data[[#This Row],[huntington_115_gt]])&gt;0,1,0),0)</f>
        <v>0</v>
      </c>
      <c r="I910">
        <f>LEN(data[[#This Row],[control]])</f>
        <v>4</v>
      </c>
      <c r="J910">
        <f>IF(data[[#This Row],[calc_ocr]]=data[[#This Row],[control]],0,1)</f>
        <v>0</v>
      </c>
      <c r="K910" t="s">
        <v>757</v>
      </c>
      <c r="L910" t="s">
        <v>757</v>
      </c>
      <c r="M910">
        <v>1</v>
      </c>
      <c r="R910">
        <v>436</v>
      </c>
      <c r="S910">
        <v>244</v>
      </c>
      <c r="T910">
        <f>SUM(data[[#This Row],[heb]:[other]])</f>
        <v>1</v>
      </c>
    </row>
    <row r="911" spans="1:22" x14ac:dyDescent="0.2">
      <c r="A911" s="1" t="s">
        <v>758</v>
      </c>
      <c r="B911" s="1" t="s">
        <v>758</v>
      </c>
      <c r="D911">
        <v>1</v>
      </c>
      <c r="H911" s="8">
        <f>IFERROR(IF(SEARCH(_xlfn.UNICHAR(64335),data[[#This Row],[huntington_115_gt]])&gt;0,1,0),0)</f>
        <v>0</v>
      </c>
      <c r="I911">
        <f>LEN(data[[#This Row],[control]])</f>
        <v>5</v>
      </c>
      <c r="J911">
        <f>IF(data[[#This Row],[calc_ocr]]=data[[#This Row],[control]],0,1)</f>
        <v>0</v>
      </c>
      <c r="K911" t="s">
        <v>758</v>
      </c>
      <c r="L911" t="s">
        <v>758</v>
      </c>
      <c r="M911">
        <v>1</v>
      </c>
      <c r="R911">
        <v>436</v>
      </c>
      <c r="S911">
        <v>245</v>
      </c>
      <c r="T911">
        <f>SUM(data[[#This Row],[heb]:[other]])</f>
        <v>1</v>
      </c>
    </row>
    <row r="912" spans="1:22" x14ac:dyDescent="0.2">
      <c r="A912" s="1" t="s">
        <v>759</v>
      </c>
      <c r="B912" s="1" t="s">
        <v>759</v>
      </c>
      <c r="D912">
        <v>1</v>
      </c>
      <c r="H912" s="8">
        <f>IFERROR(IF(SEARCH(_xlfn.UNICHAR(64335),data[[#This Row],[huntington_115_gt]])&gt;0,1,0),0)</f>
        <v>0</v>
      </c>
      <c r="I912">
        <f>LEN(data[[#This Row],[control]])</f>
        <v>3</v>
      </c>
      <c r="J912">
        <f>IF(data[[#This Row],[calc_ocr]]=data[[#This Row],[control]],0,1)</f>
        <v>0</v>
      </c>
      <c r="K912" t="s">
        <v>759</v>
      </c>
      <c r="L912" t="s">
        <v>759</v>
      </c>
      <c r="M912">
        <v>1</v>
      </c>
      <c r="R912">
        <v>436</v>
      </c>
      <c r="S912">
        <v>246</v>
      </c>
      <c r="T912">
        <f>SUM(data[[#This Row],[heb]:[other]])</f>
        <v>1</v>
      </c>
    </row>
    <row r="913" spans="1:23" x14ac:dyDescent="0.2">
      <c r="A913" s="1" t="s">
        <v>688</v>
      </c>
      <c r="B913" s="1" t="s">
        <v>688</v>
      </c>
      <c r="F913">
        <v>1</v>
      </c>
      <c r="H913" s="8">
        <f>IFERROR(IF(SEARCH(_xlfn.UNICHAR(64335),data[[#This Row],[huntington_115_gt]])&gt;0,1,0),0)</f>
        <v>0</v>
      </c>
      <c r="I913">
        <f>LEN(data[[#This Row],[control]])</f>
        <v>3</v>
      </c>
      <c r="J913">
        <f>IF(data[[#This Row],[calc_ocr]]=data[[#This Row],[control]],0,1)</f>
        <v>0</v>
      </c>
      <c r="K913" t="s">
        <v>688</v>
      </c>
      <c r="L913" t="s">
        <v>688</v>
      </c>
      <c r="M913">
        <v>1</v>
      </c>
      <c r="R913">
        <v>436</v>
      </c>
      <c r="S913">
        <v>247</v>
      </c>
      <c r="T913">
        <f>SUM(data[[#This Row],[heb]:[other]])</f>
        <v>1</v>
      </c>
    </row>
    <row r="914" spans="1:23" x14ac:dyDescent="0.2">
      <c r="A914" s="1" t="s">
        <v>760</v>
      </c>
      <c r="B914" s="1" t="s">
        <v>54</v>
      </c>
      <c r="G914">
        <v>1</v>
      </c>
      <c r="H914" s="8">
        <f>IFERROR(IF(SEARCH(_xlfn.UNICHAR(64335),data[[#This Row],[huntington_115_gt]])&gt;0,1,0),0)</f>
        <v>0</v>
      </c>
      <c r="I914">
        <f>LEN(data[[#This Row],[control]])</f>
        <v>3</v>
      </c>
      <c r="J914">
        <f>IF(data[[#This Row],[calc_ocr]]=data[[#This Row],[control]],0,1)</f>
        <v>0</v>
      </c>
      <c r="K914" t="s">
        <v>54</v>
      </c>
      <c r="L914" t="s">
        <v>1328</v>
      </c>
      <c r="M914">
        <v>1</v>
      </c>
      <c r="R914">
        <v>436</v>
      </c>
      <c r="S914">
        <v>248</v>
      </c>
      <c r="T914">
        <f>SUM(data[[#This Row],[heb]:[other]])</f>
        <v>1</v>
      </c>
    </row>
    <row r="915" spans="1:23" ht="12" customHeight="1" x14ac:dyDescent="0.2">
      <c r="A915" s="1" t="s">
        <v>761</v>
      </c>
      <c r="B915" s="1" t="s">
        <v>761</v>
      </c>
      <c r="E915">
        <v>1</v>
      </c>
      <c r="H915" s="8">
        <f>IFERROR(IF(SEARCH(_xlfn.UNICHAR(64335),data[[#This Row],[huntington_115_gt]])&gt;0,1,0),0)</f>
        <v>1</v>
      </c>
      <c r="I915">
        <f>LEN(data[[#This Row],[control]])</f>
        <v>3</v>
      </c>
      <c r="J915">
        <f>IF(data[[#This Row],[calc_ocr]]=data[[#This Row],[control]],0,1)</f>
        <v>0</v>
      </c>
      <c r="K915" t="s">
        <v>761</v>
      </c>
      <c r="L915" t="s">
        <v>761</v>
      </c>
      <c r="M915">
        <v>1</v>
      </c>
      <c r="R915">
        <v>436</v>
      </c>
      <c r="S915">
        <v>249</v>
      </c>
      <c r="T915">
        <f>SUM(data[[#This Row],[heb]:[other]])</f>
        <v>1</v>
      </c>
    </row>
    <row r="916" spans="1:23" x14ac:dyDescent="0.2">
      <c r="A916" s="1" t="s">
        <v>1298</v>
      </c>
      <c r="B916" s="1" t="s">
        <v>762</v>
      </c>
      <c r="C916" s="6" t="s">
        <v>49</v>
      </c>
      <c r="E916">
        <v>1</v>
      </c>
      <c r="H916" s="8">
        <f>IFERROR(IF(SEARCH(_xlfn.UNICHAR(64335),data[[#This Row],[huntington_115_gt]])&gt;0,1,0),0)</f>
        <v>1</v>
      </c>
      <c r="I916">
        <f>LEN(data[[#This Row],[control]])</f>
        <v>7</v>
      </c>
      <c r="J916">
        <f>IF(data[[#This Row],[calc_ocr]]=data[[#This Row],[control]],0,1)</f>
        <v>1</v>
      </c>
      <c r="K916" t="s">
        <v>762</v>
      </c>
      <c r="L916" t="s">
        <v>1298</v>
      </c>
      <c r="M916">
        <v>2</v>
      </c>
      <c r="N916">
        <v>1</v>
      </c>
      <c r="O916" s="27" t="s">
        <v>1485</v>
      </c>
      <c r="P916" t="s">
        <v>1480</v>
      </c>
      <c r="Q916" t="s">
        <v>1597</v>
      </c>
      <c r="R916">
        <v>436</v>
      </c>
      <c r="S916">
        <v>250</v>
      </c>
      <c r="T916">
        <f>SUM(data[[#This Row],[heb]:[other]])</f>
        <v>1</v>
      </c>
    </row>
    <row r="917" spans="1:23" x14ac:dyDescent="0.2">
      <c r="A917" s="1" t="s">
        <v>763</v>
      </c>
      <c r="B917" s="1" t="s">
        <v>764</v>
      </c>
      <c r="C917" s="5" t="s">
        <v>15</v>
      </c>
      <c r="G917">
        <v>1</v>
      </c>
      <c r="H917" s="8">
        <f>IFERROR(IF(SEARCH(_xlfn.UNICHAR(64335),data[[#This Row],[huntington_115_gt]])&gt;0,1,0),0)</f>
        <v>0</v>
      </c>
      <c r="I917">
        <f>LEN(data[[#This Row],[control]])</f>
        <v>3</v>
      </c>
      <c r="J917">
        <f>IF(data[[#This Row],[calc_ocr]]=data[[#This Row],[control]],0,1)</f>
        <v>1</v>
      </c>
      <c r="K917" t="s">
        <v>764</v>
      </c>
      <c r="L917" t="s">
        <v>763</v>
      </c>
      <c r="M917">
        <v>1</v>
      </c>
      <c r="N917">
        <v>2</v>
      </c>
      <c r="O917" s="27" t="s">
        <v>1460</v>
      </c>
      <c r="P917" t="s">
        <v>1557</v>
      </c>
      <c r="Q917" t="s">
        <v>1668</v>
      </c>
      <c r="R917">
        <v>436</v>
      </c>
      <c r="S917">
        <v>251</v>
      </c>
      <c r="T917">
        <f>SUM(data[[#This Row],[heb]:[other]])</f>
        <v>1</v>
      </c>
    </row>
    <row r="918" spans="1:23" x14ac:dyDescent="0.2">
      <c r="A918" s="1" t="s">
        <v>765</v>
      </c>
      <c r="B918" s="1" t="s">
        <v>765</v>
      </c>
      <c r="F918">
        <v>1</v>
      </c>
      <c r="H918" s="8">
        <f>IFERROR(IF(SEARCH(_xlfn.UNICHAR(64335),data[[#This Row],[huntington_115_gt]])&gt;0,1,0),0)</f>
        <v>0</v>
      </c>
      <c r="I918">
        <f>LEN(data[[#This Row],[control]])</f>
        <v>3</v>
      </c>
      <c r="J918">
        <f>IF(data[[#This Row],[calc_ocr]]=data[[#This Row],[control]],0,1)</f>
        <v>0</v>
      </c>
      <c r="K918" t="s">
        <v>765</v>
      </c>
      <c r="L918" t="s">
        <v>765</v>
      </c>
      <c r="M918">
        <v>1</v>
      </c>
      <c r="R918">
        <v>436</v>
      </c>
      <c r="S918">
        <v>252</v>
      </c>
      <c r="T918">
        <f>SUM(data[[#This Row],[heb]:[other]])</f>
        <v>1</v>
      </c>
    </row>
    <row r="919" spans="1:23" x14ac:dyDescent="0.2">
      <c r="A919" s="1" t="s">
        <v>766</v>
      </c>
      <c r="B919" s="1" t="s">
        <v>767</v>
      </c>
      <c r="C919" s="2" t="s">
        <v>5</v>
      </c>
      <c r="E919">
        <v>1</v>
      </c>
      <c r="H919" s="8">
        <f>IFERROR(IF(SEARCH(_xlfn.UNICHAR(64335),data[[#This Row],[huntington_115_gt]])&gt;0,1,0),0)</f>
        <v>0</v>
      </c>
      <c r="I919">
        <f>LEN(data[[#This Row],[control]])</f>
        <v>5</v>
      </c>
      <c r="J919">
        <f>IF(data[[#This Row],[calc_ocr]]=data[[#This Row],[control]],0,1)</f>
        <v>0</v>
      </c>
      <c r="K919" t="s">
        <v>767</v>
      </c>
      <c r="L919" t="s">
        <v>767</v>
      </c>
      <c r="M919">
        <v>1</v>
      </c>
      <c r="R919">
        <v>436</v>
      </c>
      <c r="S919">
        <v>253</v>
      </c>
      <c r="T919">
        <f>SUM(data[[#This Row],[heb]:[other]])</f>
        <v>1</v>
      </c>
    </row>
    <row r="920" spans="1:23" x14ac:dyDescent="0.2">
      <c r="A920" s="1" t="s">
        <v>2</v>
      </c>
      <c r="B920" s="1" t="s">
        <v>2</v>
      </c>
      <c r="F920">
        <v>1</v>
      </c>
      <c r="H920" s="8">
        <f>IFERROR(IF(SEARCH(_xlfn.UNICHAR(64335),data[[#This Row],[huntington_115_gt]])&gt;0,1,0),0)</f>
        <v>1</v>
      </c>
      <c r="I920">
        <f>LEN(data[[#This Row],[control]])</f>
        <v>1</v>
      </c>
      <c r="J920">
        <f>IF(data[[#This Row],[calc_ocr]]=data[[#This Row],[control]],0,1)</f>
        <v>0</v>
      </c>
      <c r="K920" t="s">
        <v>2</v>
      </c>
      <c r="L920" t="s">
        <v>2</v>
      </c>
      <c r="M920">
        <v>1</v>
      </c>
      <c r="R920">
        <v>436</v>
      </c>
      <c r="S920">
        <v>254</v>
      </c>
      <c r="T920">
        <f>SUM(data[[#This Row],[heb]:[other]])</f>
        <v>1</v>
      </c>
    </row>
    <row r="921" spans="1:23" x14ac:dyDescent="0.2">
      <c r="A921" s="1" t="s">
        <v>155</v>
      </c>
      <c r="B921" s="1" t="s">
        <v>155</v>
      </c>
      <c r="E921">
        <v>1</v>
      </c>
      <c r="H921" s="8">
        <f>IFERROR(IF(SEARCH(_xlfn.UNICHAR(64335),data[[#This Row],[huntington_115_gt]])&gt;0,1,0),0)</f>
        <v>0</v>
      </c>
      <c r="I921">
        <f>LEN(data[[#This Row],[control]])</f>
        <v>3</v>
      </c>
      <c r="J921">
        <f>IF(data[[#This Row],[calc_ocr]]=data[[#This Row],[control]],0,1)</f>
        <v>0</v>
      </c>
      <c r="K921" t="s">
        <v>155</v>
      </c>
      <c r="L921" t="s">
        <v>155</v>
      </c>
      <c r="M921">
        <v>1</v>
      </c>
      <c r="R921">
        <v>436</v>
      </c>
      <c r="S921">
        <v>255</v>
      </c>
      <c r="T921">
        <f>SUM(data[[#This Row],[heb]:[other]])</f>
        <v>1</v>
      </c>
    </row>
    <row r="922" spans="1:23" x14ac:dyDescent="0.2">
      <c r="A922" s="1" t="s">
        <v>768</v>
      </c>
      <c r="B922" s="1" t="s">
        <v>768</v>
      </c>
      <c r="G922">
        <v>1</v>
      </c>
      <c r="H922" s="8">
        <f>IFERROR(IF(SEARCH(_xlfn.UNICHAR(64335),data[[#This Row],[huntington_115_gt]])&gt;0,1,0),0)</f>
        <v>0</v>
      </c>
      <c r="I922">
        <f>LEN(data[[#This Row],[control]])</f>
        <v>3</v>
      </c>
      <c r="J922">
        <f>IF(data[[#This Row],[calc_ocr]]=data[[#This Row],[control]],0,1)</f>
        <v>0</v>
      </c>
      <c r="K922" t="s">
        <v>768</v>
      </c>
      <c r="L922" t="s">
        <v>768</v>
      </c>
      <c r="M922">
        <v>1</v>
      </c>
      <c r="R922">
        <v>436</v>
      </c>
      <c r="S922">
        <v>256</v>
      </c>
      <c r="T922">
        <f>SUM(data[[#This Row],[heb]:[other]])</f>
        <v>1</v>
      </c>
    </row>
    <row r="923" spans="1:23" x14ac:dyDescent="0.2">
      <c r="A923" s="1" t="s">
        <v>769</v>
      </c>
      <c r="B923" s="1" t="s">
        <v>769</v>
      </c>
      <c r="E923">
        <v>1</v>
      </c>
      <c r="H923" s="8">
        <f>IFERROR(IF(SEARCH(_xlfn.UNICHAR(64335),data[[#This Row],[huntington_115_gt]])&gt;0,1,0),0)</f>
        <v>0</v>
      </c>
      <c r="I923">
        <f>LEN(data[[#This Row],[control]])</f>
        <v>5</v>
      </c>
      <c r="J923">
        <f>IF(data[[#This Row],[calc_ocr]]=data[[#This Row],[control]],0,1)</f>
        <v>0</v>
      </c>
      <c r="K923" t="s">
        <v>769</v>
      </c>
      <c r="L923" t="s">
        <v>769</v>
      </c>
      <c r="M923">
        <v>1</v>
      </c>
      <c r="R923">
        <v>436</v>
      </c>
      <c r="S923">
        <v>257</v>
      </c>
      <c r="T923">
        <f>SUM(data[[#This Row],[heb]:[other]])</f>
        <v>1</v>
      </c>
    </row>
    <row r="924" spans="1:23" x14ac:dyDescent="0.2">
      <c r="A924" s="1" t="s">
        <v>770</v>
      </c>
      <c r="B924" s="1" t="s">
        <v>770</v>
      </c>
      <c r="D924">
        <v>1</v>
      </c>
      <c r="H924" s="8">
        <f>IFERROR(IF(SEARCH(_xlfn.UNICHAR(64335),data[[#This Row],[huntington_115_gt]])&gt;0,1,0),0)</f>
        <v>0</v>
      </c>
      <c r="I924">
        <f>LEN(data[[#This Row],[control]])</f>
        <v>3</v>
      </c>
      <c r="J924">
        <f>IF(data[[#This Row],[calc_ocr]]=data[[#This Row],[control]],0,1)</f>
        <v>0</v>
      </c>
      <c r="K924" t="s">
        <v>770</v>
      </c>
      <c r="L924" t="s">
        <v>770</v>
      </c>
      <c r="M924">
        <v>1</v>
      </c>
      <c r="R924">
        <v>436</v>
      </c>
      <c r="S924">
        <v>258</v>
      </c>
      <c r="T924">
        <f>SUM(data[[#This Row],[heb]:[other]])</f>
        <v>1</v>
      </c>
    </row>
    <row r="925" spans="1:23" s="18" customFormat="1" ht="63.75" x14ac:dyDescent="0.2">
      <c r="A925" s="17" t="s">
        <v>1299</v>
      </c>
      <c r="B925" s="17" t="s">
        <v>1300</v>
      </c>
      <c r="C925" s="18" t="s">
        <v>34</v>
      </c>
      <c r="D925" s="18">
        <v>1</v>
      </c>
      <c r="H925" s="19">
        <f>IFERROR(IF(SEARCH(_xlfn.UNICHAR(64335),data[[#This Row],[huntington_115_gt]])&gt;0,1,0),0)</f>
        <v>0</v>
      </c>
      <c r="I925" s="18">
        <f>LEN(data[[#This Row],[control]])</f>
        <v>10</v>
      </c>
      <c r="J925">
        <f>IF(data[[#This Row],[calc_ocr]]=data[[#This Row],[control]],0,1)</f>
        <v>1</v>
      </c>
      <c r="K925" s="18" t="s">
        <v>1300</v>
      </c>
      <c r="L925" s="18" t="s">
        <v>1458</v>
      </c>
      <c r="M925" s="18">
        <v>3</v>
      </c>
      <c r="N925" s="18">
        <v>2</v>
      </c>
      <c r="O925" s="29" t="s">
        <v>1562</v>
      </c>
      <c r="P925" s="18" t="s">
        <v>1689</v>
      </c>
      <c r="Q925" s="18" t="s">
        <v>1669</v>
      </c>
      <c r="R925" s="18">
        <v>436</v>
      </c>
      <c r="S925" s="18">
        <v>259</v>
      </c>
      <c r="T925" s="18">
        <f>SUM(data[[#This Row],[heb]:[other]])</f>
        <v>1</v>
      </c>
      <c r="V925" s="29" t="s">
        <v>1670</v>
      </c>
      <c r="W925" s="29"/>
    </row>
    <row r="926" spans="1:23" x14ac:dyDescent="0.2">
      <c r="A926" s="1" t="s">
        <v>771</v>
      </c>
      <c r="B926" s="1" t="s">
        <v>771</v>
      </c>
      <c r="F926">
        <v>1</v>
      </c>
      <c r="H926" s="8">
        <f>IFERROR(IF(SEARCH(_xlfn.UNICHAR(64335),data[[#This Row],[huntington_115_gt]])&gt;0,1,0),0)</f>
        <v>0</v>
      </c>
      <c r="I926">
        <f>LEN(data[[#This Row],[control]])</f>
        <v>4</v>
      </c>
      <c r="J926">
        <f>IF(data[[#This Row],[calc_ocr]]=data[[#This Row],[control]],0,1)</f>
        <v>0</v>
      </c>
      <c r="K926" t="s">
        <v>771</v>
      </c>
      <c r="L926" t="s">
        <v>771</v>
      </c>
      <c r="M926">
        <v>1</v>
      </c>
      <c r="R926">
        <v>436</v>
      </c>
      <c r="S926">
        <v>260</v>
      </c>
      <c r="T926">
        <f>SUM(data[[#This Row],[heb]:[other]])</f>
        <v>1</v>
      </c>
    </row>
    <row r="927" spans="1:23" x14ac:dyDescent="0.2">
      <c r="A927" s="1" t="s">
        <v>772</v>
      </c>
      <c r="B927" s="1" t="s">
        <v>772</v>
      </c>
      <c r="G927">
        <v>1</v>
      </c>
      <c r="H927" s="8">
        <f>IFERROR(IF(SEARCH(_xlfn.UNICHAR(64335),data[[#This Row],[huntington_115_gt]])&gt;0,1,0),0)</f>
        <v>0</v>
      </c>
      <c r="I927">
        <f>LEN(data[[#This Row],[control]])</f>
        <v>4</v>
      </c>
      <c r="J927">
        <f>IF(data[[#This Row],[calc_ocr]]=data[[#This Row],[control]],0,1)</f>
        <v>0</v>
      </c>
      <c r="K927" t="s">
        <v>772</v>
      </c>
      <c r="L927" t="s">
        <v>772</v>
      </c>
      <c r="M927">
        <v>1</v>
      </c>
      <c r="R927">
        <v>436</v>
      </c>
      <c r="S927">
        <v>261</v>
      </c>
      <c r="T927">
        <f>SUM(data[[#This Row],[heb]:[other]])</f>
        <v>1</v>
      </c>
    </row>
    <row r="928" spans="1:23" ht="51" x14ac:dyDescent="0.2">
      <c r="A928" s="1" t="s">
        <v>773</v>
      </c>
      <c r="B928" s="4" t="s">
        <v>774</v>
      </c>
      <c r="C928" s="5" t="s">
        <v>15</v>
      </c>
      <c r="D928">
        <v>1</v>
      </c>
      <c r="H928" s="8">
        <f>IFERROR(IF(SEARCH(_xlfn.UNICHAR(64335),data[[#This Row],[huntington_115_gt]])&gt;0,1,0),0)</f>
        <v>0</v>
      </c>
      <c r="I928">
        <f>LEN(data[[#This Row],[control]])</f>
        <v>5</v>
      </c>
      <c r="J928">
        <f>IF(data[[#This Row],[calc_ocr]]=data[[#This Row],[control]],0,1)</f>
        <v>1</v>
      </c>
      <c r="K928" t="s">
        <v>774</v>
      </c>
      <c r="L928" t="s">
        <v>773</v>
      </c>
      <c r="M928">
        <v>1</v>
      </c>
      <c r="N928">
        <v>1</v>
      </c>
      <c r="O928" s="27" t="s">
        <v>1485</v>
      </c>
      <c r="P928" t="s">
        <v>1481</v>
      </c>
      <c r="Q928" t="s">
        <v>1489</v>
      </c>
      <c r="R928">
        <v>436</v>
      </c>
      <c r="S928">
        <v>262</v>
      </c>
      <c r="T928">
        <f>SUM(data[[#This Row],[heb]:[other]])</f>
        <v>1</v>
      </c>
      <c r="V928" s="27" t="s">
        <v>1671</v>
      </c>
    </row>
    <row r="929" spans="1:22" x14ac:dyDescent="0.2">
      <c r="A929" s="1" t="s">
        <v>712</v>
      </c>
      <c r="B929" s="1" t="s">
        <v>712</v>
      </c>
      <c r="D929">
        <v>1</v>
      </c>
      <c r="H929" s="8">
        <f>IFERROR(IF(SEARCH(_xlfn.UNICHAR(64335),data[[#This Row],[huntington_115_gt]])&gt;0,1,0),0)</f>
        <v>0</v>
      </c>
      <c r="I929">
        <f>LEN(data[[#This Row],[control]])</f>
        <v>2</v>
      </c>
      <c r="J929">
        <f>IF(data[[#This Row],[calc_ocr]]=data[[#This Row],[control]],0,1)</f>
        <v>0</v>
      </c>
      <c r="K929" t="s">
        <v>712</v>
      </c>
      <c r="L929" t="s">
        <v>712</v>
      </c>
      <c r="M929">
        <v>1</v>
      </c>
      <c r="R929">
        <v>436</v>
      </c>
      <c r="S929">
        <v>263</v>
      </c>
      <c r="T929">
        <f>SUM(data[[#This Row],[heb]:[other]])</f>
        <v>1</v>
      </c>
    </row>
    <row r="930" spans="1:22" x14ac:dyDescent="0.2">
      <c r="A930" s="1" t="s">
        <v>775</v>
      </c>
      <c r="B930" s="1" t="s">
        <v>775</v>
      </c>
      <c r="F930">
        <v>1</v>
      </c>
      <c r="H930" s="8">
        <f>IFERROR(IF(SEARCH(_xlfn.UNICHAR(64335),data[[#This Row],[huntington_115_gt]])&gt;0,1,0),0)</f>
        <v>0</v>
      </c>
      <c r="I930">
        <f>LEN(data[[#This Row],[control]])</f>
        <v>3</v>
      </c>
      <c r="J930">
        <f>IF(data[[#This Row],[calc_ocr]]=data[[#This Row],[control]],0,1)</f>
        <v>0</v>
      </c>
      <c r="K930" t="s">
        <v>775</v>
      </c>
      <c r="L930" t="s">
        <v>775</v>
      </c>
      <c r="M930">
        <v>1</v>
      </c>
      <c r="R930">
        <v>436</v>
      </c>
      <c r="S930">
        <v>264</v>
      </c>
      <c r="T930">
        <f>SUM(data[[#This Row],[heb]:[other]])</f>
        <v>1</v>
      </c>
    </row>
    <row r="931" spans="1:22" x14ac:dyDescent="0.2">
      <c r="A931" s="1" t="s">
        <v>776</v>
      </c>
      <c r="B931" s="4" t="s">
        <v>777</v>
      </c>
      <c r="C931" s="5" t="s">
        <v>15</v>
      </c>
      <c r="D931">
        <v>1</v>
      </c>
      <c r="H931" s="8">
        <f>IFERROR(IF(SEARCH(_xlfn.UNICHAR(64335),data[[#This Row],[huntington_115_gt]])&gt;0,1,0),0)</f>
        <v>0</v>
      </c>
      <c r="I931">
        <f>LEN(data[[#This Row],[control]])</f>
        <v>3</v>
      </c>
      <c r="J931">
        <f>IF(data[[#This Row],[calc_ocr]]=data[[#This Row],[control]],0,1)</f>
        <v>1</v>
      </c>
      <c r="K931" t="s">
        <v>777</v>
      </c>
      <c r="L931" t="s">
        <v>776</v>
      </c>
      <c r="M931">
        <v>1</v>
      </c>
      <c r="N931">
        <v>1</v>
      </c>
      <c r="O931" s="27" t="s">
        <v>1485</v>
      </c>
      <c r="P931" t="s">
        <v>1481</v>
      </c>
      <c r="Q931" t="s">
        <v>1506</v>
      </c>
      <c r="R931">
        <v>436</v>
      </c>
      <c r="S931">
        <v>265</v>
      </c>
      <c r="T931">
        <f>SUM(data[[#This Row],[heb]:[other]])</f>
        <v>1</v>
      </c>
    </row>
    <row r="932" spans="1:22" x14ac:dyDescent="0.2">
      <c r="A932" s="1" t="s">
        <v>778</v>
      </c>
      <c r="B932" s="1" t="s">
        <v>778</v>
      </c>
      <c r="D932">
        <v>1</v>
      </c>
      <c r="H932" s="8">
        <f>IFERROR(IF(SEARCH(_xlfn.UNICHAR(64335),data[[#This Row],[huntington_115_gt]])&gt;0,1,0),0)</f>
        <v>0</v>
      </c>
      <c r="I932">
        <f>LEN(data[[#This Row],[control]])</f>
        <v>3</v>
      </c>
      <c r="J932">
        <f>IF(data[[#This Row],[calc_ocr]]=data[[#This Row],[control]],0,1)</f>
        <v>0</v>
      </c>
      <c r="K932" t="s">
        <v>778</v>
      </c>
      <c r="L932" t="s">
        <v>778</v>
      </c>
      <c r="M932">
        <v>1</v>
      </c>
      <c r="R932">
        <v>436</v>
      </c>
      <c r="S932">
        <v>266</v>
      </c>
      <c r="T932">
        <f>SUM(data[[#This Row],[heb]:[other]])</f>
        <v>1</v>
      </c>
    </row>
    <row r="933" spans="1:22" x14ac:dyDescent="0.2">
      <c r="A933" s="1" t="s">
        <v>610</v>
      </c>
      <c r="B933" s="1" t="s">
        <v>610</v>
      </c>
      <c r="D933">
        <v>1</v>
      </c>
      <c r="H933" s="8">
        <f>IFERROR(IF(SEARCH(_xlfn.UNICHAR(64335),data[[#This Row],[huntington_115_gt]])&gt;0,1,0),0)</f>
        <v>0</v>
      </c>
      <c r="I933">
        <f>LEN(data[[#This Row],[control]])</f>
        <v>4</v>
      </c>
      <c r="J933">
        <f>IF(data[[#This Row],[calc_ocr]]=data[[#This Row],[control]],0,1)</f>
        <v>0</v>
      </c>
      <c r="K933" t="s">
        <v>610</v>
      </c>
      <c r="L933" t="s">
        <v>610</v>
      </c>
      <c r="M933">
        <v>1</v>
      </c>
      <c r="R933">
        <v>436</v>
      </c>
      <c r="S933">
        <v>267</v>
      </c>
      <c r="T933">
        <f>SUM(data[[#This Row],[heb]:[other]])</f>
        <v>1</v>
      </c>
    </row>
    <row r="934" spans="1:22" ht="38.25" x14ac:dyDescent="0.2">
      <c r="A934" s="17" t="s">
        <v>779</v>
      </c>
      <c r="B934" s="17" t="s">
        <v>780</v>
      </c>
      <c r="C934" s="18" t="s">
        <v>15</v>
      </c>
      <c r="D934">
        <v>1</v>
      </c>
      <c r="H934" s="8">
        <f>IFERROR(IF(SEARCH(_xlfn.UNICHAR(64335),data[[#This Row],[huntington_115_gt]])&gt;0,1,0),0)</f>
        <v>0</v>
      </c>
      <c r="I934">
        <f>LEN(data[[#This Row],[control]])</f>
        <v>3</v>
      </c>
      <c r="J934">
        <f>IF(data[[#This Row],[calc_ocr]]=data[[#This Row],[control]],0,1)</f>
        <v>1</v>
      </c>
      <c r="K934" t="s">
        <v>780</v>
      </c>
      <c r="L934" t="s">
        <v>779</v>
      </c>
      <c r="M934">
        <v>1</v>
      </c>
      <c r="N934">
        <v>1</v>
      </c>
      <c r="O934" s="27" t="s">
        <v>1485</v>
      </c>
      <c r="P934" t="s">
        <v>1481</v>
      </c>
      <c r="Q934" t="s">
        <v>1489</v>
      </c>
      <c r="R934">
        <v>436</v>
      </c>
      <c r="S934">
        <v>268</v>
      </c>
      <c r="T934">
        <f>SUM(data[[#This Row],[heb]:[other]])</f>
        <v>1</v>
      </c>
      <c r="V934" s="27" t="s">
        <v>1672</v>
      </c>
    </row>
    <row r="935" spans="1:22" x14ac:dyDescent="0.2">
      <c r="A935" s="1" t="s">
        <v>781</v>
      </c>
      <c r="B935" s="1" t="s">
        <v>781</v>
      </c>
      <c r="D935">
        <v>1</v>
      </c>
      <c r="H935" s="8">
        <f>IFERROR(IF(SEARCH(_xlfn.UNICHAR(64335),data[[#This Row],[huntington_115_gt]])&gt;0,1,0),0)</f>
        <v>0</v>
      </c>
      <c r="I935">
        <f>LEN(data[[#This Row],[control]])</f>
        <v>4</v>
      </c>
      <c r="J935">
        <f>IF(data[[#This Row],[calc_ocr]]=data[[#This Row],[control]],0,1)</f>
        <v>0</v>
      </c>
      <c r="K935" t="s">
        <v>781</v>
      </c>
      <c r="L935" t="s">
        <v>781</v>
      </c>
      <c r="M935">
        <v>1</v>
      </c>
      <c r="R935">
        <v>436</v>
      </c>
      <c r="S935">
        <v>269</v>
      </c>
      <c r="T935">
        <f>SUM(data[[#This Row],[heb]:[other]])</f>
        <v>1</v>
      </c>
    </row>
    <row r="936" spans="1:22" x14ac:dyDescent="0.2">
      <c r="A936" s="1" t="s">
        <v>782</v>
      </c>
      <c r="B936" s="4" t="s">
        <v>783</v>
      </c>
      <c r="C936" s="5" t="s">
        <v>15</v>
      </c>
      <c r="D936">
        <v>1</v>
      </c>
      <c r="H936" s="8">
        <f>IFERROR(IF(SEARCH(_xlfn.UNICHAR(64335),data[[#This Row],[huntington_115_gt]])&gt;0,1,0),0)</f>
        <v>0</v>
      </c>
      <c r="I936">
        <f>LEN(data[[#This Row],[control]])</f>
        <v>4</v>
      </c>
      <c r="J936">
        <f>IF(data[[#This Row],[calc_ocr]]=data[[#This Row],[control]],0,1)</f>
        <v>1</v>
      </c>
      <c r="K936" t="s">
        <v>783</v>
      </c>
      <c r="L936" t="s">
        <v>782</v>
      </c>
      <c r="M936">
        <v>1</v>
      </c>
      <c r="N936">
        <v>1</v>
      </c>
      <c r="O936" s="27" t="s">
        <v>1485</v>
      </c>
      <c r="P936" t="s">
        <v>1481</v>
      </c>
      <c r="Q936" t="s">
        <v>1506</v>
      </c>
      <c r="R936">
        <v>436</v>
      </c>
      <c r="S936">
        <v>270</v>
      </c>
      <c r="T936">
        <f>SUM(data[[#This Row],[heb]:[other]])</f>
        <v>1</v>
      </c>
      <c r="V936" s="27" t="s">
        <v>1673</v>
      </c>
    </row>
    <row r="937" spans="1:22" x14ac:dyDescent="0.2">
      <c r="A937" s="1" t="s">
        <v>472</v>
      </c>
      <c r="B937" s="1" t="s">
        <v>472</v>
      </c>
      <c r="F937">
        <v>1</v>
      </c>
      <c r="H937" s="8">
        <f>IFERROR(IF(SEARCH(_xlfn.UNICHAR(64335),data[[#This Row],[huntington_115_gt]])&gt;0,1,0),0)</f>
        <v>0</v>
      </c>
      <c r="I937">
        <f>LEN(data[[#This Row],[control]])</f>
        <v>4</v>
      </c>
      <c r="J937">
        <f>IF(data[[#This Row],[calc_ocr]]=data[[#This Row],[control]],0,1)</f>
        <v>0</v>
      </c>
      <c r="K937" t="s">
        <v>472</v>
      </c>
      <c r="L937" t="s">
        <v>472</v>
      </c>
      <c r="M937">
        <v>1</v>
      </c>
      <c r="R937">
        <v>436</v>
      </c>
      <c r="S937">
        <v>271</v>
      </c>
      <c r="T937">
        <f>SUM(data[[#This Row],[heb]:[other]])</f>
        <v>1</v>
      </c>
    </row>
    <row r="938" spans="1:22" x14ac:dyDescent="0.2">
      <c r="A938" s="1" t="s">
        <v>753</v>
      </c>
      <c r="B938" s="1" t="s">
        <v>753</v>
      </c>
      <c r="D938">
        <v>1</v>
      </c>
      <c r="H938" s="8">
        <f>IFERROR(IF(SEARCH(_xlfn.UNICHAR(64335),data[[#This Row],[huntington_115_gt]])&gt;0,1,0),0)</f>
        <v>0</v>
      </c>
      <c r="I938">
        <f>LEN(data[[#This Row],[control]])</f>
        <v>4</v>
      </c>
      <c r="J938">
        <f>IF(data[[#This Row],[calc_ocr]]=data[[#This Row],[control]],0,1)</f>
        <v>0</v>
      </c>
      <c r="K938" t="s">
        <v>753</v>
      </c>
      <c r="L938" t="s">
        <v>753</v>
      </c>
      <c r="M938">
        <v>1</v>
      </c>
      <c r="R938">
        <v>436</v>
      </c>
      <c r="S938">
        <v>272</v>
      </c>
      <c r="T938">
        <f>SUM(data[[#This Row],[heb]:[other]])</f>
        <v>1</v>
      </c>
    </row>
    <row r="939" spans="1:22" x14ac:dyDescent="0.2">
      <c r="A939" s="1" t="s">
        <v>756</v>
      </c>
      <c r="B939" s="1" t="s">
        <v>756</v>
      </c>
      <c r="D939">
        <v>1</v>
      </c>
      <c r="H939" s="8">
        <f>IFERROR(IF(SEARCH(_xlfn.UNICHAR(64335),data[[#This Row],[huntington_115_gt]])&gt;0,1,0),0)</f>
        <v>0</v>
      </c>
      <c r="I939">
        <f>LEN(data[[#This Row],[control]])</f>
        <v>3</v>
      </c>
      <c r="J939">
        <f>IF(data[[#This Row],[calc_ocr]]=data[[#This Row],[control]],0,1)</f>
        <v>0</v>
      </c>
      <c r="K939" t="s">
        <v>756</v>
      </c>
      <c r="L939" t="s">
        <v>756</v>
      </c>
      <c r="M939">
        <v>1</v>
      </c>
      <c r="R939">
        <v>436</v>
      </c>
      <c r="S939">
        <v>273</v>
      </c>
      <c r="T939">
        <f>SUM(data[[#This Row],[heb]:[other]])</f>
        <v>1</v>
      </c>
    </row>
    <row r="940" spans="1:22" x14ac:dyDescent="0.2">
      <c r="A940" s="1" t="s">
        <v>757</v>
      </c>
      <c r="B940" s="1" t="s">
        <v>757</v>
      </c>
      <c r="D940">
        <v>1</v>
      </c>
      <c r="H940" s="8">
        <f>IFERROR(IF(SEARCH(_xlfn.UNICHAR(64335),data[[#This Row],[huntington_115_gt]])&gt;0,1,0),0)</f>
        <v>0</v>
      </c>
      <c r="I940">
        <f>LEN(data[[#This Row],[control]])</f>
        <v>4</v>
      </c>
      <c r="J940">
        <f>IF(data[[#This Row],[calc_ocr]]=data[[#This Row],[control]],0,1)</f>
        <v>0</v>
      </c>
      <c r="K940" t="s">
        <v>757</v>
      </c>
      <c r="L940" t="s">
        <v>757</v>
      </c>
      <c r="M940">
        <v>1</v>
      </c>
      <c r="R940">
        <v>436</v>
      </c>
      <c r="S940">
        <v>274</v>
      </c>
      <c r="T940">
        <f>SUM(data[[#This Row],[heb]:[other]])</f>
        <v>1</v>
      </c>
    </row>
    <row r="941" spans="1:22" x14ac:dyDescent="0.2">
      <c r="A941" s="1" t="s">
        <v>784</v>
      </c>
      <c r="B941" s="1" t="s">
        <v>784</v>
      </c>
      <c r="D941">
        <v>1</v>
      </c>
      <c r="H941" s="8">
        <f>IFERROR(IF(SEARCH(_xlfn.UNICHAR(64335),data[[#This Row],[huntington_115_gt]])&gt;0,1,0),0)</f>
        <v>0</v>
      </c>
      <c r="I941">
        <f>LEN(data[[#This Row],[control]])</f>
        <v>4</v>
      </c>
      <c r="J941">
        <f>IF(data[[#This Row],[calc_ocr]]=data[[#This Row],[control]],0,1)</f>
        <v>0</v>
      </c>
      <c r="K941" t="s">
        <v>784</v>
      </c>
      <c r="L941" t="s">
        <v>784</v>
      </c>
      <c r="M941">
        <v>1</v>
      </c>
      <c r="R941">
        <v>425</v>
      </c>
      <c r="S941">
        <v>1</v>
      </c>
      <c r="T941">
        <f>SUM(data[[#This Row],[heb]:[other]])</f>
        <v>1</v>
      </c>
    </row>
    <row r="942" spans="1:22" x14ac:dyDescent="0.2">
      <c r="A942" s="1" t="s">
        <v>785</v>
      </c>
      <c r="B942" s="1" t="s">
        <v>1301</v>
      </c>
      <c r="C942" s="6" t="s">
        <v>49</v>
      </c>
      <c r="D942">
        <v>1</v>
      </c>
      <c r="H942" s="8">
        <f>IFERROR(IF(SEARCH(_xlfn.UNICHAR(64335),data[[#This Row],[huntington_115_gt]])&gt;0,1,0),0)</f>
        <v>1</v>
      </c>
      <c r="I942">
        <f>LEN(data[[#This Row],[control]])</f>
        <v>6</v>
      </c>
      <c r="J942">
        <v>0</v>
      </c>
      <c r="K942" t="s">
        <v>1301</v>
      </c>
      <c r="L942" t="s">
        <v>1301</v>
      </c>
      <c r="M942">
        <v>2</v>
      </c>
      <c r="R942">
        <v>425</v>
      </c>
      <c r="S942">
        <v>2</v>
      </c>
      <c r="T942">
        <f>SUM(data[[#This Row],[heb]:[other]])</f>
        <v>1</v>
      </c>
    </row>
    <row r="943" spans="1:22" x14ac:dyDescent="0.2">
      <c r="A943" s="1" t="s">
        <v>786</v>
      </c>
      <c r="B943" s="1" t="s">
        <v>786</v>
      </c>
      <c r="F943">
        <v>1</v>
      </c>
      <c r="H943" s="8">
        <f>IFERROR(IF(SEARCH(_xlfn.UNICHAR(64335),data[[#This Row],[huntington_115_gt]])&gt;0,1,0),0)</f>
        <v>0</v>
      </c>
      <c r="I943">
        <f>LEN(data[[#This Row],[control]])</f>
        <v>4</v>
      </c>
      <c r="J943">
        <f>IF(data[[#This Row],[calc_ocr]]=data[[#This Row],[control]],0,1)</f>
        <v>0</v>
      </c>
      <c r="K943" t="s">
        <v>786</v>
      </c>
      <c r="L943" t="s">
        <v>786</v>
      </c>
      <c r="M943">
        <v>1</v>
      </c>
      <c r="R943">
        <v>425</v>
      </c>
      <c r="S943">
        <v>3</v>
      </c>
      <c r="T943">
        <f>SUM(data[[#This Row],[heb]:[other]])</f>
        <v>1</v>
      </c>
    </row>
    <row r="944" spans="1:22" x14ac:dyDescent="0.2">
      <c r="A944" s="1" t="s">
        <v>2</v>
      </c>
      <c r="B944" s="1" t="s">
        <v>2</v>
      </c>
      <c r="F944">
        <v>1</v>
      </c>
      <c r="H944" s="8">
        <f>IFERROR(IF(SEARCH(_xlfn.UNICHAR(64335),data[[#This Row],[huntington_115_gt]])&gt;0,1,0),0)</f>
        <v>1</v>
      </c>
      <c r="I944">
        <f>LEN(data[[#This Row],[control]])</f>
        <v>1</v>
      </c>
      <c r="J944">
        <f>IF(data[[#This Row],[calc_ocr]]=data[[#This Row],[control]],0,1)</f>
        <v>0</v>
      </c>
      <c r="K944" t="s">
        <v>2</v>
      </c>
      <c r="L944" t="s">
        <v>2</v>
      </c>
      <c r="M944">
        <v>1</v>
      </c>
      <c r="R944">
        <v>425</v>
      </c>
      <c r="S944">
        <v>4</v>
      </c>
      <c r="T944">
        <f>SUM(data[[#This Row],[heb]:[other]])</f>
        <v>1</v>
      </c>
    </row>
    <row r="945" spans="1:23" x14ac:dyDescent="0.2">
      <c r="A945" s="1" t="s">
        <v>787</v>
      </c>
      <c r="B945" s="1" t="s">
        <v>787</v>
      </c>
      <c r="E945">
        <v>1</v>
      </c>
      <c r="H945" s="8">
        <f>IFERROR(IF(SEARCH(_xlfn.UNICHAR(64335),data[[#This Row],[huntington_115_gt]])&gt;0,1,0),0)</f>
        <v>0</v>
      </c>
      <c r="I945">
        <f>LEN(data[[#This Row],[control]])</f>
        <v>6</v>
      </c>
      <c r="J945">
        <f>IF(data[[#This Row],[calc_ocr]]=data[[#This Row],[control]],0,1)</f>
        <v>0</v>
      </c>
      <c r="K945" t="s">
        <v>787</v>
      </c>
      <c r="L945" t="s">
        <v>787</v>
      </c>
      <c r="M945">
        <v>1</v>
      </c>
      <c r="R945">
        <v>425</v>
      </c>
      <c r="S945">
        <v>5</v>
      </c>
      <c r="T945">
        <f>SUM(data[[#This Row],[heb]:[other]])</f>
        <v>1</v>
      </c>
    </row>
    <row r="946" spans="1:23" x14ac:dyDescent="0.2">
      <c r="A946" s="1" t="s">
        <v>68</v>
      </c>
      <c r="B946" s="1" t="s">
        <v>68</v>
      </c>
      <c r="F946">
        <v>1</v>
      </c>
      <c r="H946" s="8">
        <f>IFERROR(IF(SEARCH(_xlfn.UNICHAR(64335),data[[#This Row],[huntington_115_gt]])&gt;0,1,0),0)</f>
        <v>1</v>
      </c>
      <c r="I946">
        <f>LEN(data[[#This Row],[control]])</f>
        <v>2</v>
      </c>
      <c r="J946">
        <f>IF(data[[#This Row],[calc_ocr]]=data[[#This Row],[control]],0,1)</f>
        <v>0</v>
      </c>
      <c r="K946" t="s">
        <v>68</v>
      </c>
      <c r="L946" t="s">
        <v>68</v>
      </c>
      <c r="M946">
        <v>1</v>
      </c>
      <c r="R946">
        <v>425</v>
      </c>
      <c r="S946">
        <v>6</v>
      </c>
      <c r="T946">
        <f>SUM(data[[#This Row],[heb]:[other]])</f>
        <v>1</v>
      </c>
    </row>
    <row r="947" spans="1:23" x14ac:dyDescent="0.2">
      <c r="A947" s="1" t="s">
        <v>788</v>
      </c>
      <c r="B947" s="1" t="s">
        <v>788</v>
      </c>
      <c r="E947">
        <v>1</v>
      </c>
      <c r="H947" s="8">
        <f>IFERROR(IF(SEARCH(_xlfn.UNICHAR(64335),data[[#This Row],[huntington_115_gt]])&gt;0,1,0),0)</f>
        <v>1</v>
      </c>
      <c r="I947">
        <f>LEN(data[[#This Row],[control]])</f>
        <v>3</v>
      </c>
      <c r="J947">
        <f>IF(data[[#This Row],[calc_ocr]]=data[[#This Row],[control]],0,1)</f>
        <v>0</v>
      </c>
      <c r="K947" t="s">
        <v>788</v>
      </c>
      <c r="L947" t="s">
        <v>788</v>
      </c>
      <c r="M947">
        <v>1</v>
      </c>
      <c r="R947">
        <v>425</v>
      </c>
      <c r="S947">
        <v>7</v>
      </c>
      <c r="T947">
        <f>SUM(data[[#This Row],[heb]:[other]])</f>
        <v>1</v>
      </c>
    </row>
    <row r="948" spans="1:23" x14ac:dyDescent="0.2">
      <c r="A948" s="1" t="s">
        <v>789</v>
      </c>
      <c r="B948" s="1" t="s">
        <v>789</v>
      </c>
      <c r="F948">
        <v>1</v>
      </c>
      <c r="H948" s="8">
        <f>IFERROR(IF(SEARCH(_xlfn.UNICHAR(64335),data[[#This Row],[huntington_115_gt]])&gt;0,1,0),0)</f>
        <v>0</v>
      </c>
      <c r="I948">
        <f>LEN(data[[#This Row],[control]])</f>
        <v>5</v>
      </c>
      <c r="J948">
        <f>IF(data[[#This Row],[calc_ocr]]=data[[#This Row],[control]],0,1)</f>
        <v>0</v>
      </c>
      <c r="K948" t="s">
        <v>789</v>
      </c>
      <c r="L948" t="s">
        <v>789</v>
      </c>
      <c r="M948">
        <v>1</v>
      </c>
      <c r="R948">
        <v>425</v>
      </c>
      <c r="S948">
        <v>8</v>
      </c>
      <c r="T948">
        <f>SUM(data[[#This Row],[heb]:[other]])</f>
        <v>1</v>
      </c>
    </row>
    <row r="949" spans="1:23" x14ac:dyDescent="0.2">
      <c r="A949" s="1" t="s">
        <v>790</v>
      </c>
      <c r="B949" s="1" t="s">
        <v>790</v>
      </c>
      <c r="D949">
        <v>1</v>
      </c>
      <c r="H949" s="8">
        <f>IFERROR(IF(SEARCH(_xlfn.UNICHAR(64335),data[[#This Row],[huntington_115_gt]])&gt;0,1,0),0)</f>
        <v>0</v>
      </c>
      <c r="I949">
        <f>LEN(data[[#This Row],[control]])</f>
        <v>3</v>
      </c>
      <c r="J949">
        <f>IF(data[[#This Row],[calc_ocr]]=data[[#This Row],[control]],0,1)</f>
        <v>0</v>
      </c>
      <c r="K949" t="s">
        <v>790</v>
      </c>
      <c r="L949" t="s">
        <v>790</v>
      </c>
      <c r="M949">
        <v>1</v>
      </c>
      <c r="R949">
        <v>425</v>
      </c>
      <c r="S949">
        <v>9</v>
      </c>
      <c r="T949">
        <f>SUM(data[[#This Row],[heb]:[other]])</f>
        <v>1</v>
      </c>
    </row>
    <row r="950" spans="1:23" x14ac:dyDescent="0.2">
      <c r="A950" s="1" t="s">
        <v>791</v>
      </c>
      <c r="B950" s="1" t="s">
        <v>791</v>
      </c>
      <c r="D950">
        <v>1</v>
      </c>
      <c r="H950" s="8">
        <f>IFERROR(IF(SEARCH(_xlfn.UNICHAR(64335),data[[#This Row],[huntington_115_gt]])&gt;0,1,0),0)</f>
        <v>0</v>
      </c>
      <c r="I950">
        <f>LEN(data[[#This Row],[control]])</f>
        <v>3</v>
      </c>
      <c r="J950">
        <f>IF(data[[#This Row],[calc_ocr]]=data[[#This Row],[control]],0,1)</f>
        <v>0</v>
      </c>
      <c r="K950" t="s">
        <v>791</v>
      </c>
      <c r="L950" t="s">
        <v>791</v>
      </c>
      <c r="M950">
        <v>1</v>
      </c>
      <c r="R950">
        <v>425</v>
      </c>
      <c r="S950">
        <v>10</v>
      </c>
      <c r="T950">
        <f>SUM(data[[#This Row],[heb]:[other]])</f>
        <v>1</v>
      </c>
    </row>
    <row r="951" spans="1:23" ht="25.5" x14ac:dyDescent="0.2">
      <c r="A951" s="1" t="s">
        <v>2</v>
      </c>
      <c r="B951" s="1" t="s">
        <v>792</v>
      </c>
      <c r="F951">
        <v>1</v>
      </c>
      <c r="H951" s="8">
        <f>IFERROR(IF(SEARCH(_xlfn.UNICHAR(64335),data[[#This Row],[huntington_115_gt]])&gt;0,1,0),0)</f>
        <v>1</v>
      </c>
      <c r="I951">
        <f>LEN(data[[#This Row],[control]])</f>
        <v>0</v>
      </c>
      <c r="J951">
        <f>IF(data[[#This Row],[calc_ocr]]=data[[#This Row],[control]],0,1)</f>
        <v>1</v>
      </c>
      <c r="K951" t="s">
        <v>792</v>
      </c>
      <c r="M951">
        <v>1</v>
      </c>
      <c r="N951">
        <v>1</v>
      </c>
      <c r="O951" s="27" t="s">
        <v>1484</v>
      </c>
      <c r="P951" t="s">
        <v>1490</v>
      </c>
      <c r="Q951" t="s">
        <v>1703</v>
      </c>
      <c r="R951">
        <v>425</v>
      </c>
      <c r="S951">
        <v>11</v>
      </c>
      <c r="T951">
        <f>SUM(data[[#This Row],[heb]:[other]])</f>
        <v>1</v>
      </c>
      <c r="W951" s="27">
        <v>1</v>
      </c>
    </row>
    <row r="952" spans="1:23" x14ac:dyDescent="0.2">
      <c r="A952" s="1" t="s">
        <v>793</v>
      </c>
      <c r="B952" s="1" t="s">
        <v>793</v>
      </c>
      <c r="D952">
        <v>1</v>
      </c>
      <c r="H952" s="8">
        <f>IFERROR(IF(SEARCH(_xlfn.UNICHAR(64335),data[[#This Row],[huntington_115_gt]])&gt;0,1,0),0)</f>
        <v>0</v>
      </c>
      <c r="I952">
        <f>LEN(data[[#This Row],[control]])</f>
        <v>5</v>
      </c>
      <c r="J952">
        <f>IF(data[[#This Row],[calc_ocr]]=data[[#This Row],[control]],0,1)</f>
        <v>0</v>
      </c>
      <c r="K952" t="s">
        <v>793</v>
      </c>
      <c r="L952" t="s">
        <v>793</v>
      </c>
      <c r="M952">
        <v>1</v>
      </c>
      <c r="R952">
        <v>425</v>
      </c>
      <c r="S952">
        <v>12</v>
      </c>
      <c r="T952">
        <f>SUM(data[[#This Row],[heb]:[other]])</f>
        <v>1</v>
      </c>
    </row>
    <row r="953" spans="1:23" x14ac:dyDescent="0.2">
      <c r="A953" s="1" t="s">
        <v>761</v>
      </c>
      <c r="B953" s="1" t="s">
        <v>761</v>
      </c>
      <c r="E953">
        <v>1</v>
      </c>
      <c r="H953" s="8">
        <f>IFERROR(IF(SEARCH(_xlfn.UNICHAR(64335),data[[#This Row],[huntington_115_gt]])&gt;0,1,0),0)</f>
        <v>1</v>
      </c>
      <c r="I953">
        <f>LEN(data[[#This Row],[control]])</f>
        <v>3</v>
      </c>
      <c r="J953">
        <f>IF(data[[#This Row],[calc_ocr]]=data[[#This Row],[control]],0,1)</f>
        <v>0</v>
      </c>
      <c r="K953" t="s">
        <v>761</v>
      </c>
      <c r="L953" t="s">
        <v>761</v>
      </c>
      <c r="M953">
        <v>1</v>
      </c>
      <c r="R953">
        <v>425</v>
      </c>
      <c r="S953">
        <v>13</v>
      </c>
      <c r="T953">
        <f>SUM(data[[#This Row],[heb]:[other]])</f>
        <v>1</v>
      </c>
    </row>
    <row r="954" spans="1:23" x14ac:dyDescent="0.2">
      <c r="A954" s="1" t="s">
        <v>507</v>
      </c>
      <c r="B954" s="1" t="s">
        <v>764</v>
      </c>
      <c r="C954" s="6" t="s">
        <v>49</v>
      </c>
      <c r="G954">
        <v>1</v>
      </c>
      <c r="H954" s="8">
        <f>IFERROR(IF(SEARCH(_xlfn.UNICHAR(64335),data[[#This Row],[huntington_115_gt]])&gt;0,1,0),0)</f>
        <v>0</v>
      </c>
      <c r="I954">
        <f>LEN(data[[#This Row],[control]])</f>
        <v>5</v>
      </c>
      <c r="J954">
        <f>IF(data[[#This Row],[calc_ocr]]=data[[#This Row],[control]],0,1)</f>
        <v>1</v>
      </c>
      <c r="K954" t="s">
        <v>764</v>
      </c>
      <c r="L954" t="s">
        <v>507</v>
      </c>
      <c r="M954">
        <v>1</v>
      </c>
      <c r="N954">
        <v>2</v>
      </c>
      <c r="O954" s="27" t="s">
        <v>1460</v>
      </c>
      <c r="P954" t="s">
        <v>1557</v>
      </c>
      <c r="Q954" t="s">
        <v>1668</v>
      </c>
      <c r="R954">
        <v>425</v>
      </c>
      <c r="S954">
        <v>14</v>
      </c>
      <c r="T954">
        <f>SUM(data[[#This Row],[heb]:[other]])</f>
        <v>1</v>
      </c>
    </row>
    <row r="955" spans="1:23" x14ac:dyDescent="0.2">
      <c r="A955" s="1" t="s">
        <v>772</v>
      </c>
      <c r="B955" s="1" t="s">
        <v>772</v>
      </c>
      <c r="G955">
        <v>1</v>
      </c>
      <c r="H955" s="8">
        <f>IFERROR(IF(SEARCH(_xlfn.UNICHAR(64335),data[[#This Row],[huntington_115_gt]])&gt;0,1,0),0)</f>
        <v>0</v>
      </c>
      <c r="I955">
        <f>LEN(data[[#This Row],[control]])</f>
        <v>4</v>
      </c>
      <c r="J955">
        <f>IF(data[[#This Row],[calc_ocr]]=data[[#This Row],[control]],0,1)</f>
        <v>0</v>
      </c>
      <c r="K955" t="s">
        <v>772</v>
      </c>
      <c r="L955" t="s">
        <v>772</v>
      </c>
      <c r="M955">
        <v>1</v>
      </c>
      <c r="R955">
        <v>425</v>
      </c>
      <c r="S955">
        <v>15</v>
      </c>
      <c r="T955">
        <f>SUM(data[[#This Row],[heb]:[other]])</f>
        <v>1</v>
      </c>
    </row>
    <row r="956" spans="1:23" x14ac:dyDescent="0.2">
      <c r="A956" s="1" t="s">
        <v>768</v>
      </c>
      <c r="B956" s="1" t="s">
        <v>768</v>
      </c>
      <c r="G956">
        <v>1</v>
      </c>
      <c r="H956" s="8">
        <f>IFERROR(IF(SEARCH(_xlfn.UNICHAR(64335),data[[#This Row],[huntington_115_gt]])&gt;0,1,0),0)</f>
        <v>0</v>
      </c>
      <c r="I956">
        <f>LEN(data[[#This Row],[control]])</f>
        <v>3</v>
      </c>
      <c r="J956">
        <f>IF(data[[#This Row],[calc_ocr]]=data[[#This Row],[control]],0,1)</f>
        <v>0</v>
      </c>
      <c r="K956" t="s">
        <v>768</v>
      </c>
      <c r="L956" t="s">
        <v>768</v>
      </c>
      <c r="M956">
        <v>1</v>
      </c>
      <c r="R956">
        <v>425</v>
      </c>
      <c r="S956">
        <v>16</v>
      </c>
      <c r="T956">
        <f>SUM(data[[#This Row],[heb]:[other]])</f>
        <v>1</v>
      </c>
    </row>
    <row r="957" spans="1:23" x14ac:dyDescent="0.2">
      <c r="A957" s="1" t="s">
        <v>794</v>
      </c>
      <c r="B957" s="1" t="s">
        <v>794</v>
      </c>
      <c r="D957">
        <v>1</v>
      </c>
      <c r="H957" s="8">
        <f>IFERROR(IF(SEARCH(_xlfn.UNICHAR(64335),data[[#This Row],[huntington_115_gt]])&gt;0,1,0),0)</f>
        <v>1</v>
      </c>
      <c r="I957">
        <f>LEN(data[[#This Row],[control]])</f>
        <v>5</v>
      </c>
      <c r="J957">
        <f>IF(data[[#This Row],[calc_ocr]]=data[[#This Row],[control]],0,1)</f>
        <v>0</v>
      </c>
      <c r="K957" t="s">
        <v>794</v>
      </c>
      <c r="L957" t="s">
        <v>794</v>
      </c>
      <c r="M957">
        <v>2</v>
      </c>
      <c r="R957">
        <v>425</v>
      </c>
      <c r="S957">
        <v>17</v>
      </c>
      <c r="T957">
        <f>SUM(data[[#This Row],[heb]:[other]])</f>
        <v>1</v>
      </c>
    </row>
    <row r="958" spans="1:23" ht="38.25" x14ac:dyDescent="0.2">
      <c r="A958" s="1" t="s">
        <v>1302</v>
      </c>
      <c r="B958" s="1" t="s">
        <v>795</v>
      </c>
      <c r="C958" s="6" t="s">
        <v>49</v>
      </c>
      <c r="D958">
        <v>1</v>
      </c>
      <c r="H958" s="8">
        <f>IFERROR(IF(SEARCH(_xlfn.UNICHAR(64335),data[[#This Row],[huntington_115_gt]])&gt;0,1,0),0)</f>
        <v>0</v>
      </c>
      <c r="I958">
        <f>LEN(data[[#This Row],[control]])</f>
        <v>7</v>
      </c>
      <c r="J958">
        <f>IF(data[[#This Row],[calc_ocr]]=data[[#This Row],[control]],0,1)</f>
        <v>1</v>
      </c>
      <c r="K958" t="s">
        <v>795</v>
      </c>
      <c r="L958" t="s">
        <v>1302</v>
      </c>
      <c r="M958">
        <v>2</v>
      </c>
      <c r="N958">
        <v>1</v>
      </c>
      <c r="O958" s="27" t="s">
        <v>1485</v>
      </c>
      <c r="P958" t="s">
        <v>1480</v>
      </c>
      <c r="Q958" t="s">
        <v>1597</v>
      </c>
      <c r="R958">
        <v>425</v>
      </c>
      <c r="S958">
        <v>18</v>
      </c>
      <c r="T958">
        <f>SUM(data[[#This Row],[heb]:[other]])</f>
        <v>1</v>
      </c>
      <c r="V958" s="32" t="s">
        <v>1674</v>
      </c>
    </row>
    <row r="959" spans="1:23" x14ac:dyDescent="0.2">
      <c r="A959" s="1" t="s">
        <v>797</v>
      </c>
      <c r="B959" s="1" t="s">
        <v>797</v>
      </c>
      <c r="D959">
        <v>1</v>
      </c>
      <c r="H959" s="8">
        <f>IFERROR(IF(SEARCH(_xlfn.UNICHAR(64335),data[[#This Row],[huntington_115_gt]])&gt;0,1,0),0)</f>
        <v>0</v>
      </c>
      <c r="I959">
        <f>LEN(data[[#This Row],[control]])</f>
        <v>3</v>
      </c>
      <c r="J959">
        <f>IF(data[[#This Row],[calc_ocr]]=data[[#This Row],[control]],0,1)</f>
        <v>0</v>
      </c>
      <c r="K959" t="s">
        <v>797</v>
      </c>
      <c r="L959" t="s">
        <v>797</v>
      </c>
      <c r="M959">
        <v>1</v>
      </c>
      <c r="R959">
        <v>425</v>
      </c>
      <c r="S959">
        <v>19</v>
      </c>
      <c r="T959">
        <f>SUM(data[[#This Row],[heb]:[other]])</f>
        <v>1</v>
      </c>
    </row>
    <row r="960" spans="1:23" x14ac:dyDescent="0.2">
      <c r="A960" s="1" t="s">
        <v>798</v>
      </c>
      <c r="B960" s="1" t="s">
        <v>798</v>
      </c>
      <c r="D960">
        <v>1</v>
      </c>
      <c r="H960" s="8">
        <f>IFERROR(IF(SEARCH(_xlfn.UNICHAR(64335),data[[#This Row],[huntington_115_gt]])&gt;0,1,0),0)</f>
        <v>0</v>
      </c>
      <c r="I960">
        <f>LEN(data[[#This Row],[control]])</f>
        <v>4</v>
      </c>
      <c r="J960">
        <f>IF(data[[#This Row],[calc_ocr]]=data[[#This Row],[control]],0,1)</f>
        <v>0</v>
      </c>
      <c r="K960" t="s">
        <v>798</v>
      </c>
      <c r="L960" t="s">
        <v>798</v>
      </c>
      <c r="M960">
        <v>1</v>
      </c>
      <c r="R960">
        <v>425</v>
      </c>
      <c r="S960">
        <v>20</v>
      </c>
      <c r="T960">
        <f>SUM(data[[#This Row],[heb]:[other]])</f>
        <v>1</v>
      </c>
    </row>
    <row r="961" spans="1:23" x14ac:dyDescent="0.2">
      <c r="A961" s="1" t="s">
        <v>799</v>
      </c>
      <c r="B961" s="1" t="s">
        <v>799</v>
      </c>
      <c r="F961">
        <v>1</v>
      </c>
      <c r="H961" s="8">
        <f>IFERROR(IF(SEARCH(_xlfn.UNICHAR(64335),data[[#This Row],[huntington_115_gt]])&gt;0,1,0),0)</f>
        <v>0</v>
      </c>
      <c r="I961">
        <f>LEN(data[[#This Row],[control]])</f>
        <v>3</v>
      </c>
      <c r="J961">
        <f>IF(data[[#This Row],[calc_ocr]]=data[[#This Row],[control]],0,1)</f>
        <v>0</v>
      </c>
      <c r="K961" t="s">
        <v>799</v>
      </c>
      <c r="L961" t="s">
        <v>799</v>
      </c>
      <c r="M961">
        <v>1</v>
      </c>
      <c r="R961">
        <v>425</v>
      </c>
      <c r="S961">
        <v>21</v>
      </c>
      <c r="T961">
        <f>SUM(data[[#This Row],[heb]:[other]])</f>
        <v>1</v>
      </c>
    </row>
    <row r="962" spans="1:23" ht="25.5" x14ac:dyDescent="0.2">
      <c r="A962" s="1" t="s">
        <v>800</v>
      </c>
      <c r="B962" s="4" t="s">
        <v>801</v>
      </c>
      <c r="C962" s="5" t="s">
        <v>15</v>
      </c>
      <c r="F962">
        <v>1</v>
      </c>
      <c r="H962" s="8">
        <f>IFERROR(IF(SEARCH(_xlfn.UNICHAR(64335),data[[#This Row],[huntington_115_gt]])&gt;0,1,0),0)</f>
        <v>0</v>
      </c>
      <c r="I962">
        <f>LEN(data[[#This Row],[control]])</f>
        <v>4</v>
      </c>
      <c r="J962">
        <f>IF(data[[#This Row],[calc_ocr]]=data[[#This Row],[control]],0,1)</f>
        <v>1</v>
      </c>
      <c r="K962" t="s">
        <v>801</v>
      </c>
      <c r="L962" t="s">
        <v>800</v>
      </c>
      <c r="M962">
        <v>1</v>
      </c>
      <c r="N962">
        <v>1</v>
      </c>
      <c r="O962" s="27" t="s">
        <v>1485</v>
      </c>
      <c r="P962" t="s">
        <v>1481</v>
      </c>
      <c r="Q962" t="s">
        <v>1675</v>
      </c>
      <c r="R962">
        <v>425</v>
      </c>
      <c r="S962">
        <v>22</v>
      </c>
      <c r="T962">
        <f>SUM(data[[#This Row],[heb]:[other]])</f>
        <v>1</v>
      </c>
      <c r="V962" s="27" t="s">
        <v>1676</v>
      </c>
    </row>
    <row r="963" spans="1:23" x14ac:dyDescent="0.2">
      <c r="A963" s="1" t="s">
        <v>802</v>
      </c>
      <c r="B963" s="1" t="s">
        <v>802</v>
      </c>
      <c r="D963">
        <v>1</v>
      </c>
      <c r="H963" s="8">
        <f>IFERROR(IF(SEARCH(_xlfn.UNICHAR(64335),data[[#This Row],[huntington_115_gt]])&gt;0,1,0),0)</f>
        <v>0</v>
      </c>
      <c r="I963">
        <f>LEN(data[[#This Row],[control]])</f>
        <v>4</v>
      </c>
      <c r="J963">
        <f>IF(data[[#This Row],[calc_ocr]]=data[[#This Row],[control]],0,1)</f>
        <v>0</v>
      </c>
      <c r="K963" t="s">
        <v>802</v>
      </c>
      <c r="L963" t="s">
        <v>802</v>
      </c>
      <c r="M963">
        <v>1</v>
      </c>
      <c r="R963">
        <v>425</v>
      </c>
      <c r="S963">
        <v>23</v>
      </c>
      <c r="T963">
        <f>SUM(data[[#This Row],[heb]:[other]])</f>
        <v>1</v>
      </c>
    </row>
    <row r="964" spans="1:23" x14ac:dyDescent="0.2">
      <c r="A964" s="1" t="s">
        <v>803</v>
      </c>
      <c r="B964" s="1" t="s">
        <v>803</v>
      </c>
      <c r="D964">
        <v>1</v>
      </c>
      <c r="H964" s="8">
        <f>IFERROR(IF(SEARCH(_xlfn.UNICHAR(64335),data[[#This Row],[huntington_115_gt]])&gt;0,1,0),0)</f>
        <v>0</v>
      </c>
      <c r="I964">
        <f>LEN(data[[#This Row],[control]])</f>
        <v>5</v>
      </c>
      <c r="J964">
        <f>IF(data[[#This Row],[calc_ocr]]=data[[#This Row],[control]],0,1)</f>
        <v>0</v>
      </c>
      <c r="K964" t="s">
        <v>803</v>
      </c>
      <c r="L964" t="s">
        <v>803</v>
      </c>
      <c r="M964">
        <v>1</v>
      </c>
      <c r="R964">
        <v>425</v>
      </c>
      <c r="S964">
        <v>24</v>
      </c>
      <c r="T964">
        <f>SUM(data[[#This Row],[heb]:[other]])</f>
        <v>1</v>
      </c>
    </row>
    <row r="965" spans="1:23" x14ac:dyDescent="0.2">
      <c r="A965" s="1" t="s">
        <v>804</v>
      </c>
      <c r="B965" s="1" t="s">
        <v>804</v>
      </c>
      <c r="D965">
        <v>1</v>
      </c>
      <c r="H965" s="8">
        <f>IFERROR(IF(SEARCH(_xlfn.UNICHAR(64335),data[[#This Row],[huntington_115_gt]])&gt;0,1,0),0)</f>
        <v>0</v>
      </c>
      <c r="I965">
        <f>LEN(data[[#This Row],[control]])</f>
        <v>5</v>
      </c>
      <c r="J965">
        <f>IF(data[[#This Row],[calc_ocr]]=data[[#This Row],[control]],0,1)</f>
        <v>0</v>
      </c>
      <c r="K965" t="s">
        <v>804</v>
      </c>
      <c r="L965" t="s">
        <v>804</v>
      </c>
      <c r="M965">
        <v>1</v>
      </c>
      <c r="R965">
        <v>425</v>
      </c>
      <c r="S965">
        <v>25</v>
      </c>
      <c r="T965">
        <f>SUM(data[[#This Row],[heb]:[other]])</f>
        <v>1</v>
      </c>
    </row>
    <row r="966" spans="1:23" x14ac:dyDescent="0.2">
      <c r="A966" s="1" t="s">
        <v>805</v>
      </c>
      <c r="B966" s="1" t="s">
        <v>805</v>
      </c>
      <c r="D966">
        <v>1</v>
      </c>
      <c r="H966" s="8">
        <f>IFERROR(IF(SEARCH(_xlfn.UNICHAR(64335),data[[#This Row],[huntington_115_gt]])&gt;0,1,0),0)</f>
        <v>0</v>
      </c>
      <c r="I966">
        <f>LEN(data[[#This Row],[control]])</f>
        <v>3</v>
      </c>
      <c r="J966">
        <f>IF(data[[#This Row],[calc_ocr]]=data[[#This Row],[control]],0,1)</f>
        <v>0</v>
      </c>
      <c r="K966" t="s">
        <v>805</v>
      </c>
      <c r="L966" t="s">
        <v>805</v>
      </c>
      <c r="M966">
        <v>1</v>
      </c>
      <c r="R966">
        <v>425</v>
      </c>
      <c r="S966">
        <v>26</v>
      </c>
      <c r="T966">
        <f>SUM(data[[#This Row],[heb]:[other]])</f>
        <v>1</v>
      </c>
    </row>
    <row r="967" spans="1:23" x14ac:dyDescent="0.2">
      <c r="A967" s="1" t="s">
        <v>806</v>
      </c>
      <c r="B967" s="1" t="s">
        <v>806</v>
      </c>
      <c r="G967">
        <v>1</v>
      </c>
      <c r="H967" s="8">
        <f>IFERROR(IF(SEARCH(_xlfn.UNICHAR(64335),data[[#This Row],[huntington_115_gt]])&gt;0,1,0),0)</f>
        <v>0</v>
      </c>
      <c r="I967">
        <f>LEN(data[[#This Row],[control]])</f>
        <v>5</v>
      </c>
      <c r="J967">
        <f>IF(data[[#This Row],[calc_ocr]]=data[[#This Row],[control]],0,1)</f>
        <v>0</v>
      </c>
      <c r="K967" t="s">
        <v>806</v>
      </c>
      <c r="L967" t="s">
        <v>806</v>
      </c>
      <c r="M967">
        <v>1</v>
      </c>
      <c r="R967">
        <v>425</v>
      </c>
      <c r="S967">
        <v>27</v>
      </c>
      <c r="T967">
        <f>SUM(data[[#This Row],[heb]:[other]])</f>
        <v>1</v>
      </c>
    </row>
    <row r="968" spans="1:23" x14ac:dyDescent="0.2">
      <c r="A968" s="1" t="s">
        <v>807</v>
      </c>
      <c r="B968" s="1" t="s">
        <v>807</v>
      </c>
      <c r="D968">
        <v>1</v>
      </c>
      <c r="H968" s="8">
        <f>IFERROR(IF(SEARCH(_xlfn.UNICHAR(64335),data[[#This Row],[huntington_115_gt]])&gt;0,1,0),0)</f>
        <v>0</v>
      </c>
      <c r="I968">
        <f>LEN(data[[#This Row],[control]])</f>
        <v>4</v>
      </c>
      <c r="J968">
        <f>IF(data[[#This Row],[calc_ocr]]=data[[#This Row],[control]],0,1)</f>
        <v>0</v>
      </c>
      <c r="K968" t="s">
        <v>807</v>
      </c>
      <c r="L968" t="s">
        <v>807</v>
      </c>
      <c r="M968">
        <v>1</v>
      </c>
      <c r="R968">
        <v>425</v>
      </c>
      <c r="S968">
        <v>28</v>
      </c>
      <c r="T968">
        <f>SUM(data[[#This Row],[heb]:[other]])</f>
        <v>1</v>
      </c>
    </row>
    <row r="969" spans="1:23" x14ac:dyDescent="0.2">
      <c r="A969" s="1" t="s">
        <v>790</v>
      </c>
      <c r="B969" s="1" t="s">
        <v>790</v>
      </c>
      <c r="D969">
        <v>1</v>
      </c>
      <c r="H969" s="8">
        <f>IFERROR(IF(SEARCH(_xlfn.UNICHAR(64335),data[[#This Row],[huntington_115_gt]])&gt;0,1,0),0)</f>
        <v>0</v>
      </c>
      <c r="I969">
        <f>LEN(data[[#This Row],[control]])</f>
        <v>3</v>
      </c>
      <c r="J969">
        <f>IF(data[[#This Row],[calc_ocr]]=data[[#This Row],[control]],0,1)</f>
        <v>0</v>
      </c>
      <c r="K969" t="s">
        <v>790</v>
      </c>
      <c r="L969" t="s">
        <v>790</v>
      </c>
      <c r="M969">
        <v>1</v>
      </c>
      <c r="R969">
        <v>425</v>
      </c>
      <c r="S969">
        <v>29</v>
      </c>
      <c r="T969">
        <f>SUM(data[[#This Row],[heb]:[other]])</f>
        <v>1</v>
      </c>
    </row>
    <row r="970" spans="1:23" x14ac:dyDescent="0.2">
      <c r="A970" s="1" t="s">
        <v>808</v>
      </c>
      <c r="B970" s="1" t="s">
        <v>808</v>
      </c>
      <c r="F970">
        <v>1</v>
      </c>
      <c r="H970" s="8">
        <f>IFERROR(IF(SEARCH(_xlfn.UNICHAR(64335),data[[#This Row],[huntington_115_gt]])&gt;0,1,0),0)</f>
        <v>1</v>
      </c>
      <c r="I970">
        <f>LEN(data[[#This Row],[control]])</f>
        <v>2</v>
      </c>
      <c r="J970">
        <f>IF(data[[#This Row],[calc_ocr]]=data[[#This Row],[control]],0,1)</f>
        <v>0</v>
      </c>
      <c r="K970" t="s">
        <v>808</v>
      </c>
      <c r="L970" t="s">
        <v>808</v>
      </c>
      <c r="M970">
        <v>1</v>
      </c>
      <c r="R970">
        <v>425</v>
      </c>
      <c r="S970">
        <v>30</v>
      </c>
      <c r="T970">
        <f>SUM(data[[#This Row],[heb]:[other]])</f>
        <v>1</v>
      </c>
    </row>
    <row r="971" spans="1:23" x14ac:dyDescent="0.2">
      <c r="A971" s="1" t="s">
        <v>603</v>
      </c>
      <c r="B971" s="1" t="s">
        <v>603</v>
      </c>
      <c r="D971">
        <v>1</v>
      </c>
      <c r="H971" s="8">
        <f>IFERROR(IF(SEARCH(_xlfn.UNICHAR(64335),data[[#This Row],[huntington_115_gt]])&gt;0,1,0),0)</f>
        <v>0</v>
      </c>
      <c r="I971">
        <f>LEN(data[[#This Row],[control]])</f>
        <v>2</v>
      </c>
      <c r="J971">
        <f>IF(data[[#This Row],[calc_ocr]]=data[[#This Row],[control]],0,1)</f>
        <v>0</v>
      </c>
      <c r="K971" t="s">
        <v>603</v>
      </c>
      <c r="L971" t="s">
        <v>603</v>
      </c>
      <c r="M971">
        <v>1</v>
      </c>
      <c r="R971">
        <v>425</v>
      </c>
      <c r="S971">
        <v>31</v>
      </c>
      <c r="T971">
        <f>SUM(data[[#This Row],[heb]:[other]])</f>
        <v>1</v>
      </c>
    </row>
    <row r="972" spans="1:23" ht="25.5" x14ac:dyDescent="0.2">
      <c r="A972" s="1" t="s">
        <v>809</v>
      </c>
      <c r="B972" s="4" t="s">
        <v>810</v>
      </c>
      <c r="C972" s="5" t="s">
        <v>15</v>
      </c>
      <c r="F972">
        <v>1</v>
      </c>
      <c r="H972" s="8">
        <f>IFERROR(IF(SEARCH(_xlfn.UNICHAR(64335),data[[#This Row],[huntington_115_gt]])&gt;0,1,0),0)</f>
        <v>0</v>
      </c>
      <c r="I972">
        <f>LEN(data[[#This Row],[control]])</f>
        <v>3</v>
      </c>
      <c r="J972">
        <f>IF(data[[#This Row],[calc_ocr]]=data[[#This Row],[control]],0,1)</f>
        <v>1</v>
      </c>
      <c r="K972" t="s">
        <v>810</v>
      </c>
      <c r="L972" t="s">
        <v>809</v>
      </c>
      <c r="M972">
        <v>1</v>
      </c>
      <c r="N972">
        <v>1</v>
      </c>
      <c r="O972" s="27" t="s">
        <v>1485</v>
      </c>
      <c r="P972" t="s">
        <v>1481</v>
      </c>
      <c r="Q972" t="s">
        <v>1615</v>
      </c>
      <c r="R972">
        <v>425</v>
      </c>
      <c r="S972">
        <v>32</v>
      </c>
      <c r="T972">
        <f>SUM(data[[#This Row],[heb]:[other]])</f>
        <v>1</v>
      </c>
      <c r="V972" s="32" t="s">
        <v>1677</v>
      </c>
      <c r="W972" s="27">
        <v>1</v>
      </c>
    </row>
    <row r="973" spans="1:23" x14ac:dyDescent="0.2">
      <c r="A973" s="1" t="s">
        <v>798</v>
      </c>
      <c r="B973" s="1" t="s">
        <v>798</v>
      </c>
      <c r="D973">
        <v>1</v>
      </c>
      <c r="H973" s="8">
        <f>IFERROR(IF(SEARCH(_xlfn.UNICHAR(64335),data[[#This Row],[huntington_115_gt]])&gt;0,1,0),0)</f>
        <v>0</v>
      </c>
      <c r="I973">
        <f>LEN(data[[#This Row],[control]])</f>
        <v>4</v>
      </c>
      <c r="J973">
        <f>IF(data[[#This Row],[calc_ocr]]=data[[#This Row],[control]],0,1)</f>
        <v>0</v>
      </c>
      <c r="K973" t="s">
        <v>798</v>
      </c>
      <c r="L973" t="s">
        <v>798</v>
      </c>
      <c r="M973">
        <v>1</v>
      </c>
      <c r="R973">
        <v>425</v>
      </c>
      <c r="S973">
        <v>33</v>
      </c>
      <c r="T973">
        <f>SUM(data[[#This Row],[heb]:[other]])</f>
        <v>1</v>
      </c>
    </row>
    <row r="974" spans="1:23" x14ac:dyDescent="0.2">
      <c r="A974" s="1" t="s">
        <v>811</v>
      </c>
      <c r="B974" s="1" t="s">
        <v>811</v>
      </c>
      <c r="F974">
        <v>1</v>
      </c>
      <c r="H974" s="8">
        <f>IFERROR(IF(SEARCH(_xlfn.UNICHAR(64335),data[[#This Row],[huntington_115_gt]])&gt;0,1,0),0)</f>
        <v>0</v>
      </c>
      <c r="I974">
        <f>LEN(data[[#This Row],[control]])</f>
        <v>3</v>
      </c>
      <c r="J974">
        <f>IF(data[[#This Row],[calc_ocr]]=data[[#This Row],[control]],0,1)</f>
        <v>0</v>
      </c>
      <c r="K974" t="s">
        <v>811</v>
      </c>
      <c r="L974" t="s">
        <v>811</v>
      </c>
      <c r="M974">
        <v>1</v>
      </c>
      <c r="R974">
        <v>425</v>
      </c>
      <c r="S974">
        <v>34</v>
      </c>
      <c r="T974">
        <f>SUM(data[[#This Row],[heb]:[other]])</f>
        <v>1</v>
      </c>
    </row>
    <row r="975" spans="1:23" x14ac:dyDescent="0.2">
      <c r="A975" s="1" t="s">
        <v>812</v>
      </c>
      <c r="B975" s="1" t="s">
        <v>812</v>
      </c>
      <c r="E975">
        <v>1</v>
      </c>
      <c r="H975" s="8">
        <f>IFERROR(IF(SEARCH(_xlfn.UNICHAR(64335),data[[#This Row],[huntington_115_gt]])&gt;0,1,0),0)</f>
        <v>0</v>
      </c>
      <c r="I975">
        <f>LEN(data[[#This Row],[control]])</f>
        <v>6</v>
      </c>
      <c r="J975">
        <f>IF(data[[#This Row],[calc_ocr]]=data[[#This Row],[control]],0,1)</f>
        <v>0</v>
      </c>
      <c r="K975" t="s">
        <v>812</v>
      </c>
      <c r="L975" t="s">
        <v>812</v>
      </c>
      <c r="M975">
        <v>1</v>
      </c>
      <c r="R975">
        <v>425</v>
      </c>
      <c r="S975">
        <v>35</v>
      </c>
      <c r="T975">
        <f>SUM(data[[#This Row],[heb]:[other]])</f>
        <v>1</v>
      </c>
    </row>
    <row r="976" spans="1:23" x14ac:dyDescent="0.2">
      <c r="A976" s="1" t="s">
        <v>2</v>
      </c>
      <c r="B976" s="1" t="s">
        <v>2</v>
      </c>
      <c r="F976">
        <v>1</v>
      </c>
      <c r="H976" s="8">
        <f>IFERROR(IF(SEARCH(_xlfn.UNICHAR(64335),data[[#This Row],[huntington_115_gt]])&gt;0,1,0),0)</f>
        <v>1</v>
      </c>
      <c r="I976">
        <f>LEN(data[[#This Row],[control]])</f>
        <v>1</v>
      </c>
      <c r="J976">
        <f>IF(data[[#This Row],[calc_ocr]]=data[[#This Row],[control]],0,1)</f>
        <v>0</v>
      </c>
      <c r="K976" t="s">
        <v>2</v>
      </c>
      <c r="L976" t="s">
        <v>2</v>
      </c>
      <c r="M976">
        <v>1</v>
      </c>
      <c r="R976">
        <v>425</v>
      </c>
      <c r="S976">
        <v>36</v>
      </c>
      <c r="T976">
        <f>SUM(data[[#This Row],[heb]:[other]])</f>
        <v>1</v>
      </c>
    </row>
    <row r="977" spans="1:20" x14ac:dyDescent="0.2">
      <c r="A977" s="1" t="s">
        <v>813</v>
      </c>
      <c r="B977" s="1" t="s">
        <v>814</v>
      </c>
      <c r="C977" s="2" t="s">
        <v>5</v>
      </c>
      <c r="E977">
        <v>1</v>
      </c>
      <c r="H977" s="8">
        <f>IFERROR(IF(SEARCH(_xlfn.UNICHAR(64335),data[[#This Row],[huntington_115_gt]])&gt;0,1,0),0)</f>
        <v>0</v>
      </c>
      <c r="I977">
        <f>LEN(data[[#This Row],[control]])</f>
        <v>4</v>
      </c>
      <c r="J977">
        <f>IF(data[[#This Row],[calc_ocr]]=data[[#This Row],[control]],0,1)</f>
        <v>0</v>
      </c>
      <c r="K977" t="s">
        <v>814</v>
      </c>
      <c r="L977" t="s">
        <v>814</v>
      </c>
      <c r="M977">
        <v>1</v>
      </c>
      <c r="R977">
        <v>425</v>
      </c>
      <c r="S977">
        <v>37</v>
      </c>
      <c r="T977">
        <f>SUM(data[[#This Row],[heb]:[other]])</f>
        <v>1</v>
      </c>
    </row>
    <row r="978" spans="1:20" x14ac:dyDescent="0.2">
      <c r="A978" s="1" t="s">
        <v>815</v>
      </c>
      <c r="B978" s="1" t="s">
        <v>816</v>
      </c>
      <c r="C978" s="2" t="s">
        <v>5</v>
      </c>
      <c r="F978">
        <v>1</v>
      </c>
      <c r="H978" s="8">
        <f>IFERROR(IF(SEARCH(_xlfn.UNICHAR(64335),data[[#This Row],[huntington_115_gt]])&gt;0,1,0),0)</f>
        <v>0</v>
      </c>
      <c r="I978">
        <f>LEN(data[[#This Row],[control]])</f>
        <v>4</v>
      </c>
      <c r="J978">
        <f>IF(data[[#This Row],[calc_ocr]]=data[[#This Row],[control]],0,1)</f>
        <v>0</v>
      </c>
      <c r="K978" t="s">
        <v>816</v>
      </c>
      <c r="L978" t="s">
        <v>816</v>
      </c>
      <c r="M978">
        <v>1</v>
      </c>
      <c r="R978">
        <v>425</v>
      </c>
      <c r="S978">
        <v>38</v>
      </c>
      <c r="T978">
        <f>SUM(data[[#This Row],[heb]:[other]])</f>
        <v>1</v>
      </c>
    </row>
    <row r="979" spans="1:20" x14ac:dyDescent="0.2">
      <c r="A979" s="1" t="s">
        <v>817</v>
      </c>
      <c r="B979" s="1" t="s">
        <v>1303</v>
      </c>
      <c r="C979" s="6" t="s">
        <v>49</v>
      </c>
      <c r="E979">
        <v>1</v>
      </c>
      <c r="H979" s="8">
        <f>IFERROR(IF(SEARCH(_xlfn.UNICHAR(64335),data[[#This Row],[huntington_115_gt]])&gt;0,1,0),0)</f>
        <v>1</v>
      </c>
      <c r="I979">
        <f>LEN(data[[#This Row],[control]])</f>
        <v>8</v>
      </c>
      <c r="J979">
        <v>0</v>
      </c>
      <c r="K979" t="s">
        <v>1303</v>
      </c>
      <c r="L979" t="s">
        <v>1303</v>
      </c>
      <c r="M979">
        <v>2</v>
      </c>
      <c r="R979">
        <v>425</v>
      </c>
      <c r="S979">
        <v>39</v>
      </c>
      <c r="T979">
        <f>SUM(data[[#This Row],[heb]:[other]])</f>
        <v>1</v>
      </c>
    </row>
    <row r="980" spans="1:20" x14ac:dyDescent="0.2">
      <c r="A980" s="1" t="s">
        <v>26</v>
      </c>
      <c r="B980" s="1" t="s">
        <v>26</v>
      </c>
      <c r="F980">
        <v>1</v>
      </c>
      <c r="H980" s="8">
        <f>IFERROR(IF(SEARCH(_xlfn.UNICHAR(64335),data[[#This Row],[huntington_115_gt]])&gt;0,1,0),0)</f>
        <v>0</v>
      </c>
      <c r="I980">
        <f>LEN(data[[#This Row],[control]])</f>
        <v>2</v>
      </c>
      <c r="J980">
        <f>IF(data[[#This Row],[calc_ocr]]=data[[#This Row],[control]],0,1)</f>
        <v>0</v>
      </c>
      <c r="K980" t="s">
        <v>26</v>
      </c>
      <c r="L980" t="s">
        <v>26</v>
      </c>
      <c r="M980">
        <v>1</v>
      </c>
      <c r="R980">
        <v>425</v>
      </c>
      <c r="S980">
        <v>40</v>
      </c>
      <c r="T980">
        <f>SUM(data[[#This Row],[heb]:[other]])</f>
        <v>1</v>
      </c>
    </row>
    <row r="981" spans="1:20" x14ac:dyDescent="0.2">
      <c r="A981" s="1" t="s">
        <v>2</v>
      </c>
      <c r="B981" s="1" t="s">
        <v>2</v>
      </c>
      <c r="F981">
        <v>1</v>
      </c>
      <c r="H981" s="8">
        <f>IFERROR(IF(SEARCH(_xlfn.UNICHAR(64335),data[[#This Row],[huntington_115_gt]])&gt;0,1,0),0)</f>
        <v>1</v>
      </c>
      <c r="I981">
        <f>LEN(data[[#This Row],[control]])</f>
        <v>1</v>
      </c>
      <c r="J981">
        <f>IF(data[[#This Row],[calc_ocr]]=data[[#This Row],[control]],0,1)</f>
        <v>0</v>
      </c>
      <c r="K981" t="s">
        <v>2</v>
      </c>
      <c r="L981" t="s">
        <v>2</v>
      </c>
      <c r="M981">
        <v>1</v>
      </c>
      <c r="R981">
        <v>425</v>
      </c>
      <c r="S981">
        <v>41</v>
      </c>
      <c r="T981">
        <f>SUM(data[[#This Row],[heb]:[other]])</f>
        <v>1</v>
      </c>
    </row>
    <row r="982" spans="1:20" x14ac:dyDescent="0.2">
      <c r="A982" s="1" t="s">
        <v>818</v>
      </c>
      <c r="B982" s="1" t="s">
        <v>818</v>
      </c>
      <c r="D982">
        <v>1</v>
      </c>
      <c r="H982" s="8">
        <f>IFERROR(IF(SEARCH(_xlfn.UNICHAR(64335),data[[#This Row],[huntington_115_gt]])&gt;0,1,0),0)</f>
        <v>0</v>
      </c>
      <c r="I982">
        <f>LEN(data[[#This Row],[control]])</f>
        <v>4</v>
      </c>
      <c r="J982">
        <f>IF(data[[#This Row],[calc_ocr]]=data[[#This Row],[control]],0,1)</f>
        <v>0</v>
      </c>
      <c r="K982" t="s">
        <v>818</v>
      </c>
      <c r="L982" t="s">
        <v>818</v>
      </c>
      <c r="M982">
        <v>1</v>
      </c>
      <c r="R982">
        <v>425</v>
      </c>
      <c r="S982">
        <v>42</v>
      </c>
      <c r="T982">
        <f>SUM(data[[#This Row],[heb]:[other]])</f>
        <v>1</v>
      </c>
    </row>
    <row r="983" spans="1:20" x14ac:dyDescent="0.2">
      <c r="A983" s="1" t="s">
        <v>819</v>
      </c>
      <c r="B983" s="1" t="s">
        <v>820</v>
      </c>
      <c r="E983">
        <v>1</v>
      </c>
      <c r="H983" s="8">
        <f>IFERROR(IF(SEARCH(_xlfn.UNICHAR(64335),data[[#This Row],[huntington_115_gt]])&gt;0,1,0),0)</f>
        <v>0</v>
      </c>
      <c r="I983">
        <f>LEN(data[[#This Row],[control]])</f>
        <v>6</v>
      </c>
      <c r="J983">
        <f>IF(data[[#This Row],[calc_ocr]]=data[[#This Row],[control]],0,1)</f>
        <v>0</v>
      </c>
      <c r="K983" t="s">
        <v>820</v>
      </c>
      <c r="L983" t="s">
        <v>820</v>
      </c>
      <c r="M983">
        <v>1</v>
      </c>
      <c r="R983">
        <v>425</v>
      </c>
      <c r="S983">
        <v>43</v>
      </c>
      <c r="T983">
        <f>SUM(data[[#This Row],[heb]:[other]])</f>
        <v>1</v>
      </c>
    </row>
    <row r="984" spans="1:20" x14ac:dyDescent="0.2">
      <c r="A984" s="1" t="s">
        <v>821</v>
      </c>
      <c r="B984" s="1" t="s">
        <v>821</v>
      </c>
      <c r="D984">
        <v>1</v>
      </c>
      <c r="H984" s="8">
        <f>IFERROR(IF(SEARCH(_xlfn.UNICHAR(64335),data[[#This Row],[huntington_115_gt]])&gt;0,1,0),0)</f>
        <v>0</v>
      </c>
      <c r="I984">
        <f>LEN(data[[#This Row],[control]])</f>
        <v>3</v>
      </c>
      <c r="J984">
        <f>IF(data[[#This Row],[calc_ocr]]=data[[#This Row],[control]],0,1)</f>
        <v>0</v>
      </c>
      <c r="K984" t="s">
        <v>821</v>
      </c>
      <c r="L984" t="s">
        <v>821</v>
      </c>
      <c r="M984">
        <v>1</v>
      </c>
      <c r="R984">
        <v>425</v>
      </c>
      <c r="S984">
        <v>44</v>
      </c>
      <c r="T984">
        <f>SUM(data[[#This Row],[heb]:[other]])</f>
        <v>1</v>
      </c>
    </row>
    <row r="985" spans="1:20" x14ac:dyDescent="0.2">
      <c r="A985" s="1" t="s">
        <v>822</v>
      </c>
      <c r="B985" s="1" t="s">
        <v>822</v>
      </c>
      <c r="D985">
        <v>1</v>
      </c>
      <c r="H985" s="8">
        <f>IFERROR(IF(SEARCH(_xlfn.UNICHAR(64335),data[[#This Row],[huntington_115_gt]])&gt;0,1,0),0)</f>
        <v>0</v>
      </c>
      <c r="I985">
        <f>LEN(data[[#This Row],[control]])</f>
        <v>3</v>
      </c>
      <c r="J985">
        <f>IF(data[[#This Row],[calc_ocr]]=data[[#This Row],[control]],0,1)</f>
        <v>0</v>
      </c>
      <c r="K985" t="s">
        <v>822</v>
      </c>
      <c r="L985" t="s">
        <v>822</v>
      </c>
      <c r="M985">
        <v>1</v>
      </c>
      <c r="R985">
        <v>425</v>
      </c>
      <c r="S985">
        <v>45</v>
      </c>
      <c r="T985">
        <f>SUM(data[[#This Row],[heb]:[other]])</f>
        <v>1</v>
      </c>
    </row>
    <row r="986" spans="1:20" x14ac:dyDescent="0.2">
      <c r="A986" s="1" t="s">
        <v>756</v>
      </c>
      <c r="B986" s="1" t="s">
        <v>756</v>
      </c>
      <c r="D986">
        <v>1</v>
      </c>
      <c r="H986" s="8">
        <f>IFERROR(IF(SEARCH(_xlfn.UNICHAR(64335),data[[#This Row],[huntington_115_gt]])&gt;0,1,0),0)</f>
        <v>0</v>
      </c>
      <c r="I986">
        <f>LEN(data[[#This Row],[control]])</f>
        <v>3</v>
      </c>
      <c r="J986">
        <f>IF(data[[#This Row],[calc_ocr]]=data[[#This Row],[control]],0,1)</f>
        <v>0</v>
      </c>
      <c r="K986" t="s">
        <v>756</v>
      </c>
      <c r="L986" t="s">
        <v>756</v>
      </c>
      <c r="M986">
        <v>1</v>
      </c>
      <c r="R986">
        <v>425</v>
      </c>
      <c r="S986">
        <v>46</v>
      </c>
      <c r="T986">
        <f>SUM(data[[#This Row],[heb]:[other]])</f>
        <v>1</v>
      </c>
    </row>
    <row r="987" spans="1:20" x14ac:dyDescent="0.2">
      <c r="A987" s="1" t="s">
        <v>823</v>
      </c>
      <c r="B987" s="1" t="s">
        <v>823</v>
      </c>
      <c r="D987">
        <v>1</v>
      </c>
      <c r="H987" s="8">
        <f>IFERROR(IF(SEARCH(_xlfn.UNICHAR(64335),data[[#This Row],[huntington_115_gt]])&gt;0,1,0),0)</f>
        <v>0</v>
      </c>
      <c r="I987">
        <f>LEN(data[[#This Row],[control]])</f>
        <v>4</v>
      </c>
      <c r="J987">
        <f>IF(data[[#This Row],[calc_ocr]]=data[[#This Row],[control]],0,1)</f>
        <v>0</v>
      </c>
      <c r="K987" t="s">
        <v>823</v>
      </c>
      <c r="L987" t="s">
        <v>823</v>
      </c>
      <c r="M987">
        <v>1</v>
      </c>
      <c r="R987">
        <v>425</v>
      </c>
      <c r="S987">
        <v>47</v>
      </c>
      <c r="T987">
        <f>SUM(data[[#This Row],[heb]:[other]])</f>
        <v>1</v>
      </c>
    </row>
    <row r="988" spans="1:20" x14ac:dyDescent="0.2">
      <c r="A988" s="1" t="s">
        <v>603</v>
      </c>
      <c r="B988" s="1" t="s">
        <v>603</v>
      </c>
      <c r="D988">
        <v>1</v>
      </c>
      <c r="H988" s="8">
        <f>IFERROR(IF(SEARCH(_xlfn.UNICHAR(64335),data[[#This Row],[huntington_115_gt]])&gt;0,1,0),0)</f>
        <v>0</v>
      </c>
      <c r="I988">
        <f>LEN(data[[#This Row],[control]])</f>
        <v>2</v>
      </c>
      <c r="J988">
        <f>IF(data[[#This Row],[calc_ocr]]=data[[#This Row],[control]],0,1)</f>
        <v>0</v>
      </c>
      <c r="K988" t="s">
        <v>603</v>
      </c>
      <c r="L988" t="s">
        <v>603</v>
      </c>
      <c r="M988">
        <v>1</v>
      </c>
      <c r="R988">
        <v>425</v>
      </c>
      <c r="S988">
        <v>48</v>
      </c>
      <c r="T988">
        <f>SUM(data[[#This Row],[heb]:[other]])</f>
        <v>1</v>
      </c>
    </row>
    <row r="989" spans="1:20" x14ac:dyDescent="0.2">
      <c r="A989" s="1" t="s">
        <v>824</v>
      </c>
      <c r="B989" s="1" t="s">
        <v>824</v>
      </c>
      <c r="D989">
        <v>1</v>
      </c>
      <c r="H989" s="8">
        <f>IFERROR(IF(SEARCH(_xlfn.UNICHAR(64335),data[[#This Row],[huntington_115_gt]])&gt;0,1,0),0)</f>
        <v>0</v>
      </c>
      <c r="I989">
        <f>LEN(data[[#This Row],[control]])</f>
        <v>5</v>
      </c>
      <c r="J989">
        <f>IF(data[[#This Row],[calc_ocr]]=data[[#This Row],[control]],0,1)</f>
        <v>0</v>
      </c>
      <c r="K989" t="s">
        <v>824</v>
      </c>
      <c r="L989" t="s">
        <v>824</v>
      </c>
      <c r="M989">
        <v>1</v>
      </c>
      <c r="R989">
        <v>425</v>
      </c>
      <c r="S989">
        <v>49</v>
      </c>
      <c r="T989">
        <f>SUM(data[[#This Row],[heb]:[other]])</f>
        <v>1</v>
      </c>
    </row>
    <row r="990" spans="1:20" x14ac:dyDescent="0.2">
      <c r="A990" s="1" t="s">
        <v>825</v>
      </c>
      <c r="B990" s="1" t="s">
        <v>826</v>
      </c>
      <c r="C990" s="5" t="s">
        <v>15</v>
      </c>
      <c r="G990">
        <v>1</v>
      </c>
      <c r="H990" s="8">
        <f>IFERROR(IF(SEARCH(_xlfn.UNICHAR(64335),data[[#This Row],[huntington_115_gt]])&gt;0,1,0),0)</f>
        <v>0</v>
      </c>
      <c r="I990">
        <f>LEN(data[[#This Row],[control]])</f>
        <v>5</v>
      </c>
      <c r="J990">
        <f>IF(data[[#This Row],[calc_ocr]]=data[[#This Row],[control]],0,1)</f>
        <v>1</v>
      </c>
      <c r="K990" t="s">
        <v>826</v>
      </c>
      <c r="L990" t="s">
        <v>825</v>
      </c>
      <c r="M990">
        <v>1</v>
      </c>
      <c r="N990">
        <v>1</v>
      </c>
      <c r="O990" s="27" t="s">
        <v>1460</v>
      </c>
      <c r="P990" t="s">
        <v>1558</v>
      </c>
      <c r="Q990" t="s">
        <v>1678</v>
      </c>
      <c r="R990">
        <v>425</v>
      </c>
      <c r="S990">
        <v>50</v>
      </c>
      <c r="T990">
        <f>SUM(data[[#This Row],[heb]:[other]])</f>
        <v>1</v>
      </c>
    </row>
    <row r="991" spans="1:20" x14ac:dyDescent="0.2">
      <c r="A991" s="1" t="s">
        <v>827</v>
      </c>
      <c r="B991" s="1" t="s">
        <v>827</v>
      </c>
      <c r="D991">
        <v>1</v>
      </c>
      <c r="H991" s="8">
        <f>IFERROR(IF(SEARCH(_xlfn.UNICHAR(64335),data[[#This Row],[huntington_115_gt]])&gt;0,1,0),0)</f>
        <v>0</v>
      </c>
      <c r="I991">
        <f>LEN(data[[#This Row],[control]])</f>
        <v>3</v>
      </c>
      <c r="J991">
        <f>IF(data[[#This Row],[calc_ocr]]=data[[#This Row],[control]],0,1)</f>
        <v>0</v>
      </c>
      <c r="K991" t="s">
        <v>827</v>
      </c>
      <c r="L991" t="s">
        <v>827</v>
      </c>
      <c r="M991">
        <v>1</v>
      </c>
      <c r="R991">
        <v>425</v>
      </c>
      <c r="S991">
        <v>51</v>
      </c>
      <c r="T991">
        <f>SUM(data[[#This Row],[heb]:[other]])</f>
        <v>1</v>
      </c>
    </row>
    <row r="992" spans="1:20" x14ac:dyDescent="0.2">
      <c r="A992" s="1" t="s">
        <v>828</v>
      </c>
      <c r="B992" s="1" t="s">
        <v>828</v>
      </c>
      <c r="D992">
        <v>1</v>
      </c>
      <c r="H992" s="8">
        <f>IFERROR(IF(SEARCH(_xlfn.UNICHAR(64335),data[[#This Row],[huntington_115_gt]])&gt;0,1,0),0)</f>
        <v>0</v>
      </c>
      <c r="I992">
        <f>LEN(data[[#This Row],[control]])</f>
        <v>4</v>
      </c>
      <c r="J992">
        <f>IF(data[[#This Row],[calc_ocr]]=data[[#This Row],[control]],0,1)</f>
        <v>0</v>
      </c>
      <c r="K992" t="s">
        <v>828</v>
      </c>
      <c r="L992" t="s">
        <v>828</v>
      </c>
      <c r="M992">
        <v>1</v>
      </c>
      <c r="R992">
        <v>425</v>
      </c>
      <c r="S992">
        <v>52</v>
      </c>
      <c r="T992">
        <f>SUM(data[[#This Row],[heb]:[other]])</f>
        <v>1</v>
      </c>
    </row>
    <row r="993" spans="1:22" x14ac:dyDescent="0.2">
      <c r="A993" s="1" t="s">
        <v>829</v>
      </c>
      <c r="B993" s="1" t="s">
        <v>829</v>
      </c>
      <c r="F993">
        <v>1</v>
      </c>
      <c r="H993" s="8">
        <f>IFERROR(IF(SEARCH(_xlfn.UNICHAR(64335),data[[#This Row],[huntington_115_gt]])&gt;0,1,0),0)</f>
        <v>0</v>
      </c>
      <c r="I993">
        <f>LEN(data[[#This Row],[control]])</f>
        <v>4</v>
      </c>
      <c r="J993">
        <f>IF(data[[#This Row],[calc_ocr]]=data[[#This Row],[control]],0,1)</f>
        <v>0</v>
      </c>
      <c r="K993" t="s">
        <v>829</v>
      </c>
      <c r="L993" t="s">
        <v>829</v>
      </c>
      <c r="M993">
        <v>1</v>
      </c>
      <c r="R993">
        <v>425</v>
      </c>
      <c r="S993">
        <v>53</v>
      </c>
      <c r="T993">
        <f>SUM(data[[#This Row],[heb]:[other]])</f>
        <v>1</v>
      </c>
    </row>
    <row r="994" spans="1:22" x14ac:dyDescent="0.2">
      <c r="A994" s="1" t="s">
        <v>541</v>
      </c>
      <c r="B994" s="1" t="s">
        <v>541</v>
      </c>
      <c r="F994">
        <v>1</v>
      </c>
      <c r="H994" s="8">
        <f>IFERROR(IF(SEARCH(_xlfn.UNICHAR(64335),data[[#This Row],[huntington_115_gt]])&gt;0,1,0),0)</f>
        <v>0</v>
      </c>
      <c r="I994">
        <f>LEN(data[[#This Row],[control]])</f>
        <v>3</v>
      </c>
      <c r="J994">
        <f>IF(data[[#This Row],[calc_ocr]]=data[[#This Row],[control]],0,1)</f>
        <v>0</v>
      </c>
      <c r="K994" t="s">
        <v>541</v>
      </c>
      <c r="L994" t="s">
        <v>541</v>
      </c>
      <c r="M994">
        <v>1</v>
      </c>
      <c r="R994">
        <v>425</v>
      </c>
      <c r="S994">
        <v>54</v>
      </c>
      <c r="T994">
        <f>SUM(data[[#This Row],[heb]:[other]])</f>
        <v>1</v>
      </c>
    </row>
    <row r="995" spans="1:22" x14ac:dyDescent="0.2">
      <c r="A995" s="1" t="s">
        <v>830</v>
      </c>
      <c r="B995" s="1" t="s">
        <v>830</v>
      </c>
      <c r="D995">
        <v>1</v>
      </c>
      <c r="H995" s="8">
        <f>IFERROR(IF(SEARCH(_xlfn.UNICHAR(64335),data[[#This Row],[huntington_115_gt]])&gt;0,1,0),0)</f>
        <v>0</v>
      </c>
      <c r="I995">
        <f>LEN(data[[#This Row],[control]])</f>
        <v>5</v>
      </c>
      <c r="J995">
        <f>IF(data[[#This Row],[calc_ocr]]=data[[#This Row],[control]],0,1)</f>
        <v>0</v>
      </c>
      <c r="K995" t="s">
        <v>830</v>
      </c>
      <c r="L995" t="s">
        <v>830</v>
      </c>
      <c r="M995">
        <v>1</v>
      </c>
      <c r="R995">
        <v>425</v>
      </c>
      <c r="S995">
        <v>55</v>
      </c>
      <c r="T995">
        <f>SUM(data[[#This Row],[heb]:[other]])</f>
        <v>1</v>
      </c>
    </row>
    <row r="996" spans="1:22" ht="102" x14ac:dyDescent="0.2">
      <c r="A996" s="1" t="s">
        <v>831</v>
      </c>
      <c r="B996" s="4" t="s">
        <v>832</v>
      </c>
      <c r="C996" s="6" t="s">
        <v>49</v>
      </c>
      <c r="D996">
        <v>1</v>
      </c>
      <c r="H996" s="8">
        <f>IFERROR(IF(SEARCH(_xlfn.UNICHAR(64335),data[[#This Row],[huntington_115_gt]])&gt;0,1,0),0)</f>
        <v>0</v>
      </c>
      <c r="I996">
        <f>LEN(data[[#This Row],[control]])</f>
        <v>4</v>
      </c>
      <c r="J996">
        <f>IF(data[[#This Row],[calc_ocr]]=data[[#This Row],[control]],0,1)</f>
        <v>1</v>
      </c>
      <c r="K996" t="s">
        <v>832</v>
      </c>
      <c r="L996" t="s">
        <v>831</v>
      </c>
      <c r="M996">
        <v>1</v>
      </c>
      <c r="N996">
        <v>2</v>
      </c>
      <c r="O996" s="27" t="s">
        <v>1485</v>
      </c>
      <c r="P996" t="s">
        <v>1481</v>
      </c>
      <c r="Q996" t="s">
        <v>1679</v>
      </c>
      <c r="R996">
        <v>425</v>
      </c>
      <c r="S996">
        <v>56</v>
      </c>
      <c r="T996">
        <f>SUM(data[[#This Row],[heb]:[other]])</f>
        <v>1</v>
      </c>
      <c r="V996" s="27" t="s">
        <v>1693</v>
      </c>
    </row>
    <row r="997" spans="1:22" x14ac:dyDescent="0.2">
      <c r="A997" s="1" t="s">
        <v>833</v>
      </c>
      <c r="B997" s="1" t="s">
        <v>833</v>
      </c>
      <c r="D997">
        <v>1</v>
      </c>
      <c r="H997" s="8">
        <f>IFERROR(IF(SEARCH(_xlfn.UNICHAR(64335),data[[#This Row],[huntington_115_gt]])&gt;0,1,0),0)</f>
        <v>0</v>
      </c>
      <c r="I997">
        <f>LEN(data[[#This Row],[control]])</f>
        <v>5</v>
      </c>
      <c r="J997">
        <f>IF(data[[#This Row],[calc_ocr]]=data[[#This Row],[control]],0,1)</f>
        <v>0</v>
      </c>
      <c r="K997" t="s">
        <v>833</v>
      </c>
      <c r="L997" t="s">
        <v>833</v>
      </c>
      <c r="M997">
        <v>1</v>
      </c>
      <c r="R997">
        <v>425</v>
      </c>
      <c r="S997">
        <v>57</v>
      </c>
      <c r="T997">
        <f>SUM(data[[#This Row],[heb]:[other]])</f>
        <v>1</v>
      </c>
    </row>
    <row r="998" spans="1:22" x14ac:dyDescent="0.2">
      <c r="A998" s="1" t="s">
        <v>109</v>
      </c>
      <c r="B998" s="1" t="s">
        <v>109</v>
      </c>
      <c r="F998">
        <v>1</v>
      </c>
      <c r="H998" s="8">
        <f>IFERROR(IF(SEARCH(_xlfn.UNICHAR(64335),data[[#This Row],[huntington_115_gt]])&gt;0,1,0),0)</f>
        <v>0</v>
      </c>
      <c r="I998">
        <f>LEN(data[[#This Row],[control]])</f>
        <v>2</v>
      </c>
      <c r="J998">
        <f>IF(data[[#This Row],[calc_ocr]]=data[[#This Row],[control]],0,1)</f>
        <v>0</v>
      </c>
      <c r="K998" t="s">
        <v>109</v>
      </c>
      <c r="L998" t="s">
        <v>109</v>
      </c>
      <c r="M998">
        <v>1</v>
      </c>
      <c r="R998">
        <v>425</v>
      </c>
      <c r="S998">
        <v>58</v>
      </c>
      <c r="T998">
        <f>SUM(data[[#This Row],[heb]:[other]])</f>
        <v>1</v>
      </c>
    </row>
    <row r="999" spans="1:22" x14ac:dyDescent="0.2">
      <c r="A999" s="1" t="s">
        <v>834</v>
      </c>
      <c r="B999" s="1" t="s">
        <v>834</v>
      </c>
      <c r="D999">
        <v>1</v>
      </c>
      <c r="H999" s="8">
        <f>IFERROR(IF(SEARCH(_xlfn.UNICHAR(64335),data[[#This Row],[huntington_115_gt]])&gt;0,1,0),0)</f>
        <v>0</v>
      </c>
      <c r="I999">
        <f>LEN(data[[#This Row],[control]])</f>
        <v>6</v>
      </c>
      <c r="J999">
        <f>IF(data[[#This Row],[calc_ocr]]=data[[#This Row],[control]],0,1)</f>
        <v>0</v>
      </c>
      <c r="K999" t="s">
        <v>834</v>
      </c>
      <c r="L999" t="s">
        <v>834</v>
      </c>
      <c r="M999">
        <v>1</v>
      </c>
      <c r="R999">
        <v>425</v>
      </c>
      <c r="S999">
        <v>59</v>
      </c>
      <c r="T999">
        <f>SUM(data[[#This Row],[heb]:[other]])</f>
        <v>1</v>
      </c>
    </row>
    <row r="1000" spans="1:22" x14ac:dyDescent="0.2">
      <c r="A1000" s="1" t="s">
        <v>825</v>
      </c>
      <c r="B1000" s="1" t="s">
        <v>826</v>
      </c>
      <c r="C1000" s="5" t="s">
        <v>15</v>
      </c>
      <c r="G1000">
        <v>1</v>
      </c>
      <c r="H1000" s="8">
        <f>IFERROR(IF(SEARCH(_xlfn.UNICHAR(64335),data[[#This Row],[huntington_115_gt]])&gt;0,1,0),0)</f>
        <v>0</v>
      </c>
      <c r="I1000">
        <f>LEN(data[[#This Row],[control]])</f>
        <v>5</v>
      </c>
      <c r="J1000">
        <f>IF(data[[#This Row],[calc_ocr]]=data[[#This Row],[control]],0,1)</f>
        <v>1</v>
      </c>
      <c r="K1000" t="s">
        <v>826</v>
      </c>
      <c r="L1000" t="s">
        <v>825</v>
      </c>
      <c r="M1000">
        <v>1</v>
      </c>
      <c r="N1000">
        <v>1</v>
      </c>
      <c r="O1000" s="27" t="s">
        <v>1460</v>
      </c>
      <c r="P1000" t="s">
        <v>1558</v>
      </c>
      <c r="Q1000" t="s">
        <v>1678</v>
      </c>
      <c r="R1000">
        <v>425</v>
      </c>
      <c r="S1000">
        <v>60</v>
      </c>
      <c r="T1000">
        <f>SUM(data[[#This Row],[heb]:[other]])</f>
        <v>1</v>
      </c>
    </row>
    <row r="1001" spans="1:22" x14ac:dyDescent="0.2">
      <c r="A1001" s="1" t="s">
        <v>16</v>
      </c>
      <c r="B1001" s="1" t="s">
        <v>16</v>
      </c>
      <c r="D1001">
        <v>1</v>
      </c>
      <c r="H1001" s="8">
        <f>IFERROR(IF(SEARCH(_xlfn.UNICHAR(64335),data[[#This Row],[huntington_115_gt]])&gt;0,1,0),0)</f>
        <v>1</v>
      </c>
      <c r="I1001">
        <f>LEN(data[[#This Row],[control]])</f>
        <v>2</v>
      </c>
      <c r="J1001">
        <f>IF(data[[#This Row],[calc_ocr]]=data[[#This Row],[control]],0,1)</f>
        <v>0</v>
      </c>
      <c r="K1001" t="s">
        <v>16</v>
      </c>
      <c r="L1001" t="s">
        <v>16</v>
      </c>
      <c r="M1001">
        <v>1</v>
      </c>
      <c r="R1001">
        <v>425</v>
      </c>
      <c r="S1001">
        <v>61</v>
      </c>
      <c r="T1001">
        <f>SUM(data[[#This Row],[heb]:[other]])</f>
        <v>1</v>
      </c>
    </row>
    <row r="1002" spans="1:22" x14ac:dyDescent="0.2">
      <c r="A1002" s="1" t="s">
        <v>835</v>
      </c>
      <c r="B1002" s="1" t="s">
        <v>835</v>
      </c>
      <c r="E1002">
        <v>1</v>
      </c>
      <c r="H1002" s="8">
        <f>IFERROR(IF(SEARCH(_xlfn.UNICHAR(64335),data[[#This Row],[huntington_115_gt]])&gt;0,1,0),0)</f>
        <v>0</v>
      </c>
      <c r="I1002">
        <f>LEN(data[[#This Row],[control]])</f>
        <v>4</v>
      </c>
      <c r="J1002">
        <f>IF(data[[#This Row],[calc_ocr]]=data[[#This Row],[control]],0,1)</f>
        <v>0</v>
      </c>
      <c r="K1002" t="s">
        <v>835</v>
      </c>
      <c r="L1002" t="s">
        <v>835</v>
      </c>
      <c r="M1002">
        <v>1</v>
      </c>
      <c r="R1002">
        <v>425</v>
      </c>
      <c r="S1002">
        <v>62</v>
      </c>
      <c r="T1002">
        <f>SUM(data[[#This Row],[heb]:[other]])</f>
        <v>1</v>
      </c>
    </row>
    <row r="1003" spans="1:22" x14ac:dyDescent="0.2">
      <c r="A1003" s="1" t="s">
        <v>26</v>
      </c>
      <c r="B1003" s="1" t="s">
        <v>26</v>
      </c>
      <c r="F1003">
        <v>1</v>
      </c>
      <c r="H1003" s="8">
        <f>IFERROR(IF(SEARCH(_xlfn.UNICHAR(64335),data[[#This Row],[huntington_115_gt]])&gt;0,1,0),0)</f>
        <v>0</v>
      </c>
      <c r="I1003">
        <f>LEN(data[[#This Row],[control]])</f>
        <v>2</v>
      </c>
      <c r="J1003">
        <f>IF(data[[#This Row],[calc_ocr]]=data[[#This Row],[control]],0,1)</f>
        <v>0</v>
      </c>
      <c r="K1003" t="s">
        <v>26</v>
      </c>
      <c r="L1003" t="s">
        <v>26</v>
      </c>
      <c r="M1003">
        <v>1</v>
      </c>
      <c r="R1003">
        <v>425</v>
      </c>
      <c r="S1003">
        <v>63</v>
      </c>
      <c r="T1003">
        <f>SUM(data[[#This Row],[heb]:[other]])</f>
        <v>1</v>
      </c>
    </row>
    <row r="1004" spans="1:22" x14ac:dyDescent="0.2">
      <c r="A1004" s="1" t="s">
        <v>836</v>
      </c>
      <c r="B1004" s="1" t="s">
        <v>836</v>
      </c>
      <c r="D1004">
        <v>1</v>
      </c>
      <c r="H1004" s="8">
        <f>IFERROR(IF(SEARCH(_xlfn.UNICHAR(64335),data[[#This Row],[huntington_115_gt]])&gt;0,1,0),0)</f>
        <v>1</v>
      </c>
      <c r="I1004">
        <f>LEN(data[[#This Row],[control]])</f>
        <v>4</v>
      </c>
      <c r="J1004">
        <f>IF(data[[#This Row],[calc_ocr]]=data[[#This Row],[control]],0,1)</f>
        <v>0</v>
      </c>
      <c r="K1004" t="s">
        <v>836</v>
      </c>
      <c r="L1004" t="s">
        <v>836</v>
      </c>
      <c r="M1004">
        <v>1</v>
      </c>
      <c r="R1004">
        <v>425</v>
      </c>
      <c r="S1004">
        <v>64</v>
      </c>
      <c r="T1004">
        <f>SUM(data[[#This Row],[heb]:[other]])</f>
        <v>1</v>
      </c>
    </row>
    <row r="1005" spans="1:22" x14ac:dyDescent="0.2">
      <c r="A1005" s="1" t="s">
        <v>837</v>
      </c>
      <c r="B1005" s="1" t="s">
        <v>837</v>
      </c>
      <c r="E1005">
        <v>1</v>
      </c>
      <c r="H1005" s="8">
        <f>IFERROR(IF(SEARCH(_xlfn.UNICHAR(64335),data[[#This Row],[huntington_115_gt]])&gt;0,1,0),0)</f>
        <v>0</v>
      </c>
      <c r="I1005">
        <f>LEN(data[[#This Row],[control]])</f>
        <v>5</v>
      </c>
      <c r="J1005">
        <f>IF(data[[#This Row],[calc_ocr]]=data[[#This Row],[control]],0,1)</f>
        <v>0</v>
      </c>
      <c r="K1005" t="s">
        <v>837</v>
      </c>
      <c r="L1005" t="s">
        <v>837</v>
      </c>
      <c r="M1005">
        <v>1</v>
      </c>
      <c r="R1005">
        <v>425</v>
      </c>
      <c r="S1005">
        <v>65</v>
      </c>
      <c r="T1005">
        <f>SUM(data[[#This Row],[heb]:[other]])</f>
        <v>1</v>
      </c>
    </row>
    <row r="1006" spans="1:22" x14ac:dyDescent="0.2">
      <c r="A1006" s="1" t="s">
        <v>838</v>
      </c>
      <c r="B1006" s="1" t="s">
        <v>838</v>
      </c>
      <c r="D1006">
        <v>1</v>
      </c>
      <c r="H1006" s="8">
        <f>IFERROR(IF(SEARCH(_xlfn.UNICHAR(64335),data[[#This Row],[huntington_115_gt]])&gt;0,1,0),0)</f>
        <v>0</v>
      </c>
      <c r="I1006">
        <f>LEN(data[[#This Row],[control]])</f>
        <v>5</v>
      </c>
      <c r="J1006">
        <f>IF(data[[#This Row],[calc_ocr]]=data[[#This Row],[control]],0,1)</f>
        <v>0</v>
      </c>
      <c r="K1006" t="s">
        <v>838</v>
      </c>
      <c r="L1006" t="s">
        <v>838</v>
      </c>
      <c r="M1006">
        <v>1</v>
      </c>
      <c r="R1006">
        <v>425</v>
      </c>
      <c r="S1006">
        <v>66</v>
      </c>
      <c r="T1006">
        <f>SUM(data[[#This Row],[heb]:[other]])</f>
        <v>1</v>
      </c>
    </row>
    <row r="1007" spans="1:22" x14ac:dyDescent="0.2">
      <c r="A1007" s="1" t="s">
        <v>839</v>
      </c>
      <c r="B1007" s="1" t="s">
        <v>839</v>
      </c>
      <c r="F1007">
        <v>1</v>
      </c>
      <c r="H1007" s="8">
        <f>IFERROR(IF(SEARCH(_xlfn.UNICHAR(64335),data[[#This Row],[huntington_115_gt]])&gt;0,1,0),0)</f>
        <v>0</v>
      </c>
      <c r="I1007">
        <f>LEN(data[[#This Row],[control]])</f>
        <v>3</v>
      </c>
      <c r="J1007">
        <f>IF(data[[#This Row],[calc_ocr]]=data[[#This Row],[control]],0,1)</f>
        <v>0</v>
      </c>
      <c r="K1007" t="s">
        <v>839</v>
      </c>
      <c r="L1007" t="s">
        <v>839</v>
      </c>
      <c r="M1007">
        <v>1</v>
      </c>
      <c r="R1007">
        <v>425</v>
      </c>
      <c r="S1007">
        <v>67</v>
      </c>
      <c r="T1007">
        <f>SUM(data[[#This Row],[heb]:[other]])</f>
        <v>1</v>
      </c>
    </row>
    <row r="1008" spans="1:22" x14ac:dyDescent="0.2">
      <c r="A1008" s="1" t="s">
        <v>840</v>
      </c>
      <c r="B1008" s="1" t="s">
        <v>840</v>
      </c>
      <c r="D1008">
        <v>1</v>
      </c>
      <c r="H1008" s="8">
        <f>IFERROR(IF(SEARCH(_xlfn.UNICHAR(64335),data[[#This Row],[huntington_115_gt]])&gt;0,1,0),0)</f>
        <v>0</v>
      </c>
      <c r="I1008">
        <f>LEN(data[[#This Row],[control]])</f>
        <v>8</v>
      </c>
      <c r="J1008">
        <f>IF(data[[#This Row],[calc_ocr]]=data[[#This Row],[control]],0,1)</f>
        <v>0</v>
      </c>
      <c r="K1008" t="s">
        <v>840</v>
      </c>
      <c r="L1008" t="s">
        <v>840</v>
      </c>
      <c r="M1008">
        <v>1</v>
      </c>
      <c r="R1008">
        <v>425</v>
      </c>
      <c r="S1008">
        <v>68</v>
      </c>
      <c r="T1008">
        <f>SUM(data[[#This Row],[heb]:[other]])</f>
        <v>1</v>
      </c>
    </row>
    <row r="1009" spans="1:23" x14ac:dyDescent="0.2">
      <c r="A1009" s="1" t="s">
        <v>730</v>
      </c>
      <c r="B1009" s="1" t="s">
        <v>730</v>
      </c>
      <c r="F1009">
        <v>1</v>
      </c>
      <c r="H1009" s="8">
        <f>IFERROR(IF(SEARCH(_xlfn.UNICHAR(64335),data[[#This Row],[huntington_115_gt]])&gt;0,1,0),0)</f>
        <v>0</v>
      </c>
      <c r="I1009">
        <f>LEN(data[[#This Row],[control]])</f>
        <v>3</v>
      </c>
      <c r="J1009">
        <f>IF(data[[#This Row],[calc_ocr]]=data[[#This Row],[control]],0,1)</f>
        <v>0</v>
      </c>
      <c r="K1009" t="s">
        <v>730</v>
      </c>
      <c r="L1009" t="s">
        <v>730</v>
      </c>
      <c r="M1009">
        <v>1</v>
      </c>
      <c r="R1009">
        <v>425</v>
      </c>
      <c r="S1009">
        <v>69</v>
      </c>
      <c r="T1009">
        <f>SUM(data[[#This Row],[heb]:[other]])</f>
        <v>1</v>
      </c>
    </row>
    <row r="1010" spans="1:23" x14ac:dyDescent="0.2">
      <c r="A1010" s="1" t="s">
        <v>841</v>
      </c>
      <c r="B1010" s="1" t="s">
        <v>842</v>
      </c>
      <c r="D1010">
        <v>1</v>
      </c>
      <c r="H1010" s="8">
        <f>IFERROR(IF(SEARCH(_xlfn.UNICHAR(64335),data[[#This Row],[huntington_115_gt]])&gt;0,1,0),0)</f>
        <v>0</v>
      </c>
      <c r="I1010">
        <f>LEN(data[[#This Row],[control]])</f>
        <v>6</v>
      </c>
      <c r="J1010">
        <f>IF(data[[#This Row],[calc_ocr]]=data[[#This Row],[control]],0,1)</f>
        <v>0</v>
      </c>
      <c r="K1010" t="s">
        <v>842</v>
      </c>
      <c r="L1010" t="s">
        <v>842</v>
      </c>
      <c r="M1010">
        <v>1</v>
      </c>
      <c r="R1010">
        <v>425</v>
      </c>
      <c r="S1010">
        <v>70</v>
      </c>
      <c r="T1010">
        <f>SUM(data[[#This Row],[heb]:[other]])</f>
        <v>1</v>
      </c>
    </row>
    <row r="1011" spans="1:23" x14ac:dyDescent="0.2">
      <c r="A1011" s="1" t="s">
        <v>843</v>
      </c>
      <c r="B1011" s="1" t="s">
        <v>843</v>
      </c>
      <c r="D1011">
        <v>1</v>
      </c>
      <c r="H1011" s="8">
        <f>IFERROR(IF(SEARCH(_xlfn.UNICHAR(64335),data[[#This Row],[huntington_115_gt]])&gt;0,1,0),0)</f>
        <v>0</v>
      </c>
      <c r="I1011">
        <f>LEN(data[[#This Row],[control]])</f>
        <v>4</v>
      </c>
      <c r="J1011">
        <f>IF(data[[#This Row],[calc_ocr]]=data[[#This Row],[control]],0,1)</f>
        <v>0</v>
      </c>
      <c r="K1011" t="s">
        <v>843</v>
      </c>
      <c r="L1011" t="s">
        <v>843</v>
      </c>
      <c r="M1011">
        <v>1</v>
      </c>
      <c r="R1011">
        <v>425</v>
      </c>
      <c r="S1011">
        <v>71</v>
      </c>
      <c r="T1011">
        <f>SUM(data[[#This Row],[heb]:[other]])</f>
        <v>1</v>
      </c>
    </row>
    <row r="1012" spans="1:23" x14ac:dyDescent="0.2">
      <c r="A1012" s="1" t="s">
        <v>844</v>
      </c>
      <c r="B1012" s="1" t="s">
        <v>844</v>
      </c>
      <c r="D1012">
        <v>1</v>
      </c>
      <c r="H1012" s="8">
        <f>IFERROR(IF(SEARCH(_xlfn.UNICHAR(64335),data[[#This Row],[huntington_115_gt]])&gt;0,1,0),0)</f>
        <v>0</v>
      </c>
      <c r="I1012">
        <f>LEN(data[[#This Row],[control]])</f>
        <v>6</v>
      </c>
      <c r="J1012">
        <f>IF(data[[#This Row],[calc_ocr]]=data[[#This Row],[control]],0,1)</f>
        <v>0</v>
      </c>
      <c r="K1012" t="s">
        <v>844</v>
      </c>
      <c r="L1012" t="s">
        <v>844</v>
      </c>
      <c r="M1012">
        <v>1</v>
      </c>
      <c r="R1012">
        <v>425</v>
      </c>
      <c r="S1012">
        <v>72</v>
      </c>
      <c r="T1012">
        <f>SUM(data[[#This Row],[heb]:[other]])</f>
        <v>1</v>
      </c>
    </row>
    <row r="1013" spans="1:23" x14ac:dyDescent="0.2">
      <c r="A1013" s="1" t="s">
        <v>845</v>
      </c>
      <c r="B1013" s="4" t="s">
        <v>846</v>
      </c>
      <c r="C1013" s="5" t="s">
        <v>15</v>
      </c>
      <c r="E1013">
        <v>1</v>
      </c>
      <c r="H1013" s="8">
        <f>IFERROR(IF(SEARCH(_xlfn.UNICHAR(64335),data[[#This Row],[huntington_115_gt]])&gt;0,1,0),0)</f>
        <v>0</v>
      </c>
      <c r="I1013">
        <f>LEN(data[[#This Row],[control]])</f>
        <v>8</v>
      </c>
      <c r="J1013">
        <f>IF(data[[#This Row],[calc_ocr]]=data[[#This Row],[control]],0,1)</f>
        <v>1</v>
      </c>
      <c r="K1013" t="s">
        <v>846</v>
      </c>
      <c r="L1013" t="s">
        <v>845</v>
      </c>
      <c r="M1013">
        <v>1</v>
      </c>
      <c r="N1013">
        <v>1</v>
      </c>
      <c r="O1013" s="27" t="s">
        <v>1483</v>
      </c>
      <c r="P1013" t="s">
        <v>1481</v>
      </c>
      <c r="Q1013" s="6" t="s">
        <v>1680</v>
      </c>
      <c r="R1013">
        <v>425</v>
      </c>
      <c r="S1013">
        <v>73</v>
      </c>
      <c r="T1013">
        <f>SUM(data[[#This Row],[heb]:[other]])</f>
        <v>1</v>
      </c>
      <c r="V1013" s="27" t="s">
        <v>1681</v>
      </c>
      <c r="W1013" s="27">
        <v>1</v>
      </c>
    </row>
    <row r="1014" spans="1:23" x14ac:dyDescent="0.2">
      <c r="A1014" s="1" t="s">
        <v>847</v>
      </c>
      <c r="B1014" s="1" t="s">
        <v>847</v>
      </c>
      <c r="D1014">
        <v>1</v>
      </c>
      <c r="H1014" s="8">
        <f>IFERROR(IF(SEARCH(_xlfn.UNICHAR(64335),data[[#This Row],[huntington_115_gt]])&gt;0,1,0),0)</f>
        <v>0</v>
      </c>
      <c r="I1014">
        <f>LEN(data[[#This Row],[control]])</f>
        <v>4</v>
      </c>
      <c r="J1014">
        <f>IF(data[[#This Row],[calc_ocr]]=data[[#This Row],[control]],0,1)</f>
        <v>0</v>
      </c>
      <c r="K1014" t="s">
        <v>847</v>
      </c>
      <c r="L1014" t="s">
        <v>847</v>
      </c>
      <c r="M1014">
        <v>1</v>
      </c>
      <c r="R1014">
        <v>425</v>
      </c>
      <c r="S1014">
        <v>74</v>
      </c>
      <c r="T1014">
        <f>SUM(data[[#This Row],[heb]:[other]])</f>
        <v>1</v>
      </c>
    </row>
    <row r="1015" spans="1:23" x14ac:dyDescent="0.2">
      <c r="A1015" s="1" t="s">
        <v>848</v>
      </c>
      <c r="B1015" s="1" t="s">
        <v>848</v>
      </c>
      <c r="E1015">
        <v>1</v>
      </c>
      <c r="H1015" s="8">
        <f>IFERROR(IF(SEARCH(_xlfn.UNICHAR(64335),data[[#This Row],[huntington_115_gt]])&gt;0,1,0),0)</f>
        <v>0</v>
      </c>
      <c r="I1015">
        <f>LEN(data[[#This Row],[control]])</f>
        <v>5</v>
      </c>
      <c r="J1015">
        <f>IF(data[[#This Row],[calc_ocr]]=data[[#This Row],[control]],0,1)</f>
        <v>0</v>
      </c>
      <c r="K1015" t="s">
        <v>848</v>
      </c>
      <c r="L1015" t="s">
        <v>848</v>
      </c>
      <c r="M1015">
        <v>1</v>
      </c>
      <c r="R1015">
        <v>425</v>
      </c>
      <c r="S1015">
        <v>75</v>
      </c>
      <c r="T1015">
        <f>SUM(data[[#This Row],[heb]:[other]])</f>
        <v>1</v>
      </c>
    </row>
    <row r="1016" spans="1:23" x14ac:dyDescent="0.2">
      <c r="A1016" s="1" t="s">
        <v>849</v>
      </c>
      <c r="B1016" s="1" t="s">
        <v>849</v>
      </c>
      <c r="D1016">
        <v>1</v>
      </c>
      <c r="H1016" s="8">
        <f>IFERROR(IF(SEARCH(_xlfn.UNICHAR(64335),data[[#This Row],[huntington_115_gt]])&gt;0,1,0),0)</f>
        <v>0</v>
      </c>
      <c r="I1016">
        <f>LEN(data[[#This Row],[control]])</f>
        <v>4</v>
      </c>
      <c r="J1016">
        <f>IF(data[[#This Row],[calc_ocr]]=data[[#This Row],[control]],0,1)</f>
        <v>0</v>
      </c>
      <c r="K1016" t="s">
        <v>849</v>
      </c>
      <c r="L1016" t="s">
        <v>849</v>
      </c>
      <c r="M1016">
        <v>1</v>
      </c>
      <c r="R1016">
        <v>425</v>
      </c>
      <c r="S1016">
        <v>76</v>
      </c>
      <c r="T1016">
        <f>SUM(data[[#This Row],[heb]:[other]])</f>
        <v>1</v>
      </c>
    </row>
    <row r="1017" spans="1:23" x14ac:dyDescent="0.2">
      <c r="A1017" s="1" t="s">
        <v>850</v>
      </c>
      <c r="B1017" s="1" t="s">
        <v>850</v>
      </c>
      <c r="D1017">
        <v>1</v>
      </c>
      <c r="H1017" s="8">
        <f>IFERROR(IF(SEARCH(_xlfn.UNICHAR(64335),data[[#This Row],[huntington_115_gt]])&gt;0,1,0),0)</f>
        <v>0</v>
      </c>
      <c r="I1017">
        <f>LEN(data[[#This Row],[control]])</f>
        <v>5</v>
      </c>
      <c r="J1017">
        <f>IF(data[[#This Row],[calc_ocr]]=data[[#This Row],[control]],0,1)</f>
        <v>0</v>
      </c>
      <c r="K1017" t="s">
        <v>850</v>
      </c>
      <c r="L1017" t="s">
        <v>850</v>
      </c>
      <c r="M1017">
        <v>1</v>
      </c>
      <c r="R1017">
        <v>425</v>
      </c>
      <c r="S1017">
        <v>77</v>
      </c>
      <c r="T1017">
        <f>SUM(data[[#This Row],[heb]:[other]])</f>
        <v>1</v>
      </c>
    </row>
    <row r="1018" spans="1:23" x14ac:dyDescent="0.2">
      <c r="A1018" s="1" t="s">
        <v>851</v>
      </c>
      <c r="B1018" s="1" t="s">
        <v>851</v>
      </c>
      <c r="E1018">
        <v>1</v>
      </c>
      <c r="H1018" s="8">
        <f>IFERROR(IF(SEARCH(_xlfn.UNICHAR(64335),data[[#This Row],[huntington_115_gt]])&gt;0,1,0),0)</f>
        <v>0</v>
      </c>
      <c r="I1018">
        <f>LEN(data[[#This Row],[control]])</f>
        <v>4</v>
      </c>
      <c r="J1018">
        <f>IF(data[[#This Row],[calc_ocr]]=data[[#This Row],[control]],0,1)</f>
        <v>0</v>
      </c>
      <c r="K1018" t="s">
        <v>851</v>
      </c>
      <c r="L1018" t="s">
        <v>851</v>
      </c>
      <c r="M1018">
        <v>1</v>
      </c>
      <c r="R1018">
        <v>425</v>
      </c>
      <c r="S1018">
        <v>78</v>
      </c>
      <c r="T1018">
        <f>SUM(data[[#This Row],[heb]:[other]])</f>
        <v>1</v>
      </c>
    </row>
    <row r="1019" spans="1:23" x14ac:dyDescent="0.2">
      <c r="A1019" s="1" t="s">
        <v>825</v>
      </c>
      <c r="B1019" s="1" t="s">
        <v>852</v>
      </c>
      <c r="C1019" s="6" t="s">
        <v>49</v>
      </c>
      <c r="G1019">
        <v>1</v>
      </c>
      <c r="H1019" s="8">
        <f>IFERROR(IF(SEARCH(_xlfn.UNICHAR(64335),data[[#This Row],[huntington_115_gt]])&gt;0,1,0),0)</f>
        <v>0</v>
      </c>
      <c r="I1019">
        <f>LEN(data[[#This Row],[control]])</f>
        <v>5</v>
      </c>
      <c r="J1019">
        <f>IF(data[[#This Row],[calc_ocr]]=data[[#This Row],[control]],0,1)</f>
        <v>1</v>
      </c>
      <c r="K1019" t="s">
        <v>852</v>
      </c>
      <c r="L1019" t="s">
        <v>825</v>
      </c>
      <c r="M1019">
        <v>1</v>
      </c>
      <c r="N1019">
        <v>2</v>
      </c>
      <c r="O1019" s="27" t="s">
        <v>1562</v>
      </c>
      <c r="P1019" t="s">
        <v>1558</v>
      </c>
      <c r="Q1019" t="s">
        <v>1682</v>
      </c>
      <c r="R1019">
        <v>425</v>
      </c>
      <c r="S1019">
        <v>79</v>
      </c>
      <c r="T1019">
        <f>SUM(data[[#This Row],[heb]:[other]])</f>
        <v>1</v>
      </c>
      <c r="V1019" s="27" t="s">
        <v>1683</v>
      </c>
      <c r="W1019" s="27">
        <v>1</v>
      </c>
    </row>
    <row r="1020" spans="1:23" x14ac:dyDescent="0.2">
      <c r="A1020" s="1" t="s">
        <v>853</v>
      </c>
      <c r="B1020" s="1" t="s">
        <v>853</v>
      </c>
      <c r="D1020">
        <v>1</v>
      </c>
      <c r="H1020" s="8">
        <f>IFERROR(IF(SEARCH(_xlfn.UNICHAR(64335),data[[#This Row],[huntington_115_gt]])&gt;0,1,0),0)</f>
        <v>0</v>
      </c>
      <c r="I1020">
        <f>LEN(data[[#This Row],[control]])</f>
        <v>3</v>
      </c>
      <c r="J1020">
        <f>IF(data[[#This Row],[calc_ocr]]=data[[#This Row],[control]],0,1)</f>
        <v>0</v>
      </c>
      <c r="K1020" t="s">
        <v>853</v>
      </c>
      <c r="L1020" t="s">
        <v>853</v>
      </c>
      <c r="M1020">
        <v>1</v>
      </c>
      <c r="R1020">
        <v>425</v>
      </c>
      <c r="S1020">
        <v>80</v>
      </c>
      <c r="T1020">
        <f>SUM(data[[#This Row],[heb]:[other]])</f>
        <v>1</v>
      </c>
    </row>
    <row r="1021" spans="1:23" x14ac:dyDescent="0.2">
      <c r="A1021" s="1" t="s">
        <v>109</v>
      </c>
      <c r="B1021" s="1" t="s">
        <v>109</v>
      </c>
      <c r="F1021">
        <v>1</v>
      </c>
      <c r="H1021" s="8">
        <f>IFERROR(IF(SEARCH(_xlfn.UNICHAR(64335),data[[#This Row],[huntington_115_gt]])&gt;0,1,0),0)</f>
        <v>0</v>
      </c>
      <c r="I1021">
        <f>LEN(data[[#This Row],[control]])</f>
        <v>2</v>
      </c>
      <c r="J1021">
        <f>IF(data[[#This Row],[calc_ocr]]=data[[#This Row],[control]],0,1)</f>
        <v>0</v>
      </c>
      <c r="K1021" t="s">
        <v>109</v>
      </c>
      <c r="L1021" t="s">
        <v>109</v>
      </c>
      <c r="M1021">
        <v>1</v>
      </c>
      <c r="R1021">
        <v>425</v>
      </c>
      <c r="S1021">
        <v>81</v>
      </c>
      <c r="T1021">
        <f>SUM(data[[#This Row],[heb]:[other]])</f>
        <v>1</v>
      </c>
    </row>
    <row r="1022" spans="1:23" x14ac:dyDescent="0.2">
      <c r="A1022" s="1" t="s">
        <v>854</v>
      </c>
      <c r="B1022" s="1" t="s">
        <v>854</v>
      </c>
      <c r="D1022">
        <v>1</v>
      </c>
      <c r="H1022" s="8">
        <f>IFERROR(IF(SEARCH(_xlfn.UNICHAR(64335),data[[#This Row],[huntington_115_gt]])&gt;0,1,0),0)</f>
        <v>0</v>
      </c>
      <c r="I1022">
        <f>LEN(data[[#This Row],[control]])</f>
        <v>5</v>
      </c>
      <c r="J1022">
        <f>IF(data[[#This Row],[calc_ocr]]=data[[#This Row],[control]],0,1)</f>
        <v>0</v>
      </c>
      <c r="K1022" t="s">
        <v>854</v>
      </c>
      <c r="L1022" t="s">
        <v>854</v>
      </c>
      <c r="M1022">
        <v>1</v>
      </c>
      <c r="R1022">
        <v>425</v>
      </c>
      <c r="S1022">
        <v>82</v>
      </c>
      <c r="T1022">
        <f>SUM(data[[#This Row],[heb]:[other]])</f>
        <v>1</v>
      </c>
    </row>
    <row r="1023" spans="1:23" ht="25.5" x14ac:dyDescent="0.2">
      <c r="A1023" s="1" t="s">
        <v>855</v>
      </c>
      <c r="B1023" s="1" t="s">
        <v>109</v>
      </c>
      <c r="C1023" s="5" t="s">
        <v>15</v>
      </c>
      <c r="G1023">
        <v>1</v>
      </c>
      <c r="H1023" s="8">
        <f>IFERROR(IF(SEARCH(_xlfn.UNICHAR(64335),data[[#This Row],[huntington_115_gt]])&gt;0,1,0),0)</f>
        <v>0</v>
      </c>
      <c r="I1023">
        <f>LEN(data[[#This Row],[control]])</f>
        <v>4</v>
      </c>
      <c r="J1023">
        <f>IF(data[[#This Row],[calc_ocr]]=data[[#This Row],[control]],0,1)</f>
        <v>1</v>
      </c>
      <c r="K1023" t="s">
        <v>109</v>
      </c>
      <c r="L1023" t="s">
        <v>855</v>
      </c>
      <c r="M1023">
        <v>1</v>
      </c>
      <c r="N1023">
        <v>1</v>
      </c>
      <c r="O1023" s="27" t="s">
        <v>1460</v>
      </c>
      <c r="P1023" t="s">
        <v>1558</v>
      </c>
      <c r="Q1023" t="s">
        <v>1739</v>
      </c>
      <c r="R1023">
        <v>425</v>
      </c>
      <c r="S1023">
        <v>83</v>
      </c>
      <c r="T1023">
        <f>SUM(data[[#This Row],[heb]:[other]])</f>
        <v>1</v>
      </c>
      <c r="V1023" s="27" t="s">
        <v>1684</v>
      </c>
      <c r="W1023" s="27">
        <v>1</v>
      </c>
    </row>
    <row r="1024" spans="1:23" x14ac:dyDescent="0.2">
      <c r="A1024" s="1" t="s">
        <v>171</v>
      </c>
      <c r="B1024" s="1" t="s">
        <v>171</v>
      </c>
      <c r="D1024">
        <v>1</v>
      </c>
      <c r="H1024" s="8">
        <f>IFERROR(IF(SEARCH(_xlfn.UNICHAR(64335),data[[#This Row],[huntington_115_gt]])&gt;0,1,0),0)</f>
        <v>0</v>
      </c>
      <c r="I1024">
        <f>LEN(data[[#This Row],[control]])</f>
        <v>3</v>
      </c>
      <c r="J1024">
        <f>IF(data[[#This Row],[calc_ocr]]=data[[#This Row],[control]],0,1)</f>
        <v>0</v>
      </c>
      <c r="K1024" t="s">
        <v>171</v>
      </c>
      <c r="L1024" t="s">
        <v>171</v>
      </c>
      <c r="M1024">
        <v>1</v>
      </c>
      <c r="R1024">
        <v>425</v>
      </c>
      <c r="S1024">
        <v>84</v>
      </c>
      <c r="T1024">
        <f>SUM(data[[#This Row],[heb]:[other]])</f>
        <v>1</v>
      </c>
    </row>
    <row r="1025" spans="1:22" x14ac:dyDescent="0.2">
      <c r="A1025" s="1" t="s">
        <v>179</v>
      </c>
      <c r="B1025" s="1" t="s">
        <v>179</v>
      </c>
      <c r="D1025">
        <v>1</v>
      </c>
      <c r="H1025" s="8">
        <f>IFERROR(IF(SEARCH(_xlfn.UNICHAR(64335),data[[#This Row],[huntington_115_gt]])&gt;0,1,0),0)</f>
        <v>0</v>
      </c>
      <c r="I1025">
        <f>LEN(data[[#This Row],[control]])</f>
        <v>2</v>
      </c>
      <c r="J1025">
        <f>IF(data[[#This Row],[calc_ocr]]=data[[#This Row],[control]],0,1)</f>
        <v>0</v>
      </c>
      <c r="K1025" t="s">
        <v>179</v>
      </c>
      <c r="L1025" t="s">
        <v>179</v>
      </c>
      <c r="M1025">
        <v>1</v>
      </c>
      <c r="R1025">
        <v>425</v>
      </c>
      <c r="S1025">
        <v>85</v>
      </c>
      <c r="T1025">
        <f>SUM(data[[#This Row],[heb]:[other]])</f>
        <v>1</v>
      </c>
    </row>
    <row r="1026" spans="1:22" x14ac:dyDescent="0.2">
      <c r="A1026" s="1" t="s">
        <v>808</v>
      </c>
      <c r="B1026" s="1" t="s">
        <v>808</v>
      </c>
      <c r="F1026">
        <v>1</v>
      </c>
      <c r="H1026" s="8">
        <f>IFERROR(IF(SEARCH(_xlfn.UNICHAR(64335),data[[#This Row],[huntington_115_gt]])&gt;0,1,0),0)</f>
        <v>1</v>
      </c>
      <c r="I1026">
        <f>LEN(data[[#This Row],[control]])</f>
        <v>2</v>
      </c>
      <c r="J1026">
        <f>IF(data[[#This Row],[calc_ocr]]=data[[#This Row],[control]],0,1)</f>
        <v>0</v>
      </c>
      <c r="K1026" t="s">
        <v>808</v>
      </c>
      <c r="L1026" t="s">
        <v>808</v>
      </c>
      <c r="M1026">
        <v>1</v>
      </c>
      <c r="R1026">
        <v>425</v>
      </c>
      <c r="S1026">
        <v>86</v>
      </c>
      <c r="T1026">
        <f>SUM(data[[#This Row],[heb]:[other]])</f>
        <v>1</v>
      </c>
    </row>
    <row r="1027" spans="1:22" x14ac:dyDescent="0.2">
      <c r="A1027" s="1" t="s">
        <v>856</v>
      </c>
      <c r="B1027" s="1" t="s">
        <v>856</v>
      </c>
      <c r="D1027">
        <v>1</v>
      </c>
      <c r="H1027" s="8">
        <f>IFERROR(IF(SEARCH(_xlfn.UNICHAR(64335),data[[#This Row],[huntington_115_gt]])&gt;0,1,0),0)</f>
        <v>0</v>
      </c>
      <c r="I1027">
        <f>LEN(data[[#This Row],[control]])</f>
        <v>4</v>
      </c>
      <c r="J1027">
        <f>IF(data[[#This Row],[calc_ocr]]=data[[#This Row],[control]],0,1)</f>
        <v>0</v>
      </c>
      <c r="K1027" t="s">
        <v>856</v>
      </c>
      <c r="L1027" t="s">
        <v>856</v>
      </c>
      <c r="M1027">
        <v>1</v>
      </c>
      <c r="R1027">
        <v>425</v>
      </c>
      <c r="S1027">
        <v>87</v>
      </c>
      <c r="T1027">
        <f>SUM(data[[#This Row],[heb]:[other]])</f>
        <v>1</v>
      </c>
    </row>
    <row r="1028" spans="1:22" x14ac:dyDescent="0.2">
      <c r="A1028" s="1" t="s">
        <v>857</v>
      </c>
      <c r="B1028" s="1" t="s">
        <v>857</v>
      </c>
      <c r="F1028">
        <v>1</v>
      </c>
      <c r="H1028" s="8">
        <f>IFERROR(IF(SEARCH(_xlfn.UNICHAR(64335),data[[#This Row],[huntington_115_gt]])&gt;0,1,0),0)</f>
        <v>0</v>
      </c>
      <c r="I1028">
        <f>LEN(data[[#This Row],[control]])</f>
        <v>3</v>
      </c>
      <c r="J1028">
        <f>IF(data[[#This Row],[calc_ocr]]=data[[#This Row],[control]],0,1)</f>
        <v>0</v>
      </c>
      <c r="K1028" t="s">
        <v>857</v>
      </c>
      <c r="L1028" t="s">
        <v>857</v>
      </c>
      <c r="M1028">
        <v>1</v>
      </c>
      <c r="R1028">
        <v>425</v>
      </c>
      <c r="S1028">
        <v>88</v>
      </c>
      <c r="T1028">
        <f>SUM(data[[#This Row],[heb]:[other]])</f>
        <v>1</v>
      </c>
    </row>
    <row r="1029" spans="1:22" x14ac:dyDescent="0.2">
      <c r="A1029" s="1" t="s">
        <v>50</v>
      </c>
      <c r="B1029" s="1" t="s">
        <v>50</v>
      </c>
      <c r="D1029">
        <v>1</v>
      </c>
      <c r="H1029" s="8">
        <f>IFERROR(IF(SEARCH(_xlfn.UNICHAR(64335),data[[#This Row],[huntington_115_gt]])&gt;0,1,0),0)</f>
        <v>0</v>
      </c>
      <c r="I1029">
        <f>LEN(data[[#This Row],[control]])</f>
        <v>3</v>
      </c>
      <c r="J1029">
        <f>IF(data[[#This Row],[calc_ocr]]=data[[#This Row],[control]],0,1)</f>
        <v>0</v>
      </c>
      <c r="K1029" t="s">
        <v>50</v>
      </c>
      <c r="L1029" t="s">
        <v>50</v>
      </c>
      <c r="M1029">
        <v>1</v>
      </c>
      <c r="R1029">
        <v>425</v>
      </c>
      <c r="S1029">
        <v>89</v>
      </c>
      <c r="T1029">
        <f>SUM(data[[#This Row],[heb]:[other]])</f>
        <v>1</v>
      </c>
    </row>
    <row r="1030" spans="1:22" x14ac:dyDescent="0.2">
      <c r="A1030" s="1" t="s">
        <v>548</v>
      </c>
      <c r="B1030" s="1" t="s">
        <v>548</v>
      </c>
      <c r="G1030">
        <v>1</v>
      </c>
      <c r="H1030" s="8">
        <f>IFERROR(IF(SEARCH(_xlfn.UNICHAR(64335),data[[#This Row],[huntington_115_gt]])&gt;0,1,0),0)</f>
        <v>0</v>
      </c>
      <c r="I1030">
        <f>LEN(data[[#This Row],[control]])</f>
        <v>5</v>
      </c>
      <c r="J1030">
        <f>IF(data[[#This Row],[calc_ocr]]=data[[#This Row],[control]],0,1)</f>
        <v>0</v>
      </c>
      <c r="K1030" t="s">
        <v>548</v>
      </c>
      <c r="L1030" t="s">
        <v>548</v>
      </c>
      <c r="M1030">
        <v>1</v>
      </c>
      <c r="R1030">
        <v>425</v>
      </c>
      <c r="S1030">
        <v>90</v>
      </c>
      <c r="T1030">
        <f>SUM(data[[#This Row],[heb]:[other]])</f>
        <v>1</v>
      </c>
    </row>
    <row r="1031" spans="1:22" x14ac:dyDescent="0.2">
      <c r="A1031" s="1" t="s">
        <v>858</v>
      </c>
      <c r="B1031" s="1" t="s">
        <v>858</v>
      </c>
      <c r="F1031">
        <v>1</v>
      </c>
      <c r="H1031" s="8">
        <f>IFERROR(IF(SEARCH(_xlfn.UNICHAR(64335),data[[#This Row],[huntington_115_gt]])&gt;0,1,0),0)</f>
        <v>0</v>
      </c>
      <c r="I1031">
        <f>LEN(data[[#This Row],[control]])</f>
        <v>5</v>
      </c>
      <c r="J1031">
        <f>IF(data[[#This Row],[calc_ocr]]=data[[#This Row],[control]],0,1)</f>
        <v>0</v>
      </c>
      <c r="K1031" t="s">
        <v>858</v>
      </c>
      <c r="L1031" t="s">
        <v>858</v>
      </c>
      <c r="M1031">
        <v>1</v>
      </c>
      <c r="R1031">
        <v>425</v>
      </c>
      <c r="S1031">
        <v>91</v>
      </c>
      <c r="T1031">
        <f>SUM(data[[#This Row],[heb]:[other]])</f>
        <v>1</v>
      </c>
    </row>
    <row r="1032" spans="1:22" x14ac:dyDescent="0.2">
      <c r="A1032" s="1" t="s">
        <v>859</v>
      </c>
      <c r="B1032" s="1" t="s">
        <v>859</v>
      </c>
      <c r="D1032">
        <v>1</v>
      </c>
      <c r="H1032" s="8">
        <f>IFERROR(IF(SEARCH(_xlfn.UNICHAR(64335),data[[#This Row],[huntington_115_gt]])&gt;0,1,0),0)</f>
        <v>0</v>
      </c>
      <c r="I1032">
        <f>LEN(data[[#This Row],[control]])</f>
        <v>3</v>
      </c>
      <c r="J1032">
        <f>IF(data[[#This Row],[calc_ocr]]=data[[#This Row],[control]],0,1)</f>
        <v>0</v>
      </c>
      <c r="K1032" t="s">
        <v>859</v>
      </c>
      <c r="L1032" t="s">
        <v>859</v>
      </c>
      <c r="M1032">
        <v>1</v>
      </c>
      <c r="R1032">
        <v>425</v>
      </c>
      <c r="S1032">
        <v>92</v>
      </c>
      <c r="T1032">
        <f>SUM(data[[#This Row],[heb]:[other]])</f>
        <v>1</v>
      </c>
    </row>
    <row r="1033" spans="1:22" x14ac:dyDescent="0.2">
      <c r="A1033" s="1" t="s">
        <v>860</v>
      </c>
      <c r="B1033" s="1" t="s">
        <v>860</v>
      </c>
      <c r="D1033">
        <v>1</v>
      </c>
      <c r="H1033" s="8">
        <f>IFERROR(IF(SEARCH(_xlfn.UNICHAR(64335),data[[#This Row],[huntington_115_gt]])&gt;0,1,0),0)</f>
        <v>0</v>
      </c>
      <c r="I1033">
        <f>LEN(data[[#This Row],[control]])</f>
        <v>6</v>
      </c>
      <c r="J1033">
        <f>IF(data[[#This Row],[calc_ocr]]=data[[#This Row],[control]],0,1)</f>
        <v>0</v>
      </c>
      <c r="K1033" t="s">
        <v>860</v>
      </c>
      <c r="L1033" t="s">
        <v>860</v>
      </c>
      <c r="M1033">
        <v>1</v>
      </c>
      <c r="R1033">
        <v>425</v>
      </c>
      <c r="S1033">
        <v>93</v>
      </c>
      <c r="T1033">
        <f>SUM(data[[#This Row],[heb]:[other]])</f>
        <v>1</v>
      </c>
    </row>
    <row r="1034" spans="1:22" x14ac:dyDescent="0.2">
      <c r="A1034" s="1" t="s">
        <v>861</v>
      </c>
      <c r="B1034" s="1" t="s">
        <v>861</v>
      </c>
      <c r="F1034">
        <v>1</v>
      </c>
      <c r="H1034" s="8">
        <f>IFERROR(IF(SEARCH(_xlfn.UNICHAR(64335),data[[#This Row],[huntington_115_gt]])&gt;0,1,0),0)</f>
        <v>0</v>
      </c>
      <c r="I1034">
        <f>LEN(data[[#This Row],[control]])</f>
        <v>5</v>
      </c>
      <c r="J1034">
        <f>IF(data[[#This Row],[calc_ocr]]=data[[#This Row],[control]],0,1)</f>
        <v>0</v>
      </c>
      <c r="K1034" t="s">
        <v>861</v>
      </c>
      <c r="L1034" t="s">
        <v>861</v>
      </c>
      <c r="M1034">
        <v>1</v>
      </c>
      <c r="R1034">
        <v>425</v>
      </c>
      <c r="S1034">
        <v>94</v>
      </c>
      <c r="T1034">
        <f>SUM(data[[#This Row],[heb]:[other]])</f>
        <v>1</v>
      </c>
    </row>
    <row r="1035" spans="1:22" x14ac:dyDescent="0.2">
      <c r="A1035" s="1" t="s">
        <v>862</v>
      </c>
      <c r="B1035" s="1" t="s">
        <v>862</v>
      </c>
      <c r="D1035">
        <v>1</v>
      </c>
      <c r="H1035" s="8">
        <f>IFERROR(IF(SEARCH(_xlfn.UNICHAR(64335),data[[#This Row],[huntington_115_gt]])&gt;0,1,0),0)</f>
        <v>1</v>
      </c>
      <c r="I1035">
        <f>LEN(data[[#This Row],[control]])</f>
        <v>3</v>
      </c>
      <c r="J1035">
        <f>IF(data[[#This Row],[calc_ocr]]=data[[#This Row],[control]],0,1)</f>
        <v>0</v>
      </c>
      <c r="K1035" t="s">
        <v>862</v>
      </c>
      <c r="L1035" t="s">
        <v>862</v>
      </c>
      <c r="M1035">
        <v>2</v>
      </c>
      <c r="R1035">
        <v>425</v>
      </c>
      <c r="S1035">
        <v>95</v>
      </c>
      <c r="T1035">
        <f>SUM(data[[#This Row],[heb]:[other]])</f>
        <v>1</v>
      </c>
    </row>
    <row r="1036" spans="1:22" x14ac:dyDescent="0.2">
      <c r="A1036" s="1" t="s">
        <v>863</v>
      </c>
      <c r="B1036" s="1" t="s">
        <v>863</v>
      </c>
      <c r="D1036">
        <v>1</v>
      </c>
      <c r="H1036" s="8">
        <f>IFERROR(IF(SEARCH(_xlfn.UNICHAR(64335),data[[#This Row],[huntington_115_gt]])&gt;0,1,0),0)</f>
        <v>0</v>
      </c>
      <c r="I1036">
        <f>LEN(data[[#This Row],[control]])</f>
        <v>5</v>
      </c>
      <c r="J1036">
        <f>IF(data[[#This Row],[calc_ocr]]=data[[#This Row],[control]],0,1)</f>
        <v>0</v>
      </c>
      <c r="K1036" t="s">
        <v>863</v>
      </c>
      <c r="L1036" t="s">
        <v>863</v>
      </c>
      <c r="M1036">
        <v>1</v>
      </c>
      <c r="R1036">
        <v>425</v>
      </c>
      <c r="S1036">
        <v>96</v>
      </c>
      <c r="T1036">
        <f>SUM(data[[#This Row],[heb]:[other]])</f>
        <v>1</v>
      </c>
    </row>
    <row r="1037" spans="1:22" x14ac:dyDescent="0.2">
      <c r="A1037" s="1" t="s">
        <v>79</v>
      </c>
      <c r="B1037" s="1" t="s">
        <v>79</v>
      </c>
      <c r="F1037">
        <v>1</v>
      </c>
      <c r="H1037" s="8">
        <f>IFERROR(IF(SEARCH(_xlfn.UNICHAR(64335),data[[#This Row],[huntington_115_gt]])&gt;0,1,0),0)</f>
        <v>0</v>
      </c>
      <c r="I1037">
        <f>LEN(data[[#This Row],[control]])</f>
        <v>2</v>
      </c>
      <c r="J1037">
        <f>IF(data[[#This Row],[calc_ocr]]=data[[#This Row],[control]],0,1)</f>
        <v>0</v>
      </c>
      <c r="K1037" t="s">
        <v>79</v>
      </c>
      <c r="L1037" t="s">
        <v>79</v>
      </c>
      <c r="M1037">
        <v>1</v>
      </c>
      <c r="R1037">
        <v>425</v>
      </c>
      <c r="S1037">
        <v>97</v>
      </c>
      <c r="T1037">
        <f>SUM(data[[#This Row],[heb]:[other]])</f>
        <v>1</v>
      </c>
    </row>
    <row r="1038" spans="1:22" x14ac:dyDescent="0.2">
      <c r="A1038" s="1" t="s">
        <v>293</v>
      </c>
      <c r="B1038" s="1" t="s">
        <v>293</v>
      </c>
      <c r="D1038">
        <v>1</v>
      </c>
      <c r="H1038" s="8">
        <f>IFERROR(IF(SEARCH(_xlfn.UNICHAR(64335),data[[#This Row],[huntington_115_gt]])&gt;0,1,0),0)</f>
        <v>1</v>
      </c>
      <c r="I1038">
        <f>LEN(data[[#This Row],[control]])</f>
        <v>4</v>
      </c>
      <c r="J1038">
        <f>IF(data[[#This Row],[calc_ocr]]=data[[#This Row],[control]],0,1)</f>
        <v>0</v>
      </c>
      <c r="K1038" t="s">
        <v>293</v>
      </c>
      <c r="L1038" t="s">
        <v>293</v>
      </c>
      <c r="M1038">
        <v>1</v>
      </c>
      <c r="R1038">
        <v>425</v>
      </c>
      <c r="S1038">
        <v>98</v>
      </c>
      <c r="T1038">
        <f>SUM(data[[#This Row],[heb]:[other]])</f>
        <v>1</v>
      </c>
    </row>
    <row r="1039" spans="1:22" x14ac:dyDescent="0.2">
      <c r="A1039" s="1" t="s">
        <v>864</v>
      </c>
      <c r="B1039" s="1" t="s">
        <v>864</v>
      </c>
      <c r="D1039">
        <v>1</v>
      </c>
      <c r="H1039" s="8">
        <f>IFERROR(IF(SEARCH(_xlfn.UNICHAR(64335),data[[#This Row],[huntington_115_gt]])&gt;0,1,0),0)</f>
        <v>0</v>
      </c>
      <c r="I1039">
        <f>LEN(data[[#This Row],[control]])</f>
        <v>3</v>
      </c>
      <c r="J1039">
        <f>IF(data[[#This Row],[calc_ocr]]=data[[#This Row],[control]],0,1)</f>
        <v>0</v>
      </c>
      <c r="K1039" t="s">
        <v>864</v>
      </c>
      <c r="L1039" t="s">
        <v>864</v>
      </c>
      <c r="M1039">
        <v>1</v>
      </c>
      <c r="R1039">
        <v>425</v>
      </c>
      <c r="S1039">
        <v>99</v>
      </c>
      <c r="T1039">
        <f>SUM(data[[#This Row],[heb]:[other]])</f>
        <v>1</v>
      </c>
    </row>
    <row r="1040" spans="1:22" ht="63.75" x14ac:dyDescent="0.2">
      <c r="A1040" s="1" t="s">
        <v>1343</v>
      </c>
      <c r="B1040" s="1" t="s">
        <v>865</v>
      </c>
      <c r="C1040" s="6" t="s">
        <v>49</v>
      </c>
      <c r="D1040">
        <v>1</v>
      </c>
      <c r="H1040" s="8">
        <f>IFERROR(IF(SEARCH(_xlfn.UNICHAR(64335),data[[#This Row],[huntington_115_gt]])&gt;0,1,0),0)</f>
        <v>0</v>
      </c>
      <c r="I1040">
        <f>LEN(data[[#This Row],[control]])</f>
        <v>9</v>
      </c>
      <c r="J1040">
        <f>IF(data[[#This Row],[calc_ocr]]=data[[#This Row],[control]],0,1)</f>
        <v>1</v>
      </c>
      <c r="K1040" t="s">
        <v>865</v>
      </c>
      <c r="L1040" t="s">
        <v>1343</v>
      </c>
      <c r="M1040">
        <v>2</v>
      </c>
      <c r="N1040">
        <v>2</v>
      </c>
      <c r="O1040" s="27" t="s">
        <v>1562</v>
      </c>
      <c r="P1040" t="s">
        <v>1695</v>
      </c>
      <c r="Q1040" t="s">
        <v>1686</v>
      </c>
      <c r="R1040">
        <v>425</v>
      </c>
      <c r="S1040">
        <v>100</v>
      </c>
      <c r="T1040">
        <f>SUM(data[[#This Row],[heb]:[other]])</f>
        <v>1</v>
      </c>
      <c r="V1040" s="32" t="s">
        <v>1685</v>
      </c>
    </row>
    <row r="1041" spans="1:20" x14ac:dyDescent="0.2">
      <c r="A1041" s="1" t="s">
        <v>789</v>
      </c>
      <c r="B1041" s="1" t="s">
        <v>789</v>
      </c>
      <c r="F1041">
        <v>1</v>
      </c>
      <c r="H1041" s="8">
        <f>IFERROR(IF(SEARCH(_xlfn.UNICHAR(64335),data[[#This Row],[huntington_115_gt]])&gt;0,1,0),0)</f>
        <v>0</v>
      </c>
      <c r="I1041">
        <f>LEN(data[[#This Row],[control]])</f>
        <v>5</v>
      </c>
      <c r="J1041">
        <f>IF(data[[#This Row],[calc_ocr]]=data[[#This Row],[control]],0,1)</f>
        <v>0</v>
      </c>
      <c r="K1041" t="s">
        <v>789</v>
      </c>
      <c r="L1041" t="s">
        <v>789</v>
      </c>
      <c r="M1041">
        <v>1</v>
      </c>
      <c r="R1041">
        <v>425</v>
      </c>
      <c r="S1041">
        <v>101</v>
      </c>
      <c r="T1041">
        <f>SUM(data[[#This Row],[heb]:[other]])</f>
        <v>1</v>
      </c>
    </row>
    <row r="1042" spans="1:20" x14ac:dyDescent="0.2">
      <c r="A1042" s="1" t="s">
        <v>48</v>
      </c>
      <c r="B1042" s="1" t="s">
        <v>48</v>
      </c>
      <c r="F1042">
        <v>1</v>
      </c>
      <c r="H1042" s="8">
        <f>IFERROR(IF(SEARCH(_xlfn.UNICHAR(64335),data[[#This Row],[huntington_115_gt]])&gt;0,1,0),0)</f>
        <v>0</v>
      </c>
      <c r="I1042">
        <f>LEN(data[[#This Row],[control]])</f>
        <v>2</v>
      </c>
      <c r="J1042">
        <f>IF(data[[#This Row],[calc_ocr]]=data[[#This Row],[control]],0,1)</f>
        <v>0</v>
      </c>
      <c r="K1042" t="s">
        <v>48</v>
      </c>
      <c r="L1042" t="s">
        <v>48</v>
      </c>
      <c r="M1042">
        <v>1</v>
      </c>
      <c r="R1042">
        <v>425</v>
      </c>
      <c r="S1042">
        <v>102</v>
      </c>
      <c r="T1042">
        <f>SUM(data[[#This Row],[heb]:[other]])</f>
        <v>1</v>
      </c>
    </row>
    <row r="1043" spans="1:20" x14ac:dyDescent="0.2">
      <c r="A1043" s="1" t="s">
        <v>50</v>
      </c>
      <c r="B1043" s="1" t="s">
        <v>50</v>
      </c>
      <c r="D1043">
        <v>1</v>
      </c>
      <c r="H1043" s="8">
        <f>IFERROR(IF(SEARCH(_xlfn.UNICHAR(64335),data[[#This Row],[huntington_115_gt]])&gt;0,1,0),0)</f>
        <v>0</v>
      </c>
      <c r="I1043">
        <f>LEN(data[[#This Row],[control]])</f>
        <v>3</v>
      </c>
      <c r="J1043">
        <f>IF(data[[#This Row],[calc_ocr]]=data[[#This Row],[control]],0,1)</f>
        <v>0</v>
      </c>
      <c r="K1043" t="s">
        <v>50</v>
      </c>
      <c r="L1043" t="s">
        <v>50</v>
      </c>
      <c r="M1043">
        <v>1</v>
      </c>
      <c r="R1043">
        <v>425</v>
      </c>
      <c r="S1043">
        <v>103</v>
      </c>
      <c r="T1043">
        <f>SUM(data[[#This Row],[heb]:[other]])</f>
        <v>1</v>
      </c>
    </row>
    <row r="1044" spans="1:20" x14ac:dyDescent="0.2">
      <c r="A1044" s="1" t="s">
        <v>866</v>
      </c>
      <c r="B1044" s="1" t="s">
        <v>866</v>
      </c>
      <c r="D1044">
        <v>1</v>
      </c>
      <c r="H1044" s="8">
        <f>IFERROR(IF(SEARCH(_xlfn.UNICHAR(64335),data[[#This Row],[huntington_115_gt]])&gt;0,1,0),0)</f>
        <v>0</v>
      </c>
      <c r="I1044">
        <f>LEN(data[[#This Row],[control]])</f>
        <v>5</v>
      </c>
      <c r="J1044">
        <f>IF(data[[#This Row],[calc_ocr]]=data[[#This Row],[control]],0,1)</f>
        <v>0</v>
      </c>
      <c r="K1044" t="s">
        <v>866</v>
      </c>
      <c r="L1044" t="s">
        <v>866</v>
      </c>
      <c r="M1044">
        <v>1</v>
      </c>
      <c r="R1044">
        <v>425</v>
      </c>
      <c r="S1044">
        <v>104</v>
      </c>
      <c r="T1044">
        <f>SUM(data[[#This Row],[heb]:[other]])</f>
        <v>1</v>
      </c>
    </row>
    <row r="1045" spans="1:20" x14ac:dyDescent="0.2">
      <c r="A1045" s="1" t="s">
        <v>54</v>
      </c>
      <c r="B1045" s="1" t="s">
        <v>54</v>
      </c>
      <c r="G1045">
        <v>1</v>
      </c>
      <c r="H1045" s="8">
        <f>IFERROR(IF(SEARCH(_xlfn.UNICHAR(64335),data[[#This Row],[huntington_115_gt]])&gt;0,1,0),0)</f>
        <v>0</v>
      </c>
      <c r="I1045">
        <f>LEN(data[[#This Row],[control]])</f>
        <v>4</v>
      </c>
      <c r="J1045">
        <f>IF(data[[#This Row],[calc_ocr]]=data[[#This Row],[control]],0,1)</f>
        <v>0</v>
      </c>
      <c r="K1045" t="s">
        <v>54</v>
      </c>
      <c r="L1045" t="s">
        <v>54</v>
      </c>
      <c r="M1045">
        <v>1</v>
      </c>
      <c r="R1045">
        <v>425</v>
      </c>
      <c r="S1045">
        <v>105</v>
      </c>
      <c r="T1045">
        <f>SUM(data[[#This Row],[heb]:[other]])</f>
        <v>1</v>
      </c>
    </row>
    <row r="1046" spans="1:20" x14ac:dyDescent="0.2">
      <c r="A1046" s="1" t="s">
        <v>867</v>
      </c>
      <c r="B1046" s="1" t="s">
        <v>868</v>
      </c>
      <c r="C1046" s="2" t="s">
        <v>5</v>
      </c>
      <c r="E1046">
        <v>1</v>
      </c>
      <c r="H1046" s="8">
        <f>IFERROR(IF(SEARCH(_xlfn.UNICHAR(64335),data[[#This Row],[huntington_115_gt]])&gt;0,1,0),0)</f>
        <v>0</v>
      </c>
      <c r="I1046">
        <f>LEN(data[[#This Row],[control]])</f>
        <v>5</v>
      </c>
      <c r="J1046">
        <f>IF(data[[#This Row],[calc_ocr]]=data[[#This Row],[control]],0,1)</f>
        <v>0</v>
      </c>
      <c r="K1046" t="s">
        <v>868</v>
      </c>
      <c r="L1046" t="s">
        <v>868</v>
      </c>
      <c r="M1046">
        <v>1</v>
      </c>
      <c r="R1046">
        <v>425</v>
      </c>
      <c r="S1046">
        <v>106</v>
      </c>
      <c r="T1046">
        <f>SUM(data[[#This Row],[heb]:[other]])</f>
        <v>1</v>
      </c>
    </row>
    <row r="1047" spans="1:20" x14ac:dyDescent="0.2">
      <c r="A1047" s="1" t="s">
        <v>2</v>
      </c>
      <c r="B1047" s="1" t="s">
        <v>2</v>
      </c>
      <c r="F1047">
        <v>1</v>
      </c>
      <c r="H1047" s="8">
        <f>IFERROR(IF(SEARCH(_xlfn.UNICHAR(64335),data[[#This Row],[huntington_115_gt]])&gt;0,1,0),0)</f>
        <v>1</v>
      </c>
      <c r="I1047">
        <f>LEN(data[[#This Row],[control]])</f>
        <v>1</v>
      </c>
      <c r="J1047">
        <f>IF(data[[#This Row],[calc_ocr]]=data[[#This Row],[control]],0,1)</f>
        <v>0</v>
      </c>
      <c r="K1047" t="s">
        <v>2</v>
      </c>
      <c r="L1047" t="s">
        <v>2</v>
      </c>
      <c r="M1047">
        <v>1</v>
      </c>
      <c r="R1047">
        <v>425</v>
      </c>
      <c r="S1047">
        <v>107</v>
      </c>
      <c r="T1047">
        <f>SUM(data[[#This Row],[heb]:[other]])</f>
        <v>1</v>
      </c>
    </row>
    <row r="1048" spans="1:20" x14ac:dyDescent="0.2">
      <c r="A1048" s="1" t="s">
        <v>835</v>
      </c>
      <c r="B1048" s="1" t="s">
        <v>835</v>
      </c>
      <c r="E1048">
        <v>1</v>
      </c>
      <c r="H1048" s="8">
        <f>IFERROR(IF(SEARCH(_xlfn.UNICHAR(64335),data[[#This Row],[huntington_115_gt]])&gt;0,1,0),0)</f>
        <v>0</v>
      </c>
      <c r="I1048">
        <f>LEN(data[[#This Row],[control]])</f>
        <v>4</v>
      </c>
      <c r="J1048">
        <f>IF(data[[#This Row],[calc_ocr]]=data[[#This Row],[control]],0,1)</f>
        <v>0</v>
      </c>
      <c r="K1048" t="s">
        <v>835</v>
      </c>
      <c r="L1048" t="s">
        <v>835</v>
      </c>
      <c r="M1048">
        <v>1</v>
      </c>
      <c r="R1048">
        <v>425</v>
      </c>
      <c r="S1048">
        <v>108</v>
      </c>
      <c r="T1048">
        <f>SUM(data[[#This Row],[heb]:[other]])</f>
        <v>1</v>
      </c>
    </row>
    <row r="1049" spans="1:20" x14ac:dyDescent="0.2">
      <c r="A1049" s="1" t="s">
        <v>869</v>
      </c>
      <c r="B1049" s="1" t="s">
        <v>869</v>
      </c>
      <c r="F1049">
        <v>1</v>
      </c>
      <c r="H1049" s="8">
        <f>IFERROR(IF(SEARCH(_xlfn.UNICHAR(64335),data[[#This Row],[huntington_115_gt]])&gt;0,1,0),0)</f>
        <v>0</v>
      </c>
      <c r="I1049">
        <f>LEN(data[[#This Row],[control]])</f>
        <v>2</v>
      </c>
      <c r="J1049">
        <f>IF(data[[#This Row],[calc_ocr]]=data[[#This Row],[control]],0,1)</f>
        <v>0</v>
      </c>
      <c r="K1049" t="s">
        <v>869</v>
      </c>
      <c r="L1049" t="s">
        <v>869</v>
      </c>
      <c r="M1049">
        <v>1</v>
      </c>
      <c r="R1049">
        <v>425</v>
      </c>
      <c r="S1049">
        <v>109</v>
      </c>
      <c r="T1049">
        <f>SUM(data[[#This Row],[heb]:[other]])</f>
        <v>1</v>
      </c>
    </row>
    <row r="1050" spans="1:20" x14ac:dyDescent="0.2">
      <c r="A1050" s="1" t="s">
        <v>617</v>
      </c>
      <c r="B1050" s="1" t="s">
        <v>617</v>
      </c>
      <c r="D1050">
        <v>1</v>
      </c>
      <c r="H1050" s="8">
        <f>IFERROR(IF(SEARCH(_xlfn.UNICHAR(64335),data[[#This Row],[huntington_115_gt]])&gt;0,1,0),0)</f>
        <v>0</v>
      </c>
      <c r="I1050">
        <f>LEN(data[[#This Row],[control]])</f>
        <v>4</v>
      </c>
      <c r="J1050">
        <f>IF(data[[#This Row],[calc_ocr]]=data[[#This Row],[control]],0,1)</f>
        <v>0</v>
      </c>
      <c r="K1050" t="s">
        <v>617</v>
      </c>
      <c r="L1050" t="s">
        <v>617</v>
      </c>
      <c r="M1050">
        <v>1</v>
      </c>
      <c r="R1050">
        <v>425</v>
      </c>
      <c r="S1050">
        <v>110</v>
      </c>
      <c r="T1050">
        <f>SUM(data[[#This Row],[heb]:[other]])</f>
        <v>1</v>
      </c>
    </row>
    <row r="1051" spans="1:20" x14ac:dyDescent="0.2">
      <c r="A1051" s="1" t="s">
        <v>870</v>
      </c>
      <c r="B1051" s="1" t="s">
        <v>870</v>
      </c>
      <c r="D1051">
        <v>1</v>
      </c>
      <c r="H1051" s="8">
        <f>IFERROR(IF(SEARCH(_xlfn.UNICHAR(64335),data[[#This Row],[huntington_115_gt]])&gt;0,1,0),0)</f>
        <v>0</v>
      </c>
      <c r="I1051">
        <f>LEN(data[[#This Row],[control]])</f>
        <v>6</v>
      </c>
      <c r="J1051">
        <f>IF(data[[#This Row],[calc_ocr]]=data[[#This Row],[control]],0,1)</f>
        <v>0</v>
      </c>
      <c r="K1051" t="s">
        <v>870</v>
      </c>
      <c r="L1051" t="s">
        <v>870</v>
      </c>
      <c r="M1051">
        <v>1</v>
      </c>
      <c r="R1051">
        <v>425</v>
      </c>
      <c r="S1051">
        <v>111</v>
      </c>
      <c r="T1051">
        <f>SUM(data[[#This Row],[heb]:[other]])</f>
        <v>1</v>
      </c>
    </row>
    <row r="1052" spans="1:20" x14ac:dyDescent="0.2">
      <c r="A1052" s="1" t="s">
        <v>871</v>
      </c>
      <c r="B1052" s="1" t="s">
        <v>871</v>
      </c>
      <c r="D1052">
        <v>1</v>
      </c>
      <c r="H1052" s="8">
        <f>IFERROR(IF(SEARCH(_xlfn.UNICHAR(64335),data[[#This Row],[huntington_115_gt]])&gt;0,1,0),0)</f>
        <v>0</v>
      </c>
      <c r="I1052">
        <f>LEN(data[[#This Row],[control]])</f>
        <v>6</v>
      </c>
      <c r="J1052">
        <f>IF(data[[#This Row],[calc_ocr]]=data[[#This Row],[control]],0,1)</f>
        <v>0</v>
      </c>
      <c r="K1052" t="s">
        <v>871</v>
      </c>
      <c r="L1052" t="s">
        <v>871</v>
      </c>
      <c r="M1052">
        <v>1</v>
      </c>
      <c r="R1052">
        <v>425</v>
      </c>
      <c r="S1052">
        <v>112</v>
      </c>
      <c r="T1052">
        <f>SUM(data[[#This Row],[heb]:[other]])</f>
        <v>1</v>
      </c>
    </row>
    <row r="1053" spans="1:20" x14ac:dyDescent="0.2">
      <c r="A1053" s="1" t="s">
        <v>561</v>
      </c>
      <c r="B1053" s="1" t="s">
        <v>561</v>
      </c>
      <c r="D1053">
        <v>1</v>
      </c>
      <c r="H1053" s="8">
        <f>IFERROR(IF(SEARCH(_xlfn.UNICHAR(64335),data[[#This Row],[huntington_115_gt]])&gt;0,1,0),0)</f>
        <v>0</v>
      </c>
      <c r="I1053">
        <f>LEN(data[[#This Row],[control]])</f>
        <v>3</v>
      </c>
      <c r="J1053">
        <f>IF(data[[#This Row],[calc_ocr]]=data[[#This Row],[control]],0,1)</f>
        <v>0</v>
      </c>
      <c r="K1053" t="s">
        <v>561</v>
      </c>
      <c r="L1053" t="s">
        <v>561</v>
      </c>
      <c r="M1053">
        <v>1</v>
      </c>
      <c r="R1053">
        <v>425</v>
      </c>
      <c r="S1053">
        <v>113</v>
      </c>
      <c r="T1053">
        <f>SUM(data[[#This Row],[heb]:[other]])</f>
        <v>1</v>
      </c>
    </row>
    <row r="1054" spans="1:20" x14ac:dyDescent="0.2">
      <c r="A1054" s="1" t="s">
        <v>872</v>
      </c>
      <c r="B1054" s="1" t="s">
        <v>872</v>
      </c>
      <c r="D1054">
        <v>1</v>
      </c>
      <c r="H1054" s="8">
        <f>IFERROR(IF(SEARCH(_xlfn.UNICHAR(64335),data[[#This Row],[huntington_115_gt]])&gt;0,1,0),0)</f>
        <v>0</v>
      </c>
      <c r="I1054">
        <f>LEN(data[[#This Row],[control]])</f>
        <v>3</v>
      </c>
      <c r="J1054">
        <f>IF(data[[#This Row],[calc_ocr]]=data[[#This Row],[control]],0,1)</f>
        <v>0</v>
      </c>
      <c r="K1054" t="s">
        <v>872</v>
      </c>
      <c r="L1054" t="s">
        <v>872</v>
      </c>
      <c r="M1054">
        <v>1</v>
      </c>
      <c r="R1054">
        <v>425</v>
      </c>
      <c r="S1054">
        <v>114</v>
      </c>
      <c r="T1054">
        <f>SUM(data[[#This Row],[heb]:[other]])</f>
        <v>1</v>
      </c>
    </row>
    <row r="1055" spans="1:20" x14ac:dyDescent="0.2">
      <c r="A1055" s="1" t="s">
        <v>873</v>
      </c>
      <c r="B1055" s="1" t="s">
        <v>873</v>
      </c>
      <c r="D1055">
        <v>1</v>
      </c>
      <c r="H1055" s="8">
        <f>IFERROR(IF(SEARCH(_xlfn.UNICHAR(64335),data[[#This Row],[huntington_115_gt]])&gt;0,1,0),0)</f>
        <v>0</v>
      </c>
      <c r="I1055">
        <f>LEN(data[[#This Row],[control]])</f>
        <v>4</v>
      </c>
      <c r="J1055">
        <f>IF(data[[#This Row],[calc_ocr]]=data[[#This Row],[control]],0,1)</f>
        <v>0</v>
      </c>
      <c r="K1055" t="s">
        <v>873</v>
      </c>
      <c r="L1055" t="s">
        <v>873</v>
      </c>
      <c r="M1055">
        <v>1</v>
      </c>
      <c r="R1055">
        <v>425</v>
      </c>
      <c r="S1055">
        <v>115</v>
      </c>
      <c r="T1055">
        <f>SUM(data[[#This Row],[heb]:[other]])</f>
        <v>1</v>
      </c>
    </row>
    <row r="1056" spans="1:20" x14ac:dyDescent="0.2">
      <c r="A1056" s="1" t="s">
        <v>871</v>
      </c>
      <c r="B1056" s="1" t="s">
        <v>871</v>
      </c>
      <c r="D1056">
        <v>1</v>
      </c>
      <c r="H1056" s="8">
        <f>IFERROR(IF(SEARCH(_xlfn.UNICHAR(64335),data[[#This Row],[huntington_115_gt]])&gt;0,1,0),0)</f>
        <v>0</v>
      </c>
      <c r="I1056">
        <f>LEN(data[[#This Row],[control]])</f>
        <v>6</v>
      </c>
      <c r="J1056">
        <f>IF(data[[#This Row],[calc_ocr]]=data[[#This Row],[control]],0,1)</f>
        <v>0</v>
      </c>
      <c r="K1056" t="s">
        <v>871</v>
      </c>
      <c r="L1056" t="s">
        <v>871</v>
      </c>
      <c r="M1056">
        <v>1</v>
      </c>
      <c r="R1056">
        <v>425</v>
      </c>
      <c r="S1056">
        <v>116</v>
      </c>
      <c r="T1056">
        <f>SUM(data[[#This Row],[heb]:[other]])</f>
        <v>1</v>
      </c>
    </row>
    <row r="1057" spans="1:22" x14ac:dyDescent="0.2">
      <c r="A1057" s="1" t="s">
        <v>869</v>
      </c>
      <c r="B1057" s="1" t="s">
        <v>869</v>
      </c>
      <c r="F1057">
        <v>1</v>
      </c>
      <c r="H1057" s="8">
        <f>IFERROR(IF(SEARCH(_xlfn.UNICHAR(64335),data[[#This Row],[huntington_115_gt]])&gt;0,1,0),0)</f>
        <v>0</v>
      </c>
      <c r="I1057">
        <f>LEN(data[[#This Row],[control]])</f>
        <v>2</v>
      </c>
      <c r="J1057">
        <f>IF(data[[#This Row],[calc_ocr]]=data[[#This Row],[control]],0,1)</f>
        <v>0</v>
      </c>
      <c r="K1057" t="s">
        <v>869</v>
      </c>
      <c r="L1057" t="s">
        <v>869</v>
      </c>
      <c r="M1057">
        <v>1</v>
      </c>
      <c r="R1057">
        <v>425</v>
      </c>
      <c r="S1057">
        <v>117</v>
      </c>
      <c r="T1057">
        <f>SUM(data[[#This Row],[heb]:[other]])</f>
        <v>1</v>
      </c>
    </row>
    <row r="1058" spans="1:22" x14ac:dyDescent="0.2">
      <c r="A1058" s="1" t="s">
        <v>50</v>
      </c>
      <c r="B1058" s="1" t="s">
        <v>50</v>
      </c>
      <c r="D1058">
        <v>1</v>
      </c>
      <c r="H1058" s="8">
        <f>IFERROR(IF(SEARCH(_xlfn.UNICHAR(64335),data[[#This Row],[huntington_115_gt]])&gt;0,1,0),0)</f>
        <v>0</v>
      </c>
      <c r="I1058">
        <f>LEN(data[[#This Row],[control]])</f>
        <v>3</v>
      </c>
      <c r="J1058">
        <f>IF(data[[#This Row],[calc_ocr]]=data[[#This Row],[control]],0,1)</f>
        <v>0</v>
      </c>
      <c r="K1058" t="s">
        <v>50</v>
      </c>
      <c r="L1058" t="s">
        <v>50</v>
      </c>
      <c r="M1058">
        <v>1</v>
      </c>
      <c r="R1058">
        <v>425</v>
      </c>
      <c r="S1058">
        <v>118</v>
      </c>
      <c r="T1058">
        <f>SUM(data[[#This Row],[heb]:[other]])</f>
        <v>1</v>
      </c>
    </row>
    <row r="1059" spans="1:22" x14ac:dyDescent="0.2">
      <c r="A1059" s="1" t="s">
        <v>874</v>
      </c>
      <c r="B1059" s="1" t="s">
        <v>874</v>
      </c>
      <c r="D1059">
        <v>1</v>
      </c>
      <c r="H1059" s="8">
        <f>IFERROR(IF(SEARCH(_xlfn.UNICHAR(64335),data[[#This Row],[huntington_115_gt]])&gt;0,1,0),0)</f>
        <v>0</v>
      </c>
      <c r="I1059">
        <f>LEN(data[[#This Row],[control]])</f>
        <v>5</v>
      </c>
      <c r="J1059">
        <f>IF(data[[#This Row],[calc_ocr]]=data[[#This Row],[control]],0,1)</f>
        <v>0</v>
      </c>
      <c r="K1059" t="s">
        <v>874</v>
      </c>
      <c r="L1059" t="s">
        <v>874</v>
      </c>
      <c r="M1059">
        <v>1</v>
      </c>
      <c r="R1059">
        <v>425</v>
      </c>
      <c r="S1059">
        <v>119</v>
      </c>
      <c r="T1059">
        <f>SUM(data[[#This Row],[heb]:[other]])</f>
        <v>1</v>
      </c>
    </row>
    <row r="1060" spans="1:22" x14ac:dyDescent="0.2">
      <c r="A1060" s="1" t="s">
        <v>875</v>
      </c>
      <c r="B1060" s="1" t="s">
        <v>875</v>
      </c>
      <c r="D1060">
        <v>1</v>
      </c>
      <c r="H1060" s="8">
        <f>IFERROR(IF(SEARCH(_xlfn.UNICHAR(64335),data[[#This Row],[huntington_115_gt]])&gt;0,1,0),0)</f>
        <v>0</v>
      </c>
      <c r="I1060">
        <f>LEN(data[[#This Row],[control]])</f>
        <v>6</v>
      </c>
      <c r="J1060">
        <f>IF(data[[#This Row],[calc_ocr]]=data[[#This Row],[control]],0,1)</f>
        <v>0</v>
      </c>
      <c r="K1060" t="s">
        <v>875</v>
      </c>
      <c r="L1060" t="s">
        <v>875</v>
      </c>
      <c r="M1060">
        <v>1</v>
      </c>
      <c r="R1060">
        <v>425</v>
      </c>
      <c r="S1060">
        <v>120</v>
      </c>
      <c r="T1060">
        <f>SUM(data[[#This Row],[heb]:[other]])</f>
        <v>1</v>
      </c>
    </row>
    <row r="1061" spans="1:22" x14ac:dyDescent="0.2">
      <c r="A1061" s="1" t="s">
        <v>561</v>
      </c>
      <c r="B1061" s="1" t="s">
        <v>561</v>
      </c>
      <c r="D1061">
        <v>1</v>
      </c>
      <c r="H1061" s="8">
        <f>IFERROR(IF(SEARCH(_xlfn.UNICHAR(64335),data[[#This Row],[huntington_115_gt]])&gt;0,1,0),0)</f>
        <v>0</v>
      </c>
      <c r="I1061">
        <f>LEN(data[[#This Row],[control]])</f>
        <v>3</v>
      </c>
      <c r="J1061">
        <f>IF(data[[#This Row],[calc_ocr]]=data[[#This Row],[control]],0,1)</f>
        <v>0</v>
      </c>
      <c r="K1061" t="s">
        <v>561</v>
      </c>
      <c r="L1061" t="s">
        <v>561</v>
      </c>
      <c r="M1061">
        <v>1</v>
      </c>
      <c r="R1061">
        <v>425</v>
      </c>
      <c r="S1061">
        <v>121</v>
      </c>
      <c r="T1061">
        <f>SUM(data[[#This Row],[heb]:[other]])</f>
        <v>1</v>
      </c>
    </row>
    <row r="1062" spans="1:22" x14ac:dyDescent="0.2">
      <c r="A1062" s="1" t="s">
        <v>872</v>
      </c>
      <c r="B1062" s="1" t="s">
        <v>872</v>
      </c>
      <c r="D1062">
        <v>1</v>
      </c>
      <c r="H1062" s="8">
        <f>IFERROR(IF(SEARCH(_xlfn.UNICHAR(64335),data[[#This Row],[huntington_115_gt]])&gt;0,1,0),0)</f>
        <v>0</v>
      </c>
      <c r="I1062">
        <f>LEN(data[[#This Row],[control]])</f>
        <v>3</v>
      </c>
      <c r="J1062">
        <f>IF(data[[#This Row],[calc_ocr]]=data[[#This Row],[control]],0,1)</f>
        <v>0</v>
      </c>
      <c r="K1062" t="s">
        <v>872</v>
      </c>
      <c r="L1062" t="s">
        <v>872</v>
      </c>
      <c r="M1062">
        <v>1</v>
      </c>
      <c r="R1062">
        <v>425</v>
      </c>
      <c r="S1062">
        <v>122</v>
      </c>
      <c r="T1062">
        <f>SUM(data[[#This Row],[heb]:[other]])</f>
        <v>1</v>
      </c>
    </row>
    <row r="1063" spans="1:22" x14ac:dyDescent="0.2">
      <c r="A1063" s="1" t="s">
        <v>171</v>
      </c>
      <c r="B1063" s="1" t="s">
        <v>171</v>
      </c>
      <c r="D1063">
        <v>1</v>
      </c>
      <c r="H1063" s="8">
        <f>IFERROR(IF(SEARCH(_xlfn.UNICHAR(64335),data[[#This Row],[huntington_115_gt]])&gt;0,1,0),0)</f>
        <v>0</v>
      </c>
      <c r="I1063">
        <f>LEN(data[[#This Row],[control]])</f>
        <v>3</v>
      </c>
      <c r="J1063">
        <f>IF(data[[#This Row],[calc_ocr]]=data[[#This Row],[control]],0,1)</f>
        <v>0</v>
      </c>
      <c r="K1063" t="s">
        <v>171</v>
      </c>
      <c r="L1063" t="s">
        <v>171</v>
      </c>
      <c r="M1063">
        <v>1</v>
      </c>
      <c r="R1063">
        <v>425</v>
      </c>
      <c r="S1063">
        <v>123</v>
      </c>
      <c r="T1063">
        <f>SUM(data[[#This Row],[heb]:[other]])</f>
        <v>1</v>
      </c>
    </row>
    <row r="1064" spans="1:22" x14ac:dyDescent="0.2">
      <c r="A1064" s="1" t="s">
        <v>876</v>
      </c>
      <c r="B1064" s="1" t="s">
        <v>875</v>
      </c>
      <c r="D1064">
        <v>1</v>
      </c>
      <c r="H1064" s="8">
        <f>IFERROR(IF(SEARCH(_xlfn.UNICHAR(64335),data[[#This Row],[huntington_115_gt]])&gt;0,1,0),0)</f>
        <v>0</v>
      </c>
      <c r="I1064">
        <f>LEN(data[[#This Row],[control]])</f>
        <v>6</v>
      </c>
      <c r="J1064">
        <f>IF(data[[#This Row],[calc_ocr]]=data[[#This Row],[control]],0,1)</f>
        <v>0</v>
      </c>
      <c r="K1064" t="s">
        <v>875</v>
      </c>
      <c r="L1064" t="s">
        <v>875</v>
      </c>
      <c r="M1064">
        <v>1</v>
      </c>
      <c r="R1064">
        <v>425</v>
      </c>
      <c r="S1064">
        <v>124</v>
      </c>
      <c r="T1064">
        <f>SUM(data[[#This Row],[heb]:[other]])</f>
        <v>1</v>
      </c>
    </row>
    <row r="1065" spans="1:22" x14ac:dyDescent="0.2">
      <c r="A1065" s="1" t="s">
        <v>237</v>
      </c>
      <c r="B1065" s="1" t="s">
        <v>237</v>
      </c>
      <c r="E1065">
        <v>1</v>
      </c>
      <c r="H1065" s="8">
        <f>IFERROR(IF(SEARCH(_xlfn.UNICHAR(64335),data[[#This Row],[huntington_115_gt]])&gt;0,1,0),0)</f>
        <v>1</v>
      </c>
      <c r="I1065">
        <f>LEN(data[[#This Row],[control]])</f>
        <v>2</v>
      </c>
      <c r="J1065">
        <f>IF(data[[#This Row],[calc_ocr]]=data[[#This Row],[control]],0,1)</f>
        <v>0</v>
      </c>
      <c r="K1065" t="s">
        <v>237</v>
      </c>
      <c r="L1065" t="s">
        <v>237</v>
      </c>
      <c r="M1065">
        <v>1</v>
      </c>
      <c r="R1065">
        <v>425</v>
      </c>
      <c r="S1065">
        <v>125</v>
      </c>
      <c r="T1065">
        <f>SUM(data[[#This Row],[heb]:[other]])</f>
        <v>1</v>
      </c>
    </row>
    <row r="1066" spans="1:22" x14ac:dyDescent="0.2">
      <c r="A1066" s="1" t="s">
        <v>877</v>
      </c>
      <c r="B1066" s="1" t="s">
        <v>877</v>
      </c>
      <c r="F1066">
        <v>1</v>
      </c>
      <c r="H1066" s="8">
        <f>IFERROR(IF(SEARCH(_xlfn.UNICHAR(64335),data[[#This Row],[huntington_115_gt]])&gt;0,1,0),0)</f>
        <v>0</v>
      </c>
      <c r="I1066">
        <f>LEN(data[[#This Row],[control]])</f>
        <v>3</v>
      </c>
      <c r="J1066">
        <f>IF(data[[#This Row],[calc_ocr]]=data[[#This Row],[control]],0,1)</f>
        <v>0</v>
      </c>
      <c r="K1066" t="s">
        <v>877</v>
      </c>
      <c r="L1066" t="s">
        <v>877</v>
      </c>
      <c r="M1066">
        <v>1</v>
      </c>
      <c r="R1066">
        <v>425</v>
      </c>
      <c r="S1066">
        <v>126</v>
      </c>
      <c r="T1066">
        <f>SUM(data[[#This Row],[heb]:[other]])</f>
        <v>1</v>
      </c>
    </row>
    <row r="1067" spans="1:22" x14ac:dyDescent="0.2">
      <c r="A1067" s="1" t="s">
        <v>878</v>
      </c>
      <c r="B1067" s="1" t="s">
        <v>878</v>
      </c>
      <c r="F1067">
        <v>1</v>
      </c>
      <c r="H1067" s="8">
        <f>IFERROR(IF(SEARCH(_xlfn.UNICHAR(64335),data[[#This Row],[huntington_115_gt]])&gt;0,1,0),0)</f>
        <v>0</v>
      </c>
      <c r="I1067">
        <f>LEN(data[[#This Row],[control]])</f>
        <v>4</v>
      </c>
      <c r="J1067">
        <f>IF(data[[#This Row],[calc_ocr]]=data[[#This Row],[control]],0,1)</f>
        <v>0</v>
      </c>
      <c r="K1067" t="s">
        <v>878</v>
      </c>
      <c r="L1067" t="s">
        <v>878</v>
      </c>
      <c r="M1067">
        <v>1</v>
      </c>
      <c r="R1067">
        <v>425</v>
      </c>
      <c r="S1067">
        <v>127</v>
      </c>
      <c r="T1067">
        <f>SUM(data[[#This Row],[heb]:[other]])</f>
        <v>1</v>
      </c>
    </row>
    <row r="1068" spans="1:22" x14ac:dyDescent="0.2">
      <c r="A1068" s="1" t="s">
        <v>38</v>
      </c>
      <c r="B1068" s="1" t="s">
        <v>38</v>
      </c>
      <c r="E1068">
        <v>1</v>
      </c>
      <c r="H1068" s="8">
        <f>IFERROR(IF(SEARCH(_xlfn.UNICHAR(64335),data[[#This Row],[huntington_115_gt]])&gt;0,1,0),0)</f>
        <v>0</v>
      </c>
      <c r="I1068">
        <f>LEN(data[[#This Row],[control]])</f>
        <v>3</v>
      </c>
      <c r="J1068">
        <f>IF(data[[#This Row],[calc_ocr]]=data[[#This Row],[control]],0,1)</f>
        <v>0</v>
      </c>
      <c r="K1068" t="s">
        <v>38</v>
      </c>
      <c r="L1068" t="s">
        <v>38</v>
      </c>
      <c r="M1068">
        <v>1</v>
      </c>
      <c r="R1068">
        <v>425</v>
      </c>
      <c r="S1068">
        <v>128</v>
      </c>
      <c r="T1068">
        <f>SUM(data[[#This Row],[heb]:[other]])</f>
        <v>1</v>
      </c>
    </row>
    <row r="1069" spans="1:22" x14ac:dyDescent="0.2">
      <c r="A1069" s="1" t="s">
        <v>879</v>
      </c>
      <c r="B1069" s="1" t="s">
        <v>879</v>
      </c>
      <c r="E1069">
        <v>1</v>
      </c>
      <c r="H1069" s="8">
        <f>IFERROR(IF(SEARCH(_xlfn.UNICHAR(64335),data[[#This Row],[huntington_115_gt]])&gt;0,1,0),0)</f>
        <v>0</v>
      </c>
      <c r="I1069">
        <f>LEN(data[[#This Row],[control]])</f>
        <v>4</v>
      </c>
      <c r="J1069">
        <f>IF(data[[#This Row],[calc_ocr]]=data[[#This Row],[control]],0,1)</f>
        <v>0</v>
      </c>
      <c r="K1069" t="s">
        <v>879</v>
      </c>
      <c r="L1069" t="s">
        <v>879</v>
      </c>
      <c r="M1069">
        <v>1</v>
      </c>
      <c r="R1069">
        <v>425</v>
      </c>
      <c r="S1069">
        <v>129</v>
      </c>
      <c r="T1069">
        <f>SUM(data[[#This Row],[heb]:[other]])</f>
        <v>1</v>
      </c>
    </row>
    <row r="1070" spans="1:22" ht="63.75" x14ac:dyDescent="0.2">
      <c r="A1070" s="12" t="s">
        <v>237</v>
      </c>
      <c r="B1070" s="12" t="s">
        <v>596</v>
      </c>
      <c r="C1070" t="s">
        <v>15</v>
      </c>
      <c r="F1070">
        <v>1</v>
      </c>
      <c r="H1070" s="8">
        <f>IFERROR(IF(SEARCH(_xlfn.UNICHAR(64335),data[[#This Row],[huntington_115_gt]])&gt;0,1,0),0)</f>
        <v>1</v>
      </c>
      <c r="I1070">
        <f>LEN(data[[#This Row],[control]])</f>
        <v>2</v>
      </c>
      <c r="J1070">
        <f>IF(data[[#This Row],[calc_ocr]]=data[[#This Row],[control]],0,1)</f>
        <v>1</v>
      </c>
      <c r="K1070" t="s">
        <v>596</v>
      </c>
      <c r="L1070" t="s">
        <v>237</v>
      </c>
      <c r="M1070">
        <v>1</v>
      </c>
      <c r="N1070">
        <v>1</v>
      </c>
      <c r="O1070" s="27" t="s">
        <v>1485</v>
      </c>
      <c r="P1070" t="s">
        <v>1481</v>
      </c>
      <c r="Q1070" t="s">
        <v>1501</v>
      </c>
      <c r="R1070">
        <v>425</v>
      </c>
      <c r="S1070">
        <v>130</v>
      </c>
      <c r="T1070">
        <f>SUM(data[[#This Row],[heb]:[other]])</f>
        <v>1</v>
      </c>
      <c r="V1070" s="28" t="s">
        <v>1704</v>
      </c>
    </row>
    <row r="1071" spans="1:22" x14ac:dyDescent="0.2">
      <c r="A1071" s="1" t="s">
        <v>2</v>
      </c>
      <c r="B1071" s="1" t="s">
        <v>2</v>
      </c>
      <c r="F1071">
        <v>1</v>
      </c>
      <c r="H1071" s="8">
        <f>IFERROR(IF(SEARCH(_xlfn.UNICHAR(64335),data[[#This Row],[huntington_115_gt]])&gt;0,1,0),0)</f>
        <v>1</v>
      </c>
      <c r="I1071">
        <f>LEN(data[[#This Row],[control]])</f>
        <v>1</v>
      </c>
      <c r="J1071">
        <f>IF(data[[#This Row],[calc_ocr]]=data[[#This Row],[control]],0,1)</f>
        <v>0</v>
      </c>
      <c r="K1071" t="s">
        <v>2</v>
      </c>
      <c r="L1071" t="s">
        <v>2</v>
      </c>
      <c r="M1071">
        <v>1</v>
      </c>
      <c r="R1071">
        <v>425</v>
      </c>
      <c r="S1071">
        <v>131</v>
      </c>
      <c r="T1071">
        <f>SUM(data[[#This Row],[heb]:[other]])</f>
        <v>1</v>
      </c>
    </row>
    <row r="1072" spans="1:22" x14ac:dyDescent="0.2">
      <c r="A1072" s="1" t="s">
        <v>880</v>
      </c>
      <c r="B1072" s="1" t="s">
        <v>880</v>
      </c>
      <c r="D1072">
        <v>1</v>
      </c>
      <c r="H1072" s="8">
        <f>IFERROR(IF(SEARCH(_xlfn.UNICHAR(64335),data[[#This Row],[huntington_115_gt]])&gt;0,1,0),0)</f>
        <v>0</v>
      </c>
      <c r="I1072">
        <f>LEN(data[[#This Row],[control]])</f>
        <v>2</v>
      </c>
      <c r="J1072">
        <f>IF(data[[#This Row],[calc_ocr]]=data[[#This Row],[control]],0,1)</f>
        <v>0</v>
      </c>
      <c r="K1072" t="s">
        <v>880</v>
      </c>
      <c r="L1072" t="s">
        <v>880</v>
      </c>
      <c r="M1072">
        <v>1</v>
      </c>
      <c r="R1072">
        <v>425</v>
      </c>
      <c r="S1072">
        <v>132</v>
      </c>
      <c r="T1072">
        <f>SUM(data[[#This Row],[heb]:[other]])</f>
        <v>1</v>
      </c>
    </row>
    <row r="1073" spans="1:23" x14ac:dyDescent="0.2">
      <c r="A1073" s="1" t="s">
        <v>881</v>
      </c>
      <c r="B1073" s="1" t="s">
        <v>881</v>
      </c>
      <c r="E1073">
        <v>1</v>
      </c>
      <c r="H1073" s="8">
        <f>IFERROR(IF(SEARCH(_xlfn.UNICHAR(64335),data[[#This Row],[huntington_115_gt]])&gt;0,1,0),0)</f>
        <v>0</v>
      </c>
      <c r="I1073">
        <f>LEN(data[[#This Row],[control]])</f>
        <v>3</v>
      </c>
      <c r="J1073">
        <f>IF(data[[#This Row],[calc_ocr]]=data[[#This Row],[control]],0,1)</f>
        <v>0</v>
      </c>
      <c r="K1073" t="s">
        <v>881</v>
      </c>
      <c r="L1073" t="s">
        <v>881</v>
      </c>
      <c r="M1073">
        <v>1</v>
      </c>
      <c r="R1073">
        <v>425</v>
      </c>
      <c r="S1073">
        <v>133</v>
      </c>
      <c r="T1073">
        <f>SUM(data[[#This Row],[heb]:[other]])</f>
        <v>1</v>
      </c>
    </row>
    <row r="1074" spans="1:23" x14ac:dyDescent="0.2">
      <c r="A1074" s="1" t="s">
        <v>227</v>
      </c>
      <c r="B1074" s="1" t="s">
        <v>227</v>
      </c>
      <c r="F1074">
        <v>1</v>
      </c>
      <c r="H1074" s="8">
        <f>IFERROR(IF(SEARCH(_xlfn.UNICHAR(64335),data[[#This Row],[huntington_115_gt]])&gt;0,1,0),0)</f>
        <v>0</v>
      </c>
      <c r="I1074">
        <f>LEN(data[[#This Row],[control]])</f>
        <v>4</v>
      </c>
      <c r="J1074">
        <f>IF(data[[#This Row],[calc_ocr]]=data[[#This Row],[control]],0,1)</f>
        <v>0</v>
      </c>
      <c r="K1074" t="s">
        <v>227</v>
      </c>
      <c r="L1074" t="s">
        <v>227</v>
      </c>
      <c r="M1074">
        <v>1</v>
      </c>
      <c r="R1074">
        <v>425</v>
      </c>
      <c r="S1074">
        <v>134</v>
      </c>
      <c r="T1074">
        <f>SUM(data[[#This Row],[heb]:[other]])</f>
        <v>1</v>
      </c>
    </row>
    <row r="1075" spans="1:23" x14ac:dyDescent="0.2">
      <c r="A1075" s="1" t="s">
        <v>882</v>
      </c>
      <c r="B1075" s="1" t="s">
        <v>882</v>
      </c>
      <c r="E1075">
        <v>1</v>
      </c>
      <c r="H1075" s="8">
        <f>IFERROR(IF(SEARCH(_xlfn.UNICHAR(64335),data[[#This Row],[huntington_115_gt]])&gt;0,1,0),0)</f>
        <v>0</v>
      </c>
      <c r="I1075">
        <f>LEN(data[[#This Row],[control]])</f>
        <v>4</v>
      </c>
      <c r="J1075">
        <f>IF(data[[#This Row],[calc_ocr]]=data[[#This Row],[control]],0,1)</f>
        <v>0</v>
      </c>
      <c r="K1075" t="s">
        <v>882</v>
      </c>
      <c r="L1075" t="s">
        <v>882</v>
      </c>
      <c r="M1075">
        <v>1</v>
      </c>
      <c r="R1075">
        <v>425</v>
      </c>
      <c r="S1075">
        <v>135</v>
      </c>
      <c r="T1075">
        <f>SUM(data[[#This Row],[heb]:[other]])</f>
        <v>1</v>
      </c>
    </row>
    <row r="1076" spans="1:23" x14ac:dyDescent="0.2">
      <c r="A1076" s="1" t="s">
        <v>883</v>
      </c>
      <c r="B1076" s="1" t="s">
        <v>883</v>
      </c>
      <c r="E1076">
        <v>1</v>
      </c>
      <c r="H1076" s="8">
        <f>IFERROR(IF(SEARCH(_xlfn.UNICHAR(64335),data[[#This Row],[huntington_115_gt]])&gt;0,1,0),0)</f>
        <v>0</v>
      </c>
      <c r="I1076">
        <f>LEN(data[[#This Row],[control]])</f>
        <v>4</v>
      </c>
      <c r="J1076">
        <f>IF(data[[#This Row],[calc_ocr]]=data[[#This Row],[control]],0,1)</f>
        <v>0</v>
      </c>
      <c r="K1076" t="s">
        <v>883</v>
      </c>
      <c r="L1076" t="s">
        <v>883</v>
      </c>
      <c r="M1076">
        <v>1</v>
      </c>
      <c r="R1076">
        <v>425</v>
      </c>
      <c r="S1076">
        <v>136</v>
      </c>
      <c r="T1076">
        <f>SUM(data[[#This Row],[heb]:[other]])</f>
        <v>1</v>
      </c>
    </row>
    <row r="1077" spans="1:23" x14ac:dyDescent="0.2">
      <c r="A1077" s="1" t="s">
        <v>884</v>
      </c>
      <c r="B1077" s="1" t="s">
        <v>884</v>
      </c>
      <c r="D1077">
        <v>1</v>
      </c>
      <c r="H1077" s="8">
        <f>IFERROR(IF(SEARCH(_xlfn.UNICHAR(64335),data[[#This Row],[huntington_115_gt]])&gt;0,1,0),0)</f>
        <v>0</v>
      </c>
      <c r="I1077">
        <f>LEN(data[[#This Row],[control]])</f>
        <v>5</v>
      </c>
      <c r="J1077">
        <f>IF(data[[#This Row],[calc_ocr]]=data[[#This Row],[control]],0,1)</f>
        <v>0</v>
      </c>
      <c r="K1077" t="s">
        <v>884</v>
      </c>
      <c r="L1077" t="s">
        <v>884</v>
      </c>
      <c r="M1077">
        <v>1</v>
      </c>
      <c r="R1077">
        <v>425</v>
      </c>
      <c r="S1077">
        <v>137</v>
      </c>
      <c r="T1077">
        <f>SUM(data[[#This Row],[heb]:[other]])</f>
        <v>1</v>
      </c>
    </row>
    <row r="1078" spans="1:23" ht="51" x14ac:dyDescent="0.2">
      <c r="A1078" s="1" t="s">
        <v>854</v>
      </c>
      <c r="B1078" s="4" t="s">
        <v>885</v>
      </c>
      <c r="C1078" s="5" t="s">
        <v>15</v>
      </c>
      <c r="D1078">
        <v>1</v>
      </c>
      <c r="H1078" s="8">
        <f>IFERROR(IF(SEARCH(_xlfn.UNICHAR(64335),data[[#This Row],[huntington_115_gt]])&gt;0,1,0),0)</f>
        <v>0</v>
      </c>
      <c r="I1078">
        <f>LEN(data[[#This Row],[control]])</f>
        <v>5</v>
      </c>
      <c r="J1078">
        <f>IF(data[[#This Row],[calc_ocr]]=data[[#This Row],[control]],0,1)</f>
        <v>1</v>
      </c>
      <c r="K1078" t="s">
        <v>885</v>
      </c>
      <c r="L1078" t="s">
        <v>854</v>
      </c>
      <c r="M1078">
        <v>1</v>
      </c>
      <c r="N1078">
        <v>1</v>
      </c>
      <c r="O1078" s="27" t="s">
        <v>1485</v>
      </c>
      <c r="P1078" t="s">
        <v>1481</v>
      </c>
      <c r="Q1078" t="s">
        <v>1615</v>
      </c>
      <c r="R1078">
        <v>425</v>
      </c>
      <c r="S1078">
        <v>138</v>
      </c>
      <c r="T1078">
        <f>SUM(data[[#This Row],[heb]:[other]])</f>
        <v>1</v>
      </c>
      <c r="V1078" s="32" t="s">
        <v>1687</v>
      </c>
    </row>
    <row r="1079" spans="1:23" x14ac:dyDescent="0.2">
      <c r="A1079" s="1" t="s">
        <v>54</v>
      </c>
      <c r="B1079" s="1" t="s">
        <v>54</v>
      </c>
      <c r="G1079">
        <v>1</v>
      </c>
      <c r="H1079" s="8">
        <f>IFERROR(IF(SEARCH(_xlfn.UNICHAR(64335),data[[#This Row],[huntington_115_gt]])&gt;0,1,0),0)</f>
        <v>0</v>
      </c>
      <c r="I1079">
        <f>LEN(data[[#This Row],[control]])</f>
        <v>4</v>
      </c>
      <c r="J1079">
        <f>IF(data[[#This Row],[calc_ocr]]=data[[#This Row],[control]],0,1)</f>
        <v>0</v>
      </c>
      <c r="K1079" t="s">
        <v>54</v>
      </c>
      <c r="L1079" t="s">
        <v>54</v>
      </c>
      <c r="M1079">
        <v>1</v>
      </c>
      <c r="R1079">
        <v>425</v>
      </c>
      <c r="S1079">
        <v>139</v>
      </c>
      <c r="T1079">
        <f>SUM(data[[#This Row],[heb]:[other]])</f>
        <v>1</v>
      </c>
    </row>
    <row r="1080" spans="1:23" x14ac:dyDescent="0.2">
      <c r="A1080" s="1" t="s">
        <v>282</v>
      </c>
      <c r="B1080" s="1" t="s">
        <v>282</v>
      </c>
      <c r="E1080">
        <v>1</v>
      </c>
      <c r="H1080" s="8">
        <f>IFERROR(IF(SEARCH(_xlfn.UNICHAR(64335),data[[#This Row],[huntington_115_gt]])&gt;0,1,0),0)</f>
        <v>1</v>
      </c>
      <c r="I1080">
        <f>LEN(data[[#This Row],[control]])</f>
        <v>2</v>
      </c>
      <c r="J1080">
        <f>IF(data[[#This Row],[calc_ocr]]=data[[#This Row],[control]],0,1)</f>
        <v>0</v>
      </c>
      <c r="K1080" t="s">
        <v>282</v>
      </c>
      <c r="L1080" t="s">
        <v>282</v>
      </c>
      <c r="M1080">
        <v>1</v>
      </c>
      <c r="R1080">
        <v>425</v>
      </c>
      <c r="S1080">
        <v>140</v>
      </c>
      <c r="T1080">
        <f>SUM(data[[#This Row],[heb]:[other]])</f>
        <v>1</v>
      </c>
    </row>
    <row r="1081" spans="1:23" x14ac:dyDescent="0.2">
      <c r="A1081" s="1" t="s">
        <v>283</v>
      </c>
      <c r="B1081" s="1" t="s">
        <v>283</v>
      </c>
      <c r="F1081">
        <v>1</v>
      </c>
      <c r="H1081" s="8">
        <f>IFERROR(IF(SEARCH(_xlfn.UNICHAR(64335),data[[#This Row],[huntington_115_gt]])&gt;0,1,0),0)</f>
        <v>0</v>
      </c>
      <c r="I1081">
        <f>LEN(data[[#This Row],[control]])</f>
        <v>2</v>
      </c>
      <c r="J1081">
        <f>IF(data[[#This Row],[calc_ocr]]=data[[#This Row],[control]],0,1)</f>
        <v>0</v>
      </c>
      <c r="K1081" t="s">
        <v>283</v>
      </c>
      <c r="L1081" t="s">
        <v>283</v>
      </c>
      <c r="M1081">
        <v>1</v>
      </c>
      <c r="R1081">
        <v>425</v>
      </c>
      <c r="S1081">
        <v>141</v>
      </c>
      <c r="T1081">
        <f>SUM(data[[#This Row],[heb]:[other]])</f>
        <v>1</v>
      </c>
    </row>
    <row r="1082" spans="1:23" ht="25.5" x14ac:dyDescent="0.2">
      <c r="A1082" s="1" t="s">
        <v>58</v>
      </c>
      <c r="B1082" s="1" t="s">
        <v>64</v>
      </c>
      <c r="C1082" s="5" t="s">
        <v>15</v>
      </c>
      <c r="G1082">
        <v>1</v>
      </c>
      <c r="H1082" s="8">
        <f>IFERROR(IF(SEARCH(_xlfn.UNICHAR(64335),data[[#This Row],[huntington_115_gt]])&gt;0,1,0),0)</f>
        <v>0</v>
      </c>
      <c r="I1082">
        <f>LEN(data[[#This Row],[control]])</f>
        <v>4</v>
      </c>
      <c r="J1082">
        <f>IF(data[[#This Row],[calc_ocr]]=data[[#This Row],[control]],0,1)</f>
        <v>1</v>
      </c>
      <c r="K1082" t="s">
        <v>64</v>
      </c>
      <c r="L1082" t="s">
        <v>58</v>
      </c>
      <c r="M1082">
        <v>1</v>
      </c>
      <c r="N1082">
        <v>1</v>
      </c>
      <c r="O1082" s="27" t="s">
        <v>1466</v>
      </c>
      <c r="P1082" t="s">
        <v>1478</v>
      </c>
      <c r="Q1082" t="s">
        <v>1705</v>
      </c>
      <c r="R1082">
        <v>425</v>
      </c>
      <c r="S1082">
        <v>142</v>
      </c>
      <c r="T1082">
        <f>SUM(data[[#This Row],[heb]:[other]])</f>
        <v>1</v>
      </c>
      <c r="V1082" s="27" t="s">
        <v>1706</v>
      </c>
      <c r="W1082" s="27">
        <v>1</v>
      </c>
    </row>
    <row r="1083" spans="1:23" x14ac:dyDescent="0.2">
      <c r="A1083" s="1" t="s">
        <v>33</v>
      </c>
      <c r="B1083" s="1" t="s">
        <v>33</v>
      </c>
      <c r="F1083">
        <v>1</v>
      </c>
      <c r="H1083" s="8">
        <f>IFERROR(IF(SEARCH(_xlfn.UNICHAR(64335),data[[#This Row],[huntington_115_gt]])&gt;0,1,0),0)</f>
        <v>0</v>
      </c>
      <c r="I1083">
        <f>LEN(data[[#This Row],[control]])</f>
        <v>2</v>
      </c>
      <c r="J1083">
        <f>IF(data[[#This Row],[calc_ocr]]=data[[#This Row],[control]],0,1)</f>
        <v>0</v>
      </c>
      <c r="K1083" t="s">
        <v>33</v>
      </c>
      <c r="L1083" t="s">
        <v>33</v>
      </c>
      <c r="M1083">
        <v>1</v>
      </c>
      <c r="R1083">
        <v>425</v>
      </c>
      <c r="S1083">
        <v>143</v>
      </c>
      <c r="T1083">
        <f>SUM(data[[#This Row],[heb]:[other]])</f>
        <v>1</v>
      </c>
    </row>
    <row r="1084" spans="1:23" x14ac:dyDescent="0.2">
      <c r="A1084" s="1" t="s">
        <v>886</v>
      </c>
      <c r="B1084" s="1" t="s">
        <v>886</v>
      </c>
      <c r="D1084">
        <v>1</v>
      </c>
      <c r="H1084" s="8">
        <f>IFERROR(IF(SEARCH(_xlfn.UNICHAR(64335),data[[#This Row],[huntington_115_gt]])&gt;0,1,0),0)</f>
        <v>0</v>
      </c>
      <c r="I1084">
        <f>LEN(data[[#This Row],[control]])</f>
        <v>2</v>
      </c>
      <c r="J1084">
        <f>IF(data[[#This Row],[calc_ocr]]=data[[#This Row],[control]],0,1)</f>
        <v>0</v>
      </c>
      <c r="K1084" t="s">
        <v>886</v>
      </c>
      <c r="L1084" t="s">
        <v>886</v>
      </c>
      <c r="M1084">
        <v>1</v>
      </c>
      <c r="R1084">
        <v>425</v>
      </c>
      <c r="S1084">
        <v>144</v>
      </c>
      <c r="T1084">
        <f>SUM(data[[#This Row],[heb]:[other]])</f>
        <v>1</v>
      </c>
    </row>
    <row r="1085" spans="1:23" x14ac:dyDescent="0.2">
      <c r="A1085" s="1" t="s">
        <v>887</v>
      </c>
      <c r="B1085" s="1" t="s">
        <v>887</v>
      </c>
      <c r="D1085">
        <v>1</v>
      </c>
      <c r="H1085" s="8">
        <f>IFERROR(IF(SEARCH(_xlfn.UNICHAR(64335),data[[#This Row],[huntington_115_gt]])&gt;0,1,0),0)</f>
        <v>0</v>
      </c>
      <c r="I1085">
        <f>LEN(data[[#This Row],[control]])</f>
        <v>5</v>
      </c>
      <c r="J1085">
        <f>IF(data[[#This Row],[calc_ocr]]=data[[#This Row],[control]],0,1)</f>
        <v>0</v>
      </c>
      <c r="K1085" t="s">
        <v>887</v>
      </c>
      <c r="L1085" t="s">
        <v>887</v>
      </c>
      <c r="M1085">
        <v>1</v>
      </c>
      <c r="R1085">
        <v>425</v>
      </c>
      <c r="S1085">
        <v>145</v>
      </c>
      <c r="T1085">
        <f>SUM(data[[#This Row],[heb]:[other]])</f>
        <v>1</v>
      </c>
    </row>
    <row r="1086" spans="1:23" x14ac:dyDescent="0.2">
      <c r="A1086" s="1" t="s">
        <v>807</v>
      </c>
      <c r="B1086" s="1" t="s">
        <v>807</v>
      </c>
      <c r="D1086">
        <v>1</v>
      </c>
      <c r="H1086" s="8">
        <f>IFERROR(IF(SEARCH(_xlfn.UNICHAR(64335),data[[#This Row],[huntington_115_gt]])&gt;0,1,0),0)</f>
        <v>0</v>
      </c>
      <c r="I1086">
        <f>LEN(data[[#This Row],[control]])</f>
        <v>4</v>
      </c>
      <c r="J1086">
        <f>IF(data[[#This Row],[calc_ocr]]=data[[#This Row],[control]],0,1)</f>
        <v>0</v>
      </c>
      <c r="K1086" t="s">
        <v>807</v>
      </c>
      <c r="L1086" t="s">
        <v>807</v>
      </c>
      <c r="M1086">
        <v>1</v>
      </c>
      <c r="R1086">
        <v>425</v>
      </c>
      <c r="S1086">
        <v>146</v>
      </c>
      <c r="T1086">
        <f>SUM(data[[#This Row],[heb]:[other]])</f>
        <v>1</v>
      </c>
    </row>
    <row r="1087" spans="1:23" x14ac:dyDescent="0.2">
      <c r="A1087" s="1" t="s">
        <v>888</v>
      </c>
      <c r="B1087" s="1" t="s">
        <v>888</v>
      </c>
      <c r="F1087">
        <v>1</v>
      </c>
      <c r="H1087" s="8">
        <f>IFERROR(IF(SEARCH(_xlfn.UNICHAR(64335),data[[#This Row],[huntington_115_gt]])&gt;0,1,0),0)</f>
        <v>0</v>
      </c>
      <c r="I1087">
        <f>LEN(data[[#This Row],[control]])</f>
        <v>3</v>
      </c>
      <c r="J1087">
        <f>IF(data[[#This Row],[calc_ocr]]=data[[#This Row],[control]],0,1)</f>
        <v>0</v>
      </c>
      <c r="K1087" t="s">
        <v>888</v>
      </c>
      <c r="L1087" t="s">
        <v>888</v>
      </c>
      <c r="M1087">
        <v>1</v>
      </c>
      <c r="R1087">
        <v>425</v>
      </c>
      <c r="S1087">
        <v>147</v>
      </c>
      <c r="T1087">
        <f>SUM(data[[#This Row],[heb]:[other]])</f>
        <v>1</v>
      </c>
    </row>
    <row r="1088" spans="1:23" ht="38.25" x14ac:dyDescent="0.2">
      <c r="A1088" s="1" t="s">
        <v>1304</v>
      </c>
      <c r="B1088" s="1" t="s">
        <v>889</v>
      </c>
      <c r="C1088" s="6" t="s">
        <v>49</v>
      </c>
      <c r="F1088">
        <v>1</v>
      </c>
      <c r="H1088" s="8">
        <f>IFERROR(IF(SEARCH(_xlfn.UNICHAR(64335),data[[#This Row],[huntington_115_gt]])&gt;0,1,0),0)</f>
        <v>0</v>
      </c>
      <c r="I1088">
        <f>LEN(data[[#This Row],[control]])</f>
        <v>6</v>
      </c>
      <c r="J1088">
        <f>IF(data[[#This Row],[calc_ocr]]=data[[#This Row],[control]],0,1)</f>
        <v>1</v>
      </c>
      <c r="K1088" t="s">
        <v>889</v>
      </c>
      <c r="L1088" t="s">
        <v>1304</v>
      </c>
      <c r="M1088">
        <v>2</v>
      </c>
      <c r="N1088">
        <v>1</v>
      </c>
      <c r="O1088" s="27" t="s">
        <v>1485</v>
      </c>
      <c r="P1088" t="s">
        <v>1480</v>
      </c>
      <c r="Q1088" t="s">
        <v>1597</v>
      </c>
      <c r="R1088">
        <v>425</v>
      </c>
      <c r="S1088">
        <v>148</v>
      </c>
      <c r="T1088">
        <f>SUM(data[[#This Row],[heb]:[other]])</f>
        <v>1</v>
      </c>
      <c r="V1088" s="27" t="s">
        <v>1688</v>
      </c>
    </row>
    <row r="1089" spans="1:22" x14ac:dyDescent="0.2">
      <c r="A1089" s="1" t="s">
        <v>866</v>
      </c>
      <c r="B1089" s="1" t="s">
        <v>866</v>
      </c>
      <c r="D1089">
        <v>1</v>
      </c>
      <c r="H1089" s="8">
        <f>IFERROR(IF(SEARCH(_xlfn.UNICHAR(64335),data[[#This Row],[huntington_115_gt]])&gt;0,1,0),0)</f>
        <v>0</v>
      </c>
      <c r="I1089">
        <f>LEN(data[[#This Row],[control]])</f>
        <v>5</v>
      </c>
      <c r="J1089">
        <f>IF(data[[#This Row],[calc_ocr]]=data[[#This Row],[control]],0,1)</f>
        <v>0</v>
      </c>
      <c r="K1089" t="s">
        <v>866</v>
      </c>
      <c r="L1089" t="s">
        <v>866</v>
      </c>
      <c r="M1089">
        <v>1</v>
      </c>
      <c r="R1089">
        <v>425</v>
      </c>
      <c r="S1089">
        <v>149</v>
      </c>
      <c r="T1089">
        <f>SUM(data[[#This Row],[heb]:[other]])</f>
        <v>1</v>
      </c>
    </row>
    <row r="1090" spans="1:22" x14ac:dyDescent="0.2">
      <c r="A1090" s="1" t="s">
        <v>890</v>
      </c>
      <c r="B1090" s="1" t="s">
        <v>890</v>
      </c>
      <c r="D1090">
        <v>1</v>
      </c>
      <c r="H1090" s="8">
        <f>IFERROR(IF(SEARCH(_xlfn.UNICHAR(64335),data[[#This Row],[huntington_115_gt]])&gt;0,1,0),0)</f>
        <v>0</v>
      </c>
      <c r="I1090">
        <f>LEN(data[[#This Row],[control]])</f>
        <v>4</v>
      </c>
      <c r="J1090">
        <f>IF(data[[#This Row],[calc_ocr]]=data[[#This Row],[control]],0,1)</f>
        <v>0</v>
      </c>
      <c r="K1090" t="s">
        <v>890</v>
      </c>
      <c r="L1090" t="s">
        <v>890</v>
      </c>
      <c r="M1090">
        <v>1</v>
      </c>
      <c r="R1090">
        <v>425</v>
      </c>
      <c r="S1090">
        <v>150</v>
      </c>
      <c r="T1090">
        <f>SUM(data[[#This Row],[heb]:[other]])</f>
        <v>1</v>
      </c>
    </row>
    <row r="1091" spans="1:22" x14ac:dyDescent="0.2">
      <c r="A1091" s="1" t="s">
        <v>891</v>
      </c>
      <c r="B1091" s="1" t="s">
        <v>891</v>
      </c>
      <c r="D1091">
        <v>1</v>
      </c>
      <c r="H1091" s="8">
        <f>IFERROR(IF(SEARCH(_xlfn.UNICHAR(64335),data[[#This Row],[huntington_115_gt]])&gt;0,1,0),0)</f>
        <v>0</v>
      </c>
      <c r="I1091">
        <f>LEN(data[[#This Row],[control]])</f>
        <v>3</v>
      </c>
      <c r="J1091">
        <f>IF(data[[#This Row],[calc_ocr]]=data[[#This Row],[control]],0,1)</f>
        <v>0</v>
      </c>
      <c r="K1091" t="s">
        <v>891</v>
      </c>
      <c r="L1091" t="s">
        <v>891</v>
      </c>
      <c r="M1091">
        <v>1</v>
      </c>
      <c r="R1091">
        <v>425</v>
      </c>
      <c r="S1091">
        <v>151</v>
      </c>
      <c r="T1091">
        <f>SUM(data[[#This Row],[heb]:[other]])</f>
        <v>1</v>
      </c>
    </row>
    <row r="1092" spans="1:22" x14ac:dyDescent="0.2">
      <c r="A1092" s="1" t="s">
        <v>892</v>
      </c>
      <c r="B1092" s="1" t="s">
        <v>892</v>
      </c>
      <c r="D1092">
        <v>1</v>
      </c>
      <c r="H1092" s="8">
        <f>IFERROR(IF(SEARCH(_xlfn.UNICHAR(64335),data[[#This Row],[huntington_115_gt]])&gt;0,1,0),0)</f>
        <v>0</v>
      </c>
      <c r="I1092">
        <f>LEN(data[[#This Row],[control]])</f>
        <v>3</v>
      </c>
      <c r="J1092">
        <f>IF(data[[#This Row],[calc_ocr]]=data[[#This Row],[control]],0,1)</f>
        <v>0</v>
      </c>
      <c r="K1092" t="s">
        <v>892</v>
      </c>
      <c r="L1092" t="s">
        <v>892</v>
      </c>
      <c r="M1092">
        <v>1</v>
      </c>
      <c r="R1092">
        <v>425</v>
      </c>
      <c r="S1092">
        <v>152</v>
      </c>
      <c r="T1092">
        <f>SUM(data[[#This Row],[heb]:[other]])</f>
        <v>1</v>
      </c>
    </row>
    <row r="1093" spans="1:22" x14ac:dyDescent="0.2">
      <c r="A1093" s="1" t="s">
        <v>54</v>
      </c>
      <c r="B1093" s="1" t="s">
        <v>54</v>
      </c>
      <c r="G1093">
        <v>1</v>
      </c>
      <c r="H1093" s="8">
        <f>IFERROR(IF(SEARCH(_xlfn.UNICHAR(64335),data[[#This Row],[huntington_115_gt]])&gt;0,1,0),0)</f>
        <v>0</v>
      </c>
      <c r="I1093">
        <f>LEN(data[[#This Row],[control]])</f>
        <v>4</v>
      </c>
      <c r="J1093">
        <f>IF(data[[#This Row],[calc_ocr]]=data[[#This Row],[control]],0,1)</f>
        <v>0</v>
      </c>
      <c r="K1093" t="s">
        <v>54</v>
      </c>
      <c r="L1093" t="s">
        <v>54</v>
      </c>
      <c r="M1093">
        <v>1</v>
      </c>
      <c r="R1093">
        <v>425</v>
      </c>
      <c r="S1093">
        <v>153</v>
      </c>
      <c r="T1093">
        <f>SUM(data[[#This Row],[heb]:[other]])</f>
        <v>1</v>
      </c>
    </row>
    <row r="1094" spans="1:22" x14ac:dyDescent="0.2">
      <c r="A1094" s="1" t="s">
        <v>893</v>
      </c>
      <c r="B1094" s="1" t="s">
        <v>893</v>
      </c>
      <c r="D1094">
        <v>1</v>
      </c>
      <c r="H1094" s="8">
        <f>IFERROR(IF(SEARCH(_xlfn.UNICHAR(64335),data[[#This Row],[huntington_115_gt]])&gt;0,1,0),0)</f>
        <v>0</v>
      </c>
      <c r="I1094">
        <f>LEN(data[[#This Row],[control]])</f>
        <v>4</v>
      </c>
      <c r="J1094">
        <f>IF(data[[#This Row],[calc_ocr]]=data[[#This Row],[control]],0,1)</f>
        <v>0</v>
      </c>
      <c r="K1094" t="s">
        <v>893</v>
      </c>
      <c r="L1094" t="s">
        <v>893</v>
      </c>
      <c r="M1094">
        <v>1</v>
      </c>
      <c r="R1094">
        <v>425</v>
      </c>
      <c r="S1094">
        <v>154</v>
      </c>
      <c r="T1094">
        <f>SUM(data[[#This Row],[heb]:[other]])</f>
        <v>1</v>
      </c>
    </row>
    <row r="1095" spans="1:22" x14ac:dyDescent="0.2">
      <c r="A1095" s="1" t="s">
        <v>894</v>
      </c>
      <c r="B1095" s="1" t="s">
        <v>894</v>
      </c>
      <c r="D1095">
        <v>1</v>
      </c>
      <c r="H1095" s="8">
        <f>IFERROR(IF(SEARCH(_xlfn.UNICHAR(64335),data[[#This Row],[huntington_115_gt]])&gt;0,1,0),0)</f>
        <v>0</v>
      </c>
      <c r="I1095">
        <f>LEN(data[[#This Row],[control]])</f>
        <v>4</v>
      </c>
      <c r="J1095">
        <f>IF(data[[#This Row],[calc_ocr]]=data[[#This Row],[control]],0,1)</f>
        <v>0</v>
      </c>
      <c r="K1095" t="s">
        <v>894</v>
      </c>
      <c r="L1095" t="s">
        <v>894</v>
      </c>
      <c r="M1095">
        <v>1</v>
      </c>
      <c r="R1095">
        <v>425</v>
      </c>
      <c r="S1095">
        <v>155</v>
      </c>
      <c r="T1095">
        <f>SUM(data[[#This Row],[heb]:[other]])</f>
        <v>1</v>
      </c>
    </row>
    <row r="1096" spans="1:22" x14ac:dyDescent="0.2">
      <c r="A1096" s="1" t="s">
        <v>1305</v>
      </c>
      <c r="B1096" s="4" t="s">
        <v>895</v>
      </c>
      <c r="C1096" s="5" t="s">
        <v>15</v>
      </c>
      <c r="F1096">
        <v>1</v>
      </c>
      <c r="H1096" s="8">
        <f>IFERROR(IF(SEARCH(_xlfn.UNICHAR(64335),data[[#This Row],[huntington_115_gt]])&gt;0,1,0),0)</f>
        <v>0</v>
      </c>
      <c r="I1096">
        <f>LEN(data[[#This Row],[control]])</f>
        <v>6</v>
      </c>
      <c r="J1096">
        <f>IF(data[[#This Row],[calc_ocr]]=data[[#This Row],[control]],0,1)</f>
        <v>1</v>
      </c>
      <c r="K1096" t="s">
        <v>895</v>
      </c>
      <c r="L1096" t="s">
        <v>1305</v>
      </c>
      <c r="M1096">
        <v>1</v>
      </c>
      <c r="N1096">
        <v>1</v>
      </c>
      <c r="Q1096" t="s">
        <v>1597</v>
      </c>
      <c r="R1096">
        <v>425</v>
      </c>
      <c r="S1096">
        <v>156</v>
      </c>
      <c r="T1096">
        <f>SUM(data[[#This Row],[heb]:[other]])</f>
        <v>1</v>
      </c>
    </row>
    <row r="1097" spans="1:22" x14ac:dyDescent="0.2">
      <c r="A1097" s="1" t="s">
        <v>896</v>
      </c>
      <c r="B1097" s="1" t="s">
        <v>896</v>
      </c>
      <c r="D1097">
        <v>1</v>
      </c>
      <c r="H1097" s="8">
        <f>IFERROR(IF(SEARCH(_xlfn.UNICHAR(64335),data[[#This Row],[huntington_115_gt]])&gt;0,1,0),0)</f>
        <v>0</v>
      </c>
      <c r="I1097">
        <f>LEN(data[[#This Row],[control]])</f>
        <v>3</v>
      </c>
      <c r="J1097">
        <f>IF(data[[#This Row],[calc_ocr]]=data[[#This Row],[control]],0,1)</f>
        <v>0</v>
      </c>
      <c r="K1097" t="s">
        <v>896</v>
      </c>
      <c r="L1097" t="s">
        <v>896</v>
      </c>
      <c r="M1097">
        <v>1</v>
      </c>
      <c r="R1097">
        <v>425</v>
      </c>
      <c r="S1097">
        <v>157</v>
      </c>
      <c r="T1097">
        <f>SUM(data[[#This Row],[heb]:[other]])</f>
        <v>1</v>
      </c>
    </row>
    <row r="1098" spans="1:22" x14ac:dyDescent="0.2">
      <c r="A1098" s="1" t="s">
        <v>897</v>
      </c>
      <c r="B1098" s="1" t="s">
        <v>897</v>
      </c>
      <c r="D1098">
        <v>1</v>
      </c>
      <c r="H1098" s="8">
        <f>IFERROR(IF(SEARCH(_xlfn.UNICHAR(64335),data[[#This Row],[huntington_115_gt]])&gt;0,1,0),0)</f>
        <v>0</v>
      </c>
      <c r="I1098">
        <f>LEN(data[[#This Row],[control]])</f>
        <v>4</v>
      </c>
      <c r="J1098">
        <f>IF(data[[#This Row],[calc_ocr]]=data[[#This Row],[control]],0,1)</f>
        <v>0</v>
      </c>
      <c r="K1098" t="s">
        <v>897</v>
      </c>
      <c r="L1098" t="s">
        <v>897</v>
      </c>
      <c r="M1098">
        <v>1</v>
      </c>
      <c r="R1098">
        <v>425</v>
      </c>
      <c r="S1098">
        <v>158</v>
      </c>
      <c r="T1098">
        <f>SUM(data[[#This Row],[heb]:[other]])</f>
        <v>1</v>
      </c>
    </row>
    <row r="1099" spans="1:22" x14ac:dyDescent="0.2">
      <c r="A1099" s="1" t="s">
        <v>894</v>
      </c>
      <c r="B1099" s="1" t="s">
        <v>894</v>
      </c>
      <c r="D1099">
        <v>1</v>
      </c>
      <c r="H1099" s="8">
        <f>IFERROR(IF(SEARCH(_xlfn.UNICHAR(64335),data[[#This Row],[huntington_115_gt]])&gt;0,1,0),0)</f>
        <v>0</v>
      </c>
      <c r="I1099">
        <f>LEN(data[[#This Row],[control]])</f>
        <v>4</v>
      </c>
      <c r="J1099">
        <f>IF(data[[#This Row],[calc_ocr]]=data[[#This Row],[control]],0,1)</f>
        <v>0</v>
      </c>
      <c r="K1099" t="s">
        <v>894</v>
      </c>
      <c r="L1099" t="s">
        <v>894</v>
      </c>
      <c r="M1099">
        <v>1</v>
      </c>
      <c r="R1099">
        <v>425</v>
      </c>
      <c r="S1099">
        <v>159</v>
      </c>
      <c r="T1099">
        <f>SUM(data[[#This Row],[heb]:[other]])</f>
        <v>1</v>
      </c>
    </row>
    <row r="1100" spans="1:22" x14ac:dyDescent="0.2">
      <c r="A1100" s="1" t="s">
        <v>803</v>
      </c>
      <c r="B1100" s="1" t="s">
        <v>803</v>
      </c>
      <c r="D1100">
        <v>1</v>
      </c>
      <c r="H1100" s="8">
        <f>IFERROR(IF(SEARCH(_xlfn.UNICHAR(64335),data[[#This Row],[huntington_115_gt]])&gt;0,1,0),0)</f>
        <v>0</v>
      </c>
      <c r="I1100">
        <f>LEN(data[[#This Row],[control]])</f>
        <v>5</v>
      </c>
      <c r="J1100">
        <f>IF(data[[#This Row],[calc_ocr]]=data[[#This Row],[control]],0,1)</f>
        <v>0</v>
      </c>
      <c r="K1100" t="s">
        <v>803</v>
      </c>
      <c r="L1100" t="s">
        <v>803</v>
      </c>
      <c r="M1100">
        <v>1</v>
      </c>
      <c r="R1100">
        <v>425</v>
      </c>
      <c r="S1100">
        <v>160</v>
      </c>
      <c r="T1100">
        <f>SUM(data[[#This Row],[heb]:[other]])</f>
        <v>1</v>
      </c>
    </row>
    <row r="1101" spans="1:22" x14ac:dyDescent="0.2">
      <c r="A1101" s="1" t="s">
        <v>898</v>
      </c>
      <c r="B1101" s="1" t="s">
        <v>898</v>
      </c>
      <c r="D1101">
        <v>1</v>
      </c>
      <c r="H1101" s="8">
        <f>IFERROR(IF(SEARCH(_xlfn.UNICHAR(64335),data[[#This Row],[huntington_115_gt]])&gt;0,1,0),0)</f>
        <v>0</v>
      </c>
      <c r="I1101">
        <f>LEN(data[[#This Row],[control]])</f>
        <v>4</v>
      </c>
      <c r="J1101">
        <f>IF(data[[#This Row],[calc_ocr]]=data[[#This Row],[control]],0,1)</f>
        <v>0</v>
      </c>
      <c r="K1101" t="s">
        <v>898</v>
      </c>
      <c r="L1101" t="s">
        <v>898</v>
      </c>
      <c r="M1101">
        <v>1</v>
      </c>
      <c r="R1101">
        <v>425</v>
      </c>
      <c r="S1101">
        <v>161</v>
      </c>
      <c r="T1101">
        <f>SUM(data[[#This Row],[heb]:[other]])</f>
        <v>1</v>
      </c>
    </row>
    <row r="1102" spans="1:22" x14ac:dyDescent="0.2">
      <c r="A1102" s="1" t="s">
        <v>899</v>
      </c>
      <c r="B1102" s="1" t="s">
        <v>900</v>
      </c>
      <c r="C1102" s="5" t="s">
        <v>15</v>
      </c>
      <c r="D1102">
        <v>1</v>
      </c>
      <c r="H1102" s="8">
        <f>IFERROR(IF(SEARCH(_xlfn.UNICHAR(64335),data[[#This Row],[huntington_115_gt]])&gt;0,1,0),0)</f>
        <v>0</v>
      </c>
      <c r="I1102">
        <f>LEN(data[[#This Row],[control]])</f>
        <v>6</v>
      </c>
      <c r="J1102">
        <f>IF(data[[#This Row],[calc_ocr]]=data[[#This Row],[control]],0,1)</f>
        <v>1</v>
      </c>
      <c r="K1102" t="s">
        <v>900</v>
      </c>
      <c r="L1102" t="s">
        <v>899</v>
      </c>
      <c r="M1102">
        <v>1</v>
      </c>
      <c r="N1102">
        <v>1</v>
      </c>
      <c r="Q1102" t="s">
        <v>1577</v>
      </c>
      <c r="R1102">
        <v>425</v>
      </c>
      <c r="S1102">
        <v>162</v>
      </c>
      <c r="T1102">
        <f>SUM(data[[#This Row],[heb]:[other]])</f>
        <v>1</v>
      </c>
    </row>
    <row r="1103" spans="1:22" ht="38.25" x14ac:dyDescent="0.2">
      <c r="A1103" s="1" t="s">
        <v>901</v>
      </c>
      <c r="B1103" s="4" t="s">
        <v>902</v>
      </c>
      <c r="C1103" s="6" t="s">
        <v>49</v>
      </c>
      <c r="G1103">
        <v>1</v>
      </c>
      <c r="H1103" s="8">
        <f>IFERROR(IF(SEARCH(_xlfn.UNICHAR(64335),data[[#This Row],[huntington_115_gt]])&gt;0,1,0),0)</f>
        <v>0</v>
      </c>
      <c r="I1103">
        <f>LEN(data[[#This Row],[control]])</f>
        <v>5</v>
      </c>
      <c r="J1103">
        <f>IF(data[[#This Row],[calc_ocr]]=data[[#This Row],[control]],0,1)</f>
        <v>1</v>
      </c>
      <c r="K1103" t="s">
        <v>902</v>
      </c>
      <c r="L1103" t="s">
        <v>1707</v>
      </c>
      <c r="M1103">
        <v>1</v>
      </c>
      <c r="N1103">
        <v>1</v>
      </c>
      <c r="O1103" s="27" t="s">
        <v>1483</v>
      </c>
      <c r="Q1103" t="s">
        <v>1740</v>
      </c>
      <c r="R1103">
        <v>425</v>
      </c>
      <c r="S1103">
        <v>163</v>
      </c>
      <c r="T1103">
        <f>SUM(data[[#This Row],[heb]:[other]])</f>
        <v>1</v>
      </c>
      <c r="V1103" s="27" t="s">
        <v>1741</v>
      </c>
    </row>
    <row r="1104" spans="1:22" x14ac:dyDescent="0.2">
      <c r="A1104" s="1" t="s">
        <v>903</v>
      </c>
      <c r="B1104" s="1" t="s">
        <v>904</v>
      </c>
      <c r="C1104" s="6" t="s">
        <v>49</v>
      </c>
      <c r="G1104">
        <v>1</v>
      </c>
      <c r="H1104" s="8">
        <f>IFERROR(IF(SEARCH(_xlfn.UNICHAR(64335),data[[#This Row],[huntington_115_gt]])&gt;0,1,0),0)</f>
        <v>0</v>
      </c>
      <c r="I1104">
        <f>LEN(data[[#This Row],[control]])</f>
        <v>5</v>
      </c>
      <c r="J1104">
        <f>IF(data[[#This Row],[calc_ocr]]=data[[#This Row],[control]],0,1)</f>
        <v>1</v>
      </c>
      <c r="K1104" t="s">
        <v>904</v>
      </c>
      <c r="L1104" t="s">
        <v>903</v>
      </c>
      <c r="M1104">
        <v>1</v>
      </c>
      <c r="N1104">
        <v>2</v>
      </c>
      <c r="Q1104" t="s">
        <v>1742</v>
      </c>
      <c r="R1104">
        <v>425</v>
      </c>
      <c r="S1104">
        <v>164</v>
      </c>
      <c r="T1104">
        <f>SUM(data[[#This Row],[heb]:[other]])</f>
        <v>1</v>
      </c>
    </row>
    <row r="1105" spans="1:22" x14ac:dyDescent="0.2">
      <c r="A1105" s="1" t="s">
        <v>52</v>
      </c>
      <c r="B1105" s="1" t="s">
        <v>52</v>
      </c>
      <c r="F1105">
        <v>1</v>
      </c>
      <c r="H1105" s="8">
        <f>IFERROR(IF(SEARCH(_xlfn.UNICHAR(64335),data[[#This Row],[huntington_115_gt]])&gt;0,1,0),0)</f>
        <v>0</v>
      </c>
      <c r="I1105">
        <f>LEN(data[[#This Row],[control]])</f>
        <v>3</v>
      </c>
      <c r="J1105">
        <f>IF(data[[#This Row],[calc_ocr]]=data[[#This Row],[control]],0,1)</f>
        <v>0</v>
      </c>
      <c r="K1105" t="s">
        <v>52</v>
      </c>
      <c r="L1105" t="s">
        <v>52</v>
      </c>
      <c r="M1105">
        <v>1</v>
      </c>
      <c r="R1105">
        <v>425</v>
      </c>
      <c r="S1105">
        <v>165</v>
      </c>
      <c r="T1105">
        <f>SUM(data[[#This Row],[heb]:[other]])</f>
        <v>1</v>
      </c>
    </row>
    <row r="1106" spans="1:22" x14ac:dyDescent="0.2">
      <c r="A1106" s="1" t="s">
        <v>859</v>
      </c>
      <c r="B1106" s="1" t="s">
        <v>859</v>
      </c>
      <c r="D1106">
        <v>1</v>
      </c>
      <c r="H1106" s="8">
        <f>IFERROR(IF(SEARCH(_xlfn.UNICHAR(64335),data[[#This Row],[huntington_115_gt]])&gt;0,1,0),0)</f>
        <v>0</v>
      </c>
      <c r="I1106">
        <f>LEN(data[[#This Row],[control]])</f>
        <v>3</v>
      </c>
      <c r="J1106">
        <f>IF(data[[#This Row],[calc_ocr]]=data[[#This Row],[control]],0,1)</f>
        <v>0</v>
      </c>
      <c r="K1106" t="s">
        <v>859</v>
      </c>
      <c r="L1106" t="s">
        <v>859</v>
      </c>
      <c r="M1106">
        <v>1</v>
      </c>
      <c r="R1106">
        <v>425</v>
      </c>
      <c r="S1106">
        <v>166</v>
      </c>
      <c r="T1106">
        <f>SUM(data[[#This Row],[heb]:[other]])</f>
        <v>1</v>
      </c>
    </row>
    <row r="1107" spans="1:22" ht="25.5" x14ac:dyDescent="0.2">
      <c r="A1107" s="1" t="s">
        <v>905</v>
      </c>
      <c r="B1107" s="1" t="s">
        <v>906</v>
      </c>
      <c r="C1107" s="5" t="s">
        <v>15</v>
      </c>
      <c r="D1107">
        <v>1</v>
      </c>
      <c r="H1107" s="8">
        <f>IFERROR(IF(SEARCH(_xlfn.UNICHAR(64335),data[[#This Row],[huntington_115_gt]])&gt;0,1,0),0)</f>
        <v>1</v>
      </c>
      <c r="I1107">
        <f>LEN(data[[#This Row],[control]])</f>
        <v>5</v>
      </c>
      <c r="J1107">
        <f>IF(data[[#This Row],[calc_ocr]]=data[[#This Row],[control]],0,1)</f>
        <v>1</v>
      </c>
      <c r="K1107" t="s">
        <v>906</v>
      </c>
      <c r="L1107" t="s">
        <v>905</v>
      </c>
      <c r="M1107">
        <v>1</v>
      </c>
      <c r="N1107">
        <v>1</v>
      </c>
      <c r="Q1107" t="s">
        <v>1615</v>
      </c>
      <c r="R1107">
        <v>425</v>
      </c>
      <c r="S1107">
        <v>167</v>
      </c>
      <c r="T1107">
        <f>SUM(data[[#This Row],[heb]:[other]])</f>
        <v>1</v>
      </c>
      <c r="V1107" s="29" t="s">
        <v>1743</v>
      </c>
    </row>
    <row r="1108" spans="1:22" x14ac:dyDescent="0.2">
      <c r="A1108" s="1" t="s">
        <v>907</v>
      </c>
      <c r="B1108" s="1" t="s">
        <v>907</v>
      </c>
      <c r="F1108">
        <v>1</v>
      </c>
      <c r="H1108" s="8">
        <f>IFERROR(IF(SEARCH(_xlfn.UNICHAR(64335),data[[#This Row],[huntington_115_gt]])&gt;0,1,0),0)</f>
        <v>0</v>
      </c>
      <c r="I1108">
        <f>LEN(data[[#This Row],[control]])</f>
        <v>3</v>
      </c>
      <c r="J1108">
        <f>IF(data[[#This Row],[calc_ocr]]=data[[#This Row],[control]],0,1)</f>
        <v>0</v>
      </c>
      <c r="K1108" t="s">
        <v>907</v>
      </c>
      <c r="L1108" t="s">
        <v>907</v>
      </c>
      <c r="M1108">
        <v>1</v>
      </c>
      <c r="R1108">
        <v>425</v>
      </c>
      <c r="S1108">
        <v>168</v>
      </c>
      <c r="T1108">
        <f>SUM(data[[#This Row],[heb]:[other]])</f>
        <v>1</v>
      </c>
    </row>
    <row r="1109" spans="1:22" x14ac:dyDescent="0.2">
      <c r="A1109" s="1" t="s">
        <v>393</v>
      </c>
      <c r="B1109" s="4" t="s">
        <v>908</v>
      </c>
      <c r="C1109" s="5" t="s">
        <v>15</v>
      </c>
      <c r="D1109">
        <v>1</v>
      </c>
      <c r="H1109" s="8">
        <f>IFERROR(IF(SEARCH(_xlfn.UNICHAR(64335),data[[#This Row],[huntington_115_gt]])&gt;0,1,0),0)</f>
        <v>0</v>
      </c>
      <c r="I1109">
        <f>LEN(data[[#This Row],[control]])</f>
        <v>3</v>
      </c>
      <c r="J1109">
        <f>IF(data[[#This Row],[calc_ocr]]=data[[#This Row],[control]],0,1)</f>
        <v>1</v>
      </c>
      <c r="K1109" t="s">
        <v>908</v>
      </c>
      <c r="L1109" t="s">
        <v>393</v>
      </c>
      <c r="M1109">
        <v>1</v>
      </c>
      <c r="N1109">
        <v>1</v>
      </c>
      <c r="Q1109" t="s">
        <v>1498</v>
      </c>
      <c r="R1109">
        <v>425</v>
      </c>
      <c r="S1109">
        <v>169</v>
      </c>
      <c r="T1109">
        <f>SUM(data[[#This Row],[heb]:[other]])</f>
        <v>1</v>
      </c>
      <c r="V1109" s="29" t="s">
        <v>1744</v>
      </c>
    </row>
    <row r="1110" spans="1:22" x14ac:dyDescent="0.2">
      <c r="A1110" s="1" t="s">
        <v>909</v>
      </c>
      <c r="B1110" s="1" t="s">
        <v>909</v>
      </c>
      <c r="D1110">
        <v>1</v>
      </c>
      <c r="H1110" s="8">
        <f>IFERROR(IF(SEARCH(_xlfn.UNICHAR(64335),data[[#This Row],[huntington_115_gt]])&gt;0,1,0),0)</f>
        <v>0</v>
      </c>
      <c r="I1110">
        <f>LEN(data[[#This Row],[control]])</f>
        <v>5</v>
      </c>
      <c r="J1110">
        <f>IF(data[[#This Row],[calc_ocr]]=data[[#This Row],[control]],0,1)</f>
        <v>0</v>
      </c>
      <c r="K1110" t="s">
        <v>909</v>
      </c>
      <c r="L1110" t="s">
        <v>909</v>
      </c>
      <c r="M1110">
        <v>1</v>
      </c>
      <c r="R1110">
        <v>425</v>
      </c>
      <c r="S1110">
        <v>170</v>
      </c>
      <c r="T1110">
        <f>SUM(data[[#This Row],[heb]:[other]])</f>
        <v>1</v>
      </c>
    </row>
    <row r="1111" spans="1:22" x14ac:dyDescent="0.2">
      <c r="A1111" s="1" t="s">
        <v>910</v>
      </c>
      <c r="B1111" s="1" t="s">
        <v>911</v>
      </c>
      <c r="D1111">
        <v>1</v>
      </c>
      <c r="H1111" s="8">
        <f>IFERROR(IF(SEARCH(_xlfn.UNICHAR(64335),data[[#This Row],[huntington_115_gt]])&gt;0,1,0),0)</f>
        <v>0</v>
      </c>
      <c r="I1111">
        <f>LEN(data[[#This Row],[control]])</f>
        <v>5</v>
      </c>
      <c r="J1111">
        <f>IF(data[[#This Row],[calc_ocr]]=data[[#This Row],[control]],0,1)</f>
        <v>0</v>
      </c>
      <c r="K1111" t="s">
        <v>911</v>
      </c>
      <c r="L1111" t="s">
        <v>911</v>
      </c>
      <c r="M1111">
        <v>1</v>
      </c>
      <c r="R1111">
        <v>425</v>
      </c>
      <c r="S1111">
        <v>171</v>
      </c>
      <c r="T1111">
        <f>SUM(data[[#This Row],[heb]:[other]])</f>
        <v>1</v>
      </c>
    </row>
    <row r="1112" spans="1:22" x14ac:dyDescent="0.2">
      <c r="A1112" s="1" t="s">
        <v>60</v>
      </c>
      <c r="B1112" s="1" t="s">
        <v>60</v>
      </c>
      <c r="D1112">
        <v>1</v>
      </c>
      <c r="H1112" s="8">
        <f>IFERROR(IF(SEARCH(_xlfn.UNICHAR(64335),data[[#This Row],[huntington_115_gt]])&gt;0,1,0),0)</f>
        <v>0</v>
      </c>
      <c r="I1112">
        <f>LEN(data[[#This Row],[control]])</f>
        <v>5</v>
      </c>
      <c r="J1112">
        <f>IF(data[[#This Row],[calc_ocr]]=data[[#This Row],[control]],0,1)</f>
        <v>0</v>
      </c>
      <c r="K1112" t="s">
        <v>60</v>
      </c>
      <c r="L1112" t="s">
        <v>60</v>
      </c>
      <c r="M1112">
        <v>1</v>
      </c>
      <c r="R1112">
        <v>425</v>
      </c>
      <c r="S1112">
        <v>172</v>
      </c>
      <c r="T1112">
        <f>SUM(data[[#This Row],[heb]:[other]])</f>
        <v>1</v>
      </c>
    </row>
    <row r="1113" spans="1:22" x14ac:dyDescent="0.2">
      <c r="A1113" s="1" t="s">
        <v>912</v>
      </c>
      <c r="B1113" s="1" t="s">
        <v>912</v>
      </c>
      <c r="D1113">
        <v>1</v>
      </c>
      <c r="H1113" s="8">
        <f>IFERROR(IF(SEARCH(_xlfn.UNICHAR(64335),data[[#This Row],[huntington_115_gt]])&gt;0,1,0),0)</f>
        <v>0</v>
      </c>
      <c r="I1113">
        <f>LEN(data[[#This Row],[control]])</f>
        <v>5</v>
      </c>
      <c r="J1113">
        <f>IF(data[[#This Row],[calc_ocr]]=data[[#This Row],[control]],0,1)</f>
        <v>0</v>
      </c>
      <c r="K1113" t="s">
        <v>912</v>
      </c>
      <c r="L1113" t="s">
        <v>912</v>
      </c>
      <c r="M1113">
        <v>1</v>
      </c>
      <c r="R1113">
        <v>425</v>
      </c>
      <c r="S1113">
        <v>173</v>
      </c>
      <c r="T1113">
        <f>SUM(data[[#This Row],[heb]:[other]])</f>
        <v>1</v>
      </c>
    </row>
    <row r="1114" spans="1:22" x14ac:dyDescent="0.2">
      <c r="A1114" s="1" t="s">
        <v>913</v>
      </c>
      <c r="B1114" s="1" t="s">
        <v>913</v>
      </c>
      <c r="F1114">
        <v>1</v>
      </c>
      <c r="H1114" s="8">
        <f>IFERROR(IF(SEARCH(_xlfn.UNICHAR(64335),data[[#This Row],[huntington_115_gt]])&gt;0,1,0),0)</f>
        <v>0</v>
      </c>
      <c r="I1114">
        <f>LEN(data[[#This Row],[control]])</f>
        <v>4</v>
      </c>
      <c r="J1114">
        <f>IF(data[[#This Row],[calc_ocr]]=data[[#This Row],[control]],0,1)</f>
        <v>0</v>
      </c>
      <c r="K1114" t="s">
        <v>913</v>
      </c>
      <c r="L1114" t="s">
        <v>913</v>
      </c>
      <c r="M1114">
        <v>1</v>
      </c>
      <c r="R1114">
        <v>425</v>
      </c>
      <c r="S1114">
        <v>174</v>
      </c>
      <c r="T1114">
        <f>SUM(data[[#This Row],[heb]:[other]])</f>
        <v>1</v>
      </c>
    </row>
    <row r="1115" spans="1:22" ht="25.5" x14ac:dyDescent="0.2">
      <c r="A1115" s="1" t="s">
        <v>241</v>
      </c>
      <c r="B1115" s="4" t="s">
        <v>914</v>
      </c>
      <c r="C1115" s="5" t="s">
        <v>15</v>
      </c>
      <c r="F1115">
        <v>1</v>
      </c>
      <c r="H1115" s="8">
        <f>IFERROR(IF(SEARCH(_xlfn.UNICHAR(64335),data[[#This Row],[huntington_115_gt]])&gt;0,1,0),0)</f>
        <v>0</v>
      </c>
      <c r="I1115">
        <f>LEN(data[[#This Row],[control]])</f>
        <v>3</v>
      </c>
      <c r="J1115">
        <f>IF(data[[#This Row],[calc_ocr]]=data[[#This Row],[control]],0,1)</f>
        <v>1</v>
      </c>
      <c r="K1115" t="s">
        <v>914</v>
      </c>
      <c r="L1115" t="s">
        <v>241</v>
      </c>
      <c r="M1115">
        <v>1</v>
      </c>
      <c r="N1115">
        <v>1</v>
      </c>
      <c r="Q1115" t="s">
        <v>1745</v>
      </c>
      <c r="R1115">
        <v>425</v>
      </c>
      <c r="S1115">
        <v>175</v>
      </c>
      <c r="T1115">
        <f>SUM(data[[#This Row],[heb]:[other]])</f>
        <v>1</v>
      </c>
      <c r="V1115" s="27" t="s">
        <v>1746</v>
      </c>
    </row>
    <row r="1116" spans="1:22" x14ac:dyDescent="0.2">
      <c r="A1116" s="1" t="s">
        <v>915</v>
      </c>
      <c r="B1116" s="1" t="s">
        <v>915</v>
      </c>
      <c r="D1116">
        <v>1</v>
      </c>
      <c r="H1116" s="8">
        <f>IFERROR(IF(SEARCH(_xlfn.UNICHAR(64335),data[[#This Row],[huntington_115_gt]])&gt;0,1,0),0)</f>
        <v>0</v>
      </c>
      <c r="I1116">
        <f>LEN(data[[#This Row],[control]])</f>
        <v>3</v>
      </c>
      <c r="J1116">
        <f>IF(data[[#This Row],[calc_ocr]]=data[[#This Row],[control]],0,1)</f>
        <v>0</v>
      </c>
      <c r="K1116" t="s">
        <v>915</v>
      </c>
      <c r="L1116" t="s">
        <v>915</v>
      </c>
      <c r="M1116">
        <v>1</v>
      </c>
      <c r="R1116">
        <v>425</v>
      </c>
      <c r="S1116">
        <v>176</v>
      </c>
      <c r="T1116">
        <f>SUM(data[[#This Row],[heb]:[other]])</f>
        <v>1</v>
      </c>
    </row>
    <row r="1117" spans="1:22" x14ac:dyDescent="0.2">
      <c r="A1117" s="1" t="s">
        <v>596</v>
      </c>
      <c r="B1117" s="1" t="s">
        <v>596</v>
      </c>
      <c r="F1117">
        <v>1</v>
      </c>
      <c r="H1117" s="8">
        <f>IFERROR(IF(SEARCH(_xlfn.UNICHAR(64335),data[[#This Row],[huntington_115_gt]])&gt;0,1,0),0)</f>
        <v>0</v>
      </c>
      <c r="I1117">
        <f>LEN(data[[#This Row],[control]])</f>
        <v>2</v>
      </c>
      <c r="J1117">
        <f>IF(data[[#This Row],[calc_ocr]]=data[[#This Row],[control]],0,1)</f>
        <v>0</v>
      </c>
      <c r="K1117" t="s">
        <v>596</v>
      </c>
      <c r="L1117" t="s">
        <v>596</v>
      </c>
      <c r="M1117">
        <v>1</v>
      </c>
      <c r="R1117">
        <v>425</v>
      </c>
      <c r="S1117">
        <v>177</v>
      </c>
      <c r="T1117">
        <f>SUM(data[[#This Row],[heb]:[other]])</f>
        <v>1</v>
      </c>
    </row>
    <row r="1118" spans="1:22" x14ac:dyDescent="0.2">
      <c r="A1118" s="1" t="s">
        <v>916</v>
      </c>
      <c r="B1118" s="1" t="s">
        <v>916</v>
      </c>
      <c r="D1118">
        <v>1</v>
      </c>
      <c r="H1118" s="8">
        <f>IFERROR(IF(SEARCH(_xlfn.UNICHAR(64335),data[[#This Row],[huntington_115_gt]])&gt;0,1,0),0)</f>
        <v>0</v>
      </c>
      <c r="I1118">
        <f>LEN(data[[#This Row],[control]])</f>
        <v>4</v>
      </c>
      <c r="J1118">
        <f>IF(data[[#This Row],[calc_ocr]]=data[[#This Row],[control]],0,1)</f>
        <v>0</v>
      </c>
      <c r="K1118" t="s">
        <v>916</v>
      </c>
      <c r="L1118" t="s">
        <v>916</v>
      </c>
      <c r="M1118">
        <v>1</v>
      </c>
      <c r="R1118">
        <v>425</v>
      </c>
      <c r="S1118">
        <v>178</v>
      </c>
      <c r="T1118">
        <f>SUM(data[[#This Row],[heb]:[other]])</f>
        <v>1</v>
      </c>
    </row>
    <row r="1119" spans="1:22" x14ac:dyDescent="0.2">
      <c r="A1119" s="1" t="s">
        <v>917</v>
      </c>
      <c r="B1119" s="1" t="s">
        <v>917</v>
      </c>
      <c r="D1119">
        <v>1</v>
      </c>
      <c r="H1119" s="8">
        <f>IFERROR(IF(SEARCH(_xlfn.UNICHAR(64335),data[[#This Row],[huntington_115_gt]])&gt;0,1,0),0)</f>
        <v>0</v>
      </c>
      <c r="I1119">
        <f>LEN(data[[#This Row],[control]])</f>
        <v>6</v>
      </c>
      <c r="J1119">
        <f>IF(data[[#This Row],[calc_ocr]]=data[[#This Row],[control]],0,1)</f>
        <v>0</v>
      </c>
      <c r="K1119" t="s">
        <v>917</v>
      </c>
      <c r="L1119" t="s">
        <v>917</v>
      </c>
      <c r="M1119">
        <v>1</v>
      </c>
      <c r="R1119">
        <v>425</v>
      </c>
      <c r="S1119">
        <v>179</v>
      </c>
      <c r="T1119">
        <f>SUM(data[[#This Row],[heb]:[other]])</f>
        <v>1</v>
      </c>
    </row>
    <row r="1120" spans="1:22" x14ac:dyDescent="0.2">
      <c r="A1120" s="1" t="s">
        <v>918</v>
      </c>
      <c r="B1120" s="1" t="s">
        <v>918</v>
      </c>
      <c r="D1120">
        <v>1</v>
      </c>
      <c r="H1120" s="8">
        <f>IFERROR(IF(SEARCH(_xlfn.UNICHAR(64335),data[[#This Row],[huntington_115_gt]])&gt;0,1,0),0)</f>
        <v>0</v>
      </c>
      <c r="I1120">
        <f>LEN(data[[#This Row],[control]])</f>
        <v>5</v>
      </c>
      <c r="J1120">
        <f>IF(data[[#This Row],[calc_ocr]]=data[[#This Row],[control]],0,1)</f>
        <v>0</v>
      </c>
      <c r="K1120" t="s">
        <v>918</v>
      </c>
      <c r="L1120" t="s">
        <v>918</v>
      </c>
      <c r="M1120">
        <v>1</v>
      </c>
      <c r="R1120">
        <v>425</v>
      </c>
      <c r="S1120">
        <v>180</v>
      </c>
      <c r="T1120">
        <f>SUM(data[[#This Row],[heb]:[other]])</f>
        <v>1</v>
      </c>
    </row>
    <row r="1121" spans="1:22" x14ac:dyDescent="0.2">
      <c r="A1121" s="1" t="s">
        <v>919</v>
      </c>
      <c r="B1121" s="4" t="s">
        <v>920</v>
      </c>
      <c r="C1121" s="5" t="s">
        <v>15</v>
      </c>
      <c r="D1121">
        <v>1</v>
      </c>
      <c r="H1121" s="8">
        <f>IFERROR(IF(SEARCH(_xlfn.UNICHAR(64335),data[[#This Row],[huntington_115_gt]])&gt;0,1,0),0)</f>
        <v>0</v>
      </c>
      <c r="I1121">
        <f>LEN(data[[#This Row],[control]])</f>
        <v>6</v>
      </c>
      <c r="J1121">
        <f>IF(data[[#This Row],[calc_ocr]]=data[[#This Row],[control]],0,1)</f>
        <v>1</v>
      </c>
      <c r="K1121" t="s">
        <v>920</v>
      </c>
      <c r="L1121" t="s">
        <v>919</v>
      </c>
      <c r="M1121">
        <v>1</v>
      </c>
      <c r="N1121">
        <v>1</v>
      </c>
      <c r="O1121" s="27" t="s">
        <v>1483</v>
      </c>
      <c r="Q1121" t="s">
        <v>1747</v>
      </c>
      <c r="R1121">
        <v>425</v>
      </c>
      <c r="S1121">
        <v>181</v>
      </c>
      <c r="T1121">
        <f>SUM(data[[#This Row],[heb]:[other]])</f>
        <v>1</v>
      </c>
      <c r="V1121" s="27" t="s">
        <v>1713</v>
      </c>
    </row>
    <row r="1122" spans="1:22" x14ac:dyDescent="0.2">
      <c r="A1122" s="1" t="s">
        <v>921</v>
      </c>
      <c r="B1122" s="1" t="s">
        <v>922</v>
      </c>
      <c r="D1122">
        <v>1</v>
      </c>
      <c r="H1122" s="8">
        <f>IFERROR(IF(SEARCH(_xlfn.UNICHAR(64335),data[[#This Row],[huntington_115_gt]])&gt;0,1,0),0)</f>
        <v>0</v>
      </c>
      <c r="I1122">
        <f>LEN(data[[#This Row],[control]])</f>
        <v>3</v>
      </c>
      <c r="J1122">
        <f>IF(data[[#This Row],[calc_ocr]]=data[[#This Row],[control]],0,1)</f>
        <v>0</v>
      </c>
      <c r="K1122" t="s">
        <v>922</v>
      </c>
      <c r="L1122" t="s">
        <v>922</v>
      </c>
      <c r="M1122">
        <v>1</v>
      </c>
      <c r="R1122">
        <v>425</v>
      </c>
      <c r="S1122">
        <v>182</v>
      </c>
      <c r="T1122">
        <f>SUM(data[[#This Row],[heb]:[other]])</f>
        <v>1</v>
      </c>
    </row>
    <row r="1123" spans="1:22" x14ac:dyDescent="0.2">
      <c r="A1123" s="1" t="s">
        <v>923</v>
      </c>
      <c r="B1123" s="1" t="s">
        <v>923</v>
      </c>
      <c r="G1123">
        <v>1</v>
      </c>
      <c r="H1123" s="8">
        <f>IFERROR(IF(SEARCH(_xlfn.UNICHAR(64335),data[[#This Row],[huntington_115_gt]])&gt;0,1,0),0)</f>
        <v>0</v>
      </c>
      <c r="I1123">
        <f>LEN(data[[#This Row],[control]])</f>
        <v>4</v>
      </c>
      <c r="J1123">
        <f>IF(data[[#This Row],[calc_ocr]]=data[[#This Row],[control]],0,1)</f>
        <v>0</v>
      </c>
      <c r="K1123" t="s">
        <v>923</v>
      </c>
      <c r="L1123" t="s">
        <v>923</v>
      </c>
      <c r="M1123">
        <v>1</v>
      </c>
      <c r="R1123">
        <v>425</v>
      </c>
      <c r="S1123">
        <v>183</v>
      </c>
      <c r="T1123">
        <f>SUM(data[[#This Row],[heb]:[other]])</f>
        <v>1</v>
      </c>
    </row>
    <row r="1124" spans="1:22" ht="25.5" x14ac:dyDescent="0.2">
      <c r="A1124" s="1" t="s">
        <v>924</v>
      </c>
      <c r="B1124" s="1" t="s">
        <v>925</v>
      </c>
      <c r="C1124" s="6" t="s">
        <v>49</v>
      </c>
      <c r="G1124">
        <v>1</v>
      </c>
      <c r="H1124" s="8">
        <f>IFERROR(IF(SEARCH(_xlfn.UNICHAR(64335),data[[#This Row],[huntington_115_gt]])&gt;0,1,0),0)</f>
        <v>0</v>
      </c>
      <c r="I1124">
        <f>LEN(data[[#This Row],[control]])</f>
        <v>7</v>
      </c>
      <c r="J1124">
        <f>IF(data[[#This Row],[calc_ocr]]=data[[#This Row],[control]],0,1)</f>
        <v>1</v>
      </c>
      <c r="K1124" t="s">
        <v>925</v>
      </c>
      <c r="L1124" t="s">
        <v>924</v>
      </c>
      <c r="M1124">
        <v>1</v>
      </c>
      <c r="N1124">
        <v>2</v>
      </c>
      <c r="O1124" s="27" t="s">
        <v>1562</v>
      </c>
      <c r="P1124" t="s">
        <v>1714</v>
      </c>
      <c r="Q1124" t="s">
        <v>1748</v>
      </c>
      <c r="R1124">
        <v>425</v>
      </c>
      <c r="S1124">
        <v>184</v>
      </c>
      <c r="T1124">
        <f>SUM(data[[#This Row],[heb]:[other]])</f>
        <v>1</v>
      </c>
      <c r="V1124" s="27" t="s">
        <v>1715</v>
      </c>
    </row>
    <row r="1125" spans="1:22" x14ac:dyDescent="0.2">
      <c r="A1125" s="1" t="s">
        <v>926</v>
      </c>
      <c r="B1125" s="1" t="s">
        <v>926</v>
      </c>
      <c r="F1125">
        <v>1</v>
      </c>
      <c r="H1125" s="8">
        <f>IFERROR(IF(SEARCH(_xlfn.UNICHAR(64335),data[[#This Row],[huntington_115_gt]])&gt;0,1,0),0)</f>
        <v>0</v>
      </c>
      <c r="I1125">
        <f>LEN(data[[#This Row],[control]])</f>
        <v>4</v>
      </c>
      <c r="J1125">
        <f>IF(data[[#This Row],[calc_ocr]]=data[[#This Row],[control]],0,1)</f>
        <v>0</v>
      </c>
      <c r="K1125" t="s">
        <v>926</v>
      </c>
      <c r="L1125" t="s">
        <v>926</v>
      </c>
      <c r="M1125">
        <v>1</v>
      </c>
      <c r="R1125">
        <v>425</v>
      </c>
      <c r="S1125">
        <v>185</v>
      </c>
      <c r="T1125">
        <f>SUM(data[[#This Row],[heb]:[other]])</f>
        <v>1</v>
      </c>
    </row>
    <row r="1126" spans="1:22" ht="25.5" x14ac:dyDescent="0.2">
      <c r="A1126" s="1" t="s">
        <v>927</v>
      </c>
      <c r="B1126" s="1" t="s">
        <v>928</v>
      </c>
      <c r="C1126" s="6" t="s">
        <v>49</v>
      </c>
      <c r="G1126">
        <v>1</v>
      </c>
      <c r="H1126" s="8">
        <f>IFERROR(IF(SEARCH(_xlfn.UNICHAR(64335),data[[#This Row],[huntington_115_gt]])&gt;0,1,0),0)</f>
        <v>0</v>
      </c>
      <c r="I1126">
        <f>LEN(data[[#This Row],[control]])</f>
        <v>8</v>
      </c>
      <c r="J1126">
        <f>IF(data[[#This Row],[calc_ocr]]=data[[#This Row],[control]],0,1)</f>
        <v>1</v>
      </c>
      <c r="K1126" t="s">
        <v>928</v>
      </c>
      <c r="L1126" t="s">
        <v>927</v>
      </c>
      <c r="M1126">
        <v>1</v>
      </c>
      <c r="N1126">
        <v>3</v>
      </c>
      <c r="O1126" s="27" t="s">
        <v>1466</v>
      </c>
      <c r="P1126" t="s">
        <v>1557</v>
      </c>
      <c r="Q1126" t="s">
        <v>1749</v>
      </c>
      <c r="R1126">
        <v>425</v>
      </c>
      <c r="S1126">
        <v>186</v>
      </c>
      <c r="T1126">
        <f>SUM(data[[#This Row],[heb]:[other]])</f>
        <v>1</v>
      </c>
      <c r="V1126" s="27" t="s">
        <v>1716</v>
      </c>
    </row>
    <row r="1127" spans="1:22" x14ac:dyDescent="0.2">
      <c r="A1127" s="1" t="s">
        <v>929</v>
      </c>
      <c r="B1127" s="1" t="s">
        <v>929</v>
      </c>
      <c r="F1127">
        <v>1</v>
      </c>
      <c r="H1127" s="8">
        <f>IFERROR(IF(SEARCH(_xlfn.UNICHAR(64335),data[[#This Row],[huntington_115_gt]])&gt;0,1,0),0)</f>
        <v>0</v>
      </c>
      <c r="I1127">
        <f>LEN(data[[#This Row],[control]])</f>
        <v>2</v>
      </c>
      <c r="J1127">
        <f>IF(data[[#This Row],[calc_ocr]]=data[[#This Row],[control]],0,1)</f>
        <v>0</v>
      </c>
      <c r="K1127" t="s">
        <v>929</v>
      </c>
      <c r="L1127" t="s">
        <v>929</v>
      </c>
      <c r="M1127">
        <v>1</v>
      </c>
      <c r="R1127">
        <v>425</v>
      </c>
      <c r="S1127">
        <v>187</v>
      </c>
      <c r="T1127">
        <f>SUM(data[[#This Row],[heb]:[other]])</f>
        <v>1</v>
      </c>
    </row>
    <row r="1128" spans="1:22" x14ac:dyDescent="0.2">
      <c r="A1128" s="1" t="s">
        <v>930</v>
      </c>
      <c r="B1128" s="1" t="s">
        <v>930</v>
      </c>
      <c r="D1128">
        <v>1</v>
      </c>
      <c r="H1128" s="8">
        <f>IFERROR(IF(SEARCH(_xlfn.UNICHAR(64335),data[[#This Row],[huntington_115_gt]])&gt;0,1,0),0)</f>
        <v>0</v>
      </c>
      <c r="I1128">
        <f>LEN(data[[#This Row],[control]])</f>
        <v>5</v>
      </c>
      <c r="J1128">
        <f>IF(data[[#This Row],[calc_ocr]]=data[[#This Row],[control]],0,1)</f>
        <v>0</v>
      </c>
      <c r="K1128" t="s">
        <v>930</v>
      </c>
      <c r="L1128" t="s">
        <v>930</v>
      </c>
      <c r="M1128">
        <v>1</v>
      </c>
      <c r="R1128">
        <v>425</v>
      </c>
      <c r="S1128">
        <v>188</v>
      </c>
      <c r="T1128">
        <f>SUM(data[[#This Row],[heb]:[other]])</f>
        <v>1</v>
      </c>
    </row>
    <row r="1129" spans="1:22" x14ac:dyDescent="0.2">
      <c r="A1129" s="1" t="s">
        <v>931</v>
      </c>
      <c r="B1129" s="1" t="s">
        <v>931</v>
      </c>
      <c r="D1129">
        <v>1</v>
      </c>
      <c r="H1129" s="8">
        <f>IFERROR(IF(SEARCH(_xlfn.UNICHAR(64335),data[[#This Row],[huntington_115_gt]])&gt;0,1,0),0)</f>
        <v>0</v>
      </c>
      <c r="I1129">
        <f>LEN(data[[#This Row],[control]])</f>
        <v>5</v>
      </c>
      <c r="J1129">
        <f>IF(data[[#This Row],[calc_ocr]]=data[[#This Row],[control]],0,1)</f>
        <v>0</v>
      </c>
      <c r="K1129" t="s">
        <v>931</v>
      </c>
      <c r="L1129" t="s">
        <v>931</v>
      </c>
      <c r="M1129">
        <v>1</v>
      </c>
      <c r="R1129">
        <v>425</v>
      </c>
      <c r="S1129">
        <v>189</v>
      </c>
      <c r="T1129">
        <f>SUM(data[[#This Row],[heb]:[other]])</f>
        <v>1</v>
      </c>
    </row>
    <row r="1130" spans="1:22" x14ac:dyDescent="0.2">
      <c r="A1130" s="1" t="s">
        <v>932</v>
      </c>
      <c r="B1130" s="1" t="s">
        <v>932</v>
      </c>
      <c r="D1130">
        <v>1</v>
      </c>
      <c r="H1130" s="8">
        <f>IFERROR(IF(SEARCH(_xlfn.UNICHAR(64335),data[[#This Row],[huntington_115_gt]])&gt;0,1,0),0)</f>
        <v>0</v>
      </c>
      <c r="I1130">
        <f>LEN(data[[#This Row],[control]])</f>
        <v>4</v>
      </c>
      <c r="J1130">
        <f>IF(data[[#This Row],[calc_ocr]]=data[[#This Row],[control]],0,1)</f>
        <v>0</v>
      </c>
      <c r="K1130" t="s">
        <v>932</v>
      </c>
      <c r="L1130" t="s">
        <v>932</v>
      </c>
      <c r="M1130">
        <v>1</v>
      </c>
      <c r="R1130">
        <v>425</v>
      </c>
      <c r="S1130">
        <v>190</v>
      </c>
      <c r="T1130">
        <f>SUM(data[[#This Row],[heb]:[other]])</f>
        <v>1</v>
      </c>
    </row>
    <row r="1131" spans="1:22" x14ac:dyDescent="0.2">
      <c r="A1131" s="1" t="s">
        <v>933</v>
      </c>
      <c r="B1131" s="1" t="s">
        <v>933</v>
      </c>
      <c r="D1131">
        <v>1</v>
      </c>
      <c r="H1131" s="8">
        <f>IFERROR(IF(SEARCH(_xlfn.UNICHAR(64335),data[[#This Row],[huntington_115_gt]])&gt;0,1,0),0)</f>
        <v>0</v>
      </c>
      <c r="I1131">
        <f>LEN(data[[#This Row],[control]])</f>
        <v>4</v>
      </c>
      <c r="J1131">
        <f>IF(data[[#This Row],[calc_ocr]]=data[[#This Row],[control]],0,1)</f>
        <v>0</v>
      </c>
      <c r="K1131" t="s">
        <v>933</v>
      </c>
      <c r="L1131" t="s">
        <v>933</v>
      </c>
      <c r="M1131">
        <v>1</v>
      </c>
      <c r="R1131">
        <v>425</v>
      </c>
      <c r="S1131">
        <v>191</v>
      </c>
      <c r="T1131">
        <f>SUM(data[[#This Row],[heb]:[other]])</f>
        <v>1</v>
      </c>
    </row>
    <row r="1132" spans="1:22" x14ac:dyDescent="0.2">
      <c r="A1132" s="1" t="s">
        <v>934</v>
      </c>
      <c r="B1132" s="1" t="s">
        <v>934</v>
      </c>
      <c r="D1132">
        <v>1</v>
      </c>
      <c r="H1132" s="8">
        <f>IFERROR(IF(SEARCH(_xlfn.UNICHAR(64335),data[[#This Row],[huntington_115_gt]])&gt;0,1,0),0)</f>
        <v>0</v>
      </c>
      <c r="I1132">
        <f>LEN(data[[#This Row],[control]])</f>
        <v>4</v>
      </c>
      <c r="J1132">
        <f>IF(data[[#This Row],[calc_ocr]]=data[[#This Row],[control]],0,1)</f>
        <v>0</v>
      </c>
      <c r="K1132" t="s">
        <v>934</v>
      </c>
      <c r="L1132" t="s">
        <v>934</v>
      </c>
      <c r="M1132">
        <v>1</v>
      </c>
      <c r="R1132">
        <v>425</v>
      </c>
      <c r="S1132">
        <v>192</v>
      </c>
      <c r="T1132">
        <f>SUM(data[[#This Row],[heb]:[other]])</f>
        <v>1</v>
      </c>
    </row>
    <row r="1133" spans="1:22" x14ac:dyDescent="0.2">
      <c r="A1133" s="1" t="s">
        <v>293</v>
      </c>
      <c r="B1133" s="1" t="s">
        <v>293</v>
      </c>
      <c r="D1133">
        <v>1</v>
      </c>
      <c r="H1133" s="8">
        <f>IFERROR(IF(SEARCH(_xlfn.UNICHAR(64335),data[[#This Row],[huntington_115_gt]])&gt;0,1,0),0)</f>
        <v>1</v>
      </c>
      <c r="I1133">
        <f>LEN(data[[#This Row],[control]])</f>
        <v>4</v>
      </c>
      <c r="J1133">
        <f>IF(data[[#This Row],[calc_ocr]]=data[[#This Row],[control]],0,1)</f>
        <v>0</v>
      </c>
      <c r="K1133" t="s">
        <v>293</v>
      </c>
      <c r="L1133" t="s">
        <v>293</v>
      </c>
      <c r="M1133">
        <v>1</v>
      </c>
      <c r="R1133">
        <v>425</v>
      </c>
      <c r="S1133">
        <v>193</v>
      </c>
      <c r="T1133">
        <f>SUM(data[[#This Row],[heb]:[other]])</f>
        <v>1</v>
      </c>
    </row>
    <row r="1134" spans="1:22" x14ac:dyDescent="0.2">
      <c r="A1134" s="1" t="s">
        <v>935</v>
      </c>
      <c r="B1134" s="1" t="s">
        <v>935</v>
      </c>
      <c r="F1134">
        <v>1</v>
      </c>
      <c r="H1134" s="8">
        <f>IFERROR(IF(SEARCH(_xlfn.UNICHAR(64335),data[[#This Row],[huntington_115_gt]])&gt;0,1,0),0)</f>
        <v>0</v>
      </c>
      <c r="I1134">
        <f>LEN(data[[#This Row],[control]])</f>
        <v>3</v>
      </c>
      <c r="J1134">
        <f>IF(data[[#This Row],[calc_ocr]]=data[[#This Row],[control]],0,1)</f>
        <v>0</v>
      </c>
      <c r="K1134" t="s">
        <v>935</v>
      </c>
      <c r="L1134" t="s">
        <v>935</v>
      </c>
      <c r="M1134">
        <v>1</v>
      </c>
      <c r="R1134">
        <v>425</v>
      </c>
      <c r="S1134">
        <v>194</v>
      </c>
      <c r="T1134">
        <f>SUM(data[[#This Row],[heb]:[other]])</f>
        <v>1</v>
      </c>
    </row>
    <row r="1135" spans="1:22" x14ac:dyDescent="0.2">
      <c r="A1135" s="1" t="s">
        <v>936</v>
      </c>
      <c r="B1135" s="1" t="s">
        <v>936</v>
      </c>
      <c r="D1135">
        <v>1</v>
      </c>
      <c r="H1135" s="8">
        <f>IFERROR(IF(SEARCH(_xlfn.UNICHAR(64335),data[[#This Row],[huntington_115_gt]])&gt;0,1,0),0)</f>
        <v>0</v>
      </c>
      <c r="I1135">
        <f>LEN(data[[#This Row],[control]])</f>
        <v>4</v>
      </c>
      <c r="J1135">
        <f>IF(data[[#This Row],[calc_ocr]]=data[[#This Row],[control]],0,1)</f>
        <v>0</v>
      </c>
      <c r="K1135" t="s">
        <v>936</v>
      </c>
      <c r="L1135" t="s">
        <v>936</v>
      </c>
      <c r="M1135">
        <v>1</v>
      </c>
      <c r="R1135">
        <v>425</v>
      </c>
      <c r="S1135">
        <v>195</v>
      </c>
      <c r="T1135">
        <f>SUM(data[[#This Row],[heb]:[other]])</f>
        <v>1</v>
      </c>
    </row>
    <row r="1136" spans="1:22" x14ac:dyDescent="0.2">
      <c r="A1136" s="1" t="s">
        <v>303</v>
      </c>
      <c r="B1136" s="1" t="s">
        <v>303</v>
      </c>
      <c r="F1136">
        <v>1</v>
      </c>
      <c r="H1136" s="8">
        <f>IFERROR(IF(SEARCH(_xlfn.UNICHAR(64335),data[[#This Row],[huntington_115_gt]])&gt;0,1,0),0)</f>
        <v>0</v>
      </c>
      <c r="I1136">
        <f>LEN(data[[#This Row],[control]])</f>
        <v>3</v>
      </c>
      <c r="J1136">
        <f>IF(data[[#This Row],[calc_ocr]]=data[[#This Row],[control]],0,1)</f>
        <v>0</v>
      </c>
      <c r="K1136" t="s">
        <v>303</v>
      </c>
      <c r="L1136" t="s">
        <v>303</v>
      </c>
      <c r="M1136">
        <v>1</v>
      </c>
      <c r="R1136">
        <v>425</v>
      </c>
      <c r="S1136">
        <v>196</v>
      </c>
      <c r="T1136">
        <f>SUM(data[[#This Row],[heb]:[other]])</f>
        <v>1</v>
      </c>
    </row>
    <row r="1137" spans="1:20" x14ac:dyDescent="0.2">
      <c r="A1137" s="1" t="s">
        <v>937</v>
      </c>
      <c r="B1137" s="1" t="s">
        <v>937</v>
      </c>
      <c r="D1137">
        <v>1</v>
      </c>
      <c r="H1137" s="8">
        <f>IFERROR(IF(SEARCH(_xlfn.UNICHAR(64335),data[[#This Row],[huntington_115_gt]])&gt;0,1,0),0)</f>
        <v>0</v>
      </c>
      <c r="I1137">
        <f>LEN(data[[#This Row],[control]])</f>
        <v>5</v>
      </c>
      <c r="J1137">
        <f>IF(data[[#This Row],[calc_ocr]]=data[[#This Row],[control]],0,1)</f>
        <v>0</v>
      </c>
      <c r="K1137" t="s">
        <v>937</v>
      </c>
      <c r="L1137" t="s">
        <v>937</v>
      </c>
      <c r="M1137">
        <v>1</v>
      </c>
      <c r="R1137">
        <v>425</v>
      </c>
      <c r="S1137">
        <v>197</v>
      </c>
      <c r="T1137">
        <f>SUM(data[[#This Row],[heb]:[other]])</f>
        <v>1</v>
      </c>
    </row>
    <row r="1138" spans="1:20" x14ac:dyDescent="0.2">
      <c r="A1138" s="1" t="s">
        <v>915</v>
      </c>
      <c r="B1138" s="1" t="s">
        <v>915</v>
      </c>
      <c r="D1138">
        <v>1</v>
      </c>
      <c r="H1138" s="8">
        <f>IFERROR(IF(SEARCH(_xlfn.UNICHAR(64335),data[[#This Row],[huntington_115_gt]])&gt;0,1,0),0)</f>
        <v>0</v>
      </c>
      <c r="I1138">
        <f>LEN(data[[#This Row],[control]])</f>
        <v>3</v>
      </c>
      <c r="J1138">
        <f>IF(data[[#This Row],[calc_ocr]]=data[[#This Row],[control]],0,1)</f>
        <v>0</v>
      </c>
      <c r="K1138" t="s">
        <v>915</v>
      </c>
      <c r="L1138" t="s">
        <v>915</v>
      </c>
      <c r="M1138">
        <v>1</v>
      </c>
      <c r="R1138">
        <v>425</v>
      </c>
      <c r="S1138">
        <v>198</v>
      </c>
      <c r="T1138">
        <f>SUM(data[[#This Row],[heb]:[other]])</f>
        <v>1</v>
      </c>
    </row>
    <row r="1139" spans="1:20" x14ac:dyDescent="0.2">
      <c r="A1139" s="1" t="s">
        <v>293</v>
      </c>
      <c r="B1139" s="1" t="s">
        <v>293</v>
      </c>
      <c r="D1139">
        <v>1</v>
      </c>
      <c r="H1139" s="8">
        <f>IFERROR(IF(SEARCH(_xlfn.UNICHAR(64335),data[[#This Row],[huntington_115_gt]])&gt;0,1,0),0)</f>
        <v>1</v>
      </c>
      <c r="I1139">
        <f>LEN(data[[#This Row],[control]])</f>
        <v>4</v>
      </c>
      <c r="J1139">
        <f>IF(data[[#This Row],[calc_ocr]]=data[[#This Row],[control]],0,1)</f>
        <v>0</v>
      </c>
      <c r="K1139" t="s">
        <v>293</v>
      </c>
      <c r="L1139" t="s">
        <v>293</v>
      </c>
      <c r="M1139">
        <v>1</v>
      </c>
      <c r="R1139">
        <v>425</v>
      </c>
      <c r="S1139">
        <v>199</v>
      </c>
      <c r="T1139">
        <f>SUM(data[[#This Row],[heb]:[other]])</f>
        <v>1</v>
      </c>
    </row>
    <row r="1140" spans="1:20" x14ac:dyDescent="0.2">
      <c r="A1140" s="1" t="s">
        <v>2</v>
      </c>
      <c r="B1140" s="1" t="s">
        <v>2</v>
      </c>
      <c r="F1140">
        <v>1</v>
      </c>
      <c r="H1140" s="8">
        <f>IFERROR(IF(SEARCH(_xlfn.UNICHAR(64335),data[[#This Row],[huntington_115_gt]])&gt;0,1,0),0)</f>
        <v>1</v>
      </c>
      <c r="I1140">
        <f>LEN(data[[#This Row],[control]])</f>
        <v>1</v>
      </c>
      <c r="J1140">
        <f>IF(data[[#This Row],[calc_ocr]]=data[[#This Row],[control]],0,1)</f>
        <v>0</v>
      </c>
      <c r="K1140" t="s">
        <v>2</v>
      </c>
      <c r="L1140" t="s">
        <v>2</v>
      </c>
      <c r="M1140">
        <v>1</v>
      </c>
      <c r="R1140">
        <v>425</v>
      </c>
      <c r="S1140">
        <v>200</v>
      </c>
      <c r="T1140">
        <f>SUM(data[[#This Row],[heb]:[other]])</f>
        <v>1</v>
      </c>
    </row>
    <row r="1141" spans="1:20" x14ac:dyDescent="0.2">
      <c r="A1141" s="1" t="s">
        <v>110</v>
      </c>
      <c r="B1141" s="1" t="s">
        <v>110</v>
      </c>
      <c r="D1141">
        <v>1</v>
      </c>
      <c r="H1141" s="8">
        <f>IFERROR(IF(SEARCH(_xlfn.UNICHAR(64335),data[[#This Row],[huntington_115_gt]])&gt;0,1,0),0)</f>
        <v>0</v>
      </c>
      <c r="I1141">
        <f>LEN(data[[#This Row],[control]])</f>
        <v>5</v>
      </c>
      <c r="J1141">
        <f>IF(data[[#This Row],[calc_ocr]]=data[[#This Row],[control]],0,1)</f>
        <v>0</v>
      </c>
      <c r="K1141" t="s">
        <v>110</v>
      </c>
      <c r="L1141" t="s">
        <v>110</v>
      </c>
      <c r="M1141">
        <v>1</v>
      </c>
      <c r="R1141">
        <v>425</v>
      </c>
      <c r="S1141">
        <v>201</v>
      </c>
      <c r="T1141">
        <f>SUM(data[[#This Row],[heb]:[other]])</f>
        <v>1</v>
      </c>
    </row>
    <row r="1142" spans="1:20" x14ac:dyDescent="0.2">
      <c r="A1142" s="1" t="s">
        <v>54</v>
      </c>
      <c r="B1142" s="1" t="s">
        <v>54</v>
      </c>
      <c r="G1142">
        <v>1</v>
      </c>
      <c r="H1142" s="8">
        <f>IFERROR(IF(SEARCH(_xlfn.UNICHAR(64335),data[[#This Row],[huntington_115_gt]])&gt;0,1,0),0)</f>
        <v>0</v>
      </c>
      <c r="I1142">
        <f>LEN(data[[#This Row],[control]])</f>
        <v>4</v>
      </c>
      <c r="J1142">
        <f>IF(data[[#This Row],[calc_ocr]]=data[[#This Row],[control]],0,1)</f>
        <v>0</v>
      </c>
      <c r="K1142" t="s">
        <v>54</v>
      </c>
      <c r="L1142" t="s">
        <v>54</v>
      </c>
      <c r="M1142">
        <v>1</v>
      </c>
      <c r="R1142">
        <v>425</v>
      </c>
      <c r="S1142">
        <v>202</v>
      </c>
      <c r="T1142">
        <f>SUM(data[[#This Row],[heb]:[other]])</f>
        <v>1</v>
      </c>
    </row>
    <row r="1143" spans="1:20" x14ac:dyDescent="0.2">
      <c r="A1143" s="1" t="s">
        <v>938</v>
      </c>
      <c r="B1143" s="1" t="s">
        <v>938</v>
      </c>
      <c r="D1143">
        <v>1</v>
      </c>
      <c r="H1143" s="8">
        <f>IFERROR(IF(SEARCH(_xlfn.UNICHAR(64335),data[[#This Row],[huntington_115_gt]])&gt;0,1,0),0)</f>
        <v>0</v>
      </c>
      <c r="I1143">
        <f>LEN(data[[#This Row],[control]])</f>
        <v>4</v>
      </c>
      <c r="J1143">
        <f>IF(data[[#This Row],[calc_ocr]]=data[[#This Row],[control]],0,1)</f>
        <v>0</v>
      </c>
      <c r="K1143" t="s">
        <v>938</v>
      </c>
      <c r="L1143" t="s">
        <v>938</v>
      </c>
      <c r="M1143">
        <v>1</v>
      </c>
      <c r="R1143">
        <v>425</v>
      </c>
      <c r="S1143">
        <v>203</v>
      </c>
      <c r="T1143">
        <f>SUM(data[[#This Row],[heb]:[other]])</f>
        <v>1</v>
      </c>
    </row>
    <row r="1144" spans="1:20" x14ac:dyDescent="0.2">
      <c r="A1144" s="1" t="s">
        <v>939</v>
      </c>
      <c r="B1144" s="1" t="s">
        <v>939</v>
      </c>
      <c r="D1144">
        <v>1</v>
      </c>
      <c r="H1144" s="8">
        <f>IFERROR(IF(SEARCH(_xlfn.UNICHAR(64335),data[[#This Row],[huntington_115_gt]])&gt;0,1,0),0)</f>
        <v>0</v>
      </c>
      <c r="I1144">
        <f>LEN(data[[#This Row],[control]])</f>
        <v>5</v>
      </c>
      <c r="J1144">
        <f>IF(data[[#This Row],[calc_ocr]]=data[[#This Row],[control]],0,1)</f>
        <v>0</v>
      </c>
      <c r="K1144" t="s">
        <v>939</v>
      </c>
      <c r="L1144" t="s">
        <v>939</v>
      </c>
      <c r="M1144">
        <v>1</v>
      </c>
      <c r="R1144">
        <v>425</v>
      </c>
      <c r="S1144">
        <v>204</v>
      </c>
      <c r="T1144">
        <f>SUM(data[[#This Row],[heb]:[other]])</f>
        <v>1</v>
      </c>
    </row>
    <row r="1145" spans="1:20" x14ac:dyDescent="0.2">
      <c r="A1145" s="1" t="s">
        <v>940</v>
      </c>
      <c r="B1145" s="1" t="s">
        <v>941</v>
      </c>
      <c r="C1145" s="2" t="s">
        <v>5</v>
      </c>
      <c r="E1145">
        <v>1</v>
      </c>
      <c r="H1145" s="8">
        <f>IFERROR(IF(SEARCH(_xlfn.UNICHAR(64335),data[[#This Row],[huntington_115_gt]])&gt;0,1,0),0)</f>
        <v>0</v>
      </c>
      <c r="I1145">
        <f>LEN(data[[#This Row],[control]])</f>
        <v>5</v>
      </c>
      <c r="J1145">
        <f>IF(data[[#This Row],[calc_ocr]]=data[[#This Row],[control]],0,1)</f>
        <v>0</v>
      </c>
      <c r="K1145" t="s">
        <v>941</v>
      </c>
      <c r="L1145" t="s">
        <v>941</v>
      </c>
      <c r="M1145">
        <v>1</v>
      </c>
      <c r="R1145">
        <v>425</v>
      </c>
      <c r="S1145">
        <v>205</v>
      </c>
      <c r="T1145">
        <f>SUM(data[[#This Row],[heb]:[other]])</f>
        <v>1</v>
      </c>
    </row>
    <row r="1146" spans="1:20" x14ac:dyDescent="0.2">
      <c r="A1146" s="1" t="s">
        <v>942</v>
      </c>
      <c r="B1146" s="1" t="s">
        <v>942</v>
      </c>
      <c r="E1146">
        <v>1</v>
      </c>
      <c r="H1146" s="8">
        <f>IFERROR(IF(SEARCH(_xlfn.UNICHAR(64335),data[[#This Row],[huntington_115_gt]])&gt;0,1,0),0)</f>
        <v>1</v>
      </c>
      <c r="I1146">
        <f>LEN(data[[#This Row],[control]])</f>
        <v>5</v>
      </c>
      <c r="J1146">
        <f>IF(data[[#This Row],[calc_ocr]]=data[[#This Row],[control]],0,1)</f>
        <v>0</v>
      </c>
      <c r="K1146" t="s">
        <v>942</v>
      </c>
      <c r="L1146" t="s">
        <v>942</v>
      </c>
      <c r="M1146">
        <v>2</v>
      </c>
      <c r="R1146">
        <v>425</v>
      </c>
      <c r="S1146">
        <v>206</v>
      </c>
      <c r="T1146">
        <f>SUM(data[[#This Row],[heb]:[other]])</f>
        <v>1</v>
      </c>
    </row>
    <row r="1147" spans="1:20" x14ac:dyDescent="0.2">
      <c r="A1147" s="1" t="s">
        <v>249</v>
      </c>
      <c r="B1147" s="1" t="s">
        <v>249</v>
      </c>
      <c r="F1147">
        <v>1</v>
      </c>
      <c r="H1147" s="8">
        <f>IFERROR(IF(SEARCH(_xlfn.UNICHAR(64335),data[[#This Row],[huntington_115_gt]])&gt;0,1,0),0)</f>
        <v>0</v>
      </c>
      <c r="I1147">
        <f>LEN(data[[#This Row],[control]])</f>
        <v>3</v>
      </c>
      <c r="J1147">
        <f>IF(data[[#This Row],[calc_ocr]]=data[[#This Row],[control]],0,1)</f>
        <v>0</v>
      </c>
      <c r="K1147" t="s">
        <v>249</v>
      </c>
      <c r="L1147" t="s">
        <v>249</v>
      </c>
      <c r="M1147">
        <v>1</v>
      </c>
      <c r="R1147">
        <v>425</v>
      </c>
      <c r="S1147">
        <v>207</v>
      </c>
      <c r="T1147">
        <f>SUM(data[[#This Row],[heb]:[other]])</f>
        <v>1</v>
      </c>
    </row>
    <row r="1148" spans="1:20" x14ac:dyDescent="0.2">
      <c r="A1148" s="1" t="s">
        <v>943</v>
      </c>
      <c r="B1148" s="1" t="s">
        <v>944</v>
      </c>
      <c r="C1148" s="2" t="s">
        <v>5</v>
      </c>
      <c r="E1148">
        <v>1</v>
      </c>
      <c r="H1148" s="8">
        <f>IFERROR(IF(SEARCH(_xlfn.UNICHAR(64335),data[[#This Row],[huntington_115_gt]])&gt;0,1,0),0)</f>
        <v>0</v>
      </c>
      <c r="I1148">
        <f>LEN(data[[#This Row],[control]])</f>
        <v>4</v>
      </c>
      <c r="J1148">
        <f>IF(data[[#This Row],[calc_ocr]]=data[[#This Row],[control]],0,1)</f>
        <v>0</v>
      </c>
      <c r="K1148" t="s">
        <v>944</v>
      </c>
      <c r="L1148" t="s">
        <v>944</v>
      </c>
      <c r="M1148">
        <v>1</v>
      </c>
      <c r="R1148">
        <v>425</v>
      </c>
      <c r="S1148">
        <v>208</v>
      </c>
      <c r="T1148">
        <f>SUM(data[[#This Row],[heb]:[other]])</f>
        <v>1</v>
      </c>
    </row>
    <row r="1149" spans="1:20" x14ac:dyDescent="0.2">
      <c r="A1149" s="1" t="s">
        <v>2</v>
      </c>
      <c r="B1149" s="1" t="s">
        <v>2</v>
      </c>
      <c r="F1149">
        <v>1</v>
      </c>
      <c r="H1149" s="8">
        <f>IFERROR(IF(SEARCH(_xlfn.UNICHAR(64335),data[[#This Row],[huntington_115_gt]])&gt;0,1,0),0)</f>
        <v>1</v>
      </c>
      <c r="I1149">
        <f>LEN(data[[#This Row],[control]])</f>
        <v>1</v>
      </c>
      <c r="J1149">
        <f>IF(data[[#This Row],[calc_ocr]]=data[[#This Row],[control]],0,1)</f>
        <v>0</v>
      </c>
      <c r="K1149" t="s">
        <v>2</v>
      </c>
      <c r="L1149" t="s">
        <v>2</v>
      </c>
      <c r="M1149">
        <v>1</v>
      </c>
      <c r="R1149">
        <v>425</v>
      </c>
      <c r="S1149">
        <v>209</v>
      </c>
      <c r="T1149">
        <f>SUM(data[[#This Row],[heb]:[other]])</f>
        <v>1</v>
      </c>
    </row>
    <row r="1150" spans="1:20" x14ac:dyDescent="0.2">
      <c r="A1150" s="1" t="s">
        <v>155</v>
      </c>
      <c r="B1150" s="1" t="s">
        <v>155</v>
      </c>
      <c r="E1150">
        <v>1</v>
      </c>
      <c r="H1150" s="8">
        <f>IFERROR(IF(SEARCH(_xlfn.UNICHAR(64335),data[[#This Row],[huntington_115_gt]])&gt;0,1,0),0)</f>
        <v>0</v>
      </c>
      <c r="I1150">
        <f>LEN(data[[#This Row],[control]])</f>
        <v>3</v>
      </c>
      <c r="J1150">
        <f>IF(data[[#This Row],[calc_ocr]]=data[[#This Row],[control]],0,1)</f>
        <v>0</v>
      </c>
      <c r="K1150" t="s">
        <v>155</v>
      </c>
      <c r="L1150" t="s">
        <v>155</v>
      </c>
      <c r="M1150">
        <v>1</v>
      </c>
      <c r="R1150">
        <v>425</v>
      </c>
      <c r="S1150">
        <v>210</v>
      </c>
      <c r="T1150">
        <f>SUM(data[[#This Row],[heb]:[other]])</f>
        <v>1</v>
      </c>
    </row>
    <row r="1151" spans="1:20" x14ac:dyDescent="0.2">
      <c r="A1151" s="1" t="s">
        <v>2</v>
      </c>
      <c r="B1151" s="1" t="s">
        <v>2</v>
      </c>
      <c r="F1151">
        <v>1</v>
      </c>
      <c r="H1151" s="8">
        <f>IFERROR(IF(SEARCH(_xlfn.UNICHAR(64335),data[[#This Row],[huntington_115_gt]])&gt;0,1,0),0)</f>
        <v>1</v>
      </c>
      <c r="I1151">
        <f>LEN(data[[#This Row],[control]])</f>
        <v>1</v>
      </c>
      <c r="J1151">
        <f>IF(data[[#This Row],[calc_ocr]]=data[[#This Row],[control]],0,1)</f>
        <v>0</v>
      </c>
      <c r="K1151" t="s">
        <v>2</v>
      </c>
      <c r="L1151" t="s">
        <v>2</v>
      </c>
      <c r="M1151">
        <v>1</v>
      </c>
      <c r="R1151">
        <v>425</v>
      </c>
      <c r="S1151">
        <v>211</v>
      </c>
      <c r="T1151">
        <f>SUM(data[[#This Row],[heb]:[other]])</f>
        <v>1</v>
      </c>
    </row>
    <row r="1152" spans="1:20" x14ac:dyDescent="0.2">
      <c r="A1152" s="1" t="s">
        <v>945</v>
      </c>
      <c r="B1152" s="1" t="s">
        <v>945</v>
      </c>
      <c r="E1152">
        <v>1</v>
      </c>
      <c r="H1152" s="8">
        <f>IFERROR(IF(SEARCH(_xlfn.UNICHAR(64335),data[[#This Row],[huntington_115_gt]])&gt;0,1,0),0)</f>
        <v>0</v>
      </c>
      <c r="I1152">
        <f>LEN(data[[#This Row],[control]])</f>
        <v>3</v>
      </c>
      <c r="J1152">
        <f>IF(data[[#This Row],[calc_ocr]]=data[[#This Row],[control]],0,1)</f>
        <v>0</v>
      </c>
      <c r="K1152" t="s">
        <v>945</v>
      </c>
      <c r="L1152" t="s">
        <v>945</v>
      </c>
      <c r="M1152">
        <v>1</v>
      </c>
      <c r="R1152">
        <v>425</v>
      </c>
      <c r="S1152">
        <v>212</v>
      </c>
      <c r="T1152">
        <f>SUM(data[[#This Row],[heb]:[other]])</f>
        <v>1</v>
      </c>
    </row>
    <row r="1153" spans="1:22" x14ac:dyDescent="0.2">
      <c r="A1153" s="1" t="s">
        <v>46</v>
      </c>
      <c r="B1153" s="1" t="s">
        <v>47</v>
      </c>
      <c r="C1153" s="5" t="s">
        <v>15</v>
      </c>
      <c r="G1153">
        <v>1</v>
      </c>
      <c r="H1153" s="8">
        <f>IFERROR(IF(SEARCH(_xlfn.UNICHAR(64335),data[[#This Row],[huntington_115_gt]])&gt;0,1,0),0)</f>
        <v>0</v>
      </c>
      <c r="I1153">
        <f>LEN(data[[#This Row],[control]])</f>
        <v>4</v>
      </c>
      <c r="J1153">
        <f>IF(data[[#This Row],[calc_ocr]]=data[[#This Row],[control]],0,1)</f>
        <v>1</v>
      </c>
      <c r="K1153" t="s">
        <v>47</v>
      </c>
      <c r="L1153" t="s">
        <v>46</v>
      </c>
      <c r="M1153">
        <v>1</v>
      </c>
      <c r="N1153">
        <v>1</v>
      </c>
      <c r="O1153" s="27" t="s">
        <v>1460</v>
      </c>
      <c r="Q1153" t="s">
        <v>1503</v>
      </c>
      <c r="R1153">
        <v>425</v>
      </c>
      <c r="S1153">
        <v>213</v>
      </c>
      <c r="T1153">
        <f>SUM(data[[#This Row],[heb]:[other]])</f>
        <v>1</v>
      </c>
    </row>
    <row r="1154" spans="1:22" x14ac:dyDescent="0.2">
      <c r="A1154" s="1" t="s">
        <v>916</v>
      </c>
      <c r="B1154" s="1" t="s">
        <v>916</v>
      </c>
      <c r="D1154">
        <v>1</v>
      </c>
      <c r="H1154" s="8">
        <f>IFERROR(IF(SEARCH(_xlfn.UNICHAR(64335),data[[#This Row],[huntington_115_gt]])&gt;0,1,0),0)</f>
        <v>0</v>
      </c>
      <c r="I1154">
        <f>LEN(data[[#This Row],[control]])</f>
        <v>4</v>
      </c>
      <c r="J1154">
        <f>IF(data[[#This Row],[calc_ocr]]=data[[#This Row],[control]],0,1)</f>
        <v>0</v>
      </c>
      <c r="K1154" t="s">
        <v>916</v>
      </c>
      <c r="L1154" t="s">
        <v>916</v>
      </c>
      <c r="M1154">
        <v>1</v>
      </c>
      <c r="R1154">
        <v>425</v>
      </c>
      <c r="S1154">
        <v>214</v>
      </c>
      <c r="T1154">
        <f>SUM(data[[#This Row],[heb]:[other]])</f>
        <v>1</v>
      </c>
    </row>
    <row r="1155" spans="1:22" x14ac:dyDescent="0.2">
      <c r="A1155" s="1" t="s">
        <v>946</v>
      </c>
      <c r="B1155" s="1" t="s">
        <v>946</v>
      </c>
      <c r="D1155">
        <v>1</v>
      </c>
      <c r="H1155" s="8">
        <f>IFERROR(IF(SEARCH(_xlfn.UNICHAR(64335),data[[#This Row],[huntington_115_gt]])&gt;0,1,0),0)</f>
        <v>0</v>
      </c>
      <c r="I1155">
        <f>LEN(data[[#This Row],[control]])</f>
        <v>6</v>
      </c>
      <c r="J1155">
        <f>IF(data[[#This Row],[calc_ocr]]=data[[#This Row],[control]],0,1)</f>
        <v>0</v>
      </c>
      <c r="K1155" t="s">
        <v>946</v>
      </c>
      <c r="L1155" t="s">
        <v>946</v>
      </c>
      <c r="M1155">
        <v>1</v>
      </c>
      <c r="R1155">
        <v>425</v>
      </c>
      <c r="S1155">
        <v>215</v>
      </c>
      <c r="T1155">
        <f>SUM(data[[#This Row],[heb]:[other]])</f>
        <v>1</v>
      </c>
    </row>
    <row r="1156" spans="1:22" x14ac:dyDescent="0.2">
      <c r="A1156" s="1" t="s">
        <v>947</v>
      </c>
      <c r="B1156" s="1" t="s">
        <v>947</v>
      </c>
      <c r="D1156">
        <v>1</v>
      </c>
      <c r="H1156" s="8">
        <f>IFERROR(IF(SEARCH(_xlfn.UNICHAR(64335),data[[#This Row],[huntington_115_gt]])&gt;0,1,0),0)</f>
        <v>0</v>
      </c>
      <c r="I1156">
        <f>LEN(data[[#This Row],[control]])</f>
        <v>4</v>
      </c>
      <c r="J1156">
        <f>IF(data[[#This Row],[calc_ocr]]=data[[#This Row],[control]],0,1)</f>
        <v>0</v>
      </c>
      <c r="K1156" t="s">
        <v>947</v>
      </c>
      <c r="L1156" t="s">
        <v>947</v>
      </c>
      <c r="M1156">
        <v>1</v>
      </c>
      <c r="R1156">
        <v>425</v>
      </c>
      <c r="S1156">
        <v>216</v>
      </c>
      <c r="T1156">
        <f>SUM(data[[#This Row],[heb]:[other]])</f>
        <v>1</v>
      </c>
    </row>
    <row r="1157" spans="1:22" x14ac:dyDescent="0.2">
      <c r="A1157" s="1" t="s">
        <v>948</v>
      </c>
      <c r="B1157" s="1" t="s">
        <v>948</v>
      </c>
      <c r="D1157">
        <v>1</v>
      </c>
      <c r="H1157" s="8">
        <f>IFERROR(IF(SEARCH(_xlfn.UNICHAR(64335),data[[#This Row],[huntington_115_gt]])&gt;0,1,0),0)</f>
        <v>1</v>
      </c>
      <c r="I1157">
        <f>LEN(data[[#This Row],[control]])</f>
        <v>5</v>
      </c>
      <c r="J1157">
        <f>IF(data[[#This Row],[calc_ocr]]=data[[#This Row],[control]],0,1)</f>
        <v>0</v>
      </c>
      <c r="K1157" t="s">
        <v>948</v>
      </c>
      <c r="L1157" t="s">
        <v>948</v>
      </c>
      <c r="M1157">
        <v>1</v>
      </c>
      <c r="R1157">
        <v>425</v>
      </c>
      <c r="S1157">
        <v>217</v>
      </c>
      <c r="T1157">
        <f>SUM(data[[#This Row],[heb]:[other]])</f>
        <v>1</v>
      </c>
    </row>
    <row r="1158" spans="1:22" x14ac:dyDescent="0.2">
      <c r="A1158" s="1" t="s">
        <v>54</v>
      </c>
      <c r="B1158" s="1" t="s">
        <v>54</v>
      </c>
      <c r="G1158">
        <v>1</v>
      </c>
      <c r="H1158" s="8">
        <f>IFERROR(IF(SEARCH(_xlfn.UNICHAR(64335),data[[#This Row],[huntington_115_gt]])&gt;0,1,0),0)</f>
        <v>0</v>
      </c>
      <c r="I1158">
        <f>LEN(data[[#This Row],[control]])</f>
        <v>4</v>
      </c>
      <c r="J1158">
        <f>IF(data[[#This Row],[calc_ocr]]=data[[#This Row],[control]],0,1)</f>
        <v>0</v>
      </c>
      <c r="K1158" t="s">
        <v>54</v>
      </c>
      <c r="L1158" t="s">
        <v>54</v>
      </c>
      <c r="M1158">
        <v>1</v>
      </c>
      <c r="R1158">
        <v>425</v>
      </c>
      <c r="S1158">
        <v>218</v>
      </c>
      <c r="T1158">
        <f>SUM(data[[#This Row],[heb]:[other]])</f>
        <v>1</v>
      </c>
    </row>
    <row r="1159" spans="1:22" x14ac:dyDescent="0.2">
      <c r="A1159" s="1" t="s">
        <v>1334</v>
      </c>
      <c r="B1159" s="1" t="s">
        <v>949</v>
      </c>
      <c r="C1159" s="6" t="s">
        <v>49</v>
      </c>
      <c r="D1159">
        <v>1</v>
      </c>
      <c r="H1159" s="8">
        <f>IFERROR(IF(SEARCH(_xlfn.UNICHAR(64335),data[[#This Row],[huntington_115_gt]])&gt;0,1,0),0)</f>
        <v>1</v>
      </c>
      <c r="I1159">
        <f>LEN(data[[#This Row],[control]])</f>
        <v>5</v>
      </c>
      <c r="J1159">
        <f>IF(data[[#This Row],[calc_ocr]]=data[[#This Row],[control]],0,1)</f>
        <v>1</v>
      </c>
      <c r="K1159" t="s">
        <v>949</v>
      </c>
      <c r="L1159" t="s">
        <v>1334</v>
      </c>
      <c r="M1159">
        <v>2</v>
      </c>
      <c r="N1159">
        <v>1</v>
      </c>
      <c r="O1159" s="27" t="s">
        <v>1485</v>
      </c>
      <c r="P1159" t="s">
        <v>1480</v>
      </c>
      <c r="Q1159" t="s">
        <v>1597</v>
      </c>
      <c r="R1159">
        <v>425</v>
      </c>
      <c r="S1159">
        <v>219</v>
      </c>
      <c r="T1159">
        <f>SUM(data[[#This Row],[heb]:[other]])</f>
        <v>1</v>
      </c>
    </row>
    <row r="1160" spans="1:22" x14ac:dyDescent="0.2">
      <c r="A1160" s="1" t="s">
        <v>2</v>
      </c>
      <c r="B1160" s="1" t="s">
        <v>2</v>
      </c>
      <c r="F1160">
        <v>1</v>
      </c>
      <c r="H1160" s="8">
        <f>IFERROR(IF(SEARCH(_xlfn.UNICHAR(64335),data[[#This Row],[huntington_115_gt]])&gt;0,1,0),0)</f>
        <v>1</v>
      </c>
      <c r="I1160">
        <f>LEN(data[[#This Row],[control]])</f>
        <v>1</v>
      </c>
      <c r="J1160">
        <f>IF(data[[#This Row],[calc_ocr]]=data[[#This Row],[control]],0,1)</f>
        <v>0</v>
      </c>
      <c r="K1160" t="s">
        <v>2</v>
      </c>
      <c r="L1160" t="s">
        <v>2</v>
      </c>
      <c r="M1160">
        <v>1</v>
      </c>
      <c r="R1160">
        <v>425</v>
      </c>
      <c r="S1160">
        <v>220</v>
      </c>
      <c r="T1160">
        <f>SUM(data[[#This Row],[heb]:[other]])</f>
        <v>1</v>
      </c>
    </row>
    <row r="1161" spans="1:22" x14ac:dyDescent="0.2">
      <c r="A1161" s="1" t="s">
        <v>950</v>
      </c>
      <c r="B1161" s="1" t="s">
        <v>950</v>
      </c>
      <c r="D1161">
        <v>1</v>
      </c>
      <c r="H1161" s="8">
        <f>IFERROR(IF(SEARCH(_xlfn.UNICHAR(64335),data[[#This Row],[huntington_115_gt]])&gt;0,1,0),0)</f>
        <v>0</v>
      </c>
      <c r="I1161">
        <f>LEN(data[[#This Row],[control]])</f>
        <v>4</v>
      </c>
      <c r="J1161">
        <f>IF(data[[#This Row],[calc_ocr]]=data[[#This Row],[control]],0,1)</f>
        <v>0</v>
      </c>
      <c r="K1161" t="s">
        <v>950</v>
      </c>
      <c r="L1161" t="s">
        <v>950</v>
      </c>
      <c r="M1161">
        <v>1</v>
      </c>
      <c r="R1161">
        <v>425</v>
      </c>
      <c r="S1161">
        <v>221</v>
      </c>
      <c r="T1161">
        <f>SUM(data[[#This Row],[heb]:[other]])</f>
        <v>1</v>
      </c>
    </row>
    <row r="1162" spans="1:22" x14ac:dyDescent="0.2">
      <c r="A1162" s="1" t="s">
        <v>1335</v>
      </c>
      <c r="B1162" s="1" t="s">
        <v>951</v>
      </c>
      <c r="C1162" s="5" t="s">
        <v>15</v>
      </c>
      <c r="F1162">
        <v>1</v>
      </c>
      <c r="H1162" s="8">
        <f>IFERROR(IF(SEARCH(_xlfn.UNICHAR(64335),data[[#This Row],[huntington_115_gt]])&gt;0,1,0),0)</f>
        <v>1</v>
      </c>
      <c r="I1162">
        <f>LEN(data[[#This Row],[control]])</f>
        <v>4</v>
      </c>
      <c r="J1162">
        <f>IF(data[[#This Row],[calc_ocr]]=data[[#This Row],[control]],0,1)</f>
        <v>1</v>
      </c>
      <c r="K1162" t="s">
        <v>951</v>
      </c>
      <c r="L1162" t="s">
        <v>1335</v>
      </c>
      <c r="M1162">
        <v>2</v>
      </c>
      <c r="N1162">
        <v>1</v>
      </c>
      <c r="O1162" s="27" t="s">
        <v>1485</v>
      </c>
      <c r="P1162" t="s">
        <v>1480</v>
      </c>
      <c r="Q1162" t="s">
        <v>1597</v>
      </c>
      <c r="R1162">
        <v>425</v>
      </c>
      <c r="S1162">
        <v>222</v>
      </c>
      <c r="T1162">
        <f>SUM(data[[#This Row],[heb]:[other]])</f>
        <v>1</v>
      </c>
      <c r="V1162" s="29" t="s">
        <v>1750</v>
      </c>
    </row>
    <row r="1163" spans="1:22" x14ac:dyDescent="0.2">
      <c r="A1163" s="1" t="s">
        <v>952</v>
      </c>
      <c r="B1163" s="1" t="s">
        <v>953</v>
      </c>
      <c r="C1163" s="2" t="s">
        <v>5</v>
      </c>
      <c r="E1163">
        <v>1</v>
      </c>
      <c r="H1163" s="8">
        <f>IFERROR(IF(SEARCH(_xlfn.UNICHAR(64335),data[[#This Row],[huntington_115_gt]])&gt;0,1,0),0)</f>
        <v>0</v>
      </c>
      <c r="I1163">
        <f>LEN(data[[#This Row],[control]])</f>
        <v>3</v>
      </c>
      <c r="J1163">
        <f>IF(data[[#This Row],[calc_ocr]]=data[[#This Row],[control]],0,1)</f>
        <v>0</v>
      </c>
      <c r="K1163" t="s">
        <v>953</v>
      </c>
      <c r="L1163" t="s">
        <v>953</v>
      </c>
      <c r="M1163">
        <v>1</v>
      </c>
      <c r="R1163">
        <v>425</v>
      </c>
      <c r="S1163">
        <v>223</v>
      </c>
      <c r="T1163">
        <f>SUM(data[[#This Row],[heb]:[other]])</f>
        <v>1</v>
      </c>
    </row>
    <row r="1164" spans="1:22" x14ac:dyDescent="0.2">
      <c r="A1164" s="1" t="s">
        <v>954</v>
      </c>
      <c r="B1164" s="1" t="s">
        <v>954</v>
      </c>
      <c r="F1164">
        <v>1</v>
      </c>
      <c r="H1164" s="8">
        <f>IFERROR(IF(SEARCH(_xlfn.UNICHAR(64335),data[[#This Row],[huntington_115_gt]])&gt;0,1,0),0)</f>
        <v>0</v>
      </c>
      <c r="I1164">
        <f>LEN(data[[#This Row],[control]])</f>
        <v>4</v>
      </c>
      <c r="J1164">
        <f>IF(data[[#This Row],[calc_ocr]]=data[[#This Row],[control]],0,1)</f>
        <v>0</v>
      </c>
      <c r="K1164" t="s">
        <v>954</v>
      </c>
      <c r="L1164" t="s">
        <v>954</v>
      </c>
      <c r="M1164">
        <v>1</v>
      </c>
      <c r="R1164">
        <v>425</v>
      </c>
      <c r="S1164">
        <v>224</v>
      </c>
      <c r="T1164">
        <f>SUM(data[[#This Row],[heb]:[other]])</f>
        <v>1</v>
      </c>
    </row>
    <row r="1165" spans="1:22" x14ac:dyDescent="0.2">
      <c r="A1165" s="1" t="s">
        <v>955</v>
      </c>
      <c r="B1165" s="1" t="s">
        <v>955</v>
      </c>
      <c r="D1165">
        <v>1</v>
      </c>
      <c r="H1165" s="8">
        <f>IFERROR(IF(SEARCH(_xlfn.UNICHAR(64335),data[[#This Row],[huntington_115_gt]])&gt;0,1,0),0)</f>
        <v>0</v>
      </c>
      <c r="I1165">
        <f>LEN(data[[#This Row],[control]])</f>
        <v>5</v>
      </c>
      <c r="J1165">
        <f>IF(data[[#This Row],[calc_ocr]]=data[[#This Row],[control]],0,1)</f>
        <v>0</v>
      </c>
      <c r="K1165" t="s">
        <v>955</v>
      </c>
      <c r="L1165" t="s">
        <v>955</v>
      </c>
      <c r="M1165">
        <v>1</v>
      </c>
      <c r="R1165">
        <v>425</v>
      </c>
      <c r="S1165">
        <v>225</v>
      </c>
      <c r="T1165">
        <f>SUM(data[[#This Row],[heb]:[other]])</f>
        <v>1</v>
      </c>
    </row>
    <row r="1166" spans="1:22" x14ac:dyDescent="0.2">
      <c r="A1166" s="1" t="s">
        <v>16</v>
      </c>
      <c r="B1166" s="1" t="s">
        <v>16</v>
      </c>
      <c r="D1166">
        <v>1</v>
      </c>
      <c r="H1166" s="8">
        <f>IFERROR(IF(SEARCH(_xlfn.UNICHAR(64335),data[[#This Row],[huntington_115_gt]])&gt;0,1,0),0)</f>
        <v>1</v>
      </c>
      <c r="I1166">
        <f>LEN(data[[#This Row],[control]])</f>
        <v>2</v>
      </c>
      <c r="J1166">
        <f>IF(data[[#This Row],[calc_ocr]]=data[[#This Row],[control]],0,1)</f>
        <v>0</v>
      </c>
      <c r="K1166" t="s">
        <v>16</v>
      </c>
      <c r="L1166" t="s">
        <v>16</v>
      </c>
      <c r="M1166">
        <v>1</v>
      </c>
      <c r="R1166">
        <v>425</v>
      </c>
      <c r="S1166">
        <v>226</v>
      </c>
      <c r="T1166">
        <f>SUM(data[[#This Row],[heb]:[other]])</f>
        <v>1</v>
      </c>
    </row>
    <row r="1167" spans="1:22" x14ac:dyDescent="0.2">
      <c r="A1167" s="1" t="s">
        <v>956</v>
      </c>
      <c r="B1167" s="1" t="s">
        <v>957</v>
      </c>
      <c r="C1167" s="5" t="s">
        <v>15</v>
      </c>
      <c r="G1167">
        <v>1</v>
      </c>
      <c r="H1167" s="8">
        <f>IFERROR(IF(SEARCH(_xlfn.UNICHAR(64335),data[[#This Row],[huntington_115_gt]])&gt;0,1,0),0)</f>
        <v>0</v>
      </c>
      <c r="I1167">
        <f>LEN(data[[#This Row],[control]])</f>
        <v>2</v>
      </c>
      <c r="J1167">
        <v>0</v>
      </c>
      <c r="K1167" t="s">
        <v>957</v>
      </c>
      <c r="L1167" t="s">
        <v>956</v>
      </c>
      <c r="M1167">
        <v>1</v>
      </c>
      <c r="R1167">
        <v>425</v>
      </c>
      <c r="S1167">
        <v>227</v>
      </c>
      <c r="T1167">
        <f>SUM(data[[#This Row],[heb]:[other]])</f>
        <v>1</v>
      </c>
    </row>
    <row r="1168" spans="1:22" x14ac:dyDescent="0.2">
      <c r="A1168" s="1" t="s">
        <v>958</v>
      </c>
      <c r="B1168" s="1" t="s">
        <v>958</v>
      </c>
      <c r="F1168">
        <v>1</v>
      </c>
      <c r="H1168" s="8">
        <f>IFERROR(IF(SEARCH(_xlfn.UNICHAR(64335),data[[#This Row],[huntington_115_gt]])&gt;0,1,0),0)</f>
        <v>0</v>
      </c>
      <c r="I1168">
        <f>LEN(data[[#This Row],[control]])</f>
        <v>3</v>
      </c>
      <c r="J1168">
        <f>IF(data[[#This Row],[calc_ocr]]=data[[#This Row],[control]],0,1)</f>
        <v>0</v>
      </c>
      <c r="K1168" t="s">
        <v>958</v>
      </c>
      <c r="L1168" t="s">
        <v>958</v>
      </c>
      <c r="M1168">
        <v>1</v>
      </c>
      <c r="R1168">
        <v>425</v>
      </c>
      <c r="S1168">
        <v>228</v>
      </c>
      <c r="T1168">
        <f>SUM(data[[#This Row],[heb]:[other]])</f>
        <v>1</v>
      </c>
    </row>
    <row r="1169" spans="1:23" x14ac:dyDescent="0.2">
      <c r="A1169" s="1" t="s">
        <v>959</v>
      </c>
      <c r="B1169" s="1" t="s">
        <v>959</v>
      </c>
      <c r="D1169">
        <v>1</v>
      </c>
      <c r="H1169" s="8">
        <f>IFERROR(IF(SEARCH(_xlfn.UNICHAR(64335),data[[#This Row],[huntington_115_gt]])&gt;0,1,0),0)</f>
        <v>0</v>
      </c>
      <c r="I1169">
        <f>LEN(data[[#This Row],[control]])</f>
        <v>4</v>
      </c>
      <c r="J1169">
        <f>IF(data[[#This Row],[calc_ocr]]=data[[#This Row],[control]],0,1)</f>
        <v>0</v>
      </c>
      <c r="K1169" t="s">
        <v>959</v>
      </c>
      <c r="L1169" t="s">
        <v>959</v>
      </c>
      <c r="M1169">
        <v>1</v>
      </c>
      <c r="R1169">
        <v>425</v>
      </c>
      <c r="S1169">
        <v>229</v>
      </c>
      <c r="T1169">
        <f>SUM(data[[#This Row],[heb]:[other]])</f>
        <v>1</v>
      </c>
    </row>
    <row r="1170" spans="1:23" x14ac:dyDescent="0.2">
      <c r="A1170" s="1" t="s">
        <v>960</v>
      </c>
      <c r="B1170" s="1" t="s">
        <v>960</v>
      </c>
      <c r="D1170">
        <v>1</v>
      </c>
      <c r="H1170" s="8">
        <f>IFERROR(IF(SEARCH(_xlfn.UNICHAR(64335),data[[#This Row],[huntington_115_gt]])&gt;0,1,0),0)</f>
        <v>0</v>
      </c>
      <c r="I1170">
        <f>LEN(data[[#This Row],[control]])</f>
        <v>4</v>
      </c>
      <c r="J1170">
        <f>IF(data[[#This Row],[calc_ocr]]=data[[#This Row],[control]],0,1)</f>
        <v>0</v>
      </c>
      <c r="K1170" t="s">
        <v>960</v>
      </c>
      <c r="L1170" t="s">
        <v>960</v>
      </c>
      <c r="M1170">
        <v>1</v>
      </c>
      <c r="R1170">
        <v>425</v>
      </c>
      <c r="S1170">
        <v>230</v>
      </c>
      <c r="T1170">
        <f>SUM(data[[#This Row],[heb]:[other]])</f>
        <v>1</v>
      </c>
    </row>
    <row r="1171" spans="1:23" x14ac:dyDescent="0.2">
      <c r="A1171" s="1" t="s">
        <v>958</v>
      </c>
      <c r="B1171" s="1" t="s">
        <v>958</v>
      </c>
      <c r="F1171">
        <v>1</v>
      </c>
      <c r="H1171" s="8">
        <f>IFERROR(IF(SEARCH(_xlfn.UNICHAR(64335),data[[#This Row],[huntington_115_gt]])&gt;0,1,0),0)</f>
        <v>0</v>
      </c>
      <c r="I1171">
        <f>LEN(data[[#This Row],[control]])</f>
        <v>3</v>
      </c>
      <c r="J1171">
        <f>IF(data[[#This Row],[calc_ocr]]=data[[#This Row],[control]],0,1)</f>
        <v>0</v>
      </c>
      <c r="K1171" t="s">
        <v>958</v>
      </c>
      <c r="L1171" t="s">
        <v>958</v>
      </c>
      <c r="M1171">
        <v>1</v>
      </c>
      <c r="R1171">
        <v>425</v>
      </c>
      <c r="S1171">
        <v>231</v>
      </c>
      <c r="T1171">
        <f>SUM(data[[#This Row],[heb]:[other]])</f>
        <v>1</v>
      </c>
    </row>
    <row r="1172" spans="1:23" x14ac:dyDescent="0.2">
      <c r="A1172" s="1" t="s">
        <v>796</v>
      </c>
      <c r="B1172" s="1" t="s">
        <v>796</v>
      </c>
      <c r="D1172">
        <v>1</v>
      </c>
      <c r="H1172" s="8">
        <f>IFERROR(IF(SEARCH(_xlfn.UNICHAR(64335),data[[#This Row],[huntington_115_gt]])&gt;0,1,0),0)</f>
        <v>0</v>
      </c>
      <c r="I1172">
        <f>LEN(data[[#This Row],[control]])</f>
        <v>4</v>
      </c>
      <c r="J1172">
        <f>IF(data[[#This Row],[calc_ocr]]=data[[#This Row],[control]],0,1)</f>
        <v>0</v>
      </c>
      <c r="K1172" t="s">
        <v>796</v>
      </c>
      <c r="L1172" t="s">
        <v>796</v>
      </c>
      <c r="M1172">
        <v>1</v>
      </c>
      <c r="R1172">
        <v>425</v>
      </c>
      <c r="S1172">
        <v>232</v>
      </c>
      <c r="T1172">
        <f>SUM(data[[#This Row],[heb]:[other]])</f>
        <v>1</v>
      </c>
    </row>
    <row r="1173" spans="1:23" x14ac:dyDescent="0.2">
      <c r="A1173" s="1" t="s">
        <v>961</v>
      </c>
      <c r="B1173" s="4" t="s">
        <v>962</v>
      </c>
      <c r="C1173" s="5" t="s">
        <v>15</v>
      </c>
      <c r="D1173">
        <v>1</v>
      </c>
      <c r="H1173" s="8">
        <f>IFERROR(IF(SEARCH(_xlfn.UNICHAR(64335),data[[#This Row],[huntington_115_gt]])&gt;0,1,0),0)</f>
        <v>0</v>
      </c>
      <c r="I1173">
        <f>LEN(data[[#This Row],[control]])</f>
        <v>5</v>
      </c>
      <c r="J1173">
        <f>IF(data[[#This Row],[calc_ocr]]=data[[#This Row],[control]],0,1)</f>
        <v>1</v>
      </c>
      <c r="K1173" t="s">
        <v>962</v>
      </c>
      <c r="L1173" t="s">
        <v>1423</v>
      </c>
      <c r="M1173">
        <v>1</v>
      </c>
      <c r="O1173" s="27" t="s">
        <v>1483</v>
      </c>
      <c r="Q1173" t="s">
        <v>1354</v>
      </c>
      <c r="R1173">
        <v>425</v>
      </c>
      <c r="S1173">
        <v>233</v>
      </c>
      <c r="T1173">
        <f>SUM(data[[#This Row],[heb]:[other]])</f>
        <v>1</v>
      </c>
    </row>
    <row r="1174" spans="1:23" ht="38.25" x14ac:dyDescent="0.2">
      <c r="A1174" s="1" t="s">
        <v>16</v>
      </c>
      <c r="B1174" s="4" t="s">
        <v>2</v>
      </c>
      <c r="C1174" s="5" t="s">
        <v>15</v>
      </c>
      <c r="D1174">
        <v>1</v>
      </c>
      <c r="H1174" s="8">
        <f>IFERROR(IF(SEARCH(_xlfn.UNICHAR(64335),data[[#This Row],[huntington_115_gt]])&gt;0,1,0),0)</f>
        <v>1</v>
      </c>
      <c r="I1174">
        <f>LEN(data[[#This Row],[control]])</f>
        <v>2</v>
      </c>
      <c r="J1174">
        <f>IF(data[[#This Row],[calc_ocr]]=data[[#This Row],[control]],0,1)</f>
        <v>1</v>
      </c>
      <c r="K1174" t="s">
        <v>2</v>
      </c>
      <c r="L1174" t="s">
        <v>16</v>
      </c>
      <c r="M1174">
        <v>1</v>
      </c>
      <c r="N1174">
        <v>1</v>
      </c>
      <c r="O1174" s="27" t="s">
        <v>1466</v>
      </c>
      <c r="Q1174" t="s">
        <v>1608</v>
      </c>
      <c r="R1174">
        <v>425</v>
      </c>
      <c r="S1174">
        <v>234</v>
      </c>
      <c r="T1174">
        <f>SUM(data[[#This Row],[heb]:[other]])</f>
        <v>1</v>
      </c>
      <c r="V1174" s="27" t="s">
        <v>1751</v>
      </c>
    </row>
    <row r="1175" spans="1:23" x14ac:dyDescent="0.2">
      <c r="A1175" s="1" t="s">
        <v>963</v>
      </c>
      <c r="B1175" s="1" t="s">
        <v>964</v>
      </c>
      <c r="C1175" s="5" t="s">
        <v>15</v>
      </c>
      <c r="G1175">
        <v>1</v>
      </c>
      <c r="H1175" s="8">
        <f>IFERROR(IF(SEARCH(_xlfn.UNICHAR(64335),data[[#This Row],[huntington_115_gt]])&gt;0,1,0),0)</f>
        <v>0</v>
      </c>
      <c r="I1175">
        <f>LEN(data[[#This Row],[control]])</f>
        <v>2</v>
      </c>
      <c r="J1175">
        <v>0</v>
      </c>
      <c r="K1175" t="s">
        <v>964</v>
      </c>
      <c r="L1175" t="s">
        <v>963</v>
      </c>
      <c r="M1175">
        <v>1</v>
      </c>
      <c r="R1175">
        <v>425</v>
      </c>
      <c r="S1175">
        <v>235</v>
      </c>
      <c r="T1175">
        <f>SUM(data[[#This Row],[heb]:[other]])</f>
        <v>1</v>
      </c>
    </row>
    <row r="1176" spans="1:23" s="18" customFormat="1" ht="38.25" x14ac:dyDescent="0.2">
      <c r="A1176" s="17" t="s">
        <v>965</v>
      </c>
      <c r="B1176" s="17" t="s">
        <v>965</v>
      </c>
      <c r="E1176" s="18">
        <v>1</v>
      </c>
      <c r="H1176" s="19">
        <f>IFERROR(IF(SEARCH(_xlfn.UNICHAR(64335),data[[#This Row],[huntington_115_gt]])&gt;0,1,0),0)</f>
        <v>0</v>
      </c>
      <c r="I1176" s="18">
        <f>LEN(data[[#This Row],[control]])</f>
        <v>7</v>
      </c>
      <c r="J1176" s="18">
        <f>IF(data[[#This Row],[calc_ocr]]=data[[#This Row],[control]],0,1)</f>
        <v>1</v>
      </c>
      <c r="K1176" s="18" t="s">
        <v>1711</v>
      </c>
      <c r="L1176" s="20" t="s">
        <v>1459</v>
      </c>
      <c r="M1176" s="18">
        <v>1</v>
      </c>
      <c r="N1176" s="18">
        <v>2</v>
      </c>
      <c r="O1176" s="29" t="s">
        <v>1485</v>
      </c>
      <c r="P1176" s="18" t="s">
        <v>1560</v>
      </c>
      <c r="Q1176" s="18" t="s">
        <v>1756</v>
      </c>
      <c r="R1176" s="18">
        <v>425</v>
      </c>
      <c r="S1176" s="18">
        <v>237</v>
      </c>
      <c r="T1176" s="18">
        <f>SUM(data[[#This Row],[heb]:[other]])</f>
        <v>1</v>
      </c>
      <c r="V1176" s="29" t="s">
        <v>1712</v>
      </c>
      <c r="W1176" s="29">
        <v>1</v>
      </c>
    </row>
    <row r="1177" spans="1:23" x14ac:dyDescent="0.2">
      <c r="A1177" s="1" t="s">
        <v>638</v>
      </c>
      <c r="B1177" s="1" t="s">
        <v>638</v>
      </c>
      <c r="E1177">
        <v>1</v>
      </c>
      <c r="H1177" s="8">
        <f>IFERROR(IF(SEARCH(_xlfn.UNICHAR(64335),data[[#This Row],[huntington_115_gt]])&gt;0,1,0),0)</f>
        <v>0</v>
      </c>
      <c r="I1177">
        <f>LEN(data[[#This Row],[control]])</f>
        <v>3</v>
      </c>
      <c r="J1177">
        <f>IF(data[[#This Row],[calc_ocr]]=data[[#This Row],[control]],0,1)</f>
        <v>0</v>
      </c>
      <c r="K1177" t="s">
        <v>638</v>
      </c>
      <c r="L1177" t="s">
        <v>638</v>
      </c>
      <c r="M1177">
        <v>1</v>
      </c>
      <c r="R1177">
        <v>425</v>
      </c>
      <c r="S1177">
        <v>238</v>
      </c>
      <c r="T1177">
        <f>SUM(data[[#This Row],[heb]:[other]])</f>
        <v>1</v>
      </c>
    </row>
    <row r="1178" spans="1:23" x14ac:dyDescent="0.2">
      <c r="A1178" s="1" t="s">
        <v>2</v>
      </c>
      <c r="B1178" s="1" t="s">
        <v>2</v>
      </c>
      <c r="F1178">
        <v>1</v>
      </c>
      <c r="H1178" s="8">
        <f>IFERROR(IF(SEARCH(_xlfn.UNICHAR(64335),data[[#This Row],[huntington_115_gt]])&gt;0,1,0),0)</f>
        <v>1</v>
      </c>
      <c r="I1178">
        <f>LEN(data[[#This Row],[control]])</f>
        <v>1</v>
      </c>
      <c r="J1178">
        <f>IF(data[[#This Row],[calc_ocr]]=data[[#This Row],[control]],0,1)</f>
        <v>0</v>
      </c>
      <c r="K1178" t="s">
        <v>2</v>
      </c>
      <c r="L1178" t="s">
        <v>2</v>
      </c>
      <c r="M1178">
        <v>1</v>
      </c>
      <c r="R1178">
        <v>425</v>
      </c>
      <c r="S1178">
        <v>239</v>
      </c>
      <c r="T1178">
        <f>SUM(data[[#This Row],[heb]:[other]])</f>
        <v>1</v>
      </c>
    </row>
    <row r="1179" spans="1:23" x14ac:dyDescent="0.2">
      <c r="A1179" s="1" t="s">
        <v>966</v>
      </c>
      <c r="B1179" s="1" t="s">
        <v>967</v>
      </c>
      <c r="C1179" s="2" t="s">
        <v>5</v>
      </c>
      <c r="E1179">
        <v>1</v>
      </c>
      <c r="H1179" s="8">
        <f>IFERROR(IF(SEARCH(_xlfn.UNICHAR(64335),data[[#This Row],[huntington_115_gt]])&gt;0,1,0),0)</f>
        <v>0</v>
      </c>
      <c r="I1179">
        <f>LEN(data[[#This Row],[control]])</f>
        <v>4</v>
      </c>
      <c r="J1179">
        <f>IF(data[[#This Row],[calc_ocr]]=data[[#This Row],[control]],0,1)</f>
        <v>0</v>
      </c>
      <c r="K1179" t="s">
        <v>967</v>
      </c>
      <c r="L1179" t="s">
        <v>967</v>
      </c>
      <c r="M1179">
        <v>1</v>
      </c>
      <c r="R1179">
        <v>425</v>
      </c>
      <c r="S1179">
        <v>240</v>
      </c>
      <c r="T1179">
        <f>SUM(data[[#This Row],[heb]:[other]])</f>
        <v>1</v>
      </c>
    </row>
    <row r="1180" spans="1:23" x14ac:dyDescent="0.2">
      <c r="A1180" s="1" t="s">
        <v>968</v>
      </c>
      <c r="B1180" s="1" t="s">
        <v>968</v>
      </c>
      <c r="F1180">
        <v>1</v>
      </c>
      <c r="H1180" s="8">
        <f>IFERROR(IF(SEARCH(_xlfn.UNICHAR(64335),data[[#This Row],[huntington_115_gt]])&gt;0,1,0),0)</f>
        <v>0</v>
      </c>
      <c r="I1180">
        <f>LEN(data[[#This Row],[control]])</f>
        <v>3</v>
      </c>
      <c r="J1180">
        <f>IF(data[[#This Row],[calc_ocr]]=data[[#This Row],[control]],0,1)</f>
        <v>0</v>
      </c>
      <c r="K1180" t="s">
        <v>968</v>
      </c>
      <c r="L1180" t="s">
        <v>968</v>
      </c>
      <c r="M1180">
        <v>1</v>
      </c>
      <c r="R1180">
        <v>425</v>
      </c>
      <c r="S1180">
        <v>241</v>
      </c>
      <c r="T1180">
        <f>SUM(data[[#This Row],[heb]:[other]])</f>
        <v>1</v>
      </c>
    </row>
    <row r="1181" spans="1:23" x14ac:dyDescent="0.2">
      <c r="A1181" s="1" t="s">
        <v>969</v>
      </c>
      <c r="B1181" s="1" t="s">
        <v>969</v>
      </c>
      <c r="D1181">
        <v>1</v>
      </c>
      <c r="H1181" s="8">
        <f>IFERROR(IF(SEARCH(_xlfn.UNICHAR(64335),data[[#This Row],[huntington_115_gt]])&gt;0,1,0),0)</f>
        <v>0</v>
      </c>
      <c r="I1181">
        <f>LEN(data[[#This Row],[control]])</f>
        <v>5</v>
      </c>
      <c r="J1181">
        <f>IF(data[[#This Row],[calc_ocr]]=data[[#This Row],[control]],0,1)</f>
        <v>0</v>
      </c>
      <c r="K1181" t="s">
        <v>969</v>
      </c>
      <c r="L1181" t="s">
        <v>969</v>
      </c>
      <c r="M1181">
        <v>1</v>
      </c>
      <c r="R1181">
        <v>425</v>
      </c>
      <c r="S1181">
        <v>242</v>
      </c>
      <c r="T1181">
        <f>SUM(data[[#This Row],[heb]:[other]])</f>
        <v>1</v>
      </c>
    </row>
    <row r="1182" spans="1:23" x14ac:dyDescent="0.2">
      <c r="A1182" s="1" t="s">
        <v>16</v>
      </c>
      <c r="B1182" s="1" t="s">
        <v>16</v>
      </c>
      <c r="D1182">
        <v>1</v>
      </c>
      <c r="H1182" s="8">
        <f>IFERROR(IF(SEARCH(_xlfn.UNICHAR(64335),data[[#This Row],[huntington_115_gt]])&gt;0,1,0),0)</f>
        <v>1</v>
      </c>
      <c r="I1182">
        <f>LEN(data[[#This Row],[control]])</f>
        <v>2</v>
      </c>
      <c r="J1182">
        <f>IF(data[[#This Row],[calc_ocr]]=data[[#This Row],[control]],0,1)</f>
        <v>0</v>
      </c>
      <c r="K1182" t="s">
        <v>16</v>
      </c>
      <c r="L1182" t="s">
        <v>16</v>
      </c>
      <c r="M1182">
        <v>1</v>
      </c>
      <c r="R1182">
        <v>425</v>
      </c>
      <c r="S1182">
        <v>243</v>
      </c>
      <c r="T1182">
        <f>SUM(data[[#This Row],[heb]:[other]])</f>
        <v>1</v>
      </c>
    </row>
    <row r="1183" spans="1:23" x14ac:dyDescent="0.2">
      <c r="A1183" s="1" t="s">
        <v>970</v>
      </c>
      <c r="B1183" s="1" t="s">
        <v>970</v>
      </c>
      <c r="D1183">
        <v>1</v>
      </c>
      <c r="H1183" s="8">
        <f>IFERROR(IF(SEARCH(_xlfn.UNICHAR(64335),data[[#This Row],[huntington_115_gt]])&gt;0,1,0),0)</f>
        <v>0</v>
      </c>
      <c r="I1183">
        <f>LEN(data[[#This Row],[control]])</f>
        <v>4</v>
      </c>
      <c r="J1183">
        <f>IF(data[[#This Row],[calc_ocr]]=data[[#This Row],[control]],0,1)</f>
        <v>0</v>
      </c>
      <c r="K1183" t="s">
        <v>970</v>
      </c>
      <c r="L1183" t="s">
        <v>970</v>
      </c>
      <c r="M1183">
        <v>1</v>
      </c>
      <c r="R1183">
        <v>425</v>
      </c>
      <c r="S1183">
        <v>244</v>
      </c>
      <c r="T1183">
        <f>SUM(data[[#This Row],[heb]:[other]])</f>
        <v>1</v>
      </c>
    </row>
    <row r="1184" spans="1:23" x14ac:dyDescent="0.2">
      <c r="A1184" s="1" t="s">
        <v>54</v>
      </c>
      <c r="B1184" s="1" t="s">
        <v>54</v>
      </c>
      <c r="G1184">
        <v>1</v>
      </c>
      <c r="H1184" s="8">
        <f>IFERROR(IF(SEARCH(_xlfn.UNICHAR(64335),data[[#This Row],[huntington_115_gt]])&gt;0,1,0),0)</f>
        <v>0</v>
      </c>
      <c r="I1184">
        <f>LEN(data[[#This Row],[control]])</f>
        <v>4</v>
      </c>
      <c r="J1184">
        <f>IF(data[[#This Row],[calc_ocr]]=data[[#This Row],[control]],0,1)</f>
        <v>0</v>
      </c>
      <c r="K1184" t="s">
        <v>54</v>
      </c>
      <c r="L1184" t="s">
        <v>54</v>
      </c>
      <c r="M1184">
        <v>1</v>
      </c>
      <c r="R1184">
        <v>425</v>
      </c>
      <c r="S1184">
        <v>245</v>
      </c>
      <c r="T1184">
        <f>SUM(data[[#This Row],[heb]:[other]])</f>
        <v>1</v>
      </c>
    </row>
    <row r="1185" spans="1:22" x14ac:dyDescent="0.2">
      <c r="A1185" s="1" t="s">
        <v>971</v>
      </c>
      <c r="B1185" s="1" t="s">
        <v>972</v>
      </c>
      <c r="C1185" s="5" t="s">
        <v>15</v>
      </c>
      <c r="D1185">
        <v>1</v>
      </c>
      <c r="H1185" s="8">
        <f>IFERROR(IF(SEARCH(_xlfn.UNICHAR(64335),data[[#This Row],[huntington_115_gt]])&gt;0,1,0),0)</f>
        <v>1</v>
      </c>
      <c r="I1185">
        <f>LEN(data[[#This Row],[control]])</f>
        <v>4</v>
      </c>
      <c r="J1185">
        <v>0</v>
      </c>
      <c r="K1185" t="s">
        <v>972</v>
      </c>
      <c r="L1185" t="s">
        <v>971</v>
      </c>
      <c r="M1185">
        <v>1</v>
      </c>
      <c r="R1185">
        <v>425</v>
      </c>
      <c r="S1185">
        <v>246</v>
      </c>
      <c r="T1185">
        <f>SUM(data[[#This Row],[heb]:[other]])</f>
        <v>1</v>
      </c>
    </row>
    <row r="1186" spans="1:22" x14ac:dyDescent="0.2">
      <c r="A1186" s="1" t="s">
        <v>973</v>
      </c>
      <c r="B1186" s="1" t="s">
        <v>973</v>
      </c>
      <c r="F1186">
        <v>1</v>
      </c>
      <c r="H1186" s="8">
        <f>IFERROR(IF(SEARCH(_xlfn.UNICHAR(64335),data[[#This Row],[huntington_115_gt]])&gt;0,1,0),0)</f>
        <v>0</v>
      </c>
      <c r="I1186">
        <f>LEN(data[[#This Row],[control]])</f>
        <v>3</v>
      </c>
      <c r="J1186">
        <f>IF(data[[#This Row],[calc_ocr]]=data[[#This Row],[control]],0,1)</f>
        <v>0</v>
      </c>
      <c r="K1186" t="s">
        <v>973</v>
      </c>
      <c r="L1186" t="s">
        <v>973</v>
      </c>
      <c r="M1186">
        <v>1</v>
      </c>
      <c r="R1186">
        <v>425</v>
      </c>
      <c r="S1186">
        <v>247</v>
      </c>
      <c r="T1186">
        <f>SUM(data[[#This Row],[heb]:[other]])</f>
        <v>1</v>
      </c>
    </row>
    <row r="1187" spans="1:22" ht="38.25" x14ac:dyDescent="0.2">
      <c r="A1187" s="1" t="s">
        <v>974</v>
      </c>
      <c r="B1187" s="4" t="s">
        <v>975</v>
      </c>
      <c r="C1187" s="5" t="s">
        <v>15</v>
      </c>
      <c r="E1187">
        <v>1</v>
      </c>
      <c r="H1187" s="8">
        <f>IFERROR(IF(SEARCH(_xlfn.UNICHAR(64335),data[[#This Row],[huntington_115_gt]])&gt;0,1,0),0)</f>
        <v>1</v>
      </c>
      <c r="I1187">
        <f>LEN(data[[#This Row],[control]])</f>
        <v>4</v>
      </c>
      <c r="J1187">
        <f>IF(data[[#This Row],[calc_ocr]]=data[[#This Row],[control]],0,1)</f>
        <v>1</v>
      </c>
      <c r="K1187" t="s">
        <v>975</v>
      </c>
      <c r="L1187" t="s">
        <v>974</v>
      </c>
      <c r="M1187">
        <v>2</v>
      </c>
      <c r="N1187">
        <v>1</v>
      </c>
      <c r="O1187" s="27" t="s">
        <v>1466</v>
      </c>
      <c r="Q1187" t="s">
        <v>1722</v>
      </c>
      <c r="R1187">
        <v>425</v>
      </c>
      <c r="S1187">
        <v>248</v>
      </c>
      <c r="T1187">
        <f>SUM(data[[#This Row],[heb]:[other]])</f>
        <v>1</v>
      </c>
      <c r="V1187" s="27" t="s">
        <v>1752</v>
      </c>
    </row>
    <row r="1188" spans="1:22" x14ac:dyDescent="0.2">
      <c r="A1188" s="1" t="s">
        <v>968</v>
      </c>
      <c r="B1188" s="1" t="s">
        <v>968</v>
      </c>
      <c r="F1188">
        <v>1</v>
      </c>
      <c r="H1188" s="8">
        <f>IFERROR(IF(SEARCH(_xlfn.UNICHAR(64335),data[[#This Row],[huntington_115_gt]])&gt;0,1,0),0)</f>
        <v>0</v>
      </c>
      <c r="I1188">
        <f>LEN(data[[#This Row],[control]])</f>
        <v>3</v>
      </c>
      <c r="J1188">
        <f>IF(data[[#This Row],[calc_ocr]]=data[[#This Row],[control]],0,1)</f>
        <v>0</v>
      </c>
      <c r="K1188" t="s">
        <v>968</v>
      </c>
      <c r="L1188" t="s">
        <v>968</v>
      </c>
      <c r="M1188">
        <v>1</v>
      </c>
      <c r="R1188">
        <v>425</v>
      </c>
      <c r="S1188">
        <v>249</v>
      </c>
      <c r="T1188">
        <f>SUM(data[[#This Row],[heb]:[other]])</f>
        <v>1</v>
      </c>
    </row>
    <row r="1189" spans="1:22" x14ac:dyDescent="0.2">
      <c r="A1189" s="1" t="s">
        <v>976</v>
      </c>
      <c r="B1189" s="4" t="s">
        <v>977</v>
      </c>
      <c r="C1189" s="5" t="s">
        <v>15</v>
      </c>
      <c r="D1189">
        <v>1</v>
      </c>
      <c r="H1189" s="8">
        <f>IFERROR(IF(SEARCH(_xlfn.UNICHAR(64335),data[[#This Row],[huntington_115_gt]])&gt;0,1,0),0)</f>
        <v>0</v>
      </c>
      <c r="I1189">
        <f>LEN(data[[#This Row],[control]])</f>
        <v>5</v>
      </c>
      <c r="J1189">
        <v>0</v>
      </c>
      <c r="K1189" t="s">
        <v>977</v>
      </c>
      <c r="L1189" t="s">
        <v>977</v>
      </c>
      <c r="M1189">
        <v>1</v>
      </c>
      <c r="R1189">
        <v>425</v>
      </c>
      <c r="S1189">
        <v>250</v>
      </c>
      <c r="T1189">
        <f>SUM(data[[#This Row],[heb]:[other]])</f>
        <v>1</v>
      </c>
    </row>
    <row r="1190" spans="1:22" x14ac:dyDescent="0.2">
      <c r="A1190" s="1" t="s">
        <v>978</v>
      </c>
      <c r="B1190" s="1" t="s">
        <v>979</v>
      </c>
      <c r="D1190">
        <v>1</v>
      </c>
      <c r="H1190" s="8">
        <f>IFERROR(IF(SEARCH(_xlfn.UNICHAR(64335),data[[#This Row],[huntington_115_gt]])&gt;0,1,0),0)</f>
        <v>0</v>
      </c>
      <c r="I1190">
        <f>LEN(data[[#This Row],[control]])</f>
        <v>3</v>
      </c>
      <c r="J1190">
        <f>IF(data[[#This Row],[calc_ocr]]=data[[#This Row],[control]],0,1)</f>
        <v>0</v>
      </c>
      <c r="K1190" t="s">
        <v>979</v>
      </c>
      <c r="L1190" t="s">
        <v>979</v>
      </c>
      <c r="M1190">
        <v>1</v>
      </c>
      <c r="R1190">
        <v>425</v>
      </c>
      <c r="S1190">
        <v>251</v>
      </c>
      <c r="T1190">
        <f>SUM(data[[#This Row],[heb]:[other]])</f>
        <v>1</v>
      </c>
    </row>
    <row r="1191" spans="1:22" x14ac:dyDescent="0.2">
      <c r="A1191" s="1" t="s">
        <v>980</v>
      </c>
      <c r="B1191" s="1" t="s">
        <v>981</v>
      </c>
      <c r="C1191" s="2" t="s">
        <v>5</v>
      </c>
      <c r="D1191">
        <v>1</v>
      </c>
      <c r="H1191" s="8">
        <f>IFERROR(IF(SEARCH(_xlfn.UNICHAR(64335),data[[#This Row],[huntington_115_gt]])&gt;0,1,0),0)</f>
        <v>1</v>
      </c>
      <c r="I1191">
        <f>LEN(data[[#This Row],[control]])</f>
        <v>4</v>
      </c>
      <c r="J1191">
        <f>IF(data[[#This Row],[calc_ocr]]=data[[#This Row],[control]],0,1)</f>
        <v>1</v>
      </c>
      <c r="K1191" t="s">
        <v>981</v>
      </c>
      <c r="L1191" s="20" t="s">
        <v>980</v>
      </c>
      <c r="M1191">
        <v>1</v>
      </c>
      <c r="R1191">
        <v>425</v>
      </c>
      <c r="S1191">
        <v>252</v>
      </c>
      <c r="T1191">
        <f>SUM(data[[#This Row],[heb]:[other]])</f>
        <v>1</v>
      </c>
    </row>
    <row r="1192" spans="1:22" x14ac:dyDescent="0.2">
      <c r="A1192" s="1" t="s">
        <v>982</v>
      </c>
      <c r="B1192" s="1" t="s">
        <v>982</v>
      </c>
      <c r="E1192">
        <v>1</v>
      </c>
      <c r="H1192" s="8">
        <f>IFERROR(IF(SEARCH(_xlfn.UNICHAR(64335),data[[#This Row],[huntington_115_gt]])&gt;0,1,0),0)</f>
        <v>0</v>
      </c>
      <c r="I1192">
        <f>LEN(data[[#This Row],[control]])</f>
        <v>4</v>
      </c>
      <c r="J1192">
        <f>IF(data[[#This Row],[calc_ocr]]=data[[#This Row],[control]],0,1)</f>
        <v>0</v>
      </c>
      <c r="K1192" t="s">
        <v>982</v>
      </c>
      <c r="L1192" t="s">
        <v>982</v>
      </c>
      <c r="M1192">
        <v>1</v>
      </c>
      <c r="R1192">
        <v>425</v>
      </c>
      <c r="S1192">
        <v>253</v>
      </c>
      <c r="T1192">
        <f>SUM(data[[#This Row],[heb]:[other]])</f>
        <v>1</v>
      </c>
    </row>
    <row r="1193" spans="1:22" x14ac:dyDescent="0.2">
      <c r="A1193" s="1" t="s">
        <v>983</v>
      </c>
      <c r="B1193" s="1" t="s">
        <v>983</v>
      </c>
      <c r="E1193">
        <v>1</v>
      </c>
      <c r="H1193" s="8">
        <f>IFERROR(IF(SEARCH(_xlfn.UNICHAR(64335),data[[#This Row],[huntington_115_gt]])&gt;0,1,0),0)</f>
        <v>1</v>
      </c>
      <c r="I1193">
        <f>LEN(data[[#This Row],[control]])</f>
        <v>5</v>
      </c>
      <c r="J1193">
        <f>IF(data[[#This Row],[calc_ocr]]=data[[#This Row],[control]],0,1)</f>
        <v>0</v>
      </c>
      <c r="K1193" t="s">
        <v>983</v>
      </c>
      <c r="L1193" t="s">
        <v>983</v>
      </c>
      <c r="M1193">
        <v>2</v>
      </c>
      <c r="R1193">
        <v>425</v>
      </c>
      <c r="S1193">
        <v>254</v>
      </c>
      <c r="T1193">
        <f>SUM(data[[#This Row],[heb]:[other]])</f>
        <v>1</v>
      </c>
    </row>
    <row r="1194" spans="1:22" x14ac:dyDescent="0.2">
      <c r="A1194" s="1" t="s">
        <v>984</v>
      </c>
      <c r="B1194" s="1" t="s">
        <v>984</v>
      </c>
      <c r="D1194">
        <v>1</v>
      </c>
      <c r="H1194" s="8">
        <f>IFERROR(IF(SEARCH(_xlfn.UNICHAR(64335),data[[#This Row],[huntington_115_gt]])&gt;0,1,0),0)</f>
        <v>0</v>
      </c>
      <c r="I1194">
        <f>LEN(data[[#This Row],[control]])</f>
        <v>4</v>
      </c>
      <c r="J1194">
        <f>IF(data[[#This Row],[calc_ocr]]=data[[#This Row],[control]],0,1)</f>
        <v>0</v>
      </c>
      <c r="K1194" t="s">
        <v>984</v>
      </c>
      <c r="L1194" t="s">
        <v>984</v>
      </c>
      <c r="M1194">
        <v>1</v>
      </c>
      <c r="R1194">
        <v>425</v>
      </c>
      <c r="S1194">
        <v>255</v>
      </c>
      <c r="T1194">
        <f>SUM(data[[#This Row],[heb]:[other]])</f>
        <v>1</v>
      </c>
    </row>
    <row r="1195" spans="1:22" x14ac:dyDescent="0.2">
      <c r="A1195" s="1" t="s">
        <v>985</v>
      </c>
      <c r="B1195" s="1" t="s">
        <v>985</v>
      </c>
      <c r="D1195">
        <v>1</v>
      </c>
      <c r="H1195" s="8">
        <f>IFERROR(IF(SEARCH(_xlfn.UNICHAR(64335),data[[#This Row],[huntington_115_gt]])&gt;0,1,0),0)</f>
        <v>0</v>
      </c>
      <c r="I1195">
        <f>LEN(data[[#This Row],[control]])</f>
        <v>4</v>
      </c>
      <c r="J1195">
        <f>IF(data[[#This Row],[calc_ocr]]=data[[#This Row],[control]],0,1)</f>
        <v>0</v>
      </c>
      <c r="K1195" t="s">
        <v>985</v>
      </c>
      <c r="L1195" t="s">
        <v>985</v>
      </c>
      <c r="M1195">
        <v>1</v>
      </c>
      <c r="R1195">
        <v>425</v>
      </c>
      <c r="S1195">
        <v>256</v>
      </c>
      <c r="T1195">
        <f>SUM(data[[#This Row],[heb]:[other]])</f>
        <v>1</v>
      </c>
    </row>
    <row r="1196" spans="1:22" x14ac:dyDescent="0.2">
      <c r="A1196" s="1" t="s">
        <v>54</v>
      </c>
      <c r="B1196" s="1" t="s">
        <v>54</v>
      </c>
      <c r="G1196">
        <v>1</v>
      </c>
      <c r="H1196" s="8">
        <f>IFERROR(IF(SEARCH(_xlfn.UNICHAR(64335),data[[#This Row],[huntington_115_gt]])&gt;0,1,0),0)</f>
        <v>0</v>
      </c>
      <c r="I1196">
        <f>LEN(data[[#This Row],[control]])</f>
        <v>4</v>
      </c>
      <c r="J1196">
        <f>IF(data[[#This Row],[calc_ocr]]=data[[#This Row],[control]],0,1)</f>
        <v>0</v>
      </c>
      <c r="K1196" t="s">
        <v>54</v>
      </c>
      <c r="L1196" t="s">
        <v>54</v>
      </c>
      <c r="M1196">
        <v>1</v>
      </c>
      <c r="R1196">
        <v>425</v>
      </c>
      <c r="S1196">
        <v>257</v>
      </c>
      <c r="T1196">
        <f>SUM(data[[#This Row],[heb]:[other]])</f>
        <v>1</v>
      </c>
    </row>
    <row r="1197" spans="1:22" x14ac:dyDescent="0.2">
      <c r="A1197" s="1" t="s">
        <v>986</v>
      </c>
      <c r="B1197" s="1" t="s">
        <v>986</v>
      </c>
      <c r="E1197">
        <v>1</v>
      </c>
      <c r="H1197" s="8">
        <f>IFERROR(IF(SEARCH(_xlfn.UNICHAR(64335),data[[#This Row],[huntington_115_gt]])&gt;0,1,0),0)</f>
        <v>0</v>
      </c>
      <c r="I1197">
        <f>LEN(data[[#This Row],[control]])</f>
        <v>4</v>
      </c>
      <c r="J1197">
        <f>IF(data[[#This Row],[calc_ocr]]=data[[#This Row],[control]],0,1)</f>
        <v>0</v>
      </c>
      <c r="K1197" t="s">
        <v>986</v>
      </c>
      <c r="L1197" t="s">
        <v>986</v>
      </c>
      <c r="M1197">
        <v>1</v>
      </c>
      <c r="R1197">
        <v>425</v>
      </c>
      <c r="S1197">
        <v>258</v>
      </c>
      <c r="T1197">
        <f>SUM(data[[#This Row],[heb]:[other]])</f>
        <v>1</v>
      </c>
    </row>
    <row r="1198" spans="1:22" x14ac:dyDescent="0.2">
      <c r="A1198" s="1" t="s">
        <v>2</v>
      </c>
      <c r="B1198" s="1" t="s">
        <v>2</v>
      </c>
      <c r="F1198">
        <v>1</v>
      </c>
      <c r="H1198" s="8">
        <f>IFERROR(IF(SEARCH(_xlfn.UNICHAR(64335),data[[#This Row],[huntington_115_gt]])&gt;0,1,0),0)</f>
        <v>1</v>
      </c>
      <c r="I1198">
        <f>LEN(data[[#This Row],[control]])</f>
        <v>1</v>
      </c>
      <c r="J1198">
        <f>IF(data[[#This Row],[calc_ocr]]=data[[#This Row],[control]],0,1)</f>
        <v>0</v>
      </c>
      <c r="K1198" t="s">
        <v>2</v>
      </c>
      <c r="L1198" t="s">
        <v>2</v>
      </c>
      <c r="M1198">
        <v>1</v>
      </c>
      <c r="R1198">
        <v>425</v>
      </c>
      <c r="S1198">
        <v>259</v>
      </c>
      <c r="T1198">
        <f>SUM(data[[#This Row],[heb]:[other]])</f>
        <v>1</v>
      </c>
    </row>
    <row r="1199" spans="1:22" x14ac:dyDescent="0.2">
      <c r="A1199" s="1" t="s">
        <v>987</v>
      </c>
      <c r="B1199" s="1" t="s">
        <v>987</v>
      </c>
      <c r="E1199">
        <v>1</v>
      </c>
      <c r="H1199" s="8">
        <f>IFERROR(IF(SEARCH(_xlfn.UNICHAR(64335),data[[#This Row],[huntington_115_gt]])&gt;0,1,0),0)</f>
        <v>0</v>
      </c>
      <c r="I1199">
        <f>LEN(data[[#This Row],[control]])</f>
        <v>6</v>
      </c>
      <c r="J1199">
        <f>IF(data[[#This Row],[calc_ocr]]=data[[#This Row],[control]],0,1)</f>
        <v>0</v>
      </c>
      <c r="K1199" t="s">
        <v>987</v>
      </c>
      <c r="L1199" t="s">
        <v>987</v>
      </c>
      <c r="M1199">
        <v>1</v>
      </c>
      <c r="R1199">
        <v>425</v>
      </c>
      <c r="S1199">
        <v>260</v>
      </c>
      <c r="T1199">
        <f>SUM(data[[#This Row],[heb]:[other]])</f>
        <v>1</v>
      </c>
    </row>
    <row r="1200" spans="1:22" x14ac:dyDescent="0.2">
      <c r="A1200" s="1" t="s">
        <v>2</v>
      </c>
      <c r="B1200" s="1" t="s">
        <v>2</v>
      </c>
      <c r="F1200">
        <v>1</v>
      </c>
      <c r="H1200" s="8">
        <f>IFERROR(IF(SEARCH(_xlfn.UNICHAR(64335),data[[#This Row],[huntington_115_gt]])&gt;0,1,0),0)</f>
        <v>1</v>
      </c>
      <c r="I1200">
        <f>LEN(data[[#This Row],[control]])</f>
        <v>1</v>
      </c>
      <c r="J1200">
        <f>IF(data[[#This Row],[calc_ocr]]=data[[#This Row],[control]],0,1)</f>
        <v>0</v>
      </c>
      <c r="K1200" t="s">
        <v>2</v>
      </c>
      <c r="L1200" t="s">
        <v>2</v>
      </c>
      <c r="M1200">
        <v>1</v>
      </c>
      <c r="R1200">
        <v>425</v>
      </c>
      <c r="S1200">
        <v>261</v>
      </c>
      <c r="T1200">
        <f>SUM(data[[#This Row],[heb]:[other]])</f>
        <v>1</v>
      </c>
    </row>
    <row r="1201" spans="1:22" x14ac:dyDescent="0.2">
      <c r="A1201" s="1" t="s">
        <v>988</v>
      </c>
      <c r="B1201" s="1" t="s">
        <v>988</v>
      </c>
      <c r="E1201">
        <v>1</v>
      </c>
      <c r="H1201" s="8">
        <f>IFERROR(IF(SEARCH(_xlfn.UNICHAR(64335),data[[#This Row],[huntington_115_gt]])&gt;0,1,0),0)</f>
        <v>0</v>
      </c>
      <c r="I1201">
        <f>LEN(data[[#This Row],[control]])</f>
        <v>4</v>
      </c>
      <c r="J1201">
        <f>IF(data[[#This Row],[calc_ocr]]=data[[#This Row],[control]],0,1)</f>
        <v>0</v>
      </c>
      <c r="K1201" t="s">
        <v>988</v>
      </c>
      <c r="L1201" t="s">
        <v>988</v>
      </c>
      <c r="M1201">
        <v>1</v>
      </c>
      <c r="R1201">
        <v>425</v>
      </c>
      <c r="S1201">
        <v>262</v>
      </c>
      <c r="T1201">
        <f>SUM(data[[#This Row],[heb]:[other]])</f>
        <v>1</v>
      </c>
    </row>
    <row r="1202" spans="1:22" x14ac:dyDescent="0.2">
      <c r="A1202" s="1" t="s">
        <v>989</v>
      </c>
      <c r="B1202" s="1" t="s">
        <v>989</v>
      </c>
      <c r="E1202">
        <v>1</v>
      </c>
      <c r="H1202" s="8">
        <f>IFERROR(IF(SEARCH(_xlfn.UNICHAR(64335),data[[#This Row],[huntington_115_gt]])&gt;0,1,0),0)</f>
        <v>0</v>
      </c>
      <c r="I1202">
        <f>LEN(data[[#This Row],[control]])</f>
        <v>7</v>
      </c>
      <c r="J1202">
        <f>IF(data[[#This Row],[calc_ocr]]=data[[#This Row],[control]],0,1)</f>
        <v>0</v>
      </c>
      <c r="K1202" t="s">
        <v>989</v>
      </c>
      <c r="L1202" t="s">
        <v>989</v>
      </c>
      <c r="M1202">
        <v>1</v>
      </c>
      <c r="R1202">
        <v>425</v>
      </c>
      <c r="S1202">
        <v>263</v>
      </c>
      <c r="T1202">
        <f>SUM(data[[#This Row],[heb]:[other]])</f>
        <v>1</v>
      </c>
    </row>
    <row r="1203" spans="1:22" x14ac:dyDescent="0.2">
      <c r="A1203" s="1" t="s">
        <v>990</v>
      </c>
      <c r="B1203" s="1" t="s">
        <v>1306</v>
      </c>
      <c r="C1203" s="6" t="s">
        <v>49</v>
      </c>
      <c r="E1203">
        <v>1</v>
      </c>
      <c r="H1203" s="8">
        <f>IFERROR(IF(SEARCH(_xlfn.UNICHAR(64335),data[[#This Row],[huntington_115_gt]])&gt;0,1,0),0)</f>
        <v>1</v>
      </c>
      <c r="I1203">
        <f>LEN(data[[#This Row],[control]])</f>
        <v>6</v>
      </c>
      <c r="J1203">
        <f>IF(data[[#This Row],[calc_ocr]]=data[[#This Row],[control]],0,1)</f>
        <v>0</v>
      </c>
      <c r="K1203" t="s">
        <v>1306</v>
      </c>
      <c r="L1203" s="20" t="s">
        <v>1306</v>
      </c>
      <c r="M1203">
        <v>1</v>
      </c>
      <c r="R1203">
        <v>425</v>
      </c>
      <c r="S1203">
        <v>264</v>
      </c>
      <c r="T1203">
        <f>SUM(data[[#This Row],[heb]:[other]])</f>
        <v>1</v>
      </c>
    </row>
    <row r="1204" spans="1:22" x14ac:dyDescent="0.2">
      <c r="A1204" s="1" t="s">
        <v>916</v>
      </c>
      <c r="B1204" s="1" t="s">
        <v>916</v>
      </c>
      <c r="D1204">
        <v>1</v>
      </c>
      <c r="H1204" s="8">
        <f>IFERROR(IF(SEARCH(_xlfn.UNICHAR(64335),data[[#This Row],[huntington_115_gt]])&gt;0,1,0),0)</f>
        <v>0</v>
      </c>
      <c r="I1204">
        <f>LEN(data[[#This Row],[control]])</f>
        <v>4</v>
      </c>
      <c r="J1204">
        <f>IF(data[[#This Row],[calc_ocr]]=data[[#This Row],[control]],0,1)</f>
        <v>0</v>
      </c>
      <c r="K1204" t="s">
        <v>916</v>
      </c>
      <c r="L1204" t="s">
        <v>916</v>
      </c>
      <c r="M1204">
        <v>1</v>
      </c>
      <c r="R1204">
        <v>425</v>
      </c>
      <c r="S1204">
        <v>265</v>
      </c>
      <c r="T1204">
        <f>SUM(data[[#This Row],[heb]:[other]])</f>
        <v>1</v>
      </c>
    </row>
    <row r="1205" spans="1:22" x14ac:dyDescent="0.2">
      <c r="A1205" s="1" t="s">
        <v>946</v>
      </c>
      <c r="B1205" s="1" t="s">
        <v>991</v>
      </c>
      <c r="C1205" s="5" t="s">
        <v>15</v>
      </c>
      <c r="D1205">
        <v>1</v>
      </c>
      <c r="H1205" s="8">
        <f>IFERROR(IF(SEARCH(_xlfn.UNICHAR(64335),data[[#This Row],[huntington_115_gt]])&gt;0,1,0),0)</f>
        <v>0</v>
      </c>
      <c r="I1205">
        <f>LEN(data[[#This Row],[control]])</f>
        <v>6</v>
      </c>
      <c r="J1205">
        <f>IF(data[[#This Row],[calc_ocr]]=data[[#This Row],[control]],0,1)</f>
        <v>1</v>
      </c>
      <c r="K1205" t="s">
        <v>991</v>
      </c>
      <c r="L1205" t="s">
        <v>946</v>
      </c>
      <c r="M1205">
        <v>1</v>
      </c>
      <c r="N1205">
        <v>1</v>
      </c>
      <c r="O1205" s="27" t="s">
        <v>1485</v>
      </c>
      <c r="P1205" t="s">
        <v>1481</v>
      </c>
      <c r="Q1205" t="s">
        <v>1577</v>
      </c>
      <c r="R1205">
        <v>425</v>
      </c>
      <c r="S1205">
        <v>266</v>
      </c>
      <c r="T1205">
        <f>SUM(data[[#This Row],[heb]:[other]])</f>
        <v>1</v>
      </c>
    </row>
    <row r="1206" spans="1:22" x14ac:dyDescent="0.2">
      <c r="A1206" s="1" t="s">
        <v>947</v>
      </c>
      <c r="B1206" s="1" t="s">
        <v>992</v>
      </c>
      <c r="D1206">
        <v>1</v>
      </c>
      <c r="H1206" s="8">
        <f>IFERROR(IF(SEARCH(_xlfn.UNICHAR(64335),data[[#This Row],[huntington_115_gt]])&gt;0,1,0),0)</f>
        <v>0</v>
      </c>
      <c r="I1206">
        <f>LEN(data[[#This Row],[control]])</f>
        <v>4</v>
      </c>
      <c r="J1206">
        <v>0</v>
      </c>
      <c r="K1206" t="s">
        <v>992</v>
      </c>
      <c r="L1206" t="s">
        <v>947</v>
      </c>
      <c r="M1206">
        <v>1</v>
      </c>
      <c r="Q1206" t="s">
        <v>1753</v>
      </c>
      <c r="R1206">
        <v>425</v>
      </c>
      <c r="S1206">
        <v>267</v>
      </c>
      <c r="T1206">
        <f>SUM(data[[#This Row],[heb]:[other]])</f>
        <v>1</v>
      </c>
    </row>
    <row r="1207" spans="1:22" x14ac:dyDescent="0.2">
      <c r="A1207" s="1" t="s">
        <v>54</v>
      </c>
      <c r="B1207" s="1" t="s">
        <v>55</v>
      </c>
      <c r="C1207" s="5" t="s">
        <v>15</v>
      </c>
      <c r="G1207">
        <v>1</v>
      </c>
      <c r="H1207" s="8">
        <f>IFERROR(IF(SEARCH(_xlfn.UNICHAR(64335),data[[#This Row],[huntington_115_gt]])&gt;0,1,0),0)</f>
        <v>0</v>
      </c>
      <c r="I1207">
        <f>LEN(data[[#This Row],[control]])</f>
        <v>4</v>
      </c>
      <c r="J1207">
        <f>IF(data[[#This Row],[calc_ocr]]=data[[#This Row],[control]],0,1)</f>
        <v>1</v>
      </c>
      <c r="K1207" t="s">
        <v>55</v>
      </c>
      <c r="L1207" t="s">
        <v>54</v>
      </c>
      <c r="M1207">
        <v>1</v>
      </c>
      <c r="Q1207" t="s">
        <v>1328</v>
      </c>
      <c r="R1207">
        <v>425</v>
      </c>
      <c r="S1207">
        <v>268</v>
      </c>
      <c r="T1207">
        <f>SUM(data[[#This Row],[heb]:[other]])</f>
        <v>1</v>
      </c>
    </row>
    <row r="1208" spans="1:22" x14ac:dyDescent="0.2">
      <c r="A1208" s="1" t="s">
        <v>993</v>
      </c>
      <c r="B1208" s="1" t="s">
        <v>993</v>
      </c>
      <c r="E1208">
        <v>1</v>
      </c>
      <c r="H1208" s="8">
        <f>IFERROR(IF(SEARCH(_xlfn.UNICHAR(64335),data[[#This Row],[huntington_115_gt]])&gt;0,1,0),0)</f>
        <v>0</v>
      </c>
      <c r="I1208">
        <f>LEN(data[[#This Row],[control]])</f>
        <v>5</v>
      </c>
      <c r="J1208">
        <f>IF(data[[#This Row],[calc_ocr]]=data[[#This Row],[control]],0,1)</f>
        <v>0</v>
      </c>
      <c r="K1208" t="s">
        <v>993</v>
      </c>
      <c r="L1208" t="s">
        <v>993</v>
      </c>
      <c r="M1208">
        <v>1</v>
      </c>
      <c r="R1208">
        <v>425</v>
      </c>
      <c r="S1208">
        <v>269</v>
      </c>
      <c r="T1208">
        <f>SUM(data[[#This Row],[heb]:[other]])</f>
        <v>1</v>
      </c>
    </row>
    <row r="1209" spans="1:22" x14ac:dyDescent="0.2">
      <c r="A1209" s="1" t="s">
        <v>263</v>
      </c>
      <c r="B1209" s="1" t="s">
        <v>263</v>
      </c>
      <c r="E1209">
        <v>1</v>
      </c>
      <c r="H1209" s="8">
        <f>IFERROR(IF(SEARCH(_xlfn.UNICHAR(64335),data[[#This Row],[huntington_115_gt]])&gt;0,1,0),0)</f>
        <v>0</v>
      </c>
      <c r="I1209">
        <f>LEN(data[[#This Row],[control]])</f>
        <v>3</v>
      </c>
      <c r="J1209">
        <f>IF(data[[#This Row],[calc_ocr]]=data[[#This Row],[control]],0,1)</f>
        <v>0</v>
      </c>
      <c r="K1209" t="s">
        <v>263</v>
      </c>
      <c r="L1209" t="s">
        <v>263</v>
      </c>
      <c r="M1209">
        <v>1</v>
      </c>
      <c r="R1209">
        <v>425</v>
      </c>
      <c r="S1209">
        <v>270</v>
      </c>
      <c r="T1209">
        <f>SUM(data[[#This Row],[heb]:[other]])</f>
        <v>1</v>
      </c>
    </row>
    <row r="1210" spans="1:22" x14ac:dyDescent="0.2">
      <c r="A1210" s="1" t="s">
        <v>994</v>
      </c>
      <c r="B1210" s="1" t="s">
        <v>1307</v>
      </c>
      <c r="C1210" s="6" t="s">
        <v>49</v>
      </c>
      <c r="E1210">
        <v>1</v>
      </c>
      <c r="H1210" s="8">
        <f>IFERROR(IF(SEARCH(_xlfn.UNICHAR(64335),data[[#This Row],[huntington_115_gt]])&gt;0,1,0),0)</f>
        <v>1</v>
      </c>
      <c r="I1210">
        <f>LEN(data[[#This Row],[control]])</f>
        <v>6</v>
      </c>
      <c r="J1210">
        <v>0</v>
      </c>
      <c r="K1210" t="s">
        <v>1307</v>
      </c>
      <c r="L1210" t="s">
        <v>1307</v>
      </c>
      <c r="M1210">
        <v>1</v>
      </c>
      <c r="R1210">
        <v>425</v>
      </c>
      <c r="S1210">
        <v>271</v>
      </c>
      <c r="T1210">
        <f>SUM(data[[#This Row],[heb]:[other]])</f>
        <v>1</v>
      </c>
      <c r="V1210" s="36" t="s">
        <v>1697</v>
      </c>
    </row>
    <row r="1211" spans="1:22" x14ac:dyDescent="0.2">
      <c r="A1211" s="1" t="s">
        <v>449</v>
      </c>
      <c r="B1211" s="1" t="s">
        <v>449</v>
      </c>
      <c r="E1211">
        <v>1</v>
      </c>
      <c r="H1211" s="8">
        <f>IFERROR(IF(SEARCH(_xlfn.UNICHAR(64335),data[[#This Row],[huntington_115_gt]])&gt;0,1,0),0)</f>
        <v>1</v>
      </c>
      <c r="I1211">
        <f>LEN(data[[#This Row],[control]])</f>
        <v>3</v>
      </c>
      <c r="J1211">
        <f>IF(data[[#This Row],[calc_ocr]]=data[[#This Row],[control]],0,1)</f>
        <v>0</v>
      </c>
      <c r="K1211" t="s">
        <v>449</v>
      </c>
      <c r="L1211" t="s">
        <v>449</v>
      </c>
      <c r="M1211">
        <v>1</v>
      </c>
      <c r="R1211">
        <v>425</v>
      </c>
      <c r="S1211">
        <v>272</v>
      </c>
      <c r="T1211">
        <f>SUM(data[[#This Row],[heb]:[other]])</f>
        <v>1</v>
      </c>
    </row>
    <row r="1212" spans="1:22" x14ac:dyDescent="0.2">
      <c r="A1212" s="1" t="s">
        <v>995</v>
      </c>
      <c r="B1212" s="1" t="s">
        <v>995</v>
      </c>
      <c r="E1212">
        <v>1</v>
      </c>
      <c r="H1212" s="8">
        <f>IFERROR(IF(SEARCH(_xlfn.UNICHAR(64335),data[[#This Row],[huntington_115_gt]])&gt;0,1,0),0)</f>
        <v>0</v>
      </c>
      <c r="I1212">
        <f>LEN(data[[#This Row],[control]])</f>
        <v>5</v>
      </c>
      <c r="J1212">
        <f>IF(data[[#This Row],[calc_ocr]]=data[[#This Row],[control]],0,1)</f>
        <v>0</v>
      </c>
      <c r="K1212" t="s">
        <v>995</v>
      </c>
      <c r="L1212" t="s">
        <v>995</v>
      </c>
      <c r="M1212">
        <v>1</v>
      </c>
      <c r="R1212">
        <v>425</v>
      </c>
      <c r="S1212">
        <v>273</v>
      </c>
      <c r="T1212">
        <f>SUM(data[[#This Row],[heb]:[other]])</f>
        <v>1</v>
      </c>
    </row>
    <row r="1213" spans="1:22" x14ac:dyDescent="0.2">
      <c r="A1213" s="1" t="s">
        <v>996</v>
      </c>
      <c r="B1213" s="1" t="s">
        <v>996</v>
      </c>
      <c r="E1213">
        <v>1</v>
      </c>
      <c r="H1213" s="8">
        <f>IFERROR(IF(SEARCH(_xlfn.UNICHAR(64335),data[[#This Row],[huntington_115_gt]])&gt;0,1,0),0)</f>
        <v>0</v>
      </c>
      <c r="I1213">
        <f>LEN(data[[#This Row],[control]])</f>
        <v>3</v>
      </c>
      <c r="J1213">
        <f>IF(data[[#This Row],[calc_ocr]]=data[[#This Row],[control]],0,1)</f>
        <v>0</v>
      </c>
      <c r="K1213" t="s">
        <v>996</v>
      </c>
      <c r="L1213" t="s">
        <v>996</v>
      </c>
      <c r="M1213">
        <v>1</v>
      </c>
      <c r="R1213">
        <v>425</v>
      </c>
      <c r="S1213">
        <v>274</v>
      </c>
      <c r="T1213">
        <f>SUM(data[[#This Row],[heb]:[other]])</f>
        <v>1</v>
      </c>
    </row>
    <row r="1214" spans="1:22" x14ac:dyDescent="0.2">
      <c r="A1214" s="1" t="s">
        <v>2</v>
      </c>
      <c r="B1214" s="1" t="s">
        <v>2</v>
      </c>
      <c r="F1214">
        <v>1</v>
      </c>
      <c r="H1214" s="8">
        <f>IFERROR(IF(SEARCH(_xlfn.UNICHAR(64335),data[[#This Row],[huntington_115_gt]])&gt;0,1,0),0)</f>
        <v>1</v>
      </c>
      <c r="I1214">
        <f>LEN(data[[#This Row],[control]])</f>
        <v>1</v>
      </c>
      <c r="J1214">
        <f>IF(data[[#This Row],[calc_ocr]]=data[[#This Row],[control]],0,1)</f>
        <v>0</v>
      </c>
      <c r="K1214" t="s">
        <v>2</v>
      </c>
      <c r="L1214" t="s">
        <v>2</v>
      </c>
      <c r="M1214">
        <v>1</v>
      </c>
      <c r="R1214">
        <v>425</v>
      </c>
      <c r="S1214">
        <v>275</v>
      </c>
      <c r="T1214">
        <f>SUM(data[[#This Row],[heb]:[other]])</f>
        <v>1</v>
      </c>
    </row>
    <row r="1215" spans="1:22" x14ac:dyDescent="0.2">
      <c r="A1215" s="1" t="s">
        <v>997</v>
      </c>
      <c r="B1215" s="1" t="s">
        <v>997</v>
      </c>
      <c r="E1215">
        <v>1</v>
      </c>
      <c r="H1215" s="8">
        <f>IFERROR(IF(SEARCH(_xlfn.UNICHAR(64335),data[[#This Row],[huntington_115_gt]])&gt;0,1,0),0)</f>
        <v>0</v>
      </c>
      <c r="I1215">
        <f>LEN(data[[#This Row],[control]])</f>
        <v>5</v>
      </c>
      <c r="J1215">
        <f>IF(data[[#This Row],[calc_ocr]]=data[[#This Row],[control]],0,1)</f>
        <v>0</v>
      </c>
      <c r="K1215" t="s">
        <v>997</v>
      </c>
      <c r="L1215" t="s">
        <v>997</v>
      </c>
      <c r="M1215">
        <v>1</v>
      </c>
      <c r="R1215">
        <v>425</v>
      </c>
      <c r="S1215">
        <v>276</v>
      </c>
      <c r="T1215">
        <f>SUM(data[[#This Row],[heb]:[other]])</f>
        <v>1</v>
      </c>
    </row>
    <row r="1216" spans="1:22" x14ac:dyDescent="0.2">
      <c r="A1216" s="1" t="s">
        <v>48</v>
      </c>
      <c r="B1216" s="1" t="s">
        <v>48</v>
      </c>
      <c r="F1216">
        <v>1</v>
      </c>
      <c r="H1216" s="8">
        <f>IFERROR(IF(SEARCH(_xlfn.UNICHAR(64335),data[[#This Row],[huntington_115_gt]])&gt;0,1,0),0)</f>
        <v>0</v>
      </c>
      <c r="I1216">
        <f>LEN(data[[#This Row],[control]])</f>
        <v>2</v>
      </c>
      <c r="J1216">
        <f>IF(data[[#This Row],[calc_ocr]]=data[[#This Row],[control]],0,1)</f>
        <v>0</v>
      </c>
      <c r="K1216" t="s">
        <v>48</v>
      </c>
      <c r="L1216" t="s">
        <v>48</v>
      </c>
      <c r="M1216">
        <v>1</v>
      </c>
      <c r="R1216">
        <v>425</v>
      </c>
      <c r="S1216">
        <v>277</v>
      </c>
      <c r="T1216">
        <f>SUM(data[[#This Row],[heb]:[other]])</f>
        <v>1</v>
      </c>
    </row>
    <row r="1217" spans="1:22" x14ac:dyDescent="0.2">
      <c r="A1217" s="1" t="s">
        <v>33</v>
      </c>
      <c r="B1217" s="1" t="s">
        <v>33</v>
      </c>
      <c r="F1217">
        <v>1</v>
      </c>
      <c r="H1217" s="8">
        <f>IFERROR(IF(SEARCH(_xlfn.UNICHAR(64335),data[[#This Row],[huntington_115_gt]])&gt;0,1,0),0)</f>
        <v>0</v>
      </c>
      <c r="I1217">
        <f>LEN(data[[#This Row],[control]])</f>
        <v>2</v>
      </c>
      <c r="J1217">
        <f>IF(data[[#This Row],[calc_ocr]]=data[[#This Row],[control]],0,1)</f>
        <v>0</v>
      </c>
      <c r="K1217" t="s">
        <v>33</v>
      </c>
      <c r="L1217" t="s">
        <v>33</v>
      </c>
      <c r="M1217">
        <v>1</v>
      </c>
      <c r="R1217">
        <v>425</v>
      </c>
      <c r="S1217">
        <v>278</v>
      </c>
      <c r="T1217">
        <f>SUM(data[[#This Row],[heb]:[other]])</f>
        <v>1</v>
      </c>
    </row>
    <row r="1218" spans="1:22" x14ac:dyDescent="0.2">
      <c r="A1218" s="1" t="s">
        <v>998</v>
      </c>
      <c r="B1218" s="1" t="s">
        <v>998</v>
      </c>
      <c r="D1218">
        <v>1</v>
      </c>
      <c r="H1218" s="8">
        <f>IFERROR(IF(SEARCH(_xlfn.UNICHAR(64335),data[[#This Row],[huntington_115_gt]])&gt;0,1,0),0)</f>
        <v>0</v>
      </c>
      <c r="I1218">
        <f>LEN(data[[#This Row],[control]])</f>
        <v>3</v>
      </c>
      <c r="J1218">
        <f>IF(data[[#This Row],[calc_ocr]]=data[[#This Row],[control]],0,1)</f>
        <v>0</v>
      </c>
      <c r="K1218" t="s">
        <v>998</v>
      </c>
      <c r="L1218" t="s">
        <v>998</v>
      </c>
      <c r="M1218">
        <v>1</v>
      </c>
      <c r="R1218">
        <v>425</v>
      </c>
      <c r="S1218">
        <v>279</v>
      </c>
      <c r="T1218">
        <f>SUM(data[[#This Row],[heb]:[other]])</f>
        <v>1</v>
      </c>
    </row>
    <row r="1219" spans="1:22" x14ac:dyDescent="0.2">
      <c r="A1219" s="1" t="s">
        <v>999</v>
      </c>
      <c r="B1219" s="1" t="s">
        <v>1000</v>
      </c>
      <c r="F1219">
        <v>1</v>
      </c>
      <c r="H1219" s="8">
        <f>IFERROR(IF(SEARCH(_xlfn.UNICHAR(64335),data[[#This Row],[huntington_115_gt]])&gt;0,1,0),0)</f>
        <v>0</v>
      </c>
      <c r="I1219">
        <f>LEN(data[[#This Row],[control]])</f>
        <v>3</v>
      </c>
      <c r="J1219">
        <f>IF(data[[#This Row],[calc_ocr]]=data[[#This Row],[control]],0,1)</f>
        <v>0</v>
      </c>
      <c r="K1219" t="s">
        <v>1000</v>
      </c>
      <c r="L1219" t="s">
        <v>1000</v>
      </c>
      <c r="M1219">
        <v>1</v>
      </c>
      <c r="R1219">
        <v>425</v>
      </c>
      <c r="S1219">
        <v>280</v>
      </c>
      <c r="T1219">
        <f>SUM(data[[#This Row],[heb]:[other]])</f>
        <v>1</v>
      </c>
    </row>
    <row r="1220" spans="1:22" x14ac:dyDescent="0.2">
      <c r="A1220" s="1" t="s">
        <v>1001</v>
      </c>
      <c r="B1220" s="1" t="s">
        <v>1001</v>
      </c>
      <c r="F1220">
        <v>1</v>
      </c>
      <c r="H1220" s="8">
        <f>IFERROR(IF(SEARCH(_xlfn.UNICHAR(64335),data[[#This Row],[huntington_115_gt]])&gt;0,1,0),0)</f>
        <v>0</v>
      </c>
      <c r="I1220">
        <f>LEN(data[[#This Row],[control]])</f>
        <v>4</v>
      </c>
      <c r="J1220">
        <f>IF(data[[#This Row],[calc_ocr]]=data[[#This Row],[control]],0,1)</f>
        <v>0</v>
      </c>
      <c r="K1220" t="s">
        <v>1001</v>
      </c>
      <c r="L1220" t="s">
        <v>1001</v>
      </c>
      <c r="M1220">
        <v>1</v>
      </c>
      <c r="R1220">
        <v>425</v>
      </c>
      <c r="S1220">
        <v>281</v>
      </c>
      <c r="T1220">
        <f>SUM(data[[#This Row],[heb]:[other]])</f>
        <v>1</v>
      </c>
    </row>
    <row r="1221" spans="1:22" x14ac:dyDescent="0.2">
      <c r="A1221" s="1" t="s">
        <v>996</v>
      </c>
      <c r="B1221" s="1" t="s">
        <v>996</v>
      </c>
      <c r="E1221">
        <v>1</v>
      </c>
      <c r="H1221" s="8">
        <f>IFERROR(IF(SEARCH(_xlfn.UNICHAR(64335),data[[#This Row],[huntington_115_gt]])&gt;0,1,0),0)</f>
        <v>0</v>
      </c>
      <c r="I1221">
        <f>LEN(data[[#This Row],[control]])</f>
        <v>3</v>
      </c>
      <c r="J1221">
        <f>IF(data[[#This Row],[calc_ocr]]=data[[#This Row],[control]],0,1)</f>
        <v>0</v>
      </c>
      <c r="K1221" t="s">
        <v>996</v>
      </c>
      <c r="L1221" t="s">
        <v>996</v>
      </c>
      <c r="M1221">
        <v>1</v>
      </c>
      <c r="R1221">
        <v>425</v>
      </c>
      <c r="S1221">
        <v>282</v>
      </c>
      <c r="T1221">
        <f>SUM(data[[#This Row],[heb]:[other]])</f>
        <v>1</v>
      </c>
    </row>
    <row r="1222" spans="1:22" x14ac:dyDescent="0.2">
      <c r="A1222" s="1" t="s">
        <v>2</v>
      </c>
      <c r="B1222" s="1" t="s">
        <v>2</v>
      </c>
      <c r="F1222">
        <v>1</v>
      </c>
      <c r="H1222" s="8">
        <f>IFERROR(IF(SEARCH(_xlfn.UNICHAR(64335),data[[#This Row],[huntington_115_gt]])&gt;0,1,0),0)</f>
        <v>1</v>
      </c>
      <c r="I1222">
        <f>LEN(data[[#This Row],[control]])</f>
        <v>1</v>
      </c>
      <c r="J1222">
        <f>IF(data[[#This Row],[calc_ocr]]=data[[#This Row],[control]],0,1)</f>
        <v>0</v>
      </c>
      <c r="K1222" t="s">
        <v>2</v>
      </c>
      <c r="L1222" t="s">
        <v>2</v>
      </c>
      <c r="M1222">
        <v>1</v>
      </c>
      <c r="R1222">
        <v>425</v>
      </c>
      <c r="S1222">
        <v>283</v>
      </c>
      <c r="T1222">
        <f>SUM(data[[#This Row],[heb]:[other]])</f>
        <v>1</v>
      </c>
    </row>
    <row r="1223" spans="1:22" ht="38.25" x14ac:dyDescent="0.2">
      <c r="A1223" s="1" t="s">
        <v>1002</v>
      </c>
      <c r="B1223" s="4" t="s">
        <v>1003</v>
      </c>
      <c r="C1223" s="5" t="s">
        <v>15</v>
      </c>
      <c r="E1223">
        <v>1</v>
      </c>
      <c r="H1223" s="8">
        <f>IFERROR(IF(SEARCH(_xlfn.UNICHAR(64335),data[[#This Row],[huntington_115_gt]])&gt;0,1,0),0)</f>
        <v>0</v>
      </c>
      <c r="I1223">
        <f>LEN(data[[#This Row],[control]])</f>
        <v>3</v>
      </c>
      <c r="J1223">
        <f>IF(data[[#This Row],[calc_ocr]]=data[[#This Row],[control]],0,1)</f>
        <v>1</v>
      </c>
      <c r="K1223" t="s">
        <v>1003</v>
      </c>
      <c r="L1223" t="s">
        <v>1002</v>
      </c>
      <c r="M1223">
        <v>1</v>
      </c>
      <c r="Q1223" t="s">
        <v>1754</v>
      </c>
      <c r="R1223">
        <v>425</v>
      </c>
      <c r="S1223">
        <v>284</v>
      </c>
      <c r="T1223">
        <f>SUM(data[[#This Row],[heb]:[other]])</f>
        <v>1</v>
      </c>
      <c r="V1223" s="27" t="s">
        <v>1755</v>
      </c>
    </row>
    <row r="1224" spans="1:22" x14ac:dyDescent="0.2">
      <c r="A1224" s="1" t="s">
        <v>1004</v>
      </c>
      <c r="B1224" s="1" t="s">
        <v>1004</v>
      </c>
      <c r="E1224">
        <v>1</v>
      </c>
      <c r="H1224" s="8">
        <f>IFERROR(IF(SEARCH(_xlfn.UNICHAR(64335),data[[#This Row],[huntington_115_gt]])&gt;0,1,0),0)</f>
        <v>0</v>
      </c>
      <c r="I1224">
        <f>LEN(data[[#This Row],[control]])</f>
        <v>7</v>
      </c>
      <c r="J1224">
        <f>IF(data[[#This Row],[calc_ocr]]=data[[#This Row],[control]],0,1)</f>
        <v>0</v>
      </c>
      <c r="K1224" t="s">
        <v>1004</v>
      </c>
      <c r="L1224" t="s">
        <v>1004</v>
      </c>
      <c r="M1224">
        <v>1</v>
      </c>
      <c r="R1224">
        <v>425</v>
      </c>
      <c r="S1224">
        <v>285</v>
      </c>
      <c r="T1224">
        <f>SUM(data[[#This Row],[heb]:[other]])</f>
        <v>1</v>
      </c>
    </row>
    <row r="1225" spans="1:22" x14ac:dyDescent="0.2">
      <c r="A1225" s="1" t="s">
        <v>1005</v>
      </c>
      <c r="B1225" s="1" t="s">
        <v>1005</v>
      </c>
      <c r="E1225">
        <v>1</v>
      </c>
      <c r="H1225" s="8">
        <f>IFERROR(IF(SEARCH(_xlfn.UNICHAR(64335),data[[#This Row],[huntington_115_gt]])&gt;0,1,0),0)</f>
        <v>0</v>
      </c>
      <c r="I1225">
        <f>LEN(data[[#This Row],[control]])</f>
        <v>6</v>
      </c>
      <c r="J1225">
        <f>IF(data[[#This Row],[calc_ocr]]=data[[#This Row],[control]],0,1)</f>
        <v>0</v>
      </c>
      <c r="K1225" t="s">
        <v>1005</v>
      </c>
      <c r="L1225" t="s">
        <v>1005</v>
      </c>
      <c r="M1225">
        <v>1</v>
      </c>
      <c r="R1225">
        <v>425</v>
      </c>
      <c r="S1225">
        <v>286</v>
      </c>
      <c r="T1225">
        <f>SUM(data[[#This Row],[heb]:[other]])</f>
        <v>1</v>
      </c>
    </row>
    <row r="1226" spans="1:22" x14ac:dyDescent="0.2">
      <c r="A1226" s="1" t="s">
        <v>449</v>
      </c>
      <c r="B1226" s="1" t="s">
        <v>449</v>
      </c>
      <c r="F1226">
        <v>1</v>
      </c>
      <c r="H1226" s="8">
        <f>IFERROR(IF(SEARCH(_xlfn.UNICHAR(64335),data[[#This Row],[huntington_115_gt]])&gt;0,1,0),0)</f>
        <v>1</v>
      </c>
      <c r="I1226">
        <f>LEN(data[[#This Row],[control]])</f>
        <v>3</v>
      </c>
      <c r="J1226">
        <f>IF(data[[#This Row],[calc_ocr]]=data[[#This Row],[control]],0,1)</f>
        <v>0</v>
      </c>
      <c r="K1226" t="s">
        <v>449</v>
      </c>
      <c r="L1226" t="s">
        <v>449</v>
      </c>
      <c r="M1226">
        <v>2</v>
      </c>
      <c r="R1226">
        <v>425</v>
      </c>
      <c r="S1226">
        <v>287</v>
      </c>
      <c r="T1226">
        <f>SUM(data[[#This Row],[heb]:[other]])</f>
        <v>1</v>
      </c>
    </row>
    <row r="1227" spans="1:22" x14ac:dyDescent="0.2">
      <c r="A1227" s="1" t="s">
        <v>1006</v>
      </c>
      <c r="B1227" s="1" t="s">
        <v>1006</v>
      </c>
      <c r="D1227">
        <v>1</v>
      </c>
      <c r="H1227" s="8">
        <f>IFERROR(IF(SEARCH(_xlfn.UNICHAR(64335),data[[#This Row],[huntington_115_gt]])&gt;0,1,0),0)</f>
        <v>1</v>
      </c>
      <c r="I1227">
        <f>LEN(data[[#This Row],[control]])</f>
        <v>3</v>
      </c>
      <c r="J1227">
        <f>IF(data[[#This Row],[calc_ocr]]=data[[#This Row],[control]],0,1)</f>
        <v>0</v>
      </c>
      <c r="K1227" t="s">
        <v>1006</v>
      </c>
      <c r="L1227" t="s">
        <v>1006</v>
      </c>
      <c r="M1227">
        <v>1</v>
      </c>
      <c r="R1227">
        <v>425</v>
      </c>
      <c r="S1227">
        <v>288</v>
      </c>
      <c r="T1227">
        <f>SUM(data[[#This Row],[heb]:[other]])</f>
        <v>1</v>
      </c>
    </row>
    <row r="1228" spans="1:22" ht="51" x14ac:dyDescent="0.2">
      <c r="A1228" s="1" t="s">
        <v>1007</v>
      </c>
      <c r="B1228" s="1" t="s">
        <v>1008</v>
      </c>
      <c r="C1228" s="5" t="s">
        <v>15</v>
      </c>
      <c r="E1228">
        <v>1</v>
      </c>
      <c r="H1228" s="8">
        <f>IFERROR(IF(SEARCH(_xlfn.UNICHAR(64335),data[[#This Row],[huntington_115_gt]])&gt;0,1,0),0)</f>
        <v>0</v>
      </c>
      <c r="I1228">
        <f>LEN(data[[#This Row],[control]])</f>
        <v>6</v>
      </c>
      <c r="J1228">
        <f>IF(data[[#This Row],[calc_ocr]]=data[[#This Row],[control]],0,1)</f>
        <v>1</v>
      </c>
      <c r="K1228" t="s">
        <v>1008</v>
      </c>
      <c r="L1228" s="20" t="s">
        <v>1007</v>
      </c>
      <c r="M1228">
        <v>1</v>
      </c>
      <c r="N1228">
        <v>1</v>
      </c>
      <c r="O1228" s="27" t="s">
        <v>1485</v>
      </c>
      <c r="P1228" t="s">
        <v>1481</v>
      </c>
      <c r="Q1228" t="s">
        <v>1615</v>
      </c>
      <c r="R1228">
        <v>425</v>
      </c>
      <c r="S1228">
        <v>289</v>
      </c>
      <c r="T1228">
        <f>SUM(data[[#This Row],[heb]:[other]])</f>
        <v>1</v>
      </c>
      <c r="V1228" s="52" t="s">
        <v>1758</v>
      </c>
    </row>
    <row r="1229" spans="1:22" x14ac:dyDescent="0.2">
      <c r="A1229" s="1" t="s">
        <v>1009</v>
      </c>
      <c r="B1229" s="1" t="s">
        <v>1009</v>
      </c>
      <c r="F1229">
        <v>1</v>
      </c>
      <c r="H1229" s="8">
        <f>IFERROR(IF(SEARCH(_xlfn.UNICHAR(64335),data[[#This Row],[huntington_115_gt]])&gt;0,1,0),0)</f>
        <v>0</v>
      </c>
      <c r="I1229">
        <f>LEN(data[[#This Row],[control]])</f>
        <v>3</v>
      </c>
      <c r="J1229">
        <f>IF(data[[#This Row],[calc_ocr]]=data[[#This Row],[control]],0,1)</f>
        <v>0</v>
      </c>
      <c r="K1229" t="s">
        <v>1009</v>
      </c>
      <c r="L1229" t="s">
        <v>1009</v>
      </c>
      <c r="M1229">
        <v>1</v>
      </c>
      <c r="R1229">
        <v>425</v>
      </c>
      <c r="S1229">
        <v>290</v>
      </c>
      <c r="T1229">
        <f>SUM(data[[#This Row],[heb]:[other]])</f>
        <v>1</v>
      </c>
    </row>
    <row r="1230" spans="1:22" x14ac:dyDescent="0.2">
      <c r="A1230" s="1" t="s">
        <v>487</v>
      </c>
      <c r="B1230" s="1" t="s">
        <v>487</v>
      </c>
      <c r="F1230">
        <v>1</v>
      </c>
      <c r="H1230" s="8">
        <f>IFERROR(IF(SEARCH(_xlfn.UNICHAR(64335),data[[#This Row],[huntington_115_gt]])&gt;0,1,0),0)</f>
        <v>0</v>
      </c>
      <c r="I1230">
        <f>LEN(data[[#This Row],[control]])</f>
        <v>2</v>
      </c>
      <c r="J1230">
        <f>IF(data[[#This Row],[calc_ocr]]=data[[#This Row],[control]],0,1)</f>
        <v>0</v>
      </c>
      <c r="K1230" t="s">
        <v>487</v>
      </c>
      <c r="L1230" t="s">
        <v>487</v>
      </c>
      <c r="M1230">
        <v>1</v>
      </c>
      <c r="R1230">
        <v>425</v>
      </c>
      <c r="S1230">
        <v>291</v>
      </c>
      <c r="T1230">
        <f>SUM(data[[#This Row],[heb]:[other]])</f>
        <v>1</v>
      </c>
    </row>
    <row r="1231" spans="1:22" x14ac:dyDescent="0.2">
      <c r="A1231" s="1" t="s">
        <v>282</v>
      </c>
      <c r="B1231" s="1" t="s">
        <v>282</v>
      </c>
      <c r="E1231">
        <v>1</v>
      </c>
      <c r="H1231" s="8">
        <f>IFERROR(IF(SEARCH(_xlfn.UNICHAR(64335),data[[#This Row],[huntington_115_gt]])&gt;0,1,0),0)</f>
        <v>1</v>
      </c>
      <c r="I1231">
        <f>LEN(data[[#This Row],[control]])</f>
        <v>2</v>
      </c>
      <c r="J1231">
        <f>IF(data[[#This Row],[calc_ocr]]=data[[#This Row],[control]],0,1)</f>
        <v>0</v>
      </c>
      <c r="K1231" t="s">
        <v>282</v>
      </c>
      <c r="L1231" t="s">
        <v>282</v>
      </c>
      <c r="M1231">
        <v>1</v>
      </c>
      <c r="R1231">
        <v>425</v>
      </c>
      <c r="S1231">
        <v>292</v>
      </c>
      <c r="T1231">
        <f>SUM(data[[#This Row],[heb]:[other]])</f>
        <v>1</v>
      </c>
    </row>
    <row r="1232" spans="1:22" x14ac:dyDescent="0.2">
      <c r="A1232" s="1" t="s">
        <v>1010</v>
      </c>
      <c r="B1232" s="1" t="s">
        <v>1010</v>
      </c>
      <c r="D1232">
        <v>1</v>
      </c>
      <c r="H1232" s="8">
        <f>IFERROR(IF(SEARCH(_xlfn.UNICHAR(64335),data[[#This Row],[huntington_115_gt]])&gt;0,1,0),0)</f>
        <v>0</v>
      </c>
      <c r="I1232">
        <f>LEN(data[[#This Row],[control]])</f>
        <v>4</v>
      </c>
      <c r="J1232">
        <f>IF(data[[#This Row],[calc_ocr]]=data[[#This Row],[control]],0,1)</f>
        <v>0</v>
      </c>
      <c r="K1232" t="s">
        <v>1010</v>
      </c>
      <c r="L1232" t="s">
        <v>1010</v>
      </c>
      <c r="M1232">
        <v>1</v>
      </c>
      <c r="R1232">
        <v>425</v>
      </c>
      <c r="S1232">
        <v>293</v>
      </c>
      <c r="T1232">
        <f>SUM(data[[#This Row],[heb]:[other]])</f>
        <v>1</v>
      </c>
    </row>
    <row r="1233" spans="1:22" x14ac:dyDescent="0.2">
      <c r="A1233" s="1" t="s">
        <v>1010</v>
      </c>
      <c r="B1233" s="1" t="s">
        <v>1010</v>
      </c>
      <c r="D1233">
        <v>1</v>
      </c>
      <c r="H1233" s="8">
        <f>IFERROR(IF(SEARCH(_xlfn.UNICHAR(64335),data[[#This Row],[huntington_115_gt]])&gt;0,1,0),0)</f>
        <v>0</v>
      </c>
      <c r="I1233">
        <f>LEN(data[[#This Row],[control]])</f>
        <v>4</v>
      </c>
      <c r="J1233">
        <f>IF(data[[#This Row],[calc_ocr]]=data[[#This Row],[control]],0,1)</f>
        <v>0</v>
      </c>
      <c r="K1233" t="s">
        <v>1010</v>
      </c>
      <c r="L1233" t="s">
        <v>1010</v>
      </c>
      <c r="M1233">
        <v>1</v>
      </c>
      <c r="R1233">
        <v>425</v>
      </c>
      <c r="S1233">
        <v>294</v>
      </c>
      <c r="T1233">
        <f>SUM(data[[#This Row],[heb]:[other]])</f>
        <v>1</v>
      </c>
    </row>
    <row r="1234" spans="1:22" x14ac:dyDescent="0.2">
      <c r="A1234" s="1" t="s">
        <v>998</v>
      </c>
      <c r="B1234" s="1" t="s">
        <v>998</v>
      </c>
      <c r="D1234">
        <v>1</v>
      </c>
      <c r="H1234" s="8">
        <f>IFERROR(IF(SEARCH(_xlfn.UNICHAR(64335),data[[#This Row],[huntington_115_gt]])&gt;0,1,0),0)</f>
        <v>0</v>
      </c>
      <c r="I1234">
        <f>LEN(data[[#This Row],[control]])</f>
        <v>3</v>
      </c>
      <c r="J1234">
        <f>IF(data[[#This Row],[calc_ocr]]=data[[#This Row],[control]],0,1)</f>
        <v>0</v>
      </c>
      <c r="K1234" t="s">
        <v>998</v>
      </c>
      <c r="L1234" t="s">
        <v>998</v>
      </c>
      <c r="M1234">
        <v>1</v>
      </c>
      <c r="R1234">
        <v>425</v>
      </c>
      <c r="S1234">
        <v>295</v>
      </c>
      <c r="T1234">
        <f>SUM(data[[#This Row],[heb]:[other]])</f>
        <v>1</v>
      </c>
    </row>
    <row r="1235" spans="1:22" x14ac:dyDescent="0.2">
      <c r="A1235" s="1" t="s">
        <v>1011</v>
      </c>
      <c r="B1235" s="1" t="s">
        <v>1011</v>
      </c>
      <c r="F1235">
        <v>1</v>
      </c>
      <c r="H1235" s="8">
        <f>IFERROR(IF(SEARCH(_xlfn.UNICHAR(64335),data[[#This Row],[huntington_115_gt]])&gt;0,1,0),0)</f>
        <v>0</v>
      </c>
      <c r="I1235">
        <f>LEN(data[[#This Row],[control]])</f>
        <v>4</v>
      </c>
      <c r="J1235">
        <f>IF(data[[#This Row],[calc_ocr]]=data[[#This Row],[control]],0,1)</f>
        <v>0</v>
      </c>
      <c r="K1235" t="s">
        <v>1011</v>
      </c>
      <c r="L1235" t="s">
        <v>1011</v>
      </c>
      <c r="M1235">
        <v>1</v>
      </c>
      <c r="R1235">
        <v>425</v>
      </c>
      <c r="S1235">
        <v>296</v>
      </c>
      <c r="T1235">
        <f>SUM(data[[#This Row],[heb]:[other]])</f>
        <v>1</v>
      </c>
    </row>
    <row r="1236" spans="1:22" x14ac:dyDescent="0.2">
      <c r="A1236" s="1" t="s">
        <v>948</v>
      </c>
      <c r="B1236" s="4" t="s">
        <v>1012</v>
      </c>
      <c r="C1236" s="6" t="s">
        <v>49</v>
      </c>
      <c r="D1236">
        <v>1</v>
      </c>
      <c r="H1236" s="8">
        <f>IFERROR(IF(SEARCH(_xlfn.UNICHAR(64335),data[[#This Row],[huntington_115_gt]])&gt;0,1,0),0)</f>
        <v>1</v>
      </c>
      <c r="I1236">
        <f>LEN(data[[#This Row],[control]])</f>
        <v>5</v>
      </c>
      <c r="J1236">
        <f>IF(data[[#This Row],[calc_ocr]]=data[[#This Row],[control]],0,1)</f>
        <v>1</v>
      </c>
      <c r="K1236" t="s">
        <v>1012</v>
      </c>
      <c r="L1236" t="s">
        <v>948</v>
      </c>
      <c r="M1236">
        <v>1</v>
      </c>
      <c r="N1236">
        <v>2</v>
      </c>
      <c r="O1236" s="27" t="s">
        <v>1485</v>
      </c>
      <c r="P1236" t="s">
        <v>1481</v>
      </c>
      <c r="Q1236" t="s">
        <v>1757</v>
      </c>
      <c r="R1236">
        <v>425</v>
      </c>
      <c r="S1236">
        <v>297</v>
      </c>
      <c r="T1236">
        <f>SUM(data[[#This Row],[heb]:[other]])</f>
        <v>1</v>
      </c>
    </row>
    <row r="1237" spans="1:22" x14ac:dyDescent="0.2">
      <c r="A1237" s="1" t="s">
        <v>1013</v>
      </c>
      <c r="B1237" s="1" t="s">
        <v>1013</v>
      </c>
      <c r="E1237">
        <v>1</v>
      </c>
      <c r="H1237" s="8">
        <f>IFERROR(IF(SEARCH(_xlfn.UNICHAR(64335),data[[#This Row],[huntington_115_gt]])&gt;0,1,0),0)</f>
        <v>0</v>
      </c>
      <c r="I1237">
        <f>LEN(data[[#This Row],[control]])</f>
        <v>6</v>
      </c>
      <c r="J1237">
        <f>IF(data[[#This Row],[calc_ocr]]=data[[#This Row],[control]],0,1)</f>
        <v>0</v>
      </c>
      <c r="K1237" t="s">
        <v>1013</v>
      </c>
      <c r="L1237" t="s">
        <v>1013</v>
      </c>
      <c r="M1237">
        <v>1</v>
      </c>
      <c r="R1237">
        <v>425</v>
      </c>
      <c r="S1237">
        <v>298</v>
      </c>
      <c r="T1237">
        <f>SUM(data[[#This Row],[heb]:[other]])</f>
        <v>1</v>
      </c>
    </row>
    <row r="1238" spans="1:22" x14ac:dyDescent="0.2">
      <c r="A1238" s="1" t="s">
        <v>1014</v>
      </c>
      <c r="B1238" s="1" t="s">
        <v>1308</v>
      </c>
      <c r="C1238" s="6" t="s">
        <v>49</v>
      </c>
      <c r="E1238">
        <v>1</v>
      </c>
      <c r="H1238" s="8">
        <f>IFERROR(IF(SEARCH(_xlfn.UNICHAR(64335),data[[#This Row],[huntington_115_gt]])&gt;0,1,0),0)</f>
        <v>1</v>
      </c>
      <c r="I1238">
        <f>LEN(data[[#This Row],[control]])</f>
        <v>6</v>
      </c>
      <c r="J1238">
        <v>0</v>
      </c>
      <c r="K1238" t="s">
        <v>1308</v>
      </c>
      <c r="L1238" t="s">
        <v>1308</v>
      </c>
      <c r="M1238">
        <v>1</v>
      </c>
      <c r="R1238">
        <v>425</v>
      </c>
      <c r="S1238">
        <v>299</v>
      </c>
      <c r="T1238">
        <f>SUM(data[[#This Row],[heb]:[other]])</f>
        <v>1</v>
      </c>
      <c r="V1238" s="36" t="s">
        <v>1698</v>
      </c>
    </row>
    <row r="1239" spans="1:22" x14ac:dyDescent="0.2">
      <c r="A1239" s="1" t="s">
        <v>222</v>
      </c>
      <c r="B1239" s="4" t="s">
        <v>1015</v>
      </c>
      <c r="C1239" s="6" t="s">
        <v>49</v>
      </c>
      <c r="F1239">
        <v>1</v>
      </c>
      <c r="H1239" s="8">
        <f>IFERROR(IF(SEARCH(_xlfn.UNICHAR(64335),data[[#This Row],[huntington_115_gt]])&gt;0,1,0),0)</f>
        <v>0</v>
      </c>
      <c r="I1239">
        <f>LEN(data[[#This Row],[control]])</f>
        <v>3</v>
      </c>
      <c r="J1239">
        <f>IF(data[[#This Row],[calc_ocr]]=data[[#This Row],[control]],0,1)</f>
        <v>1</v>
      </c>
      <c r="K1239" t="s">
        <v>1015</v>
      </c>
      <c r="L1239" t="s">
        <v>222</v>
      </c>
      <c r="M1239">
        <v>1</v>
      </c>
      <c r="N1239">
        <v>1</v>
      </c>
      <c r="O1239" s="27" t="s">
        <v>1485</v>
      </c>
      <c r="P1239" t="s">
        <v>1481</v>
      </c>
      <c r="Q1239" t="s">
        <v>1785</v>
      </c>
      <c r="R1239">
        <v>213</v>
      </c>
      <c r="S1239">
        <v>1</v>
      </c>
      <c r="T1239">
        <f>SUM(data[[#This Row],[heb]:[other]])</f>
        <v>1</v>
      </c>
    </row>
    <row r="1240" spans="1:22" x14ac:dyDescent="0.2">
      <c r="A1240" s="1" t="s">
        <v>535</v>
      </c>
      <c r="B1240" s="1" t="s">
        <v>535</v>
      </c>
      <c r="D1240">
        <v>1</v>
      </c>
      <c r="H1240" s="8">
        <f>IFERROR(IF(SEARCH(_xlfn.UNICHAR(64335),data[[#This Row],[huntington_115_gt]])&gt;0,1,0),0)</f>
        <v>0</v>
      </c>
      <c r="I1240">
        <f>LEN(data[[#This Row],[control]])</f>
        <v>4</v>
      </c>
      <c r="J1240">
        <f>IF(data[[#This Row],[calc_ocr]]=data[[#This Row],[control]],0,1)</f>
        <v>0</v>
      </c>
      <c r="K1240" t="s">
        <v>535</v>
      </c>
      <c r="L1240" t="s">
        <v>535</v>
      </c>
      <c r="M1240">
        <v>1</v>
      </c>
      <c r="R1240">
        <v>213</v>
      </c>
      <c r="S1240">
        <v>2</v>
      </c>
      <c r="T1240">
        <f>SUM(data[[#This Row],[heb]:[other]])</f>
        <v>1</v>
      </c>
    </row>
    <row r="1241" spans="1:22" x14ac:dyDescent="0.2">
      <c r="A1241" s="1" t="s">
        <v>1016</v>
      </c>
      <c r="B1241" s="1" t="s">
        <v>1017</v>
      </c>
      <c r="C1241" s="5" t="s">
        <v>15</v>
      </c>
      <c r="G1241">
        <v>1</v>
      </c>
      <c r="H1241" s="8">
        <f>IFERROR(IF(SEARCH(_xlfn.UNICHAR(64335),data[[#This Row],[huntington_115_gt]])&gt;0,1,0),0)</f>
        <v>0</v>
      </c>
      <c r="I1241">
        <f>LEN(data[[#This Row],[control]])</f>
        <v>7</v>
      </c>
      <c r="J1241">
        <f>IF(data[[#This Row],[calc_ocr]]=data[[#This Row],[control]],0,1)</f>
        <v>1</v>
      </c>
      <c r="K1241" t="s">
        <v>1017</v>
      </c>
      <c r="L1241" t="s">
        <v>1016</v>
      </c>
      <c r="M1241">
        <v>1</v>
      </c>
      <c r="O1241" s="27" t="s">
        <v>1460</v>
      </c>
      <c r="Q1241" t="s">
        <v>1759</v>
      </c>
      <c r="R1241">
        <v>213</v>
      </c>
      <c r="S1241">
        <v>3</v>
      </c>
      <c r="T1241">
        <f>SUM(data[[#This Row],[heb]:[other]])</f>
        <v>1</v>
      </c>
    </row>
    <row r="1242" spans="1:22" x14ac:dyDescent="0.2">
      <c r="A1242" s="1" t="s">
        <v>905</v>
      </c>
      <c r="B1242" s="1" t="s">
        <v>905</v>
      </c>
      <c r="D1242">
        <v>1</v>
      </c>
      <c r="H1242" s="8">
        <f>IFERROR(IF(SEARCH(_xlfn.UNICHAR(64335),data[[#This Row],[huntington_115_gt]])&gt;0,1,0),0)</f>
        <v>1</v>
      </c>
      <c r="I1242">
        <f>LEN(data[[#This Row],[control]])</f>
        <v>5</v>
      </c>
      <c r="J1242">
        <f>IF(data[[#This Row],[calc_ocr]]=data[[#This Row],[control]],0,1)</f>
        <v>0</v>
      </c>
      <c r="K1242" t="s">
        <v>905</v>
      </c>
      <c r="L1242" t="s">
        <v>905</v>
      </c>
      <c r="M1242">
        <v>1</v>
      </c>
      <c r="R1242">
        <v>213</v>
      </c>
      <c r="S1242">
        <v>4</v>
      </c>
      <c r="T1242">
        <f>SUM(data[[#This Row],[heb]:[other]])</f>
        <v>1</v>
      </c>
    </row>
    <row r="1243" spans="1:22" x14ac:dyDescent="0.2">
      <c r="A1243" s="1" t="s">
        <v>1018</v>
      </c>
      <c r="B1243" s="1" t="s">
        <v>1018</v>
      </c>
      <c r="D1243">
        <v>1</v>
      </c>
      <c r="H1243" s="8">
        <f>IFERROR(IF(SEARCH(_xlfn.UNICHAR(64335),data[[#This Row],[huntington_115_gt]])&gt;0,1,0),0)</f>
        <v>0</v>
      </c>
      <c r="I1243">
        <f>LEN(data[[#This Row],[control]])</f>
        <v>6</v>
      </c>
      <c r="J1243">
        <f>IF(data[[#This Row],[calc_ocr]]=data[[#This Row],[control]],0,1)</f>
        <v>0</v>
      </c>
      <c r="K1243" t="s">
        <v>1018</v>
      </c>
      <c r="L1243" t="s">
        <v>1018</v>
      </c>
      <c r="M1243">
        <v>1</v>
      </c>
      <c r="R1243">
        <v>213</v>
      </c>
      <c r="S1243">
        <v>5</v>
      </c>
      <c r="T1243">
        <f>SUM(data[[#This Row],[heb]:[other]])</f>
        <v>1</v>
      </c>
    </row>
    <row r="1244" spans="1:22" x14ac:dyDescent="0.2">
      <c r="A1244" s="1" t="s">
        <v>981</v>
      </c>
      <c r="B1244" s="1" t="s">
        <v>981</v>
      </c>
      <c r="D1244">
        <v>1</v>
      </c>
      <c r="H1244" s="8">
        <f>IFERROR(IF(SEARCH(_xlfn.UNICHAR(64335),data[[#This Row],[huntington_115_gt]])&gt;0,1,0),0)</f>
        <v>1</v>
      </c>
      <c r="I1244">
        <f>LEN(data[[#This Row],[control]])</f>
        <v>3</v>
      </c>
      <c r="J1244">
        <f>IF(data[[#This Row],[calc_ocr]]=data[[#This Row],[control]],0,1)</f>
        <v>0</v>
      </c>
      <c r="K1244" t="s">
        <v>981</v>
      </c>
      <c r="L1244" t="s">
        <v>981</v>
      </c>
      <c r="M1244">
        <v>1</v>
      </c>
      <c r="R1244">
        <v>213</v>
      </c>
      <c r="S1244">
        <v>6</v>
      </c>
      <c r="T1244">
        <f>SUM(data[[#This Row],[heb]:[other]])</f>
        <v>1</v>
      </c>
    </row>
    <row r="1245" spans="1:22" x14ac:dyDescent="0.2">
      <c r="A1245" s="1" t="s">
        <v>1019</v>
      </c>
      <c r="B1245" s="1" t="s">
        <v>1019</v>
      </c>
      <c r="F1245">
        <v>1</v>
      </c>
      <c r="H1245" s="8">
        <f>IFERROR(IF(SEARCH(_xlfn.UNICHAR(64335),data[[#This Row],[huntington_115_gt]])&gt;0,1,0),0)</f>
        <v>0</v>
      </c>
      <c r="I1245">
        <f>LEN(data[[#This Row],[control]])</f>
        <v>2</v>
      </c>
      <c r="J1245">
        <f>IF(data[[#This Row],[calc_ocr]]=data[[#This Row],[control]],0,1)</f>
        <v>0</v>
      </c>
      <c r="K1245" t="s">
        <v>1019</v>
      </c>
      <c r="L1245" t="s">
        <v>1019</v>
      </c>
      <c r="M1245">
        <v>1</v>
      </c>
      <c r="R1245">
        <v>213</v>
      </c>
      <c r="S1245">
        <v>7</v>
      </c>
      <c r="T1245">
        <f>SUM(data[[#This Row],[heb]:[other]])</f>
        <v>1</v>
      </c>
    </row>
    <row r="1246" spans="1:22" x14ac:dyDescent="0.2">
      <c r="A1246" s="1" t="s">
        <v>1020</v>
      </c>
      <c r="B1246" s="1" t="s">
        <v>1020</v>
      </c>
      <c r="D1246">
        <v>1</v>
      </c>
      <c r="H1246" s="8">
        <f>IFERROR(IF(SEARCH(_xlfn.UNICHAR(64335),data[[#This Row],[huntington_115_gt]])&gt;0,1,0),0)</f>
        <v>0</v>
      </c>
      <c r="I1246">
        <f>LEN(data[[#This Row],[control]])</f>
        <v>6</v>
      </c>
      <c r="J1246">
        <f>IF(data[[#This Row],[calc_ocr]]=data[[#This Row],[control]],0,1)</f>
        <v>0</v>
      </c>
      <c r="K1246" t="s">
        <v>1020</v>
      </c>
      <c r="L1246" t="s">
        <v>1020</v>
      </c>
      <c r="M1246">
        <v>1</v>
      </c>
      <c r="R1246">
        <v>213</v>
      </c>
      <c r="S1246">
        <v>8</v>
      </c>
      <c r="T1246">
        <f>SUM(data[[#This Row],[heb]:[other]])</f>
        <v>1</v>
      </c>
    </row>
    <row r="1247" spans="1:22" x14ac:dyDescent="0.2">
      <c r="A1247" s="1" t="s">
        <v>1021</v>
      </c>
      <c r="B1247" s="1" t="s">
        <v>1021</v>
      </c>
      <c r="D1247">
        <v>1</v>
      </c>
      <c r="H1247" s="8">
        <f>IFERROR(IF(SEARCH(_xlfn.UNICHAR(64335),data[[#This Row],[huntington_115_gt]])&gt;0,1,0),0)</f>
        <v>0</v>
      </c>
      <c r="I1247">
        <f>LEN(data[[#This Row],[control]])</f>
        <v>4</v>
      </c>
      <c r="J1247">
        <f>IF(data[[#This Row],[calc_ocr]]=data[[#This Row],[control]],0,1)</f>
        <v>0</v>
      </c>
      <c r="K1247" t="s">
        <v>1021</v>
      </c>
      <c r="L1247" t="s">
        <v>1021</v>
      </c>
      <c r="M1247">
        <v>1</v>
      </c>
      <c r="R1247">
        <v>213</v>
      </c>
      <c r="S1247">
        <v>9</v>
      </c>
      <c r="T1247">
        <f>SUM(data[[#This Row],[heb]:[other]])</f>
        <v>1</v>
      </c>
    </row>
    <row r="1248" spans="1:22" x14ac:dyDescent="0.2">
      <c r="A1248" s="1" t="s">
        <v>1022</v>
      </c>
      <c r="B1248" s="1" t="s">
        <v>1022</v>
      </c>
      <c r="D1248">
        <v>1</v>
      </c>
      <c r="H1248" s="8">
        <f>IFERROR(IF(SEARCH(_xlfn.UNICHAR(64335),data[[#This Row],[huntington_115_gt]])&gt;0,1,0),0)</f>
        <v>0</v>
      </c>
      <c r="I1248">
        <f>LEN(data[[#This Row],[control]])</f>
        <v>6</v>
      </c>
      <c r="J1248">
        <f>IF(data[[#This Row],[calc_ocr]]=data[[#This Row],[control]],0,1)</f>
        <v>0</v>
      </c>
      <c r="K1248" t="s">
        <v>1022</v>
      </c>
      <c r="L1248" t="s">
        <v>1022</v>
      </c>
      <c r="M1248">
        <v>1</v>
      </c>
      <c r="R1248">
        <v>213</v>
      </c>
      <c r="S1248">
        <v>10</v>
      </c>
      <c r="T1248">
        <f>SUM(data[[#This Row],[heb]:[other]])</f>
        <v>1</v>
      </c>
    </row>
    <row r="1249" spans="1:20" x14ac:dyDescent="0.2">
      <c r="A1249" s="1" t="s">
        <v>1023</v>
      </c>
      <c r="B1249" s="1" t="s">
        <v>1023</v>
      </c>
      <c r="D1249">
        <v>1</v>
      </c>
      <c r="H1249" s="8">
        <f>IFERROR(IF(SEARCH(_xlfn.UNICHAR(64335),data[[#This Row],[huntington_115_gt]])&gt;0,1,0),0)</f>
        <v>0</v>
      </c>
      <c r="I1249">
        <f>LEN(data[[#This Row],[control]])</f>
        <v>4</v>
      </c>
      <c r="J1249">
        <f>IF(data[[#This Row],[calc_ocr]]=data[[#This Row],[control]],0,1)</f>
        <v>0</v>
      </c>
      <c r="K1249" t="s">
        <v>1023</v>
      </c>
      <c r="L1249" t="s">
        <v>1023</v>
      </c>
      <c r="M1249">
        <v>1</v>
      </c>
      <c r="R1249">
        <v>213</v>
      </c>
      <c r="S1249">
        <v>11</v>
      </c>
      <c r="T1249">
        <f>SUM(data[[#This Row],[heb]:[other]])</f>
        <v>1</v>
      </c>
    </row>
    <row r="1250" spans="1:20" x14ac:dyDescent="0.2">
      <c r="A1250" s="1" t="s">
        <v>1024</v>
      </c>
      <c r="B1250" s="1" t="s">
        <v>1024</v>
      </c>
      <c r="D1250">
        <v>1</v>
      </c>
      <c r="H1250" s="8">
        <f>IFERROR(IF(SEARCH(_xlfn.UNICHAR(64335),data[[#This Row],[huntington_115_gt]])&gt;0,1,0),0)</f>
        <v>0</v>
      </c>
      <c r="I1250">
        <f>LEN(data[[#This Row],[control]])</f>
        <v>5</v>
      </c>
      <c r="J1250">
        <f>IF(data[[#This Row],[calc_ocr]]=data[[#This Row],[control]],0,1)</f>
        <v>0</v>
      </c>
      <c r="K1250" t="s">
        <v>1024</v>
      </c>
      <c r="L1250" t="s">
        <v>1024</v>
      </c>
      <c r="M1250">
        <v>1</v>
      </c>
      <c r="R1250">
        <v>213</v>
      </c>
      <c r="S1250">
        <v>12</v>
      </c>
      <c r="T1250">
        <f>SUM(data[[#This Row],[heb]:[other]])</f>
        <v>1</v>
      </c>
    </row>
    <row r="1251" spans="1:20" x14ac:dyDescent="0.2">
      <c r="A1251" s="1" t="s">
        <v>1025</v>
      </c>
      <c r="B1251" s="1" t="s">
        <v>1025</v>
      </c>
      <c r="D1251">
        <v>1</v>
      </c>
      <c r="H1251" s="8">
        <f>IFERROR(IF(SEARCH(_xlfn.UNICHAR(64335),data[[#This Row],[huntington_115_gt]])&gt;0,1,0),0)</f>
        <v>0</v>
      </c>
      <c r="I1251">
        <f>LEN(data[[#This Row],[control]])</f>
        <v>6</v>
      </c>
      <c r="J1251">
        <f>IF(data[[#This Row],[calc_ocr]]=data[[#This Row],[control]],0,1)</f>
        <v>0</v>
      </c>
      <c r="K1251" t="s">
        <v>1025</v>
      </c>
      <c r="L1251" t="s">
        <v>1025</v>
      </c>
      <c r="M1251">
        <v>1</v>
      </c>
      <c r="R1251">
        <v>213</v>
      </c>
      <c r="S1251">
        <v>13</v>
      </c>
      <c r="T1251">
        <f>SUM(data[[#This Row],[heb]:[other]])</f>
        <v>1</v>
      </c>
    </row>
    <row r="1252" spans="1:20" x14ac:dyDescent="0.2">
      <c r="A1252" s="1" t="s">
        <v>1026</v>
      </c>
      <c r="B1252" s="1" t="s">
        <v>1027</v>
      </c>
      <c r="D1252">
        <v>1</v>
      </c>
      <c r="H1252" s="8">
        <f>IFERROR(IF(SEARCH(_xlfn.UNICHAR(64335),data[[#This Row],[huntington_115_gt]])&gt;0,1,0),0)</f>
        <v>0</v>
      </c>
      <c r="I1252">
        <f>LEN(data[[#This Row],[control]])</f>
        <v>4</v>
      </c>
      <c r="J1252">
        <f>IF(data[[#This Row],[calc_ocr]]=data[[#This Row],[control]],0,1)</f>
        <v>0</v>
      </c>
      <c r="K1252" t="s">
        <v>1027</v>
      </c>
      <c r="L1252" t="s">
        <v>1027</v>
      </c>
      <c r="M1252">
        <v>1</v>
      </c>
      <c r="R1252">
        <v>213</v>
      </c>
      <c r="S1252">
        <v>14</v>
      </c>
      <c r="T1252">
        <f>SUM(data[[#This Row],[heb]:[other]])</f>
        <v>1</v>
      </c>
    </row>
    <row r="1253" spans="1:20" x14ac:dyDescent="0.2">
      <c r="A1253" s="1" t="s">
        <v>1028</v>
      </c>
      <c r="B1253" s="1" t="s">
        <v>1028</v>
      </c>
      <c r="E1253">
        <v>1</v>
      </c>
      <c r="H1253" s="8">
        <f>IFERROR(IF(SEARCH(_xlfn.UNICHAR(64335),data[[#This Row],[huntington_115_gt]])&gt;0,1,0),0)</f>
        <v>1</v>
      </c>
      <c r="I1253">
        <f>LEN(data[[#This Row],[control]])</f>
        <v>6</v>
      </c>
      <c r="J1253">
        <f>IF(data[[#This Row],[calc_ocr]]=data[[#This Row],[control]],0,1)</f>
        <v>0</v>
      </c>
      <c r="K1253" t="s">
        <v>1028</v>
      </c>
      <c r="L1253" t="s">
        <v>1028</v>
      </c>
      <c r="M1253">
        <v>1</v>
      </c>
      <c r="R1253">
        <v>213</v>
      </c>
      <c r="S1253">
        <v>15</v>
      </c>
      <c r="T1253">
        <f>SUM(data[[#This Row],[heb]:[other]])</f>
        <v>1</v>
      </c>
    </row>
    <row r="1254" spans="1:20" x14ac:dyDescent="0.2">
      <c r="A1254" s="1" t="s">
        <v>1029</v>
      </c>
      <c r="B1254" s="1" t="s">
        <v>1029</v>
      </c>
      <c r="F1254">
        <v>1</v>
      </c>
      <c r="H1254" s="8">
        <f>IFERROR(IF(SEARCH(_xlfn.UNICHAR(64335),data[[#This Row],[huntington_115_gt]])&gt;0,1,0),0)</f>
        <v>0</v>
      </c>
      <c r="I1254">
        <f>LEN(data[[#This Row],[control]])</f>
        <v>4</v>
      </c>
      <c r="J1254">
        <v>0</v>
      </c>
      <c r="K1254" t="s">
        <v>1029</v>
      </c>
      <c r="L1254" t="s">
        <v>1029</v>
      </c>
      <c r="M1254">
        <v>1</v>
      </c>
      <c r="R1254">
        <v>213</v>
      </c>
      <c r="S1254">
        <v>16</v>
      </c>
      <c r="T1254">
        <f>SUM(data[[#This Row],[heb]:[other]])</f>
        <v>1</v>
      </c>
    </row>
    <row r="1255" spans="1:20" x14ac:dyDescent="0.2">
      <c r="A1255" s="1" t="s">
        <v>1030</v>
      </c>
      <c r="B1255" s="1" t="s">
        <v>16</v>
      </c>
      <c r="F1255">
        <v>1</v>
      </c>
      <c r="H1255" s="8">
        <f>IFERROR(IF(SEARCH(_xlfn.UNICHAR(64335),data[[#This Row],[huntington_115_gt]])&gt;0,1,0),0)</f>
        <v>1</v>
      </c>
      <c r="I1255">
        <f>LEN(data[[#This Row],[control]])</f>
        <v>4</v>
      </c>
      <c r="J1255">
        <v>0</v>
      </c>
      <c r="K1255" t="s">
        <v>16</v>
      </c>
      <c r="L1255" t="s">
        <v>1030</v>
      </c>
      <c r="M1255">
        <v>1</v>
      </c>
      <c r="R1255">
        <v>213</v>
      </c>
      <c r="S1255">
        <v>17</v>
      </c>
      <c r="T1255">
        <f>SUM(data[[#This Row],[heb]:[other]])</f>
        <v>1</v>
      </c>
    </row>
    <row r="1256" spans="1:20" x14ac:dyDescent="0.2">
      <c r="A1256" s="1" t="s">
        <v>1031</v>
      </c>
      <c r="B1256" s="1" t="s">
        <v>1031</v>
      </c>
      <c r="E1256">
        <v>1</v>
      </c>
      <c r="H1256" s="8">
        <f>IFERROR(IF(SEARCH(_xlfn.UNICHAR(64335),data[[#This Row],[huntington_115_gt]])&gt;0,1,0),0)</f>
        <v>0</v>
      </c>
      <c r="I1256">
        <f>LEN(data[[#This Row],[control]])</f>
        <v>6</v>
      </c>
      <c r="J1256">
        <v>0</v>
      </c>
      <c r="K1256" t="s">
        <v>1031</v>
      </c>
      <c r="L1256" t="s">
        <v>1031</v>
      </c>
      <c r="M1256">
        <v>1</v>
      </c>
      <c r="R1256">
        <v>213</v>
      </c>
      <c r="S1256">
        <v>18</v>
      </c>
      <c r="T1256">
        <f>SUM(data[[#This Row],[heb]:[other]])</f>
        <v>1</v>
      </c>
    </row>
    <row r="1257" spans="1:20" x14ac:dyDescent="0.2">
      <c r="A1257" s="1" t="s">
        <v>1032</v>
      </c>
      <c r="B1257" s="1" t="s">
        <v>1032</v>
      </c>
      <c r="D1257">
        <v>1</v>
      </c>
      <c r="H1257" s="8">
        <f>IFERROR(IF(SEARCH(_xlfn.UNICHAR(64335),data[[#This Row],[huntington_115_gt]])&gt;0,1,0),0)</f>
        <v>0</v>
      </c>
      <c r="I1257">
        <f>LEN(data[[#This Row],[control]])</f>
        <v>3</v>
      </c>
      <c r="J1257">
        <f>IF(data[[#This Row],[calc_ocr]]=data[[#This Row],[control]],0,1)</f>
        <v>0</v>
      </c>
      <c r="K1257" t="s">
        <v>1032</v>
      </c>
      <c r="L1257" t="s">
        <v>1032</v>
      </c>
      <c r="M1257">
        <v>1</v>
      </c>
      <c r="R1257">
        <v>213</v>
      </c>
      <c r="S1257">
        <v>19</v>
      </c>
      <c r="T1257">
        <f>SUM(data[[#This Row],[heb]:[other]])</f>
        <v>1</v>
      </c>
    </row>
    <row r="1258" spans="1:20" x14ac:dyDescent="0.2">
      <c r="A1258" s="1" t="s">
        <v>1033</v>
      </c>
      <c r="B1258" s="1" t="s">
        <v>1033</v>
      </c>
      <c r="D1258">
        <v>1</v>
      </c>
      <c r="H1258" s="8">
        <f>IFERROR(IF(SEARCH(_xlfn.UNICHAR(64335),data[[#This Row],[huntington_115_gt]])&gt;0,1,0),0)</f>
        <v>0</v>
      </c>
      <c r="I1258">
        <f>LEN(data[[#This Row],[control]])</f>
        <v>6</v>
      </c>
      <c r="J1258">
        <f>IF(data[[#This Row],[calc_ocr]]=data[[#This Row],[control]],0,1)</f>
        <v>0</v>
      </c>
      <c r="K1258" t="s">
        <v>1033</v>
      </c>
      <c r="L1258" t="s">
        <v>1033</v>
      </c>
      <c r="M1258">
        <v>1</v>
      </c>
      <c r="R1258">
        <v>213</v>
      </c>
      <c r="S1258">
        <v>20</v>
      </c>
      <c r="T1258">
        <f>SUM(data[[#This Row],[heb]:[other]])</f>
        <v>1</v>
      </c>
    </row>
    <row r="1259" spans="1:20" x14ac:dyDescent="0.2">
      <c r="A1259" s="1" t="s">
        <v>1034</v>
      </c>
      <c r="B1259" s="1" t="s">
        <v>1034</v>
      </c>
      <c r="D1259">
        <v>1</v>
      </c>
      <c r="H1259" s="8">
        <f>IFERROR(IF(SEARCH(_xlfn.UNICHAR(64335),data[[#This Row],[huntington_115_gt]])&gt;0,1,0),0)</f>
        <v>0</v>
      </c>
      <c r="I1259">
        <f>LEN(data[[#This Row],[control]])</f>
        <v>3</v>
      </c>
      <c r="J1259">
        <f>IF(data[[#This Row],[calc_ocr]]=data[[#This Row],[control]],0,1)</f>
        <v>0</v>
      </c>
      <c r="K1259" t="s">
        <v>1034</v>
      </c>
      <c r="L1259" t="s">
        <v>1034</v>
      </c>
      <c r="M1259">
        <v>1</v>
      </c>
      <c r="R1259">
        <v>213</v>
      </c>
      <c r="S1259">
        <v>21</v>
      </c>
      <c r="T1259">
        <f>SUM(data[[#This Row],[heb]:[other]])</f>
        <v>1</v>
      </c>
    </row>
    <row r="1260" spans="1:20" x14ac:dyDescent="0.2">
      <c r="A1260" s="1" t="s">
        <v>1035</v>
      </c>
      <c r="B1260" s="1" t="s">
        <v>1035</v>
      </c>
      <c r="D1260">
        <v>1</v>
      </c>
      <c r="H1260" s="8">
        <f>IFERROR(IF(SEARCH(_xlfn.UNICHAR(64335),data[[#This Row],[huntington_115_gt]])&gt;0,1,0),0)</f>
        <v>0</v>
      </c>
      <c r="I1260">
        <f>LEN(data[[#This Row],[control]])</f>
        <v>5</v>
      </c>
      <c r="J1260">
        <f>IF(data[[#This Row],[calc_ocr]]=data[[#This Row],[control]],0,1)</f>
        <v>0</v>
      </c>
      <c r="K1260" t="s">
        <v>1035</v>
      </c>
      <c r="L1260" t="s">
        <v>1035</v>
      </c>
      <c r="M1260">
        <v>1</v>
      </c>
      <c r="R1260">
        <v>213</v>
      </c>
      <c r="S1260">
        <v>22</v>
      </c>
      <c r="T1260">
        <f>SUM(data[[#This Row],[heb]:[other]])</f>
        <v>1</v>
      </c>
    </row>
    <row r="1261" spans="1:20" x14ac:dyDescent="0.2">
      <c r="A1261" s="1" t="s">
        <v>1036</v>
      </c>
      <c r="B1261" s="1" t="s">
        <v>1036</v>
      </c>
      <c r="E1261">
        <v>1</v>
      </c>
      <c r="H1261" s="8">
        <f>IFERROR(IF(SEARCH(_xlfn.UNICHAR(64335),data[[#This Row],[huntington_115_gt]])&gt;0,1,0),0)</f>
        <v>0</v>
      </c>
      <c r="I1261">
        <f>LEN(data[[#This Row],[control]])</f>
        <v>3</v>
      </c>
      <c r="J1261">
        <f>IF(data[[#This Row],[calc_ocr]]=data[[#This Row],[control]],0,1)</f>
        <v>0</v>
      </c>
      <c r="K1261" t="s">
        <v>1036</v>
      </c>
      <c r="L1261" t="s">
        <v>1036</v>
      </c>
      <c r="M1261">
        <v>1</v>
      </c>
      <c r="R1261">
        <v>213</v>
      </c>
      <c r="S1261">
        <v>23</v>
      </c>
      <c r="T1261">
        <f>SUM(data[[#This Row],[heb]:[other]])</f>
        <v>1</v>
      </c>
    </row>
    <row r="1262" spans="1:20" x14ac:dyDescent="0.2">
      <c r="A1262" s="1" t="s">
        <v>1037</v>
      </c>
      <c r="B1262" s="1" t="s">
        <v>1037</v>
      </c>
      <c r="D1262">
        <v>1</v>
      </c>
      <c r="H1262" s="8">
        <f>IFERROR(IF(SEARCH(_xlfn.UNICHAR(64335),data[[#This Row],[huntington_115_gt]])&gt;0,1,0),0)</f>
        <v>0</v>
      </c>
      <c r="I1262">
        <f>LEN(data[[#This Row],[control]])</f>
        <v>5</v>
      </c>
      <c r="J1262">
        <f>IF(data[[#This Row],[calc_ocr]]=data[[#This Row],[control]],0,1)</f>
        <v>0</v>
      </c>
      <c r="K1262" t="s">
        <v>1037</v>
      </c>
      <c r="L1262" t="s">
        <v>1037</v>
      </c>
      <c r="M1262">
        <v>1</v>
      </c>
      <c r="R1262">
        <v>213</v>
      </c>
      <c r="S1262">
        <v>24</v>
      </c>
      <c r="T1262">
        <f>SUM(data[[#This Row],[heb]:[other]])</f>
        <v>1</v>
      </c>
    </row>
    <row r="1263" spans="1:20" x14ac:dyDescent="0.2">
      <c r="A1263" s="1" t="s">
        <v>1038</v>
      </c>
      <c r="B1263" s="1" t="s">
        <v>1038</v>
      </c>
      <c r="D1263">
        <v>1</v>
      </c>
      <c r="H1263" s="8">
        <f>IFERROR(IF(SEARCH(_xlfn.UNICHAR(64335),data[[#This Row],[huntington_115_gt]])&gt;0,1,0),0)</f>
        <v>0</v>
      </c>
      <c r="I1263">
        <f>LEN(data[[#This Row],[control]])</f>
        <v>6</v>
      </c>
      <c r="J1263">
        <f>IF(data[[#This Row],[calc_ocr]]=data[[#This Row],[control]],0,1)</f>
        <v>0</v>
      </c>
      <c r="K1263" t="s">
        <v>1038</v>
      </c>
      <c r="L1263" t="s">
        <v>1038</v>
      </c>
      <c r="M1263">
        <v>1</v>
      </c>
      <c r="R1263">
        <v>213</v>
      </c>
      <c r="S1263">
        <v>25</v>
      </c>
      <c r="T1263">
        <f>SUM(data[[#This Row],[heb]:[other]])</f>
        <v>1</v>
      </c>
    </row>
    <row r="1264" spans="1:20" x14ac:dyDescent="0.2">
      <c r="A1264" s="1" t="s">
        <v>603</v>
      </c>
      <c r="B1264" s="1" t="s">
        <v>603</v>
      </c>
      <c r="D1264">
        <v>1</v>
      </c>
      <c r="H1264" s="8">
        <f>IFERROR(IF(SEARCH(_xlfn.UNICHAR(64335),data[[#This Row],[huntington_115_gt]])&gt;0,1,0),0)</f>
        <v>0</v>
      </c>
      <c r="I1264">
        <f>LEN(data[[#This Row],[control]])</f>
        <v>2</v>
      </c>
      <c r="J1264">
        <f>IF(data[[#This Row],[calc_ocr]]=data[[#This Row],[control]],0,1)</f>
        <v>0</v>
      </c>
      <c r="K1264" t="s">
        <v>603</v>
      </c>
      <c r="L1264" t="s">
        <v>603</v>
      </c>
      <c r="M1264">
        <v>1</v>
      </c>
      <c r="R1264">
        <v>213</v>
      </c>
      <c r="S1264">
        <v>26</v>
      </c>
      <c r="T1264">
        <f>SUM(data[[#This Row],[heb]:[other]])</f>
        <v>1</v>
      </c>
    </row>
    <row r="1265" spans="1:22" x14ac:dyDescent="0.2">
      <c r="A1265" s="1" t="s">
        <v>1039</v>
      </c>
      <c r="B1265" s="4" t="s">
        <v>1042</v>
      </c>
      <c r="C1265" s="3" t="s">
        <v>34</v>
      </c>
      <c r="F1265">
        <v>1</v>
      </c>
      <c r="H1265" s="8">
        <f>IFERROR(IF(SEARCH(_xlfn.UNICHAR(64335),data[[#This Row],[huntington_115_gt]])&gt;0,1,0),0)</f>
        <v>0</v>
      </c>
      <c r="I1265">
        <f>LEN(data[[#This Row],[control]])</f>
        <v>4</v>
      </c>
      <c r="J1265">
        <f>IF(data[[#This Row],[calc_ocr]]=data[[#This Row],[control]],0,1)</f>
        <v>1</v>
      </c>
      <c r="K1265" t="s">
        <v>1042</v>
      </c>
      <c r="L1265" t="s">
        <v>1039</v>
      </c>
      <c r="M1265">
        <v>1</v>
      </c>
      <c r="Q1265" t="s">
        <v>1489</v>
      </c>
      <c r="R1265">
        <v>213</v>
      </c>
      <c r="S1265">
        <v>27</v>
      </c>
      <c r="T1265">
        <f>SUM(data[[#This Row],[heb]:[other]])</f>
        <v>1</v>
      </c>
    </row>
    <row r="1266" spans="1:22" x14ac:dyDescent="0.2">
      <c r="A1266" s="1" t="s">
        <v>1040</v>
      </c>
      <c r="B1266" s="4" t="s">
        <v>1043</v>
      </c>
      <c r="C1266" s="3" t="s">
        <v>34</v>
      </c>
      <c r="D1266">
        <v>1</v>
      </c>
      <c r="H1266" s="8">
        <f>IFERROR(IF(SEARCH(_xlfn.UNICHAR(64335),data[[#This Row],[huntington_115_gt]])&gt;0,1,0),0)</f>
        <v>0</v>
      </c>
      <c r="I1266">
        <f>LEN(data[[#This Row],[control]])</f>
        <v>5</v>
      </c>
      <c r="J1266">
        <f>IF(data[[#This Row],[calc_ocr]]=data[[#This Row],[control]],0,1)</f>
        <v>1</v>
      </c>
      <c r="K1266" t="s">
        <v>1043</v>
      </c>
      <c r="L1266" t="s">
        <v>1040</v>
      </c>
      <c r="M1266">
        <v>1</v>
      </c>
      <c r="N1266">
        <v>1</v>
      </c>
      <c r="O1266" s="27" t="s">
        <v>1485</v>
      </c>
      <c r="P1266" t="s">
        <v>1481</v>
      </c>
      <c r="Q1266" t="s">
        <v>1489</v>
      </c>
      <c r="R1266">
        <v>213</v>
      </c>
      <c r="S1266">
        <v>28</v>
      </c>
      <c r="T1266">
        <f>SUM(data[[#This Row],[heb]:[other]])</f>
        <v>1</v>
      </c>
    </row>
    <row r="1267" spans="1:22" x14ac:dyDescent="0.2">
      <c r="A1267" s="1" t="s">
        <v>603</v>
      </c>
      <c r="B1267" s="4" t="s">
        <v>603</v>
      </c>
      <c r="C1267" s="3" t="s">
        <v>34</v>
      </c>
      <c r="D1267">
        <v>1</v>
      </c>
      <c r="H1267" s="8">
        <f>IFERROR(IF(SEARCH(_xlfn.UNICHAR(64335),data[[#This Row],[huntington_115_gt]])&gt;0,1,0),0)</f>
        <v>0</v>
      </c>
      <c r="I1267">
        <f>LEN(data[[#This Row],[control]])</f>
        <v>2</v>
      </c>
      <c r="J1267">
        <f>IF(data[[#This Row],[calc_ocr]]=data[[#This Row],[control]],0,1)</f>
        <v>0</v>
      </c>
      <c r="K1267" t="s">
        <v>603</v>
      </c>
      <c r="L1267" t="s">
        <v>603</v>
      </c>
      <c r="M1267">
        <v>1</v>
      </c>
      <c r="R1267">
        <v>213</v>
      </c>
      <c r="S1267">
        <v>29</v>
      </c>
      <c r="T1267">
        <f>SUM(data[[#This Row],[heb]:[other]])</f>
        <v>1</v>
      </c>
    </row>
    <row r="1268" spans="1:22" ht="38.25" x14ac:dyDescent="0.2">
      <c r="A1268" s="1" t="s">
        <v>1041</v>
      </c>
      <c r="B1268" s="4" t="s">
        <v>1044</v>
      </c>
      <c r="C1268" s="3" t="s">
        <v>34</v>
      </c>
      <c r="D1268">
        <v>1</v>
      </c>
      <c r="H1268" s="8">
        <f>IFERROR(IF(SEARCH(_xlfn.UNICHAR(64335),data[[#This Row],[huntington_115_gt]])&gt;0,1,0),0)</f>
        <v>0</v>
      </c>
      <c r="I1268">
        <f>LEN(data[[#This Row],[control]])</f>
        <v>5</v>
      </c>
      <c r="J1268">
        <f>IF(data[[#This Row],[calc_ocr]]=data[[#This Row],[control]],0,1)</f>
        <v>1</v>
      </c>
      <c r="K1268" t="s">
        <v>1044</v>
      </c>
      <c r="L1268" t="s">
        <v>1041</v>
      </c>
      <c r="M1268">
        <v>1</v>
      </c>
      <c r="O1268" s="27" t="s">
        <v>1466</v>
      </c>
      <c r="Q1268" t="s">
        <v>1761</v>
      </c>
      <c r="R1268">
        <v>213</v>
      </c>
      <c r="S1268">
        <v>30</v>
      </c>
      <c r="T1268">
        <f>SUM(data[[#This Row],[heb]:[other]])</f>
        <v>1</v>
      </c>
      <c r="V1268" s="27" t="s">
        <v>1760</v>
      </c>
    </row>
    <row r="1269" spans="1:22" x14ac:dyDescent="0.2">
      <c r="A1269" s="1" t="s">
        <v>1045</v>
      </c>
      <c r="B1269" s="4" t="s">
        <v>1046</v>
      </c>
      <c r="C1269" s="5" t="s">
        <v>15</v>
      </c>
      <c r="E1269">
        <v>1</v>
      </c>
      <c r="H1269" s="8">
        <f>IFERROR(IF(SEARCH(_xlfn.UNICHAR(64335),data[[#This Row],[huntington_115_gt]])&gt;0,1,0),0)</f>
        <v>0</v>
      </c>
      <c r="I1269">
        <f>LEN(data[[#This Row],[control]])</f>
        <v>5</v>
      </c>
      <c r="J1269">
        <f>IF(data[[#This Row],[calc_ocr]]=data[[#This Row],[control]],0,1)</f>
        <v>1</v>
      </c>
      <c r="K1269" t="s">
        <v>1046</v>
      </c>
      <c r="L1269" t="s">
        <v>1045</v>
      </c>
      <c r="M1269">
        <v>1</v>
      </c>
      <c r="N1269">
        <v>1</v>
      </c>
      <c r="O1269" s="27" t="s">
        <v>1485</v>
      </c>
      <c r="P1269" t="s">
        <v>1481</v>
      </c>
      <c r="Q1269" t="s">
        <v>1489</v>
      </c>
      <c r="R1269">
        <v>213</v>
      </c>
      <c r="S1269">
        <v>31</v>
      </c>
      <c r="T1269">
        <f>SUM(data[[#This Row],[heb]:[other]])</f>
        <v>1</v>
      </c>
    </row>
    <row r="1270" spans="1:22" x14ac:dyDescent="0.2">
      <c r="A1270" s="1" t="s">
        <v>1047</v>
      </c>
      <c r="B1270" s="1" t="s">
        <v>1047</v>
      </c>
      <c r="F1270">
        <v>1</v>
      </c>
      <c r="H1270" s="8">
        <f>IFERROR(IF(SEARCH(_xlfn.UNICHAR(64335),data[[#This Row],[huntington_115_gt]])&gt;0,1,0),0)</f>
        <v>0</v>
      </c>
      <c r="I1270">
        <f>LEN(data[[#This Row],[control]])</f>
        <v>3</v>
      </c>
      <c r="J1270">
        <f>IF(data[[#This Row],[calc_ocr]]=data[[#This Row],[control]],0,1)</f>
        <v>0</v>
      </c>
      <c r="K1270" t="s">
        <v>1047</v>
      </c>
      <c r="L1270" t="s">
        <v>1047</v>
      </c>
      <c r="M1270">
        <v>1</v>
      </c>
      <c r="R1270">
        <v>213</v>
      </c>
      <c r="S1270">
        <v>32</v>
      </c>
      <c r="T1270">
        <f>SUM(data[[#This Row],[heb]:[other]])</f>
        <v>1</v>
      </c>
    </row>
    <row r="1271" spans="1:22" x14ac:dyDescent="0.2">
      <c r="A1271" s="1" t="s">
        <v>1048</v>
      </c>
      <c r="B1271" s="1" t="s">
        <v>1048</v>
      </c>
      <c r="D1271">
        <v>1</v>
      </c>
      <c r="H1271" s="8">
        <f>IFERROR(IF(SEARCH(_xlfn.UNICHAR(64335),data[[#This Row],[huntington_115_gt]])&gt;0,1,0),0)</f>
        <v>0</v>
      </c>
      <c r="I1271">
        <f>LEN(data[[#This Row],[control]])</f>
        <v>4</v>
      </c>
      <c r="J1271">
        <f>IF(data[[#This Row],[calc_ocr]]=data[[#This Row],[control]],0,1)</f>
        <v>0</v>
      </c>
      <c r="K1271" t="s">
        <v>1048</v>
      </c>
      <c r="L1271" t="s">
        <v>1048</v>
      </c>
      <c r="M1271">
        <v>1</v>
      </c>
      <c r="R1271">
        <v>213</v>
      </c>
      <c r="S1271">
        <v>33</v>
      </c>
      <c r="T1271">
        <f>SUM(data[[#This Row],[heb]:[other]])</f>
        <v>1</v>
      </c>
    </row>
    <row r="1272" spans="1:22" x14ac:dyDescent="0.2">
      <c r="A1272" s="1" t="s">
        <v>1049</v>
      </c>
      <c r="B1272" s="1" t="s">
        <v>1049</v>
      </c>
      <c r="D1272">
        <v>1</v>
      </c>
      <c r="H1272" s="8">
        <f>IFERROR(IF(SEARCH(_xlfn.UNICHAR(64335),data[[#This Row],[huntington_115_gt]])&gt;0,1,0),0)</f>
        <v>0</v>
      </c>
      <c r="I1272">
        <f>LEN(data[[#This Row],[control]])</f>
        <v>3</v>
      </c>
      <c r="J1272">
        <f>IF(data[[#This Row],[calc_ocr]]=data[[#This Row],[control]],0,1)</f>
        <v>0</v>
      </c>
      <c r="K1272" t="s">
        <v>1049</v>
      </c>
      <c r="L1272" t="s">
        <v>1049</v>
      </c>
      <c r="M1272">
        <v>1</v>
      </c>
      <c r="R1272">
        <v>213</v>
      </c>
      <c r="S1272">
        <v>34</v>
      </c>
      <c r="T1272">
        <f>SUM(data[[#This Row],[heb]:[other]])</f>
        <v>1</v>
      </c>
    </row>
    <row r="1273" spans="1:22" x14ac:dyDescent="0.2">
      <c r="A1273" s="1" t="s">
        <v>603</v>
      </c>
      <c r="B1273" s="1" t="s">
        <v>603</v>
      </c>
      <c r="D1273">
        <v>1</v>
      </c>
      <c r="H1273" s="8">
        <f>IFERROR(IF(SEARCH(_xlfn.UNICHAR(64335),data[[#This Row],[huntington_115_gt]])&gt;0,1,0),0)</f>
        <v>0</v>
      </c>
      <c r="I1273">
        <f>LEN(data[[#This Row],[control]])</f>
        <v>2</v>
      </c>
      <c r="J1273">
        <f>IF(data[[#This Row],[calc_ocr]]=data[[#This Row],[control]],0,1)</f>
        <v>0</v>
      </c>
      <c r="K1273" t="s">
        <v>603</v>
      </c>
      <c r="L1273" t="s">
        <v>603</v>
      </c>
      <c r="M1273">
        <v>1</v>
      </c>
      <c r="R1273">
        <v>213</v>
      </c>
      <c r="S1273">
        <v>35</v>
      </c>
      <c r="T1273">
        <f>SUM(data[[#This Row],[heb]:[other]])</f>
        <v>1</v>
      </c>
    </row>
    <row r="1274" spans="1:22" x14ac:dyDescent="0.2">
      <c r="A1274" s="1" t="s">
        <v>1050</v>
      </c>
      <c r="B1274" s="1" t="s">
        <v>1050</v>
      </c>
      <c r="D1274">
        <v>1</v>
      </c>
      <c r="H1274" s="8">
        <f>IFERROR(IF(SEARCH(_xlfn.UNICHAR(64335),data[[#This Row],[huntington_115_gt]])&gt;0,1,0),0)</f>
        <v>0</v>
      </c>
      <c r="I1274">
        <f>LEN(data[[#This Row],[control]])</f>
        <v>3</v>
      </c>
      <c r="J1274">
        <f>IF(data[[#This Row],[calc_ocr]]=data[[#This Row],[control]],0,1)</f>
        <v>0</v>
      </c>
      <c r="K1274" t="s">
        <v>1050</v>
      </c>
      <c r="L1274" t="s">
        <v>1050</v>
      </c>
      <c r="M1274">
        <v>1</v>
      </c>
      <c r="R1274">
        <v>213</v>
      </c>
      <c r="S1274">
        <v>36</v>
      </c>
      <c r="T1274">
        <f>SUM(data[[#This Row],[heb]:[other]])</f>
        <v>1</v>
      </c>
    </row>
    <row r="1275" spans="1:22" x14ac:dyDescent="0.2">
      <c r="A1275" s="1" t="s">
        <v>1051</v>
      </c>
      <c r="B1275" s="1" t="s">
        <v>1051</v>
      </c>
      <c r="D1275">
        <v>1</v>
      </c>
      <c r="H1275" s="8">
        <f>IFERROR(IF(SEARCH(_xlfn.UNICHAR(64335),data[[#This Row],[huntington_115_gt]])&gt;0,1,0),0)</f>
        <v>0</v>
      </c>
      <c r="I1275">
        <f>LEN(data[[#This Row],[control]])</f>
        <v>7</v>
      </c>
      <c r="J1275">
        <f>IF(data[[#This Row],[calc_ocr]]=data[[#This Row],[control]],0,1)</f>
        <v>0</v>
      </c>
      <c r="K1275" t="s">
        <v>1051</v>
      </c>
      <c r="L1275" t="s">
        <v>1051</v>
      </c>
      <c r="M1275">
        <v>1</v>
      </c>
      <c r="R1275">
        <v>213</v>
      </c>
      <c r="S1275">
        <v>37</v>
      </c>
      <c r="T1275">
        <f>SUM(data[[#This Row],[heb]:[other]])</f>
        <v>1</v>
      </c>
    </row>
    <row r="1276" spans="1:22" x14ac:dyDescent="0.2">
      <c r="A1276" s="1" t="s">
        <v>603</v>
      </c>
      <c r="B1276" s="1" t="s">
        <v>603</v>
      </c>
      <c r="D1276">
        <v>1</v>
      </c>
      <c r="H1276" s="8">
        <f>IFERROR(IF(SEARCH(_xlfn.UNICHAR(64335),data[[#This Row],[huntington_115_gt]])&gt;0,1,0),0)</f>
        <v>0</v>
      </c>
      <c r="I1276">
        <f>LEN(data[[#This Row],[control]])</f>
        <v>2</v>
      </c>
      <c r="J1276">
        <f>IF(data[[#This Row],[calc_ocr]]=data[[#This Row],[control]],0,1)</f>
        <v>0</v>
      </c>
      <c r="K1276" t="s">
        <v>603</v>
      </c>
      <c r="L1276" t="s">
        <v>603</v>
      </c>
      <c r="M1276">
        <v>1</v>
      </c>
      <c r="R1276">
        <v>213</v>
      </c>
      <c r="S1276">
        <v>38</v>
      </c>
      <c r="T1276">
        <f>SUM(data[[#This Row],[heb]:[other]])</f>
        <v>1</v>
      </c>
    </row>
    <row r="1277" spans="1:22" x14ac:dyDescent="0.2">
      <c r="A1277" s="1" t="s">
        <v>1052</v>
      </c>
      <c r="B1277" s="1" t="s">
        <v>1052</v>
      </c>
      <c r="D1277">
        <v>1</v>
      </c>
      <c r="H1277" s="8">
        <f>IFERROR(IF(SEARCH(_xlfn.UNICHAR(64335),data[[#This Row],[huntington_115_gt]])&gt;0,1,0),0)</f>
        <v>0</v>
      </c>
      <c r="I1277">
        <f>LEN(data[[#This Row],[control]])</f>
        <v>5</v>
      </c>
      <c r="J1277">
        <f>IF(data[[#This Row],[calc_ocr]]=data[[#This Row],[control]],0,1)</f>
        <v>0</v>
      </c>
      <c r="K1277" t="s">
        <v>1052</v>
      </c>
      <c r="L1277" t="s">
        <v>1052</v>
      </c>
      <c r="M1277">
        <v>1</v>
      </c>
      <c r="R1277">
        <v>213</v>
      </c>
      <c r="S1277">
        <v>39</v>
      </c>
      <c r="T1277">
        <f>SUM(data[[#This Row],[heb]:[other]])</f>
        <v>1</v>
      </c>
    </row>
    <row r="1278" spans="1:22" ht="25.5" x14ac:dyDescent="0.2">
      <c r="A1278" s="3" t="s">
        <v>1054</v>
      </c>
      <c r="B1278" s="4" t="s">
        <v>1053</v>
      </c>
      <c r="C1278" s="3" t="s">
        <v>34</v>
      </c>
      <c r="F1278">
        <v>1</v>
      </c>
      <c r="H1278" s="8">
        <f>IFERROR(IF(SEARCH(_xlfn.UNICHAR(64335),data[[#This Row],[huntington_115_gt]])&gt;0,1,0),0)</f>
        <v>0</v>
      </c>
      <c r="I1278">
        <f>LEN(data[[#This Row],[control]])</f>
        <v>5</v>
      </c>
      <c r="J1278">
        <f>IF(data[[#This Row],[calc_ocr]]=data[[#This Row],[control]],0,1)</f>
        <v>1</v>
      </c>
      <c r="K1278" t="s">
        <v>1053</v>
      </c>
      <c r="L1278" t="s">
        <v>1054</v>
      </c>
      <c r="M1278">
        <v>1</v>
      </c>
      <c r="N1278">
        <v>1</v>
      </c>
      <c r="O1278" s="27" t="s">
        <v>1485</v>
      </c>
      <c r="P1278" t="s">
        <v>1481</v>
      </c>
      <c r="Q1278" t="s">
        <v>1489</v>
      </c>
      <c r="R1278">
        <v>213</v>
      </c>
      <c r="S1278">
        <v>40</v>
      </c>
      <c r="T1278">
        <f>SUM(data[[#This Row],[heb]:[other]])</f>
        <v>1</v>
      </c>
      <c r="V1278" s="27" t="s">
        <v>1762</v>
      </c>
    </row>
    <row r="1279" spans="1:22" x14ac:dyDescent="0.2">
      <c r="A1279" s="1" t="s">
        <v>1055</v>
      </c>
      <c r="B1279" s="1" t="s">
        <v>1055</v>
      </c>
      <c r="D1279">
        <v>1</v>
      </c>
      <c r="H1279" s="8">
        <f>IFERROR(IF(SEARCH(_xlfn.UNICHAR(64335),data[[#This Row],[huntington_115_gt]])&gt;0,1,0),0)</f>
        <v>0</v>
      </c>
      <c r="I1279">
        <f>LEN(data[[#This Row],[control]])</f>
        <v>3</v>
      </c>
      <c r="J1279">
        <f>IF(data[[#This Row],[calc_ocr]]=data[[#This Row],[control]],0,1)</f>
        <v>0</v>
      </c>
      <c r="K1279" t="s">
        <v>1055</v>
      </c>
      <c r="L1279" t="s">
        <v>1055</v>
      </c>
      <c r="M1279">
        <v>1</v>
      </c>
      <c r="R1279">
        <v>213</v>
      </c>
      <c r="S1279">
        <v>41</v>
      </c>
      <c r="T1279">
        <f>SUM(data[[#This Row],[heb]:[other]])</f>
        <v>1</v>
      </c>
    </row>
    <row r="1280" spans="1:22" x14ac:dyDescent="0.2">
      <c r="A1280" s="1" t="s">
        <v>1056</v>
      </c>
      <c r="B1280" s="1" t="s">
        <v>1056</v>
      </c>
      <c r="D1280">
        <v>1</v>
      </c>
      <c r="H1280" s="8">
        <f>IFERROR(IF(SEARCH(_xlfn.UNICHAR(64335),data[[#This Row],[huntington_115_gt]])&gt;0,1,0),0)</f>
        <v>0</v>
      </c>
      <c r="I1280">
        <f>LEN(data[[#This Row],[control]])</f>
        <v>4</v>
      </c>
      <c r="J1280">
        <f>IF(data[[#This Row],[calc_ocr]]=data[[#This Row],[control]],0,1)</f>
        <v>0</v>
      </c>
      <c r="K1280" t="s">
        <v>1056</v>
      </c>
      <c r="L1280" t="s">
        <v>1056</v>
      </c>
      <c r="M1280">
        <v>1</v>
      </c>
      <c r="R1280">
        <v>213</v>
      </c>
      <c r="S1280">
        <v>42</v>
      </c>
      <c r="T1280">
        <f>SUM(data[[#This Row],[heb]:[other]])</f>
        <v>1</v>
      </c>
    </row>
    <row r="1281" spans="1:20" x14ac:dyDescent="0.2">
      <c r="A1281" s="1" t="s">
        <v>1057</v>
      </c>
      <c r="B1281" s="1" t="s">
        <v>1057</v>
      </c>
      <c r="D1281">
        <v>1</v>
      </c>
      <c r="H1281" s="8">
        <f>IFERROR(IF(SEARCH(_xlfn.UNICHAR(64335),data[[#This Row],[huntington_115_gt]])&gt;0,1,0),0)</f>
        <v>0</v>
      </c>
      <c r="I1281">
        <f>LEN(data[[#This Row],[control]])</f>
        <v>7</v>
      </c>
      <c r="J1281">
        <f>IF(data[[#This Row],[calc_ocr]]=data[[#This Row],[control]],0,1)</f>
        <v>0</v>
      </c>
      <c r="K1281" t="s">
        <v>1057</v>
      </c>
      <c r="L1281" t="s">
        <v>1057</v>
      </c>
      <c r="M1281">
        <v>1</v>
      </c>
      <c r="R1281">
        <v>213</v>
      </c>
      <c r="S1281">
        <v>43</v>
      </c>
      <c r="T1281">
        <f>SUM(data[[#This Row],[heb]:[other]])</f>
        <v>1</v>
      </c>
    </row>
    <row r="1282" spans="1:20" x14ac:dyDescent="0.2">
      <c r="A1282" s="1" t="s">
        <v>1058</v>
      </c>
      <c r="B1282" s="1" t="s">
        <v>1058</v>
      </c>
      <c r="D1282">
        <v>1</v>
      </c>
      <c r="H1282" s="8">
        <f>IFERROR(IF(SEARCH(_xlfn.UNICHAR(64335),data[[#This Row],[huntington_115_gt]])&gt;0,1,0),0)</f>
        <v>0</v>
      </c>
      <c r="I1282">
        <f>LEN(data[[#This Row],[control]])</f>
        <v>2</v>
      </c>
      <c r="J1282">
        <f>IF(data[[#This Row],[calc_ocr]]=data[[#This Row],[control]],0,1)</f>
        <v>0</v>
      </c>
      <c r="K1282" t="s">
        <v>1058</v>
      </c>
      <c r="L1282" t="s">
        <v>1058</v>
      </c>
      <c r="M1282">
        <v>1</v>
      </c>
      <c r="R1282">
        <v>213</v>
      </c>
      <c r="S1282">
        <v>44</v>
      </c>
      <c r="T1282">
        <f>SUM(data[[#This Row],[heb]:[other]])</f>
        <v>1</v>
      </c>
    </row>
    <row r="1283" spans="1:20" x14ac:dyDescent="0.2">
      <c r="A1283" s="1" t="s">
        <v>1059</v>
      </c>
      <c r="B1283" s="1" t="s">
        <v>1059</v>
      </c>
      <c r="D1283">
        <v>1</v>
      </c>
      <c r="H1283" s="8">
        <f>IFERROR(IF(SEARCH(_xlfn.UNICHAR(64335),data[[#This Row],[huntington_115_gt]])&gt;0,1,0),0)</f>
        <v>0</v>
      </c>
      <c r="I1283">
        <f>LEN(data[[#This Row],[control]])</f>
        <v>4</v>
      </c>
      <c r="J1283">
        <f>IF(data[[#This Row],[calc_ocr]]=data[[#This Row],[control]],0,1)</f>
        <v>0</v>
      </c>
      <c r="K1283" t="s">
        <v>1059</v>
      </c>
      <c r="L1283" t="s">
        <v>1059</v>
      </c>
      <c r="M1283">
        <v>1</v>
      </c>
      <c r="R1283">
        <v>213</v>
      </c>
      <c r="S1283">
        <v>45</v>
      </c>
      <c r="T1283">
        <f>SUM(data[[#This Row],[heb]:[other]])</f>
        <v>1</v>
      </c>
    </row>
    <row r="1284" spans="1:20" x14ac:dyDescent="0.2">
      <c r="A1284" s="1" t="s">
        <v>1060</v>
      </c>
      <c r="B1284" s="1" t="s">
        <v>1060</v>
      </c>
      <c r="D1284">
        <v>1</v>
      </c>
      <c r="H1284" s="8">
        <f>IFERROR(IF(SEARCH(_xlfn.UNICHAR(64335),data[[#This Row],[huntington_115_gt]])&gt;0,1,0),0)</f>
        <v>0</v>
      </c>
      <c r="I1284">
        <f>LEN(data[[#This Row],[control]])</f>
        <v>5</v>
      </c>
      <c r="J1284">
        <f>IF(data[[#This Row],[calc_ocr]]=data[[#This Row],[control]],0,1)</f>
        <v>0</v>
      </c>
      <c r="K1284" t="s">
        <v>1060</v>
      </c>
      <c r="L1284" t="s">
        <v>1060</v>
      </c>
      <c r="M1284">
        <v>1</v>
      </c>
      <c r="R1284">
        <v>213</v>
      </c>
      <c r="S1284">
        <v>46</v>
      </c>
      <c r="T1284">
        <f>SUM(data[[#This Row],[heb]:[other]])</f>
        <v>1</v>
      </c>
    </row>
    <row r="1285" spans="1:20" x14ac:dyDescent="0.2">
      <c r="A1285" s="1" t="s">
        <v>1061</v>
      </c>
      <c r="B1285" s="1" t="s">
        <v>1061</v>
      </c>
      <c r="F1285">
        <v>1</v>
      </c>
      <c r="H1285" s="8">
        <f>IFERROR(IF(SEARCH(_xlfn.UNICHAR(64335),data[[#This Row],[huntington_115_gt]])&gt;0,1,0),0)</f>
        <v>0</v>
      </c>
      <c r="I1285">
        <f>LEN(data[[#This Row],[control]])</f>
        <v>3</v>
      </c>
      <c r="J1285">
        <f>IF(data[[#This Row],[calc_ocr]]=data[[#This Row],[control]],0,1)</f>
        <v>0</v>
      </c>
      <c r="K1285" t="s">
        <v>1061</v>
      </c>
      <c r="L1285" t="s">
        <v>1061</v>
      </c>
      <c r="M1285">
        <v>1</v>
      </c>
      <c r="R1285">
        <v>213</v>
      </c>
      <c r="S1285">
        <v>47</v>
      </c>
      <c r="T1285">
        <f>SUM(data[[#This Row],[heb]:[other]])</f>
        <v>1</v>
      </c>
    </row>
    <row r="1286" spans="1:20" x14ac:dyDescent="0.2">
      <c r="A1286" s="1" t="s">
        <v>1062</v>
      </c>
      <c r="B1286" s="1" t="s">
        <v>1062</v>
      </c>
      <c r="D1286">
        <v>1</v>
      </c>
      <c r="H1286" s="8">
        <f>IFERROR(IF(SEARCH(_xlfn.UNICHAR(64335),data[[#This Row],[huntington_115_gt]])&gt;0,1,0),0)</f>
        <v>0</v>
      </c>
      <c r="I1286">
        <f>LEN(data[[#This Row],[control]])</f>
        <v>4</v>
      </c>
      <c r="J1286">
        <f>IF(data[[#This Row],[calc_ocr]]=data[[#This Row],[control]],0,1)</f>
        <v>0</v>
      </c>
      <c r="K1286" t="s">
        <v>1062</v>
      </c>
      <c r="L1286" t="s">
        <v>1062</v>
      </c>
      <c r="M1286">
        <v>1</v>
      </c>
      <c r="R1286">
        <v>213</v>
      </c>
      <c r="S1286">
        <v>48</v>
      </c>
      <c r="T1286">
        <f>SUM(data[[#This Row],[heb]:[other]])</f>
        <v>1</v>
      </c>
    </row>
    <row r="1287" spans="1:20" x14ac:dyDescent="0.2">
      <c r="A1287" s="1" t="s">
        <v>1063</v>
      </c>
      <c r="B1287" s="1" t="s">
        <v>1063</v>
      </c>
      <c r="D1287">
        <v>1</v>
      </c>
      <c r="H1287" s="8">
        <f>IFERROR(IF(SEARCH(_xlfn.UNICHAR(64335),data[[#This Row],[huntington_115_gt]])&gt;0,1,0),0)</f>
        <v>0</v>
      </c>
      <c r="I1287">
        <f>LEN(data[[#This Row],[control]])</f>
        <v>4</v>
      </c>
      <c r="J1287">
        <f>IF(data[[#This Row],[calc_ocr]]=data[[#This Row],[control]],0,1)</f>
        <v>0</v>
      </c>
      <c r="K1287" t="s">
        <v>1063</v>
      </c>
      <c r="L1287" t="s">
        <v>1063</v>
      </c>
      <c r="M1287">
        <v>1</v>
      </c>
      <c r="R1287">
        <v>213</v>
      </c>
      <c r="S1287">
        <v>49</v>
      </c>
      <c r="T1287">
        <f>SUM(data[[#This Row],[heb]:[other]])</f>
        <v>1</v>
      </c>
    </row>
    <row r="1288" spans="1:20" x14ac:dyDescent="0.2">
      <c r="A1288" s="1" t="s">
        <v>1064</v>
      </c>
      <c r="B1288" s="1" t="s">
        <v>1064</v>
      </c>
      <c r="F1288">
        <v>1</v>
      </c>
      <c r="H1288" s="8">
        <f>IFERROR(IF(SEARCH(_xlfn.UNICHAR(64335),data[[#This Row],[huntington_115_gt]])&gt;0,1,0),0)</f>
        <v>0</v>
      </c>
      <c r="I1288">
        <f>LEN(data[[#This Row],[control]])</f>
        <v>4</v>
      </c>
      <c r="J1288">
        <f>IF(data[[#This Row],[calc_ocr]]=data[[#This Row],[control]],0,1)</f>
        <v>0</v>
      </c>
      <c r="K1288" t="s">
        <v>1064</v>
      </c>
      <c r="L1288" t="s">
        <v>1064</v>
      </c>
      <c r="M1288">
        <v>1</v>
      </c>
      <c r="R1288">
        <v>213</v>
      </c>
      <c r="S1288">
        <v>50</v>
      </c>
      <c r="T1288">
        <f>SUM(data[[#This Row],[heb]:[other]])</f>
        <v>1</v>
      </c>
    </row>
    <row r="1289" spans="1:20" x14ac:dyDescent="0.2">
      <c r="A1289" s="1" t="s">
        <v>1293</v>
      </c>
      <c r="B1289" s="1" t="s">
        <v>1065</v>
      </c>
      <c r="C1289" s="5" t="s">
        <v>15</v>
      </c>
      <c r="E1289">
        <v>1</v>
      </c>
      <c r="H1289" s="8">
        <f>IFERROR(IF(SEARCH(_xlfn.UNICHAR(64335),data[[#This Row],[huntington_115_gt]])&gt;0,1,0),0)</f>
        <v>0</v>
      </c>
      <c r="I1289">
        <f>LEN(data[[#This Row],[control]])</f>
        <v>4</v>
      </c>
      <c r="J1289">
        <f>IF(data[[#This Row],[calc_ocr]]=data[[#This Row],[control]],0,1)</f>
        <v>0</v>
      </c>
      <c r="K1289" t="s">
        <v>1065</v>
      </c>
      <c r="L1289" t="s">
        <v>1065</v>
      </c>
      <c r="M1289">
        <v>1</v>
      </c>
      <c r="R1289">
        <v>213</v>
      </c>
      <c r="S1289">
        <v>51</v>
      </c>
      <c r="T1289">
        <f>SUM(data[[#This Row],[heb]:[other]])</f>
        <v>1</v>
      </c>
    </row>
    <row r="1290" spans="1:20" x14ac:dyDescent="0.2">
      <c r="A1290" s="1" t="s">
        <v>188</v>
      </c>
      <c r="B1290" s="1" t="s">
        <v>188</v>
      </c>
      <c r="E1290">
        <v>1</v>
      </c>
      <c r="H1290" s="8">
        <f>IFERROR(IF(SEARCH(_xlfn.UNICHAR(64335),data[[#This Row],[huntington_115_gt]])&gt;0,1,0),0)</f>
        <v>0</v>
      </c>
      <c r="I1290">
        <f>LEN(data[[#This Row],[control]])</f>
        <v>3</v>
      </c>
      <c r="J1290">
        <f>IF(data[[#This Row],[calc_ocr]]=data[[#This Row],[control]],0,1)</f>
        <v>0</v>
      </c>
      <c r="K1290" t="s">
        <v>188</v>
      </c>
      <c r="L1290" t="s">
        <v>188</v>
      </c>
      <c r="M1290">
        <v>1</v>
      </c>
      <c r="R1290">
        <v>213</v>
      </c>
      <c r="S1290">
        <v>52</v>
      </c>
      <c r="T1290">
        <f>SUM(data[[#This Row],[heb]:[other]])</f>
        <v>1</v>
      </c>
    </row>
    <row r="1291" spans="1:20" x14ac:dyDescent="0.2">
      <c r="A1291" s="1" t="s">
        <v>6</v>
      </c>
      <c r="B1291" s="1" t="s">
        <v>6</v>
      </c>
      <c r="F1291">
        <v>1</v>
      </c>
      <c r="H1291" s="8">
        <f>IFERROR(IF(SEARCH(_xlfn.UNICHAR(64335),data[[#This Row],[huntington_115_gt]])&gt;0,1,0),0)</f>
        <v>0</v>
      </c>
      <c r="I1291">
        <f>LEN(data[[#This Row],[control]])</f>
        <v>2</v>
      </c>
      <c r="J1291">
        <f>IF(data[[#This Row],[calc_ocr]]=data[[#This Row],[control]],0,1)</f>
        <v>0</v>
      </c>
      <c r="K1291" t="s">
        <v>6</v>
      </c>
      <c r="L1291" t="s">
        <v>6</v>
      </c>
      <c r="M1291">
        <v>1</v>
      </c>
      <c r="R1291">
        <v>213</v>
      </c>
      <c r="S1291">
        <v>53</v>
      </c>
      <c r="T1291">
        <f>SUM(data[[#This Row],[heb]:[other]])</f>
        <v>1</v>
      </c>
    </row>
    <row r="1292" spans="1:20" x14ac:dyDescent="0.2">
      <c r="A1292" s="1" t="s">
        <v>1066</v>
      </c>
      <c r="B1292" s="1" t="s">
        <v>1067</v>
      </c>
      <c r="C1292" s="5" t="s">
        <v>15</v>
      </c>
      <c r="E1292">
        <v>1</v>
      </c>
      <c r="H1292" s="8">
        <f>IFERROR(IF(SEARCH(_xlfn.UNICHAR(64335),data[[#This Row],[huntington_115_gt]])&gt;0,1,0),0)</f>
        <v>1</v>
      </c>
      <c r="I1292">
        <f>LEN(data[[#This Row],[control]])</f>
        <v>3</v>
      </c>
      <c r="J1292">
        <f>IF(data[[#This Row],[calc_ocr]]=data[[#This Row],[control]],0,1)</f>
        <v>1</v>
      </c>
      <c r="K1292" t="s">
        <v>1067</v>
      </c>
      <c r="L1292" t="s">
        <v>1066</v>
      </c>
      <c r="M1292">
        <v>1</v>
      </c>
      <c r="N1292">
        <v>1</v>
      </c>
      <c r="Q1292" t="s">
        <v>1630</v>
      </c>
      <c r="R1292">
        <v>213</v>
      </c>
      <c r="S1292">
        <v>54</v>
      </c>
      <c r="T1292">
        <f>SUM(data[[#This Row],[heb]:[other]])</f>
        <v>1</v>
      </c>
    </row>
    <row r="1293" spans="1:20" x14ac:dyDescent="0.2">
      <c r="A1293" s="1" t="s">
        <v>1068</v>
      </c>
      <c r="B1293" s="1" t="s">
        <v>1068</v>
      </c>
      <c r="E1293">
        <v>1</v>
      </c>
      <c r="H1293" s="8">
        <f>IFERROR(IF(SEARCH(_xlfn.UNICHAR(64335),data[[#This Row],[huntington_115_gt]])&gt;0,1,0),0)</f>
        <v>0</v>
      </c>
      <c r="I1293">
        <f>LEN(data[[#This Row],[control]])</f>
        <v>6</v>
      </c>
      <c r="J1293">
        <v>0</v>
      </c>
      <c r="K1293" t="s">
        <v>1068</v>
      </c>
      <c r="L1293" t="s">
        <v>1068</v>
      </c>
      <c r="M1293">
        <v>1</v>
      </c>
      <c r="R1293">
        <v>213</v>
      </c>
      <c r="S1293">
        <v>55</v>
      </c>
      <c r="T1293">
        <f>SUM(data[[#This Row],[heb]:[other]])</f>
        <v>1</v>
      </c>
    </row>
    <row r="1294" spans="1:20" x14ac:dyDescent="0.2">
      <c r="A1294" s="1" t="s">
        <v>327</v>
      </c>
      <c r="B1294" s="1" t="s">
        <v>1069</v>
      </c>
      <c r="C1294" s="5" t="s">
        <v>15</v>
      </c>
      <c r="E1294">
        <v>1</v>
      </c>
      <c r="H1294" s="8">
        <f>IFERROR(IF(SEARCH(_xlfn.UNICHAR(64335),data[[#This Row],[huntington_115_gt]])&gt;0,1,0),0)</f>
        <v>1</v>
      </c>
      <c r="I1294">
        <f>LEN(data[[#This Row],[control]])</f>
        <v>3</v>
      </c>
      <c r="J1294">
        <f>IF(data[[#This Row],[calc_ocr]]=data[[#This Row],[control]],0,1)</f>
        <v>1</v>
      </c>
      <c r="K1294" t="s">
        <v>1069</v>
      </c>
      <c r="L1294" t="s">
        <v>327</v>
      </c>
      <c r="M1294">
        <v>1</v>
      </c>
      <c r="N1294">
        <v>1</v>
      </c>
      <c r="Q1294" t="s">
        <v>1719</v>
      </c>
      <c r="R1294">
        <v>213</v>
      </c>
      <c r="S1294">
        <v>56</v>
      </c>
      <c r="T1294">
        <f>SUM(data[[#This Row],[heb]:[other]])</f>
        <v>1</v>
      </c>
    </row>
    <row r="1295" spans="1:20" x14ac:dyDescent="0.2">
      <c r="A1295" s="1" t="s">
        <v>1070</v>
      </c>
      <c r="B1295" s="1" t="s">
        <v>1071</v>
      </c>
      <c r="C1295" s="5" t="s">
        <v>15</v>
      </c>
      <c r="E1295">
        <v>1</v>
      </c>
      <c r="H1295" s="8">
        <f>IFERROR(IF(SEARCH(_xlfn.UNICHAR(64335),data[[#This Row],[huntington_115_gt]])&gt;0,1,0),0)</f>
        <v>0</v>
      </c>
      <c r="I1295">
        <f>LEN(data[[#This Row],[control]])</f>
        <v>5</v>
      </c>
      <c r="J1295">
        <v>0</v>
      </c>
      <c r="K1295" t="s">
        <v>1071</v>
      </c>
      <c r="L1295" t="s">
        <v>1070</v>
      </c>
      <c r="M1295">
        <v>1</v>
      </c>
      <c r="Q1295" t="s">
        <v>1070</v>
      </c>
      <c r="R1295">
        <v>213</v>
      </c>
      <c r="S1295">
        <v>57</v>
      </c>
      <c r="T1295">
        <f>SUM(data[[#This Row],[heb]:[other]])</f>
        <v>1</v>
      </c>
    </row>
    <row r="1296" spans="1:20" x14ac:dyDescent="0.2">
      <c r="A1296" s="1" t="s">
        <v>1072</v>
      </c>
      <c r="B1296" s="1" t="s">
        <v>1072</v>
      </c>
      <c r="E1296">
        <v>1</v>
      </c>
      <c r="H1296" s="8">
        <f>IFERROR(IF(SEARCH(_xlfn.UNICHAR(64335),data[[#This Row],[huntington_115_gt]])&gt;0,1,0),0)</f>
        <v>0</v>
      </c>
      <c r="I1296">
        <f>LEN(data[[#This Row],[control]])</f>
        <v>5</v>
      </c>
      <c r="J1296">
        <f>IF(data[[#This Row],[calc_ocr]]=data[[#This Row],[control]],0,1)</f>
        <v>0</v>
      </c>
      <c r="K1296" t="s">
        <v>1072</v>
      </c>
      <c r="L1296" t="s">
        <v>1072</v>
      </c>
      <c r="M1296">
        <v>1</v>
      </c>
      <c r="R1296">
        <v>213</v>
      </c>
      <c r="S1296">
        <v>58</v>
      </c>
      <c r="T1296">
        <f>SUM(data[[#This Row],[heb]:[other]])</f>
        <v>1</v>
      </c>
    </row>
    <row r="1297" spans="1:22" x14ac:dyDescent="0.2">
      <c r="A1297" s="1" t="s">
        <v>1073</v>
      </c>
      <c r="B1297" s="1" t="s">
        <v>1073</v>
      </c>
      <c r="D1297">
        <v>1</v>
      </c>
      <c r="H1297" s="8">
        <f>IFERROR(IF(SEARCH(_xlfn.UNICHAR(64335),data[[#This Row],[huntington_115_gt]])&gt;0,1,0),0)</f>
        <v>0</v>
      </c>
      <c r="I1297">
        <f>LEN(data[[#This Row],[control]])</f>
        <v>5</v>
      </c>
      <c r="J1297">
        <f>IF(data[[#This Row],[calc_ocr]]=data[[#This Row],[control]],0,1)</f>
        <v>0</v>
      </c>
      <c r="K1297" t="s">
        <v>1073</v>
      </c>
      <c r="L1297" t="s">
        <v>1073</v>
      </c>
      <c r="M1297">
        <v>1</v>
      </c>
      <c r="R1297">
        <v>213</v>
      </c>
      <c r="S1297">
        <v>59</v>
      </c>
      <c r="T1297">
        <f>SUM(data[[#This Row],[heb]:[other]])</f>
        <v>1</v>
      </c>
    </row>
    <row r="1298" spans="1:22" x14ac:dyDescent="0.2">
      <c r="A1298" s="1" t="s">
        <v>1016</v>
      </c>
      <c r="B1298" s="1" t="s">
        <v>1074</v>
      </c>
      <c r="C1298" s="6" t="s">
        <v>49</v>
      </c>
      <c r="G1298">
        <v>1</v>
      </c>
      <c r="H1298" s="8">
        <f>IFERROR(IF(SEARCH(_xlfn.UNICHAR(64335),data[[#This Row],[huntington_115_gt]])&gt;0,1,0),0)</f>
        <v>0</v>
      </c>
      <c r="I1298">
        <f>LEN(data[[#This Row],[control]])</f>
        <v>7</v>
      </c>
      <c r="J1298">
        <f>IF(data[[#This Row],[calc_ocr]]=data[[#This Row],[control]],0,1)</f>
        <v>1</v>
      </c>
      <c r="K1298" t="s">
        <v>1074</v>
      </c>
      <c r="L1298" t="s">
        <v>1016</v>
      </c>
      <c r="M1298">
        <v>1</v>
      </c>
      <c r="O1298" s="27" t="s">
        <v>1460</v>
      </c>
      <c r="Q1298" t="s">
        <v>1355</v>
      </c>
      <c r="R1298">
        <v>213</v>
      </c>
      <c r="S1298">
        <v>60</v>
      </c>
      <c r="T1298">
        <f>SUM(data[[#This Row],[heb]:[other]])</f>
        <v>1</v>
      </c>
    </row>
    <row r="1299" spans="1:22" x14ac:dyDescent="0.2">
      <c r="A1299" s="1" t="s">
        <v>1075</v>
      </c>
      <c r="B1299" s="1" t="s">
        <v>1075</v>
      </c>
      <c r="F1299">
        <v>1</v>
      </c>
      <c r="H1299" s="8">
        <f>IFERROR(IF(SEARCH(_xlfn.UNICHAR(64335),data[[#This Row],[huntington_115_gt]])&gt;0,1,0),0)</f>
        <v>0</v>
      </c>
      <c r="I1299">
        <f>LEN(data[[#This Row],[control]])</f>
        <v>5</v>
      </c>
      <c r="J1299">
        <f>IF(data[[#This Row],[calc_ocr]]=data[[#This Row],[control]],0,1)</f>
        <v>0</v>
      </c>
      <c r="K1299" t="s">
        <v>1075</v>
      </c>
      <c r="L1299" t="s">
        <v>1075</v>
      </c>
      <c r="M1299">
        <v>1</v>
      </c>
      <c r="R1299">
        <v>213</v>
      </c>
      <c r="S1299">
        <v>61</v>
      </c>
      <c r="T1299">
        <f>SUM(data[[#This Row],[heb]:[other]])</f>
        <v>1</v>
      </c>
    </row>
    <row r="1300" spans="1:22" x14ac:dyDescent="0.2">
      <c r="A1300" s="1" t="s">
        <v>303</v>
      </c>
      <c r="B1300" s="1" t="s">
        <v>303</v>
      </c>
      <c r="F1300">
        <v>1</v>
      </c>
      <c r="H1300" s="8">
        <f>IFERROR(IF(SEARCH(_xlfn.UNICHAR(64335),data[[#This Row],[huntington_115_gt]])&gt;0,1,0),0)</f>
        <v>0</v>
      </c>
      <c r="I1300">
        <f>LEN(data[[#This Row],[control]])</f>
        <v>3</v>
      </c>
      <c r="J1300">
        <f>IF(data[[#This Row],[calc_ocr]]=data[[#This Row],[control]],0,1)</f>
        <v>0</v>
      </c>
      <c r="K1300" t="s">
        <v>303</v>
      </c>
      <c r="L1300" t="s">
        <v>303</v>
      </c>
      <c r="M1300">
        <v>1</v>
      </c>
      <c r="R1300">
        <v>213</v>
      </c>
      <c r="S1300">
        <v>62</v>
      </c>
      <c r="T1300">
        <f>SUM(data[[#This Row],[heb]:[other]])</f>
        <v>1</v>
      </c>
    </row>
    <row r="1301" spans="1:22" x14ac:dyDescent="0.2">
      <c r="A1301" s="1" t="s">
        <v>1076</v>
      </c>
      <c r="B1301" s="4" t="s">
        <v>1077</v>
      </c>
      <c r="C1301" s="5" t="s">
        <v>15</v>
      </c>
      <c r="D1301">
        <v>1</v>
      </c>
      <c r="H1301" s="8">
        <f>IFERROR(IF(SEARCH(_xlfn.UNICHAR(64335),data[[#This Row],[huntington_115_gt]])&gt;0,1,0),0)</f>
        <v>0</v>
      </c>
      <c r="I1301">
        <f>LEN(data[[#This Row],[control]])</f>
        <v>5</v>
      </c>
      <c r="J1301">
        <f>IF(data[[#This Row],[calc_ocr]]=data[[#This Row],[control]],0,1)</f>
        <v>1</v>
      </c>
      <c r="K1301" t="s">
        <v>1077</v>
      </c>
      <c r="L1301" t="s">
        <v>1076</v>
      </c>
      <c r="M1301">
        <v>1</v>
      </c>
      <c r="N1301">
        <v>1</v>
      </c>
      <c r="O1301" s="27" t="s">
        <v>1485</v>
      </c>
      <c r="P1301" t="s">
        <v>1481</v>
      </c>
      <c r="Q1301" t="s">
        <v>1763</v>
      </c>
      <c r="R1301">
        <v>213</v>
      </c>
      <c r="S1301">
        <v>63</v>
      </c>
      <c r="T1301">
        <f>SUM(data[[#This Row],[heb]:[other]])</f>
        <v>1</v>
      </c>
    </row>
    <row r="1302" spans="1:22" x14ac:dyDescent="0.2">
      <c r="A1302" s="1" t="s">
        <v>1078</v>
      </c>
      <c r="B1302" s="1" t="s">
        <v>1078</v>
      </c>
      <c r="D1302">
        <v>1</v>
      </c>
      <c r="H1302" s="8">
        <f>IFERROR(IF(SEARCH(_xlfn.UNICHAR(64335),data[[#This Row],[huntington_115_gt]])&gt;0,1,0),0)</f>
        <v>0</v>
      </c>
      <c r="I1302">
        <f>LEN(data[[#This Row],[control]])</f>
        <v>3</v>
      </c>
      <c r="J1302">
        <f>IF(data[[#This Row],[calc_ocr]]=data[[#This Row],[control]],0,1)</f>
        <v>0</v>
      </c>
      <c r="K1302" t="s">
        <v>1078</v>
      </c>
      <c r="L1302" t="s">
        <v>1078</v>
      </c>
      <c r="M1302">
        <v>1</v>
      </c>
      <c r="R1302">
        <v>213</v>
      </c>
      <c r="S1302">
        <v>64</v>
      </c>
      <c r="T1302">
        <f>SUM(data[[#This Row],[heb]:[other]])</f>
        <v>1</v>
      </c>
    </row>
    <row r="1303" spans="1:22" ht="25.5" x14ac:dyDescent="0.2">
      <c r="A1303" s="1" t="s">
        <v>1309</v>
      </c>
      <c r="B1303" s="1" t="s">
        <v>1079</v>
      </c>
      <c r="C1303" s="6" t="s">
        <v>49</v>
      </c>
      <c r="F1303">
        <v>1</v>
      </c>
      <c r="H1303" s="8">
        <f>IFERROR(IF(SEARCH(_xlfn.UNICHAR(64335),data[[#This Row],[huntington_115_gt]])&gt;0,1,0),0)</f>
        <v>1</v>
      </c>
      <c r="I1303">
        <f>LEN(data[[#This Row],[control]])</f>
        <v>7</v>
      </c>
      <c r="J1303">
        <f>IF(data[[#This Row],[calc_ocr]]=data[[#This Row],[control]],0,1)</f>
        <v>1</v>
      </c>
      <c r="K1303" t="s">
        <v>1079</v>
      </c>
      <c r="L1303" t="s">
        <v>1309</v>
      </c>
      <c r="M1303">
        <v>2</v>
      </c>
      <c r="N1303">
        <v>1</v>
      </c>
      <c r="O1303" s="27" t="s">
        <v>1485</v>
      </c>
      <c r="P1303" t="s">
        <v>1480</v>
      </c>
      <c r="Q1303" t="s">
        <v>1597</v>
      </c>
      <c r="R1303">
        <v>213</v>
      </c>
      <c r="S1303">
        <v>65</v>
      </c>
      <c r="T1303">
        <f>SUM(data[[#This Row],[heb]:[other]])</f>
        <v>1</v>
      </c>
      <c r="V1303" s="27" t="s">
        <v>1764</v>
      </c>
    </row>
    <row r="1304" spans="1:22" x14ac:dyDescent="0.2">
      <c r="A1304" s="1" t="s">
        <v>1019</v>
      </c>
      <c r="B1304" s="1" t="s">
        <v>1019</v>
      </c>
      <c r="F1304">
        <v>1</v>
      </c>
      <c r="H1304" s="8">
        <f>IFERROR(IF(SEARCH(_xlfn.UNICHAR(64335),data[[#This Row],[huntington_115_gt]])&gt;0,1,0),0)</f>
        <v>0</v>
      </c>
      <c r="I1304">
        <f>LEN(data[[#This Row],[control]])</f>
        <v>2</v>
      </c>
      <c r="J1304">
        <v>0</v>
      </c>
      <c r="K1304" t="s">
        <v>1019</v>
      </c>
      <c r="L1304" t="s">
        <v>1019</v>
      </c>
      <c r="M1304">
        <v>1</v>
      </c>
      <c r="R1304">
        <v>213</v>
      </c>
      <c r="S1304">
        <v>66</v>
      </c>
      <c r="T1304">
        <f>SUM(data[[#This Row],[heb]:[other]])</f>
        <v>1</v>
      </c>
    </row>
    <row r="1305" spans="1:22" x14ac:dyDescent="0.2">
      <c r="A1305" s="1" t="s">
        <v>1080</v>
      </c>
      <c r="B1305" s="1" t="s">
        <v>1080</v>
      </c>
      <c r="D1305">
        <v>1</v>
      </c>
      <c r="H1305" s="8">
        <f>IFERROR(IF(SEARCH(_xlfn.UNICHAR(64335),data[[#This Row],[huntington_115_gt]])&gt;0,1,0),0)</f>
        <v>0</v>
      </c>
      <c r="I1305">
        <f>LEN(data[[#This Row],[control]])</f>
        <v>4</v>
      </c>
      <c r="J1305">
        <f>IF(data[[#This Row],[calc_ocr]]=data[[#This Row],[control]],0,1)</f>
        <v>0</v>
      </c>
      <c r="K1305" t="s">
        <v>1080</v>
      </c>
      <c r="L1305" t="s">
        <v>1080</v>
      </c>
      <c r="M1305">
        <v>1</v>
      </c>
      <c r="R1305">
        <v>213</v>
      </c>
      <c r="S1305">
        <v>67</v>
      </c>
      <c r="T1305">
        <f>SUM(data[[#This Row],[heb]:[other]])</f>
        <v>1</v>
      </c>
    </row>
    <row r="1306" spans="1:22" x14ac:dyDescent="0.2">
      <c r="A1306" s="1" t="s">
        <v>107</v>
      </c>
      <c r="B1306" s="1" t="s">
        <v>107</v>
      </c>
      <c r="D1306">
        <v>1</v>
      </c>
      <c r="H1306" s="8">
        <f>IFERROR(IF(SEARCH(_xlfn.UNICHAR(64335),data[[#This Row],[huntington_115_gt]])&gt;0,1,0),0)</f>
        <v>0</v>
      </c>
      <c r="I1306">
        <f>LEN(data[[#This Row],[control]])</f>
        <v>3</v>
      </c>
      <c r="J1306">
        <f>IF(data[[#This Row],[calc_ocr]]=data[[#This Row],[control]],0,1)</f>
        <v>0</v>
      </c>
      <c r="K1306" t="s">
        <v>107</v>
      </c>
      <c r="L1306" t="s">
        <v>107</v>
      </c>
      <c r="M1306">
        <v>1</v>
      </c>
      <c r="R1306">
        <v>213</v>
      </c>
      <c r="S1306">
        <v>68</v>
      </c>
      <c r="T1306">
        <f>SUM(data[[#This Row],[heb]:[other]])</f>
        <v>1</v>
      </c>
    </row>
    <row r="1307" spans="1:22" x14ac:dyDescent="0.2">
      <c r="A1307" s="1" t="s">
        <v>603</v>
      </c>
      <c r="B1307" s="1" t="s">
        <v>603</v>
      </c>
      <c r="D1307">
        <v>1</v>
      </c>
      <c r="H1307" s="8">
        <f>IFERROR(IF(SEARCH(_xlfn.UNICHAR(64335),data[[#This Row],[huntington_115_gt]])&gt;0,1,0),0)</f>
        <v>0</v>
      </c>
      <c r="I1307">
        <f>LEN(data[[#This Row],[control]])</f>
        <v>2</v>
      </c>
      <c r="J1307">
        <f>IF(data[[#This Row],[calc_ocr]]=data[[#This Row],[control]],0,1)</f>
        <v>0</v>
      </c>
      <c r="K1307" t="s">
        <v>603</v>
      </c>
      <c r="L1307" t="s">
        <v>603</v>
      </c>
      <c r="M1307">
        <v>1</v>
      </c>
      <c r="R1307">
        <v>213</v>
      </c>
      <c r="S1307">
        <v>69</v>
      </c>
      <c r="T1307">
        <f>SUM(data[[#This Row],[heb]:[other]])</f>
        <v>1</v>
      </c>
    </row>
    <row r="1308" spans="1:22" x14ac:dyDescent="0.2">
      <c r="A1308" s="1" t="s">
        <v>79</v>
      </c>
      <c r="B1308" s="1" t="s">
        <v>79</v>
      </c>
      <c r="F1308">
        <v>1</v>
      </c>
      <c r="H1308" s="8">
        <f>IFERROR(IF(SEARCH(_xlfn.UNICHAR(64335),data[[#This Row],[huntington_115_gt]])&gt;0,1,0),0)</f>
        <v>0</v>
      </c>
      <c r="I1308">
        <f>LEN(data[[#This Row],[control]])</f>
        <v>2</v>
      </c>
      <c r="J1308">
        <f>IF(data[[#This Row],[calc_ocr]]=data[[#This Row],[control]],0,1)</f>
        <v>0</v>
      </c>
      <c r="K1308" t="s">
        <v>79</v>
      </c>
      <c r="L1308" t="s">
        <v>79</v>
      </c>
      <c r="M1308">
        <v>1</v>
      </c>
      <c r="R1308">
        <v>213</v>
      </c>
      <c r="S1308">
        <v>70</v>
      </c>
      <c r="T1308">
        <f>SUM(data[[#This Row],[heb]:[other]])</f>
        <v>1</v>
      </c>
    </row>
    <row r="1309" spans="1:22" x14ac:dyDescent="0.2">
      <c r="A1309" s="1" t="s">
        <v>1081</v>
      </c>
      <c r="B1309" s="1" t="s">
        <v>1081</v>
      </c>
      <c r="D1309">
        <v>1</v>
      </c>
      <c r="H1309" s="8">
        <f>IFERROR(IF(SEARCH(_xlfn.UNICHAR(64335),data[[#This Row],[huntington_115_gt]])&gt;0,1,0),0)</f>
        <v>0</v>
      </c>
      <c r="I1309">
        <f>LEN(data[[#This Row],[control]])</f>
        <v>4</v>
      </c>
      <c r="J1309">
        <f>IF(data[[#This Row],[calc_ocr]]=data[[#This Row],[control]],0,1)</f>
        <v>0</v>
      </c>
      <c r="K1309" t="s">
        <v>1081</v>
      </c>
      <c r="L1309" t="s">
        <v>1081</v>
      </c>
      <c r="M1309">
        <v>1</v>
      </c>
      <c r="R1309">
        <v>213</v>
      </c>
      <c r="S1309">
        <v>71</v>
      </c>
      <c r="T1309">
        <f>SUM(data[[#This Row],[heb]:[other]])</f>
        <v>1</v>
      </c>
    </row>
    <row r="1310" spans="1:22" x14ac:dyDescent="0.2">
      <c r="A1310" s="1" t="s">
        <v>1082</v>
      </c>
      <c r="B1310" s="1" t="s">
        <v>1082</v>
      </c>
      <c r="D1310">
        <v>1</v>
      </c>
      <c r="H1310" s="8">
        <f>IFERROR(IF(SEARCH(_xlfn.UNICHAR(64335),data[[#This Row],[huntington_115_gt]])&gt;0,1,0),0)</f>
        <v>0</v>
      </c>
      <c r="I1310">
        <f>LEN(data[[#This Row],[control]])</f>
        <v>4</v>
      </c>
      <c r="J1310">
        <f>IF(data[[#This Row],[calc_ocr]]=data[[#This Row],[control]],0,1)</f>
        <v>0</v>
      </c>
      <c r="K1310" t="s">
        <v>1082</v>
      </c>
      <c r="L1310" t="s">
        <v>1082</v>
      </c>
      <c r="M1310">
        <v>1</v>
      </c>
      <c r="R1310">
        <v>213</v>
      </c>
      <c r="S1310">
        <v>72</v>
      </c>
      <c r="T1310">
        <f>SUM(data[[#This Row],[heb]:[other]])</f>
        <v>1</v>
      </c>
    </row>
    <row r="1311" spans="1:22" x14ac:dyDescent="0.2">
      <c r="A1311" s="1" t="s">
        <v>1083</v>
      </c>
      <c r="B1311" s="1" t="s">
        <v>1083</v>
      </c>
      <c r="D1311">
        <v>1</v>
      </c>
      <c r="H1311" s="8">
        <f>IFERROR(IF(SEARCH(_xlfn.UNICHAR(64335),data[[#This Row],[huntington_115_gt]])&gt;0,1,0),0)</f>
        <v>0</v>
      </c>
      <c r="I1311">
        <f>LEN(data[[#This Row],[control]])</f>
        <v>3</v>
      </c>
      <c r="J1311">
        <f>IF(data[[#This Row],[calc_ocr]]=data[[#This Row],[control]],0,1)</f>
        <v>0</v>
      </c>
      <c r="K1311" t="s">
        <v>1083</v>
      </c>
      <c r="L1311" t="s">
        <v>1083</v>
      </c>
      <c r="M1311">
        <v>1</v>
      </c>
      <c r="R1311">
        <v>213</v>
      </c>
      <c r="S1311">
        <v>73</v>
      </c>
      <c r="T1311">
        <f>SUM(data[[#This Row],[heb]:[other]])</f>
        <v>1</v>
      </c>
    </row>
    <row r="1312" spans="1:22" x14ac:dyDescent="0.2">
      <c r="A1312" s="1" t="s">
        <v>54</v>
      </c>
      <c r="B1312" s="1" t="s">
        <v>54</v>
      </c>
      <c r="G1312">
        <v>1</v>
      </c>
      <c r="H1312" s="8">
        <f>IFERROR(IF(SEARCH(_xlfn.UNICHAR(64335),data[[#This Row],[huntington_115_gt]])&gt;0,1,0),0)</f>
        <v>0</v>
      </c>
      <c r="I1312">
        <f>LEN(data[[#This Row],[control]])</f>
        <v>4</v>
      </c>
      <c r="J1312">
        <f>IF(data[[#This Row],[calc_ocr]]=data[[#This Row],[control]],0,1)</f>
        <v>0</v>
      </c>
      <c r="K1312" t="s">
        <v>54</v>
      </c>
      <c r="L1312" t="s">
        <v>54</v>
      </c>
      <c r="M1312">
        <v>1</v>
      </c>
      <c r="R1312">
        <v>213</v>
      </c>
      <c r="S1312">
        <v>74</v>
      </c>
      <c r="T1312">
        <f>SUM(data[[#This Row],[heb]:[other]])</f>
        <v>1</v>
      </c>
    </row>
    <row r="1313" spans="1:22" x14ac:dyDescent="0.2">
      <c r="A1313" s="1" t="s">
        <v>223</v>
      </c>
      <c r="B1313" s="4" t="s">
        <v>1084</v>
      </c>
      <c r="C1313" s="5" t="s">
        <v>15</v>
      </c>
      <c r="E1313">
        <v>1</v>
      </c>
      <c r="H1313" s="8">
        <f>IFERROR(IF(SEARCH(_xlfn.UNICHAR(64335),data[[#This Row],[huntington_115_gt]])&gt;0,1,0),0)</f>
        <v>0</v>
      </c>
      <c r="I1313">
        <f>LEN(data[[#This Row],[control]])</f>
        <v>4</v>
      </c>
      <c r="J1313">
        <f>IF(data[[#This Row],[calc_ocr]]=data[[#This Row],[control]],0,1)</f>
        <v>1</v>
      </c>
      <c r="K1313" t="s">
        <v>1084</v>
      </c>
      <c r="L1313" t="s">
        <v>223</v>
      </c>
      <c r="M1313">
        <v>1</v>
      </c>
      <c r="N1313">
        <v>1</v>
      </c>
      <c r="O1313" s="27" t="s">
        <v>1485</v>
      </c>
      <c r="P1313" t="s">
        <v>1481</v>
      </c>
      <c r="Q1313" t="s">
        <v>1489</v>
      </c>
      <c r="R1313">
        <v>213</v>
      </c>
      <c r="S1313">
        <v>75</v>
      </c>
      <c r="T1313">
        <f>SUM(data[[#This Row],[heb]:[other]])</f>
        <v>1</v>
      </c>
    </row>
    <row r="1314" spans="1:22" ht="25.5" x14ac:dyDescent="0.2">
      <c r="A1314" s="1" t="s">
        <v>6</v>
      </c>
      <c r="B1314" s="4" t="s">
        <v>1085</v>
      </c>
      <c r="C1314" s="5" t="s">
        <v>15</v>
      </c>
      <c r="F1314">
        <v>1</v>
      </c>
      <c r="H1314" s="8">
        <f>IFERROR(IF(SEARCH(_xlfn.UNICHAR(64335),data[[#This Row],[huntington_115_gt]])&gt;0,1,0),0)</f>
        <v>0</v>
      </c>
      <c r="I1314">
        <f>LEN(data[[#This Row],[control]])</f>
        <v>2</v>
      </c>
      <c r="J1314">
        <f>IF(data[[#This Row],[calc_ocr]]=data[[#This Row],[control]],0,1)</f>
        <v>1</v>
      </c>
      <c r="K1314" t="s">
        <v>1085</v>
      </c>
      <c r="L1314" t="s">
        <v>6</v>
      </c>
      <c r="M1314">
        <v>1</v>
      </c>
      <c r="N1314">
        <v>1</v>
      </c>
      <c r="O1314" s="27" t="s">
        <v>1483</v>
      </c>
      <c r="Q1314" t="s">
        <v>1720</v>
      </c>
      <c r="R1314">
        <v>213</v>
      </c>
      <c r="S1314">
        <v>76</v>
      </c>
      <c r="T1314">
        <f>SUM(data[[#This Row],[heb]:[other]])</f>
        <v>1</v>
      </c>
      <c r="V1314" s="27" t="s">
        <v>1767</v>
      </c>
    </row>
    <row r="1315" spans="1:22" x14ac:dyDescent="0.2">
      <c r="A1315" s="1" t="s">
        <v>155</v>
      </c>
      <c r="B1315" s="1" t="s">
        <v>155</v>
      </c>
      <c r="E1315">
        <v>1</v>
      </c>
      <c r="H1315" s="8">
        <f>IFERROR(IF(SEARCH(_xlfn.UNICHAR(64335),data[[#This Row],[huntington_115_gt]])&gt;0,1,0),0)</f>
        <v>0</v>
      </c>
      <c r="I1315">
        <f>LEN(data[[#This Row],[control]])</f>
        <v>3</v>
      </c>
      <c r="J1315">
        <f>IF(data[[#This Row],[calc_ocr]]=data[[#This Row],[control]],0,1)</f>
        <v>0</v>
      </c>
      <c r="K1315" t="s">
        <v>155</v>
      </c>
      <c r="L1315" t="s">
        <v>155</v>
      </c>
      <c r="M1315">
        <v>1</v>
      </c>
      <c r="R1315">
        <v>213</v>
      </c>
      <c r="S1315">
        <v>77</v>
      </c>
      <c r="T1315">
        <f>SUM(data[[#This Row],[heb]:[other]])</f>
        <v>1</v>
      </c>
    </row>
    <row r="1316" spans="1:22" x14ac:dyDescent="0.2">
      <c r="A1316" s="1" t="s">
        <v>2</v>
      </c>
      <c r="B1316" s="1" t="s">
        <v>2</v>
      </c>
      <c r="F1316">
        <v>1</v>
      </c>
      <c r="H1316" s="8">
        <f>IFERROR(IF(SEARCH(_xlfn.UNICHAR(64335),data[[#This Row],[huntington_115_gt]])&gt;0,1,0),0)</f>
        <v>1</v>
      </c>
      <c r="I1316">
        <f>LEN(data[[#This Row],[control]])</f>
        <v>1</v>
      </c>
      <c r="J1316">
        <f>IF(data[[#This Row],[calc_ocr]]=data[[#This Row],[control]],0,1)</f>
        <v>0</v>
      </c>
      <c r="K1316" t="s">
        <v>2</v>
      </c>
      <c r="L1316" t="s">
        <v>2</v>
      </c>
      <c r="M1316">
        <v>1</v>
      </c>
      <c r="R1316">
        <v>213</v>
      </c>
      <c r="S1316">
        <v>78</v>
      </c>
      <c r="T1316">
        <f>SUM(data[[#This Row],[heb]:[other]])</f>
        <v>1</v>
      </c>
    </row>
    <row r="1317" spans="1:22" x14ac:dyDescent="0.2">
      <c r="A1317" s="1" t="s">
        <v>1086</v>
      </c>
      <c r="B1317" s="4" t="s">
        <v>1087</v>
      </c>
      <c r="C1317" s="5" t="s">
        <v>15</v>
      </c>
      <c r="E1317">
        <v>1</v>
      </c>
      <c r="H1317" s="8">
        <f>IFERROR(IF(SEARCH(_xlfn.UNICHAR(64335),data[[#This Row],[huntington_115_gt]])&gt;0,1,0),0)</f>
        <v>0</v>
      </c>
      <c r="I1317">
        <f>LEN(data[[#This Row],[control]])</f>
        <v>3</v>
      </c>
      <c r="J1317">
        <v>0</v>
      </c>
      <c r="K1317" t="s">
        <v>1087</v>
      </c>
      <c r="L1317" t="s">
        <v>1086</v>
      </c>
      <c r="M1317">
        <v>1</v>
      </c>
      <c r="R1317">
        <v>213</v>
      </c>
      <c r="S1317">
        <v>79</v>
      </c>
      <c r="T1317">
        <f>SUM(data[[#This Row],[heb]:[other]])</f>
        <v>1</v>
      </c>
    </row>
    <row r="1318" spans="1:22" x14ac:dyDescent="0.2">
      <c r="A1318" s="1" t="s">
        <v>472</v>
      </c>
      <c r="B1318" s="1" t="s">
        <v>472</v>
      </c>
      <c r="F1318">
        <v>1</v>
      </c>
      <c r="H1318" s="8">
        <f>IFERROR(IF(SEARCH(_xlfn.UNICHAR(64335),data[[#This Row],[huntington_115_gt]])&gt;0,1,0),0)</f>
        <v>0</v>
      </c>
      <c r="I1318">
        <f>LEN(data[[#This Row],[control]])</f>
        <v>4</v>
      </c>
      <c r="J1318">
        <f>IF(data[[#This Row],[calc_ocr]]=data[[#This Row],[control]],0,1)</f>
        <v>0</v>
      </c>
      <c r="K1318" t="s">
        <v>472</v>
      </c>
      <c r="L1318" t="s">
        <v>472</v>
      </c>
      <c r="M1318">
        <v>1</v>
      </c>
      <c r="R1318">
        <v>213</v>
      </c>
      <c r="S1318">
        <v>80</v>
      </c>
      <c r="T1318">
        <f>SUM(data[[#This Row],[heb]:[other]])</f>
        <v>1</v>
      </c>
    </row>
    <row r="1319" spans="1:22" x14ac:dyDescent="0.2">
      <c r="A1319" s="1" t="s">
        <v>473</v>
      </c>
      <c r="B1319" s="1" t="s">
        <v>473</v>
      </c>
      <c r="D1319">
        <v>1</v>
      </c>
      <c r="H1319" s="8">
        <f>IFERROR(IF(SEARCH(_xlfn.UNICHAR(64335),data[[#This Row],[huntington_115_gt]])&gt;0,1,0),0)</f>
        <v>0</v>
      </c>
      <c r="I1319">
        <f>LEN(data[[#This Row],[control]])</f>
        <v>4</v>
      </c>
      <c r="J1319">
        <f>IF(data[[#This Row],[calc_ocr]]=data[[#This Row],[control]],0,1)</f>
        <v>0</v>
      </c>
      <c r="K1319" t="s">
        <v>473</v>
      </c>
      <c r="L1319" t="s">
        <v>473</v>
      </c>
      <c r="M1319">
        <v>1</v>
      </c>
      <c r="R1319">
        <v>213</v>
      </c>
      <c r="S1319">
        <v>81</v>
      </c>
      <c r="T1319">
        <f>SUM(data[[#This Row],[heb]:[other]])</f>
        <v>1</v>
      </c>
    </row>
    <row r="1320" spans="1:22" x14ac:dyDescent="0.2">
      <c r="A1320" s="1" t="s">
        <v>1088</v>
      </c>
      <c r="B1320" s="1" t="s">
        <v>1088</v>
      </c>
      <c r="D1320">
        <v>1</v>
      </c>
      <c r="H1320" s="8">
        <f>IFERROR(IF(SEARCH(_xlfn.UNICHAR(64335),data[[#This Row],[huntington_115_gt]])&gt;0,1,0),0)</f>
        <v>0</v>
      </c>
      <c r="I1320">
        <f>LEN(data[[#This Row],[control]])</f>
        <v>4</v>
      </c>
      <c r="J1320">
        <f>IF(data[[#This Row],[calc_ocr]]=data[[#This Row],[control]],0,1)</f>
        <v>0</v>
      </c>
      <c r="K1320" t="s">
        <v>1088</v>
      </c>
      <c r="L1320" t="s">
        <v>1088</v>
      </c>
      <c r="M1320">
        <v>1</v>
      </c>
      <c r="R1320">
        <v>213</v>
      </c>
      <c r="S1320">
        <v>82</v>
      </c>
      <c r="T1320">
        <f>SUM(data[[#This Row],[heb]:[other]])</f>
        <v>1</v>
      </c>
    </row>
    <row r="1321" spans="1:22" x14ac:dyDescent="0.2">
      <c r="A1321" s="1" t="s">
        <v>1089</v>
      </c>
      <c r="B1321" s="1" t="s">
        <v>1089</v>
      </c>
      <c r="D1321">
        <v>1</v>
      </c>
      <c r="H1321" s="8">
        <f>IFERROR(IF(SEARCH(_xlfn.UNICHAR(64335),data[[#This Row],[huntington_115_gt]])&gt;0,1,0),0)</f>
        <v>0</v>
      </c>
      <c r="I1321">
        <f>LEN(data[[#This Row],[control]])</f>
        <v>3</v>
      </c>
      <c r="J1321">
        <f>IF(data[[#This Row],[calc_ocr]]=data[[#This Row],[control]],0,1)</f>
        <v>0</v>
      </c>
      <c r="K1321" t="s">
        <v>1089</v>
      </c>
      <c r="L1321" t="s">
        <v>1089</v>
      </c>
      <c r="M1321">
        <v>1</v>
      </c>
      <c r="R1321">
        <v>213</v>
      </c>
      <c r="S1321">
        <v>83</v>
      </c>
      <c r="T1321">
        <f>SUM(data[[#This Row],[heb]:[other]])</f>
        <v>1</v>
      </c>
    </row>
    <row r="1322" spans="1:22" x14ac:dyDescent="0.2">
      <c r="A1322" s="1" t="s">
        <v>54</v>
      </c>
      <c r="B1322" s="1" t="s">
        <v>55</v>
      </c>
      <c r="C1322" s="5" t="s">
        <v>15</v>
      </c>
      <c r="G1322">
        <v>1</v>
      </c>
      <c r="H1322" s="8">
        <f>IFERROR(IF(SEARCH(_xlfn.UNICHAR(64335),data[[#This Row],[huntington_115_gt]])&gt;0,1,0),0)</f>
        <v>0</v>
      </c>
      <c r="I1322">
        <f>LEN(data[[#This Row],[control]])</f>
        <v>4</v>
      </c>
      <c r="J1322">
        <f>IF(data[[#This Row],[calc_ocr]]=data[[#This Row],[control]],0,1)</f>
        <v>1</v>
      </c>
      <c r="K1322" t="s">
        <v>55</v>
      </c>
      <c r="L1322" t="s">
        <v>54</v>
      </c>
      <c r="M1322">
        <v>1</v>
      </c>
      <c r="Q1322" t="s">
        <v>1328</v>
      </c>
      <c r="R1322">
        <v>213</v>
      </c>
      <c r="S1322">
        <v>84</v>
      </c>
      <c r="T1322">
        <f>SUM(data[[#This Row],[heb]:[other]])</f>
        <v>1</v>
      </c>
    </row>
    <row r="1323" spans="1:22" x14ac:dyDescent="0.2">
      <c r="A1323" s="1" t="s">
        <v>1090</v>
      </c>
      <c r="B1323" s="1" t="s">
        <v>1090</v>
      </c>
      <c r="E1323">
        <v>1</v>
      </c>
      <c r="H1323" s="8">
        <f>IFERROR(IF(SEARCH(_xlfn.UNICHAR(64335),data[[#This Row],[huntington_115_gt]])&gt;0,1,0),0)</f>
        <v>0</v>
      </c>
      <c r="I1323">
        <f>LEN(data[[#This Row],[control]])</f>
        <v>6</v>
      </c>
      <c r="J1323">
        <f>IF(data[[#This Row],[calc_ocr]]=data[[#This Row],[control]],0,1)</f>
        <v>0</v>
      </c>
      <c r="K1323" t="s">
        <v>1090</v>
      </c>
      <c r="L1323" t="s">
        <v>1090</v>
      </c>
      <c r="M1323">
        <v>1</v>
      </c>
      <c r="R1323">
        <v>213</v>
      </c>
      <c r="S1323">
        <v>85</v>
      </c>
      <c r="T1323">
        <f>SUM(data[[#This Row],[heb]:[other]])</f>
        <v>1</v>
      </c>
    </row>
    <row r="1324" spans="1:22" x14ac:dyDescent="0.2">
      <c r="A1324" s="1" t="s">
        <v>1089</v>
      </c>
      <c r="B1324" s="1" t="s">
        <v>1089</v>
      </c>
      <c r="D1324">
        <v>1</v>
      </c>
      <c r="H1324" s="8">
        <f>IFERROR(IF(SEARCH(_xlfn.UNICHAR(64335),data[[#This Row],[huntington_115_gt]])&gt;0,1,0),0)</f>
        <v>0</v>
      </c>
      <c r="I1324">
        <f>LEN(data[[#This Row],[control]])</f>
        <v>3</v>
      </c>
      <c r="J1324">
        <f>IF(data[[#This Row],[calc_ocr]]=data[[#This Row],[control]],0,1)</f>
        <v>0</v>
      </c>
      <c r="K1324" t="s">
        <v>1089</v>
      </c>
      <c r="L1324" t="s">
        <v>1089</v>
      </c>
      <c r="M1324">
        <v>1</v>
      </c>
      <c r="R1324">
        <v>213</v>
      </c>
      <c r="S1324">
        <v>86</v>
      </c>
      <c r="T1324">
        <f>SUM(data[[#This Row],[heb]:[other]])</f>
        <v>1</v>
      </c>
    </row>
    <row r="1325" spans="1:22" x14ac:dyDescent="0.2">
      <c r="A1325" s="1" t="s">
        <v>1091</v>
      </c>
      <c r="B1325" s="1" t="s">
        <v>1091</v>
      </c>
      <c r="F1325">
        <v>1</v>
      </c>
      <c r="H1325" s="8">
        <f>IFERROR(IF(SEARCH(_xlfn.UNICHAR(64335),data[[#This Row],[huntington_115_gt]])&gt;0,1,0),0)</f>
        <v>0</v>
      </c>
      <c r="I1325">
        <f>LEN(data[[#This Row],[control]])</f>
        <v>3</v>
      </c>
      <c r="J1325">
        <f>IF(data[[#This Row],[calc_ocr]]=data[[#This Row],[control]],0,1)</f>
        <v>0</v>
      </c>
      <c r="K1325" t="s">
        <v>1091</v>
      </c>
      <c r="L1325" t="s">
        <v>1091</v>
      </c>
      <c r="M1325">
        <v>1</v>
      </c>
      <c r="R1325">
        <v>213</v>
      </c>
      <c r="S1325">
        <v>87</v>
      </c>
      <c r="T1325">
        <f>SUM(data[[#This Row],[heb]:[other]])</f>
        <v>1</v>
      </c>
    </row>
    <row r="1326" spans="1:22" x14ac:dyDescent="0.2">
      <c r="A1326" s="1" t="s">
        <v>1092</v>
      </c>
      <c r="B1326" s="1" t="s">
        <v>1092</v>
      </c>
      <c r="D1326">
        <v>1</v>
      </c>
      <c r="H1326" s="8">
        <f>IFERROR(IF(SEARCH(_xlfn.UNICHAR(64335),data[[#This Row],[huntington_115_gt]])&gt;0,1,0),0)</f>
        <v>0</v>
      </c>
      <c r="I1326">
        <f>LEN(data[[#This Row],[control]])</f>
        <v>4</v>
      </c>
      <c r="J1326">
        <f>IF(data[[#This Row],[calc_ocr]]=data[[#This Row],[control]],0,1)</f>
        <v>0</v>
      </c>
      <c r="K1326" t="s">
        <v>1092</v>
      </c>
      <c r="L1326" t="s">
        <v>1092</v>
      </c>
      <c r="M1326">
        <v>1</v>
      </c>
      <c r="R1326">
        <v>213</v>
      </c>
      <c r="S1326">
        <v>88</v>
      </c>
      <c r="T1326">
        <f>SUM(data[[#This Row],[heb]:[other]])</f>
        <v>1</v>
      </c>
    </row>
    <row r="1327" spans="1:22" x14ac:dyDescent="0.2">
      <c r="A1327" s="1" t="s">
        <v>1093</v>
      </c>
      <c r="B1327" s="4" t="s">
        <v>1094</v>
      </c>
      <c r="C1327" s="5" t="s">
        <v>15</v>
      </c>
      <c r="D1327">
        <v>1</v>
      </c>
      <c r="H1327" s="8">
        <f>IFERROR(IF(SEARCH(_xlfn.UNICHAR(64335),data[[#This Row],[huntington_115_gt]])&gt;0,1,0),0)</f>
        <v>0</v>
      </c>
      <c r="I1327">
        <f>LEN(data[[#This Row],[control]])</f>
        <v>4</v>
      </c>
      <c r="J1327">
        <f>IF(data[[#This Row],[calc_ocr]]=data[[#This Row],[control]],0,1)</f>
        <v>1</v>
      </c>
      <c r="K1327" t="s">
        <v>1094</v>
      </c>
      <c r="L1327" t="s">
        <v>1093</v>
      </c>
      <c r="M1327">
        <v>1</v>
      </c>
      <c r="N1327">
        <v>1</v>
      </c>
      <c r="O1327" s="27" t="s">
        <v>1485</v>
      </c>
      <c r="P1327" t="s">
        <v>1481</v>
      </c>
      <c r="Q1327" t="s">
        <v>1766</v>
      </c>
      <c r="R1327">
        <v>213</v>
      </c>
      <c r="S1327">
        <v>89</v>
      </c>
      <c r="T1327">
        <f>SUM(data[[#This Row],[heb]:[other]])</f>
        <v>1</v>
      </c>
    </row>
    <row r="1328" spans="1:22" x14ac:dyDescent="0.2">
      <c r="A1328" s="1" t="s">
        <v>1095</v>
      </c>
      <c r="B1328" s="1" t="s">
        <v>1095</v>
      </c>
      <c r="D1328">
        <v>1</v>
      </c>
      <c r="H1328" s="8">
        <f>IFERROR(IF(SEARCH(_xlfn.UNICHAR(64335),data[[#This Row],[huntington_115_gt]])&gt;0,1,0),0)</f>
        <v>0</v>
      </c>
      <c r="I1328">
        <f>LEN(data[[#This Row],[control]])</f>
        <v>5</v>
      </c>
      <c r="J1328">
        <f>IF(data[[#This Row],[calc_ocr]]=data[[#This Row],[control]],0,1)</f>
        <v>0</v>
      </c>
      <c r="K1328" t="s">
        <v>1095</v>
      </c>
      <c r="L1328" t="s">
        <v>1095</v>
      </c>
      <c r="M1328">
        <v>1</v>
      </c>
      <c r="R1328">
        <v>213</v>
      </c>
      <c r="S1328">
        <v>90</v>
      </c>
      <c r="T1328">
        <f>SUM(data[[#This Row],[heb]:[other]])</f>
        <v>1</v>
      </c>
    </row>
    <row r="1329" spans="1:22" x14ac:dyDescent="0.2">
      <c r="A1329" s="1" t="s">
        <v>1096</v>
      </c>
      <c r="B1329" s="1" t="s">
        <v>1096</v>
      </c>
      <c r="D1329">
        <v>1</v>
      </c>
      <c r="H1329" s="8">
        <f>IFERROR(IF(SEARCH(_xlfn.UNICHAR(64335),data[[#This Row],[huntington_115_gt]])&gt;0,1,0),0)</f>
        <v>0</v>
      </c>
      <c r="I1329">
        <f>LEN(data[[#This Row],[control]])</f>
        <v>4</v>
      </c>
      <c r="J1329">
        <f>IF(data[[#This Row],[calc_ocr]]=data[[#This Row],[control]],0,1)</f>
        <v>0</v>
      </c>
      <c r="K1329" t="s">
        <v>1096</v>
      </c>
      <c r="L1329" t="s">
        <v>1096</v>
      </c>
      <c r="M1329">
        <v>1</v>
      </c>
      <c r="R1329">
        <v>213</v>
      </c>
      <c r="S1329">
        <v>91</v>
      </c>
      <c r="T1329">
        <f>SUM(data[[#This Row],[heb]:[other]])</f>
        <v>1</v>
      </c>
    </row>
    <row r="1330" spans="1:22" ht="25.5" x14ac:dyDescent="0.2">
      <c r="A1330" s="1" t="s">
        <v>1097</v>
      </c>
      <c r="B1330" s="4" t="s">
        <v>1098</v>
      </c>
      <c r="C1330" s="5" t="s">
        <v>15</v>
      </c>
      <c r="D1330">
        <v>1</v>
      </c>
      <c r="H1330" s="8">
        <f>IFERROR(IF(SEARCH(_xlfn.UNICHAR(64335),data[[#This Row],[huntington_115_gt]])&gt;0,1,0),0)</f>
        <v>0</v>
      </c>
      <c r="I1330">
        <f>LEN(data[[#This Row],[control]])</f>
        <v>3</v>
      </c>
      <c r="J1330">
        <f>IF(data[[#This Row],[calc_ocr]]=data[[#This Row],[control]],0,1)</f>
        <v>1</v>
      </c>
      <c r="K1330" t="s">
        <v>1098</v>
      </c>
      <c r="L1330" t="s">
        <v>1097</v>
      </c>
      <c r="M1330">
        <v>1</v>
      </c>
      <c r="N1330">
        <v>1</v>
      </c>
      <c r="O1330" s="27" t="s">
        <v>1485</v>
      </c>
      <c r="Q1330" t="s">
        <v>1765</v>
      </c>
      <c r="R1330">
        <v>213</v>
      </c>
      <c r="S1330">
        <v>92</v>
      </c>
      <c r="T1330">
        <f>SUM(data[[#This Row],[heb]:[other]])</f>
        <v>1</v>
      </c>
      <c r="V1330" s="52" t="s">
        <v>1768</v>
      </c>
    </row>
    <row r="1331" spans="1:22" x14ac:dyDescent="0.2">
      <c r="A1331" s="1" t="s">
        <v>1099</v>
      </c>
      <c r="B1331" s="1" t="s">
        <v>1099</v>
      </c>
      <c r="D1331">
        <v>1</v>
      </c>
      <c r="H1331" s="8">
        <f>IFERROR(IF(SEARCH(_xlfn.UNICHAR(64335),data[[#This Row],[huntington_115_gt]])&gt;0,1,0),0)</f>
        <v>0</v>
      </c>
      <c r="I1331">
        <f>LEN(data[[#This Row],[control]])</f>
        <v>4</v>
      </c>
      <c r="J1331">
        <f>IF(data[[#This Row],[calc_ocr]]=data[[#This Row],[control]],0,1)</f>
        <v>0</v>
      </c>
      <c r="K1331" t="s">
        <v>1099</v>
      </c>
      <c r="L1331" t="s">
        <v>1099</v>
      </c>
      <c r="M1331">
        <v>1</v>
      </c>
      <c r="R1331">
        <v>213</v>
      </c>
      <c r="S1331">
        <v>93</v>
      </c>
      <c r="T1331">
        <f>SUM(data[[#This Row],[heb]:[other]])</f>
        <v>1</v>
      </c>
    </row>
    <row r="1332" spans="1:22" x14ac:dyDescent="0.2">
      <c r="A1332" s="1" t="s">
        <v>1100</v>
      </c>
      <c r="B1332" s="1" t="s">
        <v>1100</v>
      </c>
      <c r="D1332">
        <v>1</v>
      </c>
      <c r="H1332" s="8">
        <f>IFERROR(IF(SEARCH(_xlfn.UNICHAR(64335),data[[#This Row],[huntington_115_gt]])&gt;0,1,0),0)</f>
        <v>0</v>
      </c>
      <c r="I1332">
        <f>LEN(data[[#This Row],[control]])</f>
        <v>4</v>
      </c>
      <c r="J1332">
        <f>IF(data[[#This Row],[calc_ocr]]=data[[#This Row],[control]],0,1)</f>
        <v>0</v>
      </c>
      <c r="K1332" t="s">
        <v>1100</v>
      </c>
      <c r="L1332" t="s">
        <v>1100</v>
      </c>
      <c r="M1332">
        <v>1</v>
      </c>
      <c r="R1332">
        <v>213</v>
      </c>
      <c r="S1332">
        <v>94</v>
      </c>
      <c r="T1332">
        <f>SUM(data[[#This Row],[heb]:[other]])</f>
        <v>1</v>
      </c>
    </row>
    <row r="1333" spans="1:22" x14ac:dyDescent="0.2">
      <c r="A1333" s="1" t="s">
        <v>1101</v>
      </c>
      <c r="B1333" s="1" t="s">
        <v>1101</v>
      </c>
      <c r="F1333">
        <v>1</v>
      </c>
      <c r="H1333" s="8">
        <f>IFERROR(IF(SEARCH(_xlfn.UNICHAR(64335),data[[#This Row],[huntington_115_gt]])&gt;0,1,0),0)</f>
        <v>0</v>
      </c>
      <c r="I1333">
        <f>LEN(data[[#This Row],[control]])</f>
        <v>5</v>
      </c>
      <c r="J1333">
        <f>IF(data[[#This Row],[calc_ocr]]=data[[#This Row],[control]],0,1)</f>
        <v>0</v>
      </c>
      <c r="K1333" t="s">
        <v>1101</v>
      </c>
      <c r="L1333" t="s">
        <v>1101</v>
      </c>
      <c r="M1333">
        <v>1</v>
      </c>
      <c r="R1333">
        <v>213</v>
      </c>
      <c r="S1333">
        <v>95</v>
      </c>
      <c r="T1333">
        <f>SUM(data[[#This Row],[heb]:[other]])</f>
        <v>1</v>
      </c>
    </row>
    <row r="1334" spans="1:22" x14ac:dyDescent="0.2">
      <c r="A1334" s="1" t="s">
        <v>1102</v>
      </c>
      <c r="B1334" s="1" t="s">
        <v>1102</v>
      </c>
      <c r="D1334">
        <v>1</v>
      </c>
      <c r="H1334" s="8">
        <f>IFERROR(IF(SEARCH(_xlfn.UNICHAR(64335),data[[#This Row],[huntington_115_gt]])&gt;0,1,0),0)</f>
        <v>0</v>
      </c>
      <c r="I1334">
        <f>LEN(data[[#This Row],[control]])</f>
        <v>3</v>
      </c>
      <c r="J1334">
        <f>IF(data[[#This Row],[calc_ocr]]=data[[#This Row],[control]],0,1)</f>
        <v>0</v>
      </c>
      <c r="K1334" t="s">
        <v>1102</v>
      </c>
      <c r="L1334" t="s">
        <v>1102</v>
      </c>
      <c r="M1334">
        <v>1</v>
      </c>
      <c r="R1334">
        <v>213</v>
      </c>
      <c r="S1334">
        <v>96</v>
      </c>
      <c r="T1334">
        <f>SUM(data[[#This Row],[heb]:[other]])</f>
        <v>1</v>
      </c>
    </row>
    <row r="1335" spans="1:22" x14ac:dyDescent="0.2">
      <c r="A1335" s="1" t="s">
        <v>1103</v>
      </c>
      <c r="B1335" s="1" t="s">
        <v>1103</v>
      </c>
      <c r="D1335">
        <v>1</v>
      </c>
      <c r="H1335" s="8">
        <f>IFERROR(IF(SEARCH(_xlfn.UNICHAR(64335),data[[#This Row],[huntington_115_gt]])&gt;0,1,0),0)</f>
        <v>0</v>
      </c>
      <c r="I1335">
        <f>LEN(data[[#This Row],[control]])</f>
        <v>3</v>
      </c>
      <c r="J1335">
        <f>IF(data[[#This Row],[calc_ocr]]=data[[#This Row],[control]],0,1)</f>
        <v>0</v>
      </c>
      <c r="K1335" t="s">
        <v>1103</v>
      </c>
      <c r="L1335" t="s">
        <v>1103</v>
      </c>
      <c r="M1335">
        <v>1</v>
      </c>
      <c r="R1335">
        <v>213</v>
      </c>
      <c r="S1335">
        <v>97</v>
      </c>
      <c r="T1335">
        <f>SUM(data[[#This Row],[heb]:[other]])</f>
        <v>1</v>
      </c>
    </row>
    <row r="1336" spans="1:22" x14ac:dyDescent="0.2">
      <c r="A1336" s="1" t="s">
        <v>1104</v>
      </c>
      <c r="B1336" s="1" t="s">
        <v>1104</v>
      </c>
      <c r="D1336">
        <v>1</v>
      </c>
      <c r="H1336" s="8">
        <f>IFERROR(IF(SEARCH(_xlfn.UNICHAR(64335),data[[#This Row],[huntington_115_gt]])&gt;0,1,0),0)</f>
        <v>0</v>
      </c>
      <c r="I1336">
        <f>LEN(data[[#This Row],[control]])</f>
        <v>3</v>
      </c>
      <c r="J1336">
        <f>IF(data[[#This Row],[calc_ocr]]=data[[#This Row],[control]],0,1)</f>
        <v>0</v>
      </c>
      <c r="K1336" t="s">
        <v>1104</v>
      </c>
      <c r="L1336" t="s">
        <v>1104</v>
      </c>
      <c r="M1336">
        <v>1</v>
      </c>
      <c r="R1336">
        <v>213</v>
      </c>
      <c r="S1336">
        <v>98</v>
      </c>
      <c r="T1336">
        <f>SUM(data[[#This Row],[heb]:[other]])</f>
        <v>1</v>
      </c>
    </row>
    <row r="1337" spans="1:22" x14ac:dyDescent="0.2">
      <c r="A1337" s="1" t="s">
        <v>1105</v>
      </c>
      <c r="B1337" s="1" t="s">
        <v>1105</v>
      </c>
      <c r="F1337">
        <v>1</v>
      </c>
      <c r="H1337" s="8">
        <f>IFERROR(IF(SEARCH(_xlfn.UNICHAR(64335),data[[#This Row],[huntington_115_gt]])&gt;0,1,0),0)</f>
        <v>0</v>
      </c>
      <c r="I1337">
        <f>LEN(data[[#This Row],[control]])</f>
        <v>5</v>
      </c>
      <c r="J1337">
        <f>IF(data[[#This Row],[calc_ocr]]=data[[#This Row],[control]],0,1)</f>
        <v>0</v>
      </c>
      <c r="K1337" t="s">
        <v>1105</v>
      </c>
      <c r="L1337" t="s">
        <v>1105</v>
      </c>
      <c r="M1337">
        <v>1</v>
      </c>
      <c r="R1337">
        <v>213</v>
      </c>
      <c r="S1337">
        <v>99</v>
      </c>
      <c r="T1337">
        <f>SUM(data[[#This Row],[heb]:[other]])</f>
        <v>1</v>
      </c>
    </row>
    <row r="1338" spans="1:22" x14ac:dyDescent="0.2">
      <c r="A1338" s="1" t="s">
        <v>1106</v>
      </c>
      <c r="B1338" s="1" t="s">
        <v>1106</v>
      </c>
      <c r="D1338">
        <v>1</v>
      </c>
      <c r="H1338" s="8">
        <f>IFERROR(IF(SEARCH(_xlfn.UNICHAR(64335),data[[#This Row],[huntington_115_gt]])&gt;0,1,0),0)</f>
        <v>0</v>
      </c>
      <c r="I1338">
        <f>LEN(data[[#This Row],[control]])</f>
        <v>2</v>
      </c>
      <c r="J1338">
        <f>IF(data[[#This Row],[calc_ocr]]=data[[#This Row],[control]],0,1)</f>
        <v>0</v>
      </c>
      <c r="K1338" t="s">
        <v>1106</v>
      </c>
      <c r="L1338" t="s">
        <v>1106</v>
      </c>
      <c r="M1338">
        <v>1</v>
      </c>
      <c r="R1338">
        <v>213</v>
      </c>
      <c r="S1338">
        <v>100</v>
      </c>
      <c r="T1338">
        <f>SUM(data[[#This Row],[heb]:[other]])</f>
        <v>1</v>
      </c>
    </row>
    <row r="1339" spans="1:22" x14ac:dyDescent="0.2">
      <c r="A1339" s="1" t="s">
        <v>1107</v>
      </c>
      <c r="B1339" s="1" t="s">
        <v>1107</v>
      </c>
      <c r="D1339">
        <v>1</v>
      </c>
      <c r="H1339" s="8">
        <f>IFERROR(IF(SEARCH(_xlfn.UNICHAR(64335),data[[#This Row],[huntington_115_gt]])&gt;0,1,0),0)</f>
        <v>0</v>
      </c>
      <c r="I1339">
        <f>LEN(data[[#This Row],[control]])</f>
        <v>4</v>
      </c>
      <c r="J1339">
        <f>IF(data[[#This Row],[calc_ocr]]=data[[#This Row],[control]],0,1)</f>
        <v>0</v>
      </c>
      <c r="K1339" t="s">
        <v>1107</v>
      </c>
      <c r="L1339" t="s">
        <v>1107</v>
      </c>
      <c r="M1339">
        <v>1</v>
      </c>
      <c r="R1339">
        <v>213</v>
      </c>
      <c r="S1339">
        <v>101</v>
      </c>
      <c r="T1339">
        <f>SUM(data[[#This Row],[heb]:[other]])</f>
        <v>1</v>
      </c>
    </row>
    <row r="1340" spans="1:22" x14ac:dyDescent="0.2">
      <c r="A1340" s="1" t="s">
        <v>1108</v>
      </c>
      <c r="B1340" s="1" t="s">
        <v>1108</v>
      </c>
      <c r="E1340">
        <v>1</v>
      </c>
      <c r="H1340" s="8">
        <f>IFERROR(IF(SEARCH(_xlfn.UNICHAR(64335),data[[#This Row],[huntington_115_gt]])&gt;0,1,0),0)</f>
        <v>0</v>
      </c>
      <c r="I1340">
        <f>LEN(data[[#This Row],[control]])</f>
        <v>6</v>
      </c>
      <c r="J1340">
        <f>IF(data[[#This Row],[calc_ocr]]=data[[#This Row],[control]],0,1)</f>
        <v>0</v>
      </c>
      <c r="K1340" t="s">
        <v>1108</v>
      </c>
      <c r="L1340" t="s">
        <v>1108</v>
      </c>
      <c r="M1340">
        <v>1</v>
      </c>
      <c r="R1340">
        <v>213</v>
      </c>
      <c r="S1340">
        <v>102</v>
      </c>
      <c r="T1340">
        <f>SUM(data[[#This Row],[heb]:[other]])</f>
        <v>1</v>
      </c>
    </row>
    <row r="1341" spans="1:22" x14ac:dyDescent="0.2">
      <c r="A1341" s="1" t="s">
        <v>367</v>
      </c>
      <c r="B1341" s="1" t="s">
        <v>367</v>
      </c>
      <c r="F1341">
        <v>1</v>
      </c>
      <c r="H1341" s="8">
        <f>IFERROR(IF(SEARCH(_xlfn.UNICHAR(64335),data[[#This Row],[huntington_115_gt]])&gt;0,1,0),0)</f>
        <v>0</v>
      </c>
      <c r="I1341">
        <f>LEN(data[[#This Row],[control]])</f>
        <v>2</v>
      </c>
      <c r="J1341">
        <f>IF(data[[#This Row],[calc_ocr]]=data[[#This Row],[control]],0,1)</f>
        <v>0</v>
      </c>
      <c r="K1341" t="s">
        <v>367</v>
      </c>
      <c r="L1341" t="s">
        <v>367</v>
      </c>
      <c r="M1341">
        <v>1</v>
      </c>
      <c r="R1341">
        <v>213</v>
      </c>
      <c r="S1341">
        <v>103</v>
      </c>
      <c r="T1341">
        <f>SUM(data[[#This Row],[heb]:[other]])</f>
        <v>1</v>
      </c>
    </row>
    <row r="1342" spans="1:22" x14ac:dyDescent="0.2">
      <c r="A1342" s="1" t="s">
        <v>1109</v>
      </c>
      <c r="B1342" s="4" t="s">
        <v>1110</v>
      </c>
      <c r="C1342" s="5" t="s">
        <v>15</v>
      </c>
      <c r="D1342">
        <v>1</v>
      </c>
      <c r="H1342" s="8">
        <f>IFERROR(IF(SEARCH(_xlfn.UNICHAR(64335),data[[#This Row],[huntington_115_gt]])&gt;0,1,0),0)</f>
        <v>0</v>
      </c>
      <c r="I1342">
        <f>LEN(data[[#This Row],[control]])</f>
        <v>9</v>
      </c>
      <c r="J1342">
        <v>0</v>
      </c>
      <c r="K1342" t="s">
        <v>1110</v>
      </c>
      <c r="L1342" t="s">
        <v>1109</v>
      </c>
      <c r="M1342">
        <v>1</v>
      </c>
      <c r="R1342">
        <v>213</v>
      </c>
      <c r="S1342">
        <v>104</v>
      </c>
      <c r="T1342">
        <f>SUM(data[[#This Row],[heb]:[other]])</f>
        <v>1</v>
      </c>
    </row>
    <row r="1343" spans="1:22" x14ac:dyDescent="0.2">
      <c r="A1343" s="1" t="s">
        <v>1111</v>
      </c>
      <c r="B1343" s="1" t="s">
        <v>1111</v>
      </c>
      <c r="F1343">
        <v>1</v>
      </c>
      <c r="H1343" s="8">
        <f>IFERROR(IF(SEARCH(_xlfn.UNICHAR(64335),data[[#This Row],[huntington_115_gt]])&gt;0,1,0),0)</f>
        <v>0</v>
      </c>
      <c r="I1343">
        <f>LEN(data[[#This Row],[control]])</f>
        <v>5</v>
      </c>
      <c r="J1343">
        <f>IF(data[[#This Row],[calc_ocr]]=data[[#This Row],[control]],0,1)</f>
        <v>0</v>
      </c>
      <c r="K1343" t="s">
        <v>1111</v>
      </c>
      <c r="L1343" t="s">
        <v>1111</v>
      </c>
      <c r="M1343">
        <v>1</v>
      </c>
      <c r="R1343">
        <v>213</v>
      </c>
      <c r="S1343">
        <v>105</v>
      </c>
      <c r="T1343">
        <f>SUM(data[[#This Row],[heb]:[other]])</f>
        <v>1</v>
      </c>
    </row>
    <row r="1344" spans="1:22" x14ac:dyDescent="0.2">
      <c r="A1344" s="1" t="s">
        <v>327</v>
      </c>
      <c r="B1344" s="1" t="s">
        <v>327</v>
      </c>
      <c r="E1344">
        <v>1</v>
      </c>
      <c r="H1344" s="8">
        <f>IFERROR(IF(SEARCH(_xlfn.UNICHAR(64335),data[[#This Row],[huntington_115_gt]])&gt;0,1,0),0)</f>
        <v>1</v>
      </c>
      <c r="I1344">
        <f>LEN(data[[#This Row],[control]])</f>
        <v>3</v>
      </c>
      <c r="J1344">
        <f>IF(data[[#This Row],[calc_ocr]]=data[[#This Row],[control]],0,1)</f>
        <v>0</v>
      </c>
      <c r="K1344" t="s">
        <v>327</v>
      </c>
      <c r="L1344" t="s">
        <v>327</v>
      </c>
      <c r="M1344">
        <v>1</v>
      </c>
      <c r="R1344">
        <v>213</v>
      </c>
      <c r="S1344">
        <v>106</v>
      </c>
      <c r="T1344">
        <f>SUM(data[[#This Row],[heb]:[other]])</f>
        <v>1</v>
      </c>
    </row>
    <row r="1345" spans="1:22" x14ac:dyDescent="0.2">
      <c r="A1345" s="1" t="s">
        <v>1070</v>
      </c>
      <c r="B1345" s="1" t="s">
        <v>1071</v>
      </c>
      <c r="C1345" s="5" t="s">
        <v>15</v>
      </c>
      <c r="E1345">
        <v>1</v>
      </c>
      <c r="H1345" s="8">
        <f>IFERROR(IF(SEARCH(_xlfn.UNICHAR(64335),data[[#This Row],[huntington_115_gt]])&gt;0,1,0),0)</f>
        <v>0</v>
      </c>
      <c r="I1345">
        <f>LEN(data[[#This Row],[control]])</f>
        <v>5</v>
      </c>
      <c r="J1345">
        <v>0</v>
      </c>
      <c r="K1345" t="s">
        <v>1071</v>
      </c>
      <c r="L1345" t="s">
        <v>1070</v>
      </c>
      <c r="M1345">
        <v>1</v>
      </c>
      <c r="R1345">
        <v>213</v>
      </c>
      <c r="S1345">
        <v>107</v>
      </c>
      <c r="T1345">
        <f>SUM(data[[#This Row],[heb]:[other]])</f>
        <v>1</v>
      </c>
    </row>
    <row r="1346" spans="1:22" x14ac:dyDescent="0.2">
      <c r="A1346" s="1" t="s">
        <v>1112</v>
      </c>
      <c r="B1346" s="1" t="s">
        <v>1112</v>
      </c>
      <c r="E1346">
        <v>1</v>
      </c>
      <c r="H1346" s="8">
        <f>IFERROR(IF(SEARCH(_xlfn.UNICHAR(64335),data[[#This Row],[huntington_115_gt]])&gt;0,1,0),0)</f>
        <v>1</v>
      </c>
      <c r="I1346">
        <f>LEN(data[[#This Row],[control]])</f>
        <v>4</v>
      </c>
      <c r="J1346">
        <f>IF(data[[#This Row],[calc_ocr]]=data[[#This Row],[control]],0,1)</f>
        <v>0</v>
      </c>
      <c r="K1346" t="s">
        <v>1112</v>
      </c>
      <c r="L1346" t="s">
        <v>1112</v>
      </c>
      <c r="M1346">
        <v>1</v>
      </c>
      <c r="R1346">
        <v>213</v>
      </c>
      <c r="S1346">
        <v>108</v>
      </c>
      <c r="T1346">
        <f>SUM(data[[#This Row],[heb]:[other]])</f>
        <v>1</v>
      </c>
    </row>
    <row r="1347" spans="1:22" x14ac:dyDescent="0.2">
      <c r="A1347" s="1" t="s">
        <v>1113</v>
      </c>
      <c r="B1347" s="1" t="s">
        <v>1114</v>
      </c>
      <c r="C1347" s="5" t="s">
        <v>15</v>
      </c>
      <c r="G1347">
        <v>1</v>
      </c>
      <c r="H1347" s="8">
        <f>IFERROR(IF(SEARCH(_xlfn.UNICHAR(64335),data[[#This Row],[huntington_115_gt]])&gt;0,1,0),0)</f>
        <v>0</v>
      </c>
      <c r="I1347">
        <f>LEN(data[[#This Row],[control]])</f>
        <v>3</v>
      </c>
      <c r="J1347">
        <v>0</v>
      </c>
      <c r="K1347" t="s">
        <v>1114</v>
      </c>
      <c r="L1347" s="20" t="s">
        <v>1055</v>
      </c>
      <c r="M1347">
        <v>1</v>
      </c>
      <c r="Q1347" t="s">
        <v>1499</v>
      </c>
      <c r="R1347">
        <v>213</v>
      </c>
      <c r="S1347">
        <v>109</v>
      </c>
      <c r="T1347">
        <f>SUM(data[[#This Row],[heb]:[other]])</f>
        <v>1</v>
      </c>
      <c r="V1347" s="27" t="s">
        <v>1769</v>
      </c>
    </row>
    <row r="1348" spans="1:22" x14ac:dyDescent="0.2">
      <c r="A1348" s="1" t="s">
        <v>1115</v>
      </c>
      <c r="B1348" s="1" t="s">
        <v>1115</v>
      </c>
      <c r="F1348">
        <v>1</v>
      </c>
      <c r="H1348" s="8">
        <f>IFERROR(IF(SEARCH(_xlfn.UNICHAR(64335),data[[#This Row],[huntington_115_gt]])&gt;0,1,0),0)</f>
        <v>0</v>
      </c>
      <c r="I1348">
        <f>LEN(data[[#This Row],[control]])</f>
        <v>4</v>
      </c>
      <c r="J1348">
        <f>IF(data[[#This Row],[calc_ocr]]=data[[#This Row],[control]],0,1)</f>
        <v>0</v>
      </c>
      <c r="K1348" t="s">
        <v>1115</v>
      </c>
      <c r="L1348" t="s">
        <v>1115</v>
      </c>
      <c r="M1348">
        <v>1</v>
      </c>
      <c r="R1348">
        <v>213</v>
      </c>
      <c r="S1348">
        <v>110</v>
      </c>
      <c r="T1348">
        <f>SUM(data[[#This Row],[heb]:[other]])</f>
        <v>1</v>
      </c>
    </row>
    <row r="1349" spans="1:22" x14ac:dyDescent="0.2">
      <c r="A1349" s="1" t="s">
        <v>1116</v>
      </c>
      <c r="B1349" s="1" t="s">
        <v>1116</v>
      </c>
      <c r="D1349">
        <v>1</v>
      </c>
      <c r="H1349" s="8">
        <f>IFERROR(IF(SEARCH(_xlfn.UNICHAR(64335),data[[#This Row],[huntington_115_gt]])&gt;0,1,0),0)</f>
        <v>0</v>
      </c>
      <c r="I1349">
        <f>LEN(data[[#This Row],[control]])</f>
        <v>5</v>
      </c>
      <c r="J1349">
        <f>IF(data[[#This Row],[calc_ocr]]=data[[#This Row],[control]],0,1)</f>
        <v>0</v>
      </c>
      <c r="K1349" t="s">
        <v>1116</v>
      </c>
      <c r="L1349" t="s">
        <v>1116</v>
      </c>
      <c r="M1349">
        <v>1</v>
      </c>
      <c r="R1349">
        <v>213</v>
      </c>
      <c r="S1349">
        <v>111</v>
      </c>
      <c r="T1349">
        <f>SUM(data[[#This Row],[heb]:[other]])</f>
        <v>1</v>
      </c>
    </row>
    <row r="1350" spans="1:22" x14ac:dyDescent="0.2">
      <c r="A1350" s="1" t="s">
        <v>1117</v>
      </c>
      <c r="B1350" s="1" t="s">
        <v>1117</v>
      </c>
      <c r="D1350">
        <v>1</v>
      </c>
      <c r="H1350" s="8">
        <f>IFERROR(IF(SEARCH(_xlfn.UNICHAR(64335),data[[#This Row],[huntington_115_gt]])&gt;0,1,0),0)</f>
        <v>0</v>
      </c>
      <c r="I1350">
        <f>LEN(data[[#This Row],[control]])</f>
        <v>3</v>
      </c>
      <c r="J1350">
        <f>IF(data[[#This Row],[calc_ocr]]=data[[#This Row],[control]],0,1)</f>
        <v>0</v>
      </c>
      <c r="K1350" t="s">
        <v>1117</v>
      </c>
      <c r="L1350" t="s">
        <v>1117</v>
      </c>
      <c r="M1350">
        <v>1</v>
      </c>
      <c r="R1350">
        <v>213</v>
      </c>
      <c r="S1350">
        <v>112</v>
      </c>
      <c r="T1350">
        <f>SUM(data[[#This Row],[heb]:[other]])</f>
        <v>1</v>
      </c>
    </row>
    <row r="1351" spans="1:22" x14ac:dyDescent="0.2">
      <c r="A1351" s="1" t="s">
        <v>1118</v>
      </c>
      <c r="B1351" s="1" t="s">
        <v>1118</v>
      </c>
      <c r="D1351">
        <v>1</v>
      </c>
      <c r="H1351" s="8">
        <f>IFERROR(IF(SEARCH(_xlfn.UNICHAR(64335),data[[#This Row],[huntington_115_gt]])&gt;0,1,0),0)</f>
        <v>0</v>
      </c>
      <c r="I1351">
        <f>LEN(data[[#This Row],[control]])</f>
        <v>5</v>
      </c>
      <c r="J1351">
        <f>IF(data[[#This Row],[calc_ocr]]=data[[#This Row],[control]],0,1)</f>
        <v>0</v>
      </c>
      <c r="K1351" t="s">
        <v>1118</v>
      </c>
      <c r="L1351" t="s">
        <v>1118</v>
      </c>
      <c r="M1351">
        <v>1</v>
      </c>
      <c r="R1351">
        <v>213</v>
      </c>
      <c r="S1351">
        <v>113</v>
      </c>
      <c r="T1351">
        <f>SUM(data[[#This Row],[heb]:[other]])</f>
        <v>1</v>
      </c>
    </row>
    <row r="1352" spans="1:22" x14ac:dyDescent="0.2">
      <c r="A1352" s="1" t="s">
        <v>1310</v>
      </c>
      <c r="B1352" s="1" t="s">
        <v>1120</v>
      </c>
      <c r="C1352" s="6" t="s">
        <v>49</v>
      </c>
      <c r="D1352">
        <v>1</v>
      </c>
      <c r="H1352" s="8">
        <f>IFERROR(IF(SEARCH(_xlfn.UNICHAR(64335),data[[#This Row],[huntington_115_gt]])&gt;0,1,0),0)</f>
        <v>0</v>
      </c>
      <c r="I1352">
        <f>LEN(data[[#This Row],[control]])</f>
        <v>5</v>
      </c>
      <c r="J1352">
        <f>IF(data[[#This Row],[calc_ocr]]=data[[#This Row],[control]],0,1)</f>
        <v>0</v>
      </c>
      <c r="K1352" t="s">
        <v>1120</v>
      </c>
      <c r="L1352" s="20" t="s">
        <v>1120</v>
      </c>
      <c r="M1352">
        <v>2</v>
      </c>
      <c r="R1352">
        <v>213</v>
      </c>
      <c r="S1352">
        <v>114</v>
      </c>
      <c r="T1352">
        <f>SUM(data[[#This Row],[heb]:[other]])</f>
        <v>1</v>
      </c>
    </row>
    <row r="1353" spans="1:22" x14ac:dyDescent="0.2">
      <c r="A1353" s="1" t="s">
        <v>1121</v>
      </c>
      <c r="B1353" s="1" t="s">
        <v>1121</v>
      </c>
      <c r="E1353">
        <v>1</v>
      </c>
      <c r="H1353" s="8">
        <f>IFERROR(IF(SEARCH(_xlfn.UNICHAR(64335),data[[#This Row],[huntington_115_gt]])&gt;0,1,0),0)</f>
        <v>0</v>
      </c>
      <c r="I1353">
        <f>LEN(data[[#This Row],[control]])</f>
        <v>3</v>
      </c>
      <c r="J1353">
        <f>IF(data[[#This Row],[calc_ocr]]=data[[#This Row],[control]],0,1)</f>
        <v>0</v>
      </c>
      <c r="K1353" t="s">
        <v>1121</v>
      </c>
      <c r="L1353" t="s">
        <v>1121</v>
      </c>
      <c r="M1353">
        <v>1</v>
      </c>
      <c r="R1353">
        <v>213</v>
      </c>
      <c r="S1353">
        <v>115</v>
      </c>
      <c r="T1353">
        <f>SUM(data[[#This Row],[heb]:[other]])</f>
        <v>1</v>
      </c>
    </row>
    <row r="1354" spans="1:22" x14ac:dyDescent="0.2">
      <c r="A1354" s="1" t="s">
        <v>1122</v>
      </c>
      <c r="B1354" s="4" t="s">
        <v>1123</v>
      </c>
      <c r="C1354" s="5" t="s">
        <v>15</v>
      </c>
      <c r="D1354">
        <v>1</v>
      </c>
      <c r="H1354" s="8">
        <f>IFERROR(IF(SEARCH(_xlfn.UNICHAR(64335),data[[#This Row],[huntington_115_gt]])&gt;0,1,0),0)</f>
        <v>0</v>
      </c>
      <c r="I1354">
        <f>LEN(data[[#This Row],[control]])</f>
        <v>4</v>
      </c>
      <c r="J1354">
        <f>IF(data[[#This Row],[calc_ocr]]=data[[#This Row],[control]],0,1)</f>
        <v>1</v>
      </c>
      <c r="K1354" t="s">
        <v>1123</v>
      </c>
      <c r="L1354" t="s">
        <v>1122</v>
      </c>
      <c r="M1354">
        <v>1</v>
      </c>
      <c r="N1354">
        <v>1</v>
      </c>
      <c r="O1354" s="27" t="s">
        <v>1485</v>
      </c>
      <c r="P1354" t="s">
        <v>1481</v>
      </c>
      <c r="Q1354" t="s">
        <v>1770</v>
      </c>
      <c r="R1354">
        <v>213</v>
      </c>
      <c r="S1354">
        <v>116</v>
      </c>
      <c r="T1354">
        <f>SUM(data[[#This Row],[heb]:[other]])</f>
        <v>1</v>
      </c>
      <c r="V1354" s="27" t="s">
        <v>1771</v>
      </c>
    </row>
    <row r="1355" spans="1:22" x14ac:dyDescent="0.2">
      <c r="A1355" s="1" t="s">
        <v>1119</v>
      </c>
      <c r="B1355" s="1" t="s">
        <v>1119</v>
      </c>
      <c r="D1355">
        <v>1</v>
      </c>
      <c r="H1355" s="8">
        <f>IFERROR(IF(SEARCH(_xlfn.UNICHAR(64335),data[[#This Row],[huntington_115_gt]])&gt;0,1,0),0)</f>
        <v>0</v>
      </c>
      <c r="I1355">
        <f>LEN(data[[#This Row],[control]])</f>
        <v>2</v>
      </c>
      <c r="J1355">
        <f>IF(data[[#This Row],[calc_ocr]]=data[[#This Row],[control]],0,1)</f>
        <v>0</v>
      </c>
      <c r="K1355" t="s">
        <v>1119</v>
      </c>
      <c r="L1355" t="s">
        <v>1119</v>
      </c>
      <c r="M1355">
        <v>1</v>
      </c>
      <c r="R1355">
        <v>213</v>
      </c>
      <c r="S1355">
        <v>117</v>
      </c>
      <c r="T1355">
        <f>SUM(data[[#This Row],[heb]:[other]])</f>
        <v>1</v>
      </c>
    </row>
    <row r="1356" spans="1:22" x14ac:dyDescent="0.2">
      <c r="A1356" s="1" t="s">
        <v>1124</v>
      </c>
      <c r="B1356" s="1" t="s">
        <v>1124</v>
      </c>
      <c r="E1356">
        <v>1</v>
      </c>
      <c r="H1356" s="8">
        <f>IFERROR(IF(SEARCH(_xlfn.UNICHAR(64335),data[[#This Row],[huntington_115_gt]])&gt;0,1,0),0)</f>
        <v>0</v>
      </c>
      <c r="I1356">
        <f>LEN(data[[#This Row],[control]])</f>
        <v>4</v>
      </c>
      <c r="J1356">
        <f>IF(data[[#This Row],[calc_ocr]]=data[[#This Row],[control]],0,1)</f>
        <v>0</v>
      </c>
      <c r="K1356" t="s">
        <v>1124</v>
      </c>
      <c r="L1356" t="s">
        <v>1124</v>
      </c>
      <c r="M1356">
        <v>1</v>
      </c>
      <c r="R1356">
        <v>213</v>
      </c>
      <c r="S1356">
        <v>118</v>
      </c>
      <c r="T1356">
        <f>SUM(data[[#This Row],[heb]:[other]])</f>
        <v>1</v>
      </c>
    </row>
    <row r="1357" spans="1:22" x14ac:dyDescent="0.2">
      <c r="A1357" s="1" t="s">
        <v>1056</v>
      </c>
      <c r="B1357" s="1" t="s">
        <v>1056</v>
      </c>
      <c r="D1357">
        <v>1</v>
      </c>
      <c r="H1357" s="8">
        <f>IFERROR(IF(SEARCH(_xlfn.UNICHAR(64335),data[[#This Row],[huntington_115_gt]])&gt;0,1,0),0)</f>
        <v>0</v>
      </c>
      <c r="I1357">
        <f>LEN(data[[#This Row],[control]])</f>
        <v>4</v>
      </c>
      <c r="J1357">
        <f>IF(data[[#This Row],[calc_ocr]]=data[[#This Row],[control]],0,1)</f>
        <v>0</v>
      </c>
      <c r="K1357" t="s">
        <v>1056</v>
      </c>
      <c r="L1357" t="s">
        <v>1056</v>
      </c>
      <c r="M1357">
        <v>1</v>
      </c>
      <c r="R1357">
        <v>213</v>
      </c>
      <c r="S1357">
        <v>119</v>
      </c>
      <c r="T1357">
        <f>SUM(data[[#This Row],[heb]:[other]])</f>
        <v>1</v>
      </c>
    </row>
    <row r="1358" spans="1:22" x14ac:dyDescent="0.2">
      <c r="A1358" s="1" t="s">
        <v>1125</v>
      </c>
      <c r="B1358" s="1" t="s">
        <v>1125</v>
      </c>
      <c r="D1358">
        <v>1</v>
      </c>
      <c r="H1358" s="8">
        <f>IFERROR(IF(SEARCH(_xlfn.UNICHAR(64335),data[[#This Row],[huntington_115_gt]])&gt;0,1,0),0)</f>
        <v>0</v>
      </c>
      <c r="I1358">
        <f>LEN(data[[#This Row],[control]])</f>
        <v>2</v>
      </c>
      <c r="J1358">
        <f>IF(data[[#This Row],[calc_ocr]]=data[[#This Row],[control]],0,1)</f>
        <v>0</v>
      </c>
      <c r="K1358" t="s">
        <v>1125</v>
      </c>
      <c r="L1358" t="s">
        <v>1125</v>
      </c>
      <c r="M1358">
        <v>1</v>
      </c>
      <c r="R1358">
        <v>213</v>
      </c>
      <c r="S1358">
        <v>120</v>
      </c>
      <c r="T1358">
        <f>SUM(data[[#This Row],[heb]:[other]])</f>
        <v>1</v>
      </c>
    </row>
    <row r="1359" spans="1:22" x14ac:dyDescent="0.2">
      <c r="A1359" s="1" t="s">
        <v>1126</v>
      </c>
      <c r="B1359" s="1" t="s">
        <v>1126</v>
      </c>
      <c r="F1359">
        <v>1</v>
      </c>
      <c r="H1359" s="8">
        <f>IFERROR(IF(SEARCH(_xlfn.UNICHAR(64335),data[[#This Row],[huntington_115_gt]])&gt;0,1,0),0)</f>
        <v>0</v>
      </c>
      <c r="I1359">
        <f>LEN(data[[#This Row],[control]])</f>
        <v>3</v>
      </c>
      <c r="J1359">
        <f>IF(data[[#This Row],[calc_ocr]]=data[[#This Row],[control]],0,1)</f>
        <v>0</v>
      </c>
      <c r="K1359" t="s">
        <v>1126</v>
      </c>
      <c r="L1359" t="s">
        <v>1126</v>
      </c>
      <c r="M1359">
        <v>1</v>
      </c>
      <c r="R1359">
        <v>213</v>
      </c>
      <c r="S1359">
        <v>121</v>
      </c>
      <c r="T1359">
        <f>SUM(data[[#This Row],[heb]:[other]])</f>
        <v>1</v>
      </c>
    </row>
    <row r="1360" spans="1:22" x14ac:dyDescent="0.2">
      <c r="A1360" s="1" t="s">
        <v>1116</v>
      </c>
      <c r="B1360" s="1" t="s">
        <v>1116</v>
      </c>
      <c r="D1360">
        <v>1</v>
      </c>
      <c r="H1360" s="8">
        <f>IFERROR(IF(SEARCH(_xlfn.UNICHAR(64335),data[[#This Row],[huntington_115_gt]])&gt;0,1,0),0)</f>
        <v>0</v>
      </c>
      <c r="I1360">
        <f>LEN(data[[#This Row],[control]])</f>
        <v>5</v>
      </c>
      <c r="J1360">
        <f>IF(data[[#This Row],[calc_ocr]]=data[[#This Row],[control]],0,1)</f>
        <v>0</v>
      </c>
      <c r="K1360" t="s">
        <v>1116</v>
      </c>
      <c r="L1360" t="s">
        <v>1116</v>
      </c>
      <c r="M1360">
        <v>1</v>
      </c>
      <c r="R1360">
        <v>213</v>
      </c>
      <c r="S1360">
        <v>122</v>
      </c>
      <c r="T1360">
        <f>SUM(data[[#This Row],[heb]:[other]])</f>
        <v>1</v>
      </c>
    </row>
    <row r="1361" spans="1:22" x14ac:dyDescent="0.2">
      <c r="A1361" s="1" t="s">
        <v>1127</v>
      </c>
      <c r="B1361" s="1" t="s">
        <v>1127</v>
      </c>
      <c r="D1361">
        <v>1</v>
      </c>
      <c r="H1361" s="8">
        <f>IFERROR(IF(SEARCH(_xlfn.UNICHAR(64335),data[[#This Row],[huntington_115_gt]])&gt;0,1,0),0)</f>
        <v>0</v>
      </c>
      <c r="I1361">
        <f>LEN(data[[#This Row],[control]])</f>
        <v>3</v>
      </c>
      <c r="J1361">
        <f>IF(data[[#This Row],[calc_ocr]]=data[[#This Row],[control]],0,1)</f>
        <v>0</v>
      </c>
      <c r="K1361" t="s">
        <v>1127</v>
      </c>
      <c r="L1361" t="s">
        <v>1127</v>
      </c>
      <c r="M1361">
        <v>1</v>
      </c>
      <c r="R1361">
        <v>213</v>
      </c>
      <c r="S1361">
        <v>123</v>
      </c>
      <c r="T1361">
        <f>SUM(data[[#This Row],[heb]:[other]])</f>
        <v>1</v>
      </c>
    </row>
    <row r="1362" spans="1:22" x14ac:dyDescent="0.2">
      <c r="A1362" s="1" t="s">
        <v>1128</v>
      </c>
      <c r="B1362" s="4" t="s">
        <v>1129</v>
      </c>
      <c r="C1362" s="5" t="s">
        <v>15</v>
      </c>
      <c r="F1362">
        <v>1</v>
      </c>
      <c r="H1362" s="8">
        <f>IFERROR(IF(SEARCH(_xlfn.UNICHAR(64335),data[[#This Row],[huntington_115_gt]])&gt;0,1,0),0)</f>
        <v>0</v>
      </c>
      <c r="I1362">
        <f>LEN(data[[#This Row],[control]])</f>
        <v>4</v>
      </c>
      <c r="J1362">
        <f>IF(data[[#This Row],[calc_ocr]]=data[[#This Row],[control]],0,1)</f>
        <v>1</v>
      </c>
      <c r="K1362" t="s">
        <v>1129</v>
      </c>
      <c r="L1362" t="s">
        <v>1128</v>
      </c>
      <c r="M1362">
        <v>1</v>
      </c>
      <c r="N1362">
        <v>1</v>
      </c>
      <c r="O1362" s="27" t="s">
        <v>1485</v>
      </c>
      <c r="P1362" t="s">
        <v>1481</v>
      </c>
      <c r="Q1362" t="s">
        <v>1523</v>
      </c>
      <c r="R1362">
        <v>213</v>
      </c>
      <c r="S1362">
        <v>124</v>
      </c>
      <c r="T1362">
        <f>SUM(data[[#This Row],[heb]:[other]])</f>
        <v>1</v>
      </c>
      <c r="V1362" s="27" t="s">
        <v>1772</v>
      </c>
    </row>
    <row r="1363" spans="1:22" x14ac:dyDescent="0.2">
      <c r="A1363" s="1" t="s">
        <v>1130</v>
      </c>
      <c r="B1363" s="1" t="s">
        <v>1130</v>
      </c>
      <c r="D1363">
        <v>1</v>
      </c>
      <c r="H1363" s="8">
        <f>IFERROR(IF(SEARCH(_xlfn.UNICHAR(64335),data[[#This Row],[huntington_115_gt]])&gt;0,1,0),0)</f>
        <v>0</v>
      </c>
      <c r="I1363">
        <f>LEN(data[[#This Row],[control]])</f>
        <v>5</v>
      </c>
      <c r="J1363">
        <f>IF(data[[#This Row],[calc_ocr]]=data[[#This Row],[control]],0,1)</f>
        <v>0</v>
      </c>
      <c r="K1363" t="s">
        <v>1130</v>
      </c>
      <c r="L1363" t="s">
        <v>1130</v>
      </c>
      <c r="M1363">
        <v>1</v>
      </c>
      <c r="R1363">
        <v>213</v>
      </c>
      <c r="S1363">
        <v>125</v>
      </c>
      <c r="T1363">
        <f>SUM(data[[#This Row],[heb]:[other]])</f>
        <v>1</v>
      </c>
    </row>
    <row r="1364" spans="1:22" x14ac:dyDescent="0.2">
      <c r="A1364" s="1" t="s">
        <v>1131</v>
      </c>
      <c r="B1364" s="1" t="s">
        <v>1131</v>
      </c>
      <c r="D1364">
        <v>1</v>
      </c>
      <c r="H1364" s="8">
        <f>IFERROR(IF(SEARCH(_xlfn.UNICHAR(64335),data[[#This Row],[huntington_115_gt]])&gt;0,1,0),0)</f>
        <v>0</v>
      </c>
      <c r="I1364">
        <f>LEN(data[[#This Row],[control]])</f>
        <v>7</v>
      </c>
      <c r="J1364">
        <f>IF(data[[#This Row],[calc_ocr]]=data[[#This Row],[control]],0,1)</f>
        <v>0</v>
      </c>
      <c r="K1364" t="s">
        <v>1131</v>
      </c>
      <c r="L1364" t="s">
        <v>1131</v>
      </c>
      <c r="M1364">
        <v>1</v>
      </c>
      <c r="R1364">
        <v>213</v>
      </c>
      <c r="S1364">
        <v>126</v>
      </c>
      <c r="T1364">
        <f>SUM(data[[#This Row],[heb]:[other]])</f>
        <v>1</v>
      </c>
    </row>
    <row r="1365" spans="1:22" x14ac:dyDescent="0.2">
      <c r="A1365" s="1" t="s">
        <v>1119</v>
      </c>
      <c r="B1365" s="1" t="s">
        <v>1119</v>
      </c>
      <c r="D1365">
        <v>1</v>
      </c>
      <c r="H1365" s="8">
        <f>IFERROR(IF(SEARCH(_xlfn.UNICHAR(64335),data[[#This Row],[huntington_115_gt]])&gt;0,1,0),0)</f>
        <v>0</v>
      </c>
      <c r="I1365">
        <f>LEN(data[[#This Row],[control]])</f>
        <v>2</v>
      </c>
      <c r="J1365">
        <f>IF(data[[#This Row],[calc_ocr]]=data[[#This Row],[control]],0,1)</f>
        <v>0</v>
      </c>
      <c r="K1365" t="s">
        <v>1119</v>
      </c>
      <c r="L1365" t="s">
        <v>1119</v>
      </c>
      <c r="M1365">
        <v>1</v>
      </c>
      <c r="R1365">
        <v>213</v>
      </c>
      <c r="S1365">
        <v>127</v>
      </c>
      <c r="T1365">
        <f>SUM(data[[#This Row],[heb]:[other]])</f>
        <v>1</v>
      </c>
    </row>
    <row r="1366" spans="1:22" x14ac:dyDescent="0.2">
      <c r="A1366" s="1" t="s">
        <v>1132</v>
      </c>
      <c r="B1366" s="1" t="s">
        <v>1132</v>
      </c>
      <c r="D1366">
        <v>1</v>
      </c>
      <c r="H1366" s="8">
        <f>IFERROR(IF(SEARCH(_xlfn.UNICHAR(64335),data[[#This Row],[huntington_115_gt]])&gt;0,1,0),0)</f>
        <v>0</v>
      </c>
      <c r="I1366">
        <f>LEN(data[[#This Row],[control]])</f>
        <v>3</v>
      </c>
      <c r="J1366">
        <f>IF(data[[#This Row],[calc_ocr]]=data[[#This Row],[control]],0,1)</f>
        <v>0</v>
      </c>
      <c r="K1366" t="s">
        <v>1132</v>
      </c>
      <c r="L1366" t="s">
        <v>1132</v>
      </c>
      <c r="M1366">
        <v>1</v>
      </c>
      <c r="R1366">
        <v>213</v>
      </c>
      <c r="S1366">
        <v>128</v>
      </c>
      <c r="T1366">
        <f>SUM(data[[#This Row],[heb]:[other]])</f>
        <v>1</v>
      </c>
    </row>
    <row r="1367" spans="1:22" x14ac:dyDescent="0.2">
      <c r="A1367" s="1" t="s">
        <v>1133</v>
      </c>
      <c r="B1367" s="1" t="s">
        <v>1133</v>
      </c>
      <c r="D1367">
        <v>1</v>
      </c>
      <c r="H1367" s="8">
        <f>IFERROR(IF(SEARCH(_xlfn.UNICHAR(64335),data[[#This Row],[huntington_115_gt]])&gt;0,1,0),0)</f>
        <v>0</v>
      </c>
      <c r="I1367">
        <f>LEN(data[[#This Row],[control]])</f>
        <v>5</v>
      </c>
      <c r="J1367">
        <f>IF(data[[#This Row],[calc_ocr]]=data[[#This Row],[control]],0,1)</f>
        <v>0</v>
      </c>
      <c r="K1367" t="s">
        <v>1133</v>
      </c>
      <c r="L1367" t="s">
        <v>1133</v>
      </c>
      <c r="M1367">
        <v>1</v>
      </c>
      <c r="R1367">
        <v>213</v>
      </c>
      <c r="S1367">
        <v>129</v>
      </c>
      <c r="T1367">
        <f>SUM(data[[#This Row],[heb]:[other]])</f>
        <v>1</v>
      </c>
    </row>
    <row r="1368" spans="1:22" x14ac:dyDescent="0.2">
      <c r="A1368" s="1" t="s">
        <v>1125</v>
      </c>
      <c r="B1368" s="1" t="s">
        <v>1125</v>
      </c>
      <c r="D1368">
        <v>1</v>
      </c>
      <c r="H1368" s="8">
        <f>IFERROR(IF(SEARCH(_xlfn.UNICHAR(64335),data[[#This Row],[huntington_115_gt]])&gt;0,1,0),0)</f>
        <v>0</v>
      </c>
      <c r="I1368">
        <f>LEN(data[[#This Row],[control]])</f>
        <v>2</v>
      </c>
      <c r="J1368">
        <f>IF(data[[#This Row],[calc_ocr]]=data[[#This Row],[control]],0,1)</f>
        <v>0</v>
      </c>
      <c r="K1368" t="s">
        <v>1125</v>
      </c>
      <c r="L1368" t="s">
        <v>1125</v>
      </c>
      <c r="M1368">
        <v>1</v>
      </c>
      <c r="R1368">
        <v>213</v>
      </c>
      <c r="S1368">
        <v>130</v>
      </c>
      <c r="T1368">
        <f>SUM(data[[#This Row],[heb]:[other]])</f>
        <v>1</v>
      </c>
    </row>
    <row r="1369" spans="1:22" x14ac:dyDescent="0.2">
      <c r="A1369" s="1" t="s">
        <v>1116</v>
      </c>
      <c r="B1369" s="1" t="s">
        <v>1116</v>
      </c>
      <c r="D1369">
        <v>1</v>
      </c>
      <c r="H1369" s="8">
        <f>IFERROR(IF(SEARCH(_xlfn.UNICHAR(64335),data[[#This Row],[huntington_115_gt]])&gt;0,1,0),0)</f>
        <v>0</v>
      </c>
      <c r="I1369">
        <f>LEN(data[[#This Row],[control]])</f>
        <v>5</v>
      </c>
      <c r="J1369">
        <f>IF(data[[#This Row],[calc_ocr]]=data[[#This Row],[control]],0,1)</f>
        <v>0</v>
      </c>
      <c r="K1369" t="s">
        <v>1116</v>
      </c>
      <c r="L1369" t="s">
        <v>1116</v>
      </c>
      <c r="M1369">
        <v>1</v>
      </c>
      <c r="R1369">
        <v>213</v>
      </c>
      <c r="S1369">
        <v>131</v>
      </c>
      <c r="T1369">
        <f>SUM(data[[#This Row],[heb]:[other]])</f>
        <v>1</v>
      </c>
    </row>
    <row r="1370" spans="1:22" x14ac:dyDescent="0.2">
      <c r="A1370" s="1" t="s">
        <v>1134</v>
      </c>
      <c r="B1370" s="1" t="s">
        <v>1134</v>
      </c>
      <c r="D1370">
        <v>1</v>
      </c>
      <c r="H1370" s="8">
        <f>IFERROR(IF(SEARCH(_xlfn.UNICHAR(64335),data[[#This Row],[huntington_115_gt]])&gt;0,1,0),0)</f>
        <v>0</v>
      </c>
      <c r="I1370">
        <f>LEN(data[[#This Row],[control]])</f>
        <v>3</v>
      </c>
      <c r="J1370">
        <f>IF(data[[#This Row],[calc_ocr]]=data[[#This Row],[control]],0,1)</f>
        <v>0</v>
      </c>
      <c r="K1370" t="s">
        <v>1134</v>
      </c>
      <c r="L1370" t="s">
        <v>1134</v>
      </c>
      <c r="M1370">
        <v>1</v>
      </c>
      <c r="R1370">
        <v>213</v>
      </c>
      <c r="S1370">
        <v>132</v>
      </c>
      <c r="T1370">
        <f>SUM(data[[#This Row],[heb]:[other]])</f>
        <v>1</v>
      </c>
    </row>
    <row r="1371" spans="1:22" x14ac:dyDescent="0.2">
      <c r="A1371" s="1" t="s">
        <v>923</v>
      </c>
      <c r="B1371" s="1" t="s">
        <v>923</v>
      </c>
      <c r="G1371">
        <v>1</v>
      </c>
      <c r="H1371" s="8">
        <f>IFERROR(IF(SEARCH(_xlfn.UNICHAR(64335),data[[#This Row],[huntington_115_gt]])&gt;0,1,0),0)</f>
        <v>0</v>
      </c>
      <c r="I1371">
        <f>LEN(data[[#This Row],[control]])</f>
        <v>4</v>
      </c>
      <c r="J1371">
        <f>IF(data[[#This Row],[calc_ocr]]=data[[#This Row],[control]],0,1)</f>
        <v>0</v>
      </c>
      <c r="K1371" t="s">
        <v>923</v>
      </c>
      <c r="L1371" t="s">
        <v>923</v>
      </c>
      <c r="M1371">
        <v>1</v>
      </c>
      <c r="R1371">
        <v>213</v>
      </c>
      <c r="S1371">
        <v>133</v>
      </c>
      <c r="T1371">
        <f>SUM(data[[#This Row],[heb]:[other]])</f>
        <v>1</v>
      </c>
    </row>
    <row r="1372" spans="1:22" x14ac:dyDescent="0.2">
      <c r="A1372" s="1" t="s">
        <v>1135</v>
      </c>
      <c r="B1372" s="1" t="s">
        <v>1135</v>
      </c>
      <c r="D1372">
        <v>1</v>
      </c>
      <c r="H1372" s="8">
        <f>IFERROR(IF(SEARCH(_xlfn.UNICHAR(64335),data[[#This Row],[huntington_115_gt]])&gt;0,1,0),0)</f>
        <v>0</v>
      </c>
      <c r="I1372">
        <f>LEN(data[[#This Row],[control]])</f>
        <v>5</v>
      </c>
      <c r="J1372">
        <f>IF(data[[#This Row],[calc_ocr]]=data[[#This Row],[control]],0,1)</f>
        <v>0</v>
      </c>
      <c r="K1372" t="s">
        <v>1135</v>
      </c>
      <c r="L1372" t="s">
        <v>1135</v>
      </c>
      <c r="M1372">
        <v>1</v>
      </c>
      <c r="R1372">
        <v>213</v>
      </c>
      <c r="S1372">
        <v>134</v>
      </c>
      <c r="T1372">
        <f>SUM(data[[#This Row],[heb]:[other]])</f>
        <v>1</v>
      </c>
    </row>
    <row r="1373" spans="1:22" x14ac:dyDescent="0.2">
      <c r="A1373" s="3" t="s">
        <v>1137</v>
      </c>
      <c r="B1373" s="4" t="s">
        <v>1136</v>
      </c>
      <c r="C1373" s="3" t="s">
        <v>34</v>
      </c>
      <c r="D1373">
        <v>1</v>
      </c>
      <c r="H1373" s="8">
        <f>IFERROR(IF(SEARCH(_xlfn.UNICHAR(64335),data[[#This Row],[huntington_115_gt]])&gt;0,1,0),0)</f>
        <v>0</v>
      </c>
      <c r="I1373">
        <f>LEN(data[[#This Row],[control]])</f>
        <v>7</v>
      </c>
      <c r="J1373">
        <f>IF(data[[#This Row],[calc_ocr]]=data[[#This Row],[control]],0,1)</f>
        <v>1</v>
      </c>
      <c r="K1373" t="s">
        <v>1136</v>
      </c>
      <c r="L1373" t="s">
        <v>1137</v>
      </c>
      <c r="M1373">
        <v>1</v>
      </c>
      <c r="N1373">
        <v>1</v>
      </c>
      <c r="Q1373" t="s">
        <v>1498</v>
      </c>
      <c r="R1373">
        <v>213</v>
      </c>
      <c r="S1373">
        <v>135</v>
      </c>
      <c r="T1373">
        <f>SUM(data[[#This Row],[heb]:[other]])</f>
        <v>1</v>
      </c>
      <c r="V1373" s="28"/>
    </row>
    <row r="1374" spans="1:22" x14ac:dyDescent="0.2">
      <c r="A1374" s="1" t="s">
        <v>1119</v>
      </c>
      <c r="B1374" s="1" t="s">
        <v>1119</v>
      </c>
      <c r="D1374">
        <v>1</v>
      </c>
      <c r="H1374" s="8">
        <f>IFERROR(IF(SEARCH(_xlfn.UNICHAR(64335),data[[#This Row],[huntington_115_gt]])&gt;0,1,0),0)</f>
        <v>0</v>
      </c>
      <c r="I1374">
        <f>LEN(data[[#This Row],[control]])</f>
        <v>2</v>
      </c>
      <c r="J1374">
        <f>IF(data[[#This Row],[calc_ocr]]=data[[#This Row],[control]],0,1)</f>
        <v>0</v>
      </c>
      <c r="K1374" t="s">
        <v>1119</v>
      </c>
      <c r="L1374" t="s">
        <v>1119</v>
      </c>
      <c r="M1374">
        <v>1</v>
      </c>
      <c r="R1374">
        <v>213</v>
      </c>
      <c r="S1374">
        <v>136</v>
      </c>
      <c r="T1374">
        <f>SUM(data[[#This Row],[heb]:[other]])</f>
        <v>1</v>
      </c>
    </row>
    <row r="1375" spans="1:22" x14ac:dyDescent="0.2">
      <c r="A1375" s="1" t="s">
        <v>1138</v>
      </c>
      <c r="B1375" s="1" t="s">
        <v>1138</v>
      </c>
      <c r="D1375">
        <v>1</v>
      </c>
      <c r="H1375" s="8">
        <f>IFERROR(IF(SEARCH(_xlfn.UNICHAR(64335),data[[#This Row],[huntington_115_gt]])&gt;0,1,0),0)</f>
        <v>0</v>
      </c>
      <c r="I1375">
        <f>LEN(data[[#This Row],[control]])</f>
        <v>3</v>
      </c>
      <c r="J1375">
        <f>IF(data[[#This Row],[calc_ocr]]=data[[#This Row],[control]],0,1)</f>
        <v>0</v>
      </c>
      <c r="K1375" t="s">
        <v>1138</v>
      </c>
      <c r="L1375" t="s">
        <v>1138</v>
      </c>
      <c r="M1375">
        <v>1</v>
      </c>
      <c r="R1375">
        <v>213</v>
      </c>
      <c r="S1375">
        <v>137</v>
      </c>
      <c r="T1375">
        <f>SUM(data[[#This Row],[heb]:[other]])</f>
        <v>1</v>
      </c>
    </row>
    <row r="1376" spans="1:22" x14ac:dyDescent="0.2">
      <c r="A1376" s="1" t="s">
        <v>1139</v>
      </c>
      <c r="B1376" s="1" t="s">
        <v>1139</v>
      </c>
      <c r="D1376">
        <v>1</v>
      </c>
      <c r="H1376" s="8">
        <f>IFERROR(IF(SEARCH(_xlfn.UNICHAR(64335),data[[#This Row],[huntington_115_gt]])&gt;0,1,0),0)</f>
        <v>0</v>
      </c>
      <c r="I1376">
        <f>LEN(data[[#This Row],[control]])</f>
        <v>6</v>
      </c>
      <c r="J1376">
        <f>IF(data[[#This Row],[calc_ocr]]=data[[#This Row],[control]],0,1)</f>
        <v>0</v>
      </c>
      <c r="K1376" t="s">
        <v>1139</v>
      </c>
      <c r="L1376" t="s">
        <v>1139</v>
      </c>
      <c r="M1376">
        <v>1</v>
      </c>
      <c r="R1376">
        <v>213</v>
      </c>
      <c r="S1376">
        <v>138</v>
      </c>
      <c r="T1376">
        <f>SUM(data[[#This Row],[heb]:[other]])</f>
        <v>1</v>
      </c>
    </row>
    <row r="1377" spans="1:22" x14ac:dyDescent="0.2">
      <c r="A1377" s="1" t="s">
        <v>1140</v>
      </c>
      <c r="B1377" s="1" t="s">
        <v>1140</v>
      </c>
      <c r="D1377">
        <v>1</v>
      </c>
      <c r="H1377" s="8">
        <f>IFERROR(IF(SEARCH(_xlfn.UNICHAR(64335),data[[#This Row],[huntington_115_gt]])&gt;0,1,0),0)</f>
        <v>1</v>
      </c>
      <c r="I1377">
        <f>LEN(data[[#This Row],[control]])</f>
        <v>3</v>
      </c>
      <c r="J1377">
        <f>IF(data[[#This Row],[calc_ocr]]=data[[#This Row],[control]],0,1)</f>
        <v>0</v>
      </c>
      <c r="K1377" t="s">
        <v>1140</v>
      </c>
      <c r="L1377" t="s">
        <v>1140</v>
      </c>
      <c r="M1377">
        <v>1</v>
      </c>
      <c r="R1377">
        <v>213</v>
      </c>
      <c r="S1377">
        <v>139</v>
      </c>
      <c r="T1377">
        <f>SUM(data[[#This Row],[heb]:[other]])</f>
        <v>1</v>
      </c>
    </row>
    <row r="1378" spans="1:22" x14ac:dyDescent="0.2">
      <c r="A1378" s="1" t="s">
        <v>1141</v>
      </c>
      <c r="B1378" s="1" t="s">
        <v>1141</v>
      </c>
      <c r="D1378">
        <v>1</v>
      </c>
      <c r="H1378" s="8">
        <f>IFERROR(IF(SEARCH(_xlfn.UNICHAR(64335),data[[#This Row],[huntington_115_gt]])&gt;0,1,0),0)</f>
        <v>0</v>
      </c>
      <c r="I1378">
        <f>LEN(data[[#This Row],[control]])</f>
        <v>6</v>
      </c>
      <c r="J1378">
        <v>0</v>
      </c>
      <c r="K1378" t="s">
        <v>1141</v>
      </c>
      <c r="L1378" t="s">
        <v>1141</v>
      </c>
      <c r="M1378">
        <v>1</v>
      </c>
      <c r="R1378">
        <v>213</v>
      </c>
      <c r="S1378">
        <v>140</v>
      </c>
      <c r="T1378">
        <f>SUM(data[[#This Row],[heb]:[other]])</f>
        <v>1</v>
      </c>
    </row>
    <row r="1379" spans="1:22" x14ac:dyDescent="0.2">
      <c r="A1379" s="1" t="s">
        <v>1125</v>
      </c>
      <c r="B1379" s="1" t="s">
        <v>1125</v>
      </c>
      <c r="D1379">
        <v>1</v>
      </c>
      <c r="H1379" s="8">
        <f>IFERROR(IF(SEARCH(_xlfn.UNICHAR(64335),data[[#This Row],[huntington_115_gt]])&gt;0,1,0),0)</f>
        <v>0</v>
      </c>
      <c r="I1379">
        <f>LEN(data[[#This Row],[control]])</f>
        <v>2</v>
      </c>
      <c r="J1379">
        <f>IF(data[[#This Row],[calc_ocr]]=data[[#This Row],[control]],0,1)</f>
        <v>0</v>
      </c>
      <c r="K1379" t="s">
        <v>1125</v>
      </c>
      <c r="L1379" t="s">
        <v>1125</v>
      </c>
      <c r="M1379">
        <v>1</v>
      </c>
      <c r="R1379">
        <v>213</v>
      </c>
      <c r="S1379">
        <v>141</v>
      </c>
      <c r="T1379">
        <f>SUM(data[[#This Row],[heb]:[other]])</f>
        <v>1</v>
      </c>
    </row>
    <row r="1380" spans="1:22" x14ac:dyDescent="0.2">
      <c r="A1380" s="1" t="s">
        <v>1116</v>
      </c>
      <c r="B1380" s="1" t="s">
        <v>1116</v>
      </c>
      <c r="D1380">
        <v>1</v>
      </c>
      <c r="H1380" s="8">
        <f>IFERROR(IF(SEARCH(_xlfn.UNICHAR(64335),data[[#This Row],[huntington_115_gt]])&gt;0,1,0),0)</f>
        <v>0</v>
      </c>
      <c r="I1380">
        <f>LEN(data[[#This Row],[control]])</f>
        <v>5</v>
      </c>
      <c r="J1380">
        <f>IF(data[[#This Row],[calc_ocr]]=data[[#This Row],[control]],0,1)</f>
        <v>0</v>
      </c>
      <c r="K1380" t="s">
        <v>1116</v>
      </c>
      <c r="L1380" t="s">
        <v>1116</v>
      </c>
      <c r="M1380">
        <v>1</v>
      </c>
      <c r="R1380">
        <v>213</v>
      </c>
      <c r="S1380">
        <v>142</v>
      </c>
      <c r="T1380">
        <f>SUM(data[[#This Row],[heb]:[other]])</f>
        <v>1</v>
      </c>
    </row>
    <row r="1381" spans="1:22" x14ac:dyDescent="0.2">
      <c r="A1381" s="1" t="s">
        <v>1142</v>
      </c>
      <c r="B1381" s="1" t="s">
        <v>1142</v>
      </c>
      <c r="D1381">
        <v>1</v>
      </c>
      <c r="H1381" s="8">
        <f>IFERROR(IF(SEARCH(_xlfn.UNICHAR(64335),data[[#This Row],[huntington_115_gt]])&gt;0,1,0),0)</f>
        <v>0</v>
      </c>
      <c r="I1381">
        <f>LEN(data[[#This Row],[control]])</f>
        <v>4</v>
      </c>
      <c r="J1381">
        <f>IF(data[[#This Row],[calc_ocr]]=data[[#This Row],[control]],0,1)</f>
        <v>0</v>
      </c>
      <c r="K1381" t="s">
        <v>1142</v>
      </c>
      <c r="L1381" t="s">
        <v>1142</v>
      </c>
      <c r="M1381">
        <v>1</v>
      </c>
      <c r="R1381">
        <v>213</v>
      </c>
      <c r="S1381">
        <v>143</v>
      </c>
      <c r="T1381">
        <f>SUM(data[[#This Row],[heb]:[other]])</f>
        <v>1</v>
      </c>
    </row>
    <row r="1382" spans="1:22" x14ac:dyDescent="0.2">
      <c r="A1382" s="1" t="s">
        <v>1143</v>
      </c>
      <c r="B1382" s="1" t="s">
        <v>1143</v>
      </c>
      <c r="D1382">
        <v>1</v>
      </c>
      <c r="H1382" s="8">
        <f>IFERROR(IF(SEARCH(_xlfn.UNICHAR(64335),data[[#This Row],[huntington_115_gt]])&gt;0,1,0),0)</f>
        <v>0</v>
      </c>
      <c r="I1382">
        <f>LEN(data[[#This Row],[control]])</f>
        <v>4</v>
      </c>
      <c r="J1382">
        <f>IF(data[[#This Row],[calc_ocr]]=data[[#This Row],[control]],0,1)</f>
        <v>0</v>
      </c>
      <c r="K1382" t="s">
        <v>1143</v>
      </c>
      <c r="L1382" t="s">
        <v>1143</v>
      </c>
      <c r="M1382">
        <v>1</v>
      </c>
      <c r="R1382">
        <v>213</v>
      </c>
      <c r="S1382">
        <v>144</v>
      </c>
      <c r="T1382">
        <f>SUM(data[[#This Row],[heb]:[other]])</f>
        <v>1</v>
      </c>
    </row>
    <row r="1383" spans="1:22" x14ac:dyDescent="0.2">
      <c r="A1383" s="1" t="s">
        <v>1144</v>
      </c>
      <c r="B1383" s="1" t="s">
        <v>1145</v>
      </c>
      <c r="C1383" s="5" t="s">
        <v>15</v>
      </c>
      <c r="D1383">
        <v>1</v>
      </c>
      <c r="H1383" s="8">
        <f>IFERROR(IF(SEARCH(_xlfn.UNICHAR(64335),data[[#This Row],[huntington_115_gt]])&gt;0,1,0),0)</f>
        <v>0</v>
      </c>
      <c r="I1383">
        <f>LEN(data[[#This Row],[control]])</f>
        <v>6</v>
      </c>
      <c r="J1383">
        <f>IF(data[[#This Row],[calc_ocr]]=data[[#This Row],[control]],0,1)</f>
        <v>1</v>
      </c>
      <c r="K1383" t="s">
        <v>1145</v>
      </c>
      <c r="L1383" t="s">
        <v>1144</v>
      </c>
      <c r="M1383">
        <v>1</v>
      </c>
      <c r="N1383">
        <v>1</v>
      </c>
      <c r="Q1383" t="s">
        <v>1721</v>
      </c>
      <c r="R1383">
        <v>213</v>
      </c>
      <c r="S1383">
        <v>145</v>
      </c>
      <c r="T1383">
        <f>SUM(data[[#This Row],[heb]:[other]])</f>
        <v>1</v>
      </c>
    </row>
    <row r="1384" spans="1:22" x14ac:dyDescent="0.2">
      <c r="A1384" s="1" t="s">
        <v>1146</v>
      </c>
      <c r="B1384" s="1" t="s">
        <v>1146</v>
      </c>
      <c r="D1384">
        <v>1</v>
      </c>
      <c r="H1384" s="8">
        <f>IFERROR(IF(SEARCH(_xlfn.UNICHAR(64335),data[[#This Row],[huntington_115_gt]])&gt;0,1,0),0)</f>
        <v>0</v>
      </c>
      <c r="I1384">
        <f>LEN(data[[#This Row],[control]])</f>
        <v>6</v>
      </c>
      <c r="J1384">
        <f>IF(data[[#This Row],[calc_ocr]]=data[[#This Row],[control]],0,1)</f>
        <v>0</v>
      </c>
      <c r="K1384" t="s">
        <v>1146</v>
      </c>
      <c r="L1384" t="s">
        <v>1146</v>
      </c>
      <c r="M1384">
        <v>1</v>
      </c>
      <c r="R1384">
        <v>213</v>
      </c>
      <c r="S1384">
        <v>146</v>
      </c>
      <c r="T1384">
        <f>SUM(data[[#This Row],[heb]:[other]])</f>
        <v>1</v>
      </c>
    </row>
    <row r="1385" spans="1:22" x14ac:dyDescent="0.2">
      <c r="A1385" s="1" t="s">
        <v>1147</v>
      </c>
      <c r="B1385" s="1" t="s">
        <v>1147</v>
      </c>
      <c r="D1385">
        <v>1</v>
      </c>
      <c r="H1385" s="8">
        <f>IFERROR(IF(SEARCH(_xlfn.UNICHAR(64335),data[[#This Row],[huntington_115_gt]])&gt;0,1,0),0)</f>
        <v>0</v>
      </c>
      <c r="I1385">
        <f>LEN(data[[#This Row],[control]])</f>
        <v>3</v>
      </c>
      <c r="J1385">
        <f>IF(data[[#This Row],[calc_ocr]]=data[[#This Row],[control]],0,1)</f>
        <v>0</v>
      </c>
      <c r="K1385" t="s">
        <v>1147</v>
      </c>
      <c r="L1385" t="s">
        <v>1147</v>
      </c>
      <c r="M1385">
        <v>1</v>
      </c>
      <c r="R1385">
        <v>213</v>
      </c>
      <c r="S1385">
        <v>147</v>
      </c>
      <c r="T1385">
        <f>SUM(data[[#This Row],[heb]:[other]])</f>
        <v>1</v>
      </c>
    </row>
    <row r="1386" spans="1:22" x14ac:dyDescent="0.2">
      <c r="A1386" s="1" t="s">
        <v>1148</v>
      </c>
      <c r="B1386" s="1" t="s">
        <v>1148</v>
      </c>
      <c r="D1386">
        <v>1</v>
      </c>
      <c r="H1386" s="8">
        <f>IFERROR(IF(SEARCH(_xlfn.UNICHAR(64335),data[[#This Row],[huntington_115_gt]])&gt;0,1,0),0)</f>
        <v>0</v>
      </c>
      <c r="I1386">
        <f>LEN(data[[#This Row],[control]])</f>
        <v>5</v>
      </c>
      <c r="J1386">
        <f>IF(data[[#This Row],[calc_ocr]]=data[[#This Row],[control]],0,1)</f>
        <v>0</v>
      </c>
      <c r="K1386" t="s">
        <v>1148</v>
      </c>
      <c r="L1386" t="s">
        <v>1148</v>
      </c>
      <c r="M1386">
        <v>1</v>
      </c>
      <c r="R1386">
        <v>213</v>
      </c>
      <c r="S1386">
        <v>148</v>
      </c>
      <c r="T1386">
        <f>SUM(data[[#This Row],[heb]:[other]])</f>
        <v>1</v>
      </c>
    </row>
    <row r="1387" spans="1:22" x14ac:dyDescent="0.2">
      <c r="A1387" s="1" t="s">
        <v>1149</v>
      </c>
      <c r="B1387" s="1" t="s">
        <v>1149</v>
      </c>
      <c r="D1387">
        <v>1</v>
      </c>
      <c r="H1387" s="8">
        <f>IFERROR(IF(SEARCH(_xlfn.UNICHAR(64335),data[[#This Row],[huntington_115_gt]])&gt;0,1,0),0)</f>
        <v>0</v>
      </c>
      <c r="I1387">
        <f>LEN(data[[#This Row],[control]])</f>
        <v>6</v>
      </c>
      <c r="J1387">
        <f>IF(data[[#This Row],[calc_ocr]]=data[[#This Row],[control]],0,1)</f>
        <v>0</v>
      </c>
      <c r="K1387" t="s">
        <v>1149</v>
      </c>
      <c r="L1387" t="s">
        <v>1149</v>
      </c>
      <c r="M1387">
        <v>1</v>
      </c>
      <c r="R1387">
        <v>213</v>
      </c>
      <c r="S1387">
        <v>149</v>
      </c>
      <c r="T1387">
        <f>SUM(data[[#This Row],[heb]:[other]])</f>
        <v>1</v>
      </c>
    </row>
    <row r="1388" spans="1:22" x14ac:dyDescent="0.2">
      <c r="A1388" s="1" t="s">
        <v>1125</v>
      </c>
      <c r="B1388" s="4" t="s">
        <v>1150</v>
      </c>
      <c r="C1388" s="5" t="s">
        <v>15</v>
      </c>
      <c r="D1388">
        <v>1</v>
      </c>
      <c r="H1388" s="8">
        <f>IFERROR(IF(SEARCH(_xlfn.UNICHAR(64335),data[[#This Row],[huntington_115_gt]])&gt;0,1,0),0)</f>
        <v>0</v>
      </c>
      <c r="I1388">
        <f>LEN(data[[#This Row],[control]])</f>
        <v>2</v>
      </c>
      <c r="J1388">
        <f>IF(data[[#This Row],[calc_ocr]]=data[[#This Row],[control]],0,1)</f>
        <v>1</v>
      </c>
      <c r="K1388" t="s">
        <v>1150</v>
      </c>
      <c r="L1388" t="s">
        <v>1125</v>
      </c>
      <c r="M1388">
        <v>1</v>
      </c>
      <c r="N1388">
        <v>1</v>
      </c>
      <c r="O1388" s="27" t="s">
        <v>1485</v>
      </c>
      <c r="P1388" t="s">
        <v>1481</v>
      </c>
      <c r="Q1388" t="s">
        <v>1499</v>
      </c>
      <c r="R1388">
        <v>213</v>
      </c>
      <c r="S1388">
        <v>150</v>
      </c>
      <c r="T1388">
        <f>SUM(data[[#This Row],[heb]:[other]])</f>
        <v>1</v>
      </c>
      <c r="V1388" s="27" t="s">
        <v>1773</v>
      </c>
    </row>
    <row r="1389" spans="1:22" x14ac:dyDescent="0.2">
      <c r="A1389" s="1" t="s">
        <v>1116</v>
      </c>
      <c r="B1389" s="1" t="s">
        <v>1116</v>
      </c>
      <c r="D1389">
        <v>1</v>
      </c>
      <c r="H1389" s="8">
        <f>IFERROR(IF(SEARCH(_xlfn.UNICHAR(64335),data[[#This Row],[huntington_115_gt]])&gt;0,1,0),0)</f>
        <v>0</v>
      </c>
      <c r="I1389">
        <f>LEN(data[[#This Row],[control]])</f>
        <v>5</v>
      </c>
      <c r="J1389">
        <f>IF(data[[#This Row],[calc_ocr]]=data[[#This Row],[control]],0,1)</f>
        <v>0</v>
      </c>
      <c r="K1389" t="s">
        <v>1116</v>
      </c>
      <c r="L1389" t="s">
        <v>1116</v>
      </c>
      <c r="M1389">
        <v>1</v>
      </c>
      <c r="R1389">
        <v>213</v>
      </c>
      <c r="S1389">
        <v>151</v>
      </c>
      <c r="T1389">
        <f>SUM(data[[#This Row],[heb]:[other]])</f>
        <v>1</v>
      </c>
    </row>
    <row r="1390" spans="1:22" x14ac:dyDescent="0.2">
      <c r="A1390" s="1" t="s">
        <v>1151</v>
      </c>
      <c r="B1390" s="1" t="s">
        <v>1151</v>
      </c>
      <c r="D1390">
        <v>1</v>
      </c>
      <c r="H1390" s="8">
        <f>IFERROR(IF(SEARCH(_xlfn.UNICHAR(64335),data[[#This Row],[huntington_115_gt]])&gt;0,1,0),0)</f>
        <v>0</v>
      </c>
      <c r="I1390">
        <f>LEN(data[[#This Row],[control]])</f>
        <v>4</v>
      </c>
      <c r="J1390">
        <f>IF(data[[#This Row],[calc_ocr]]=data[[#This Row],[control]],0,1)</f>
        <v>0</v>
      </c>
      <c r="K1390" t="s">
        <v>1151</v>
      </c>
      <c r="L1390" t="s">
        <v>1151</v>
      </c>
      <c r="M1390">
        <v>1</v>
      </c>
      <c r="R1390">
        <v>213</v>
      </c>
      <c r="S1390">
        <v>152</v>
      </c>
      <c r="T1390">
        <f>SUM(data[[#This Row],[heb]:[other]])</f>
        <v>1</v>
      </c>
    </row>
    <row r="1391" spans="1:22" x14ac:dyDescent="0.2">
      <c r="A1391" s="1" t="s">
        <v>1152</v>
      </c>
      <c r="B1391" s="1" t="s">
        <v>1152</v>
      </c>
      <c r="D1391">
        <v>1</v>
      </c>
      <c r="H1391" s="8">
        <f>IFERROR(IF(SEARCH(_xlfn.UNICHAR(64335),data[[#This Row],[huntington_115_gt]])&gt;0,1,0),0)</f>
        <v>0</v>
      </c>
      <c r="I1391">
        <f>LEN(data[[#This Row],[control]])</f>
        <v>5</v>
      </c>
      <c r="J1391">
        <f>IF(data[[#This Row],[calc_ocr]]=data[[#This Row],[control]],0,1)</f>
        <v>0</v>
      </c>
      <c r="K1391" t="s">
        <v>1152</v>
      </c>
      <c r="L1391" t="s">
        <v>1152</v>
      </c>
      <c r="M1391">
        <v>1</v>
      </c>
      <c r="R1391">
        <v>213</v>
      </c>
      <c r="S1391">
        <v>153</v>
      </c>
      <c r="T1391">
        <f>SUM(data[[#This Row],[heb]:[other]])</f>
        <v>1</v>
      </c>
    </row>
    <row r="1392" spans="1:22" ht="25.5" x14ac:dyDescent="0.2">
      <c r="A1392" s="1" t="s">
        <v>1153</v>
      </c>
      <c r="B1392" s="4" t="s">
        <v>1154</v>
      </c>
      <c r="C1392" s="5" t="s">
        <v>15</v>
      </c>
      <c r="D1392">
        <v>1</v>
      </c>
      <c r="H1392" s="8">
        <f>IFERROR(IF(SEARCH(_xlfn.UNICHAR(64335),data[[#This Row],[huntington_115_gt]])&gt;0,1,0),0)</f>
        <v>0</v>
      </c>
      <c r="I1392">
        <f>LEN(data[[#This Row],[control]])</f>
        <v>5</v>
      </c>
      <c r="J1392">
        <f>IF(data[[#This Row],[calc_ocr]]=data[[#This Row],[control]],0,1)</f>
        <v>1</v>
      </c>
      <c r="K1392" t="s">
        <v>1154</v>
      </c>
      <c r="L1392" t="s">
        <v>1153</v>
      </c>
      <c r="M1392">
        <v>1</v>
      </c>
      <c r="N1392">
        <v>1</v>
      </c>
      <c r="O1392" s="27" t="s">
        <v>1485</v>
      </c>
      <c r="P1392" t="s">
        <v>1481</v>
      </c>
      <c r="Q1392" t="s">
        <v>1489</v>
      </c>
      <c r="R1392">
        <v>213</v>
      </c>
      <c r="S1392">
        <v>154</v>
      </c>
      <c r="T1392">
        <f>SUM(data[[#This Row],[heb]:[other]])</f>
        <v>1</v>
      </c>
      <c r="V1392" s="27" t="s">
        <v>1774</v>
      </c>
    </row>
    <row r="1393" spans="1:20" x14ac:dyDescent="0.2">
      <c r="A1393" s="1" t="s">
        <v>293</v>
      </c>
      <c r="B1393" s="1" t="s">
        <v>293</v>
      </c>
      <c r="D1393">
        <v>1</v>
      </c>
      <c r="H1393" s="8">
        <f>IFERROR(IF(SEARCH(_xlfn.UNICHAR(64335),data[[#This Row],[huntington_115_gt]])&gt;0,1,0),0)</f>
        <v>1</v>
      </c>
      <c r="I1393">
        <f>LEN(data[[#This Row],[control]])</f>
        <v>4</v>
      </c>
      <c r="J1393">
        <f>IF(data[[#This Row],[calc_ocr]]=data[[#This Row],[control]],0,1)</f>
        <v>0</v>
      </c>
      <c r="K1393" t="s">
        <v>293</v>
      </c>
      <c r="L1393" t="s">
        <v>293</v>
      </c>
      <c r="M1393">
        <v>1</v>
      </c>
      <c r="R1393">
        <v>213</v>
      </c>
      <c r="S1393">
        <v>155</v>
      </c>
      <c r="T1393">
        <f>SUM(data[[#This Row],[heb]:[other]])</f>
        <v>1</v>
      </c>
    </row>
    <row r="1394" spans="1:20" x14ac:dyDescent="0.2">
      <c r="A1394" s="1" t="s">
        <v>1155</v>
      </c>
      <c r="B1394" s="1" t="s">
        <v>1155</v>
      </c>
      <c r="D1394">
        <v>1</v>
      </c>
      <c r="H1394" s="8">
        <f>IFERROR(IF(SEARCH(_xlfn.UNICHAR(64335),data[[#This Row],[huntington_115_gt]])&gt;0,1,0),0)</f>
        <v>0</v>
      </c>
      <c r="I1394">
        <f>LEN(data[[#This Row],[control]])</f>
        <v>6</v>
      </c>
      <c r="J1394">
        <v>0</v>
      </c>
      <c r="K1394" t="s">
        <v>1155</v>
      </c>
      <c r="L1394" t="s">
        <v>1155</v>
      </c>
      <c r="M1394">
        <v>1</v>
      </c>
      <c r="R1394">
        <v>213</v>
      </c>
      <c r="S1394">
        <v>156</v>
      </c>
      <c r="T1394">
        <f>SUM(data[[#This Row],[heb]:[other]])</f>
        <v>1</v>
      </c>
    </row>
    <row r="1395" spans="1:20" x14ac:dyDescent="0.2">
      <c r="A1395" s="1" t="s">
        <v>1156</v>
      </c>
      <c r="B1395" s="1" t="s">
        <v>1156</v>
      </c>
      <c r="D1395">
        <v>1</v>
      </c>
      <c r="H1395" s="8">
        <f>IFERROR(IF(SEARCH(_xlfn.UNICHAR(64335),data[[#This Row],[huntington_115_gt]])&gt;0,1,0),0)</f>
        <v>0</v>
      </c>
      <c r="I1395">
        <f>LEN(data[[#This Row],[control]])</f>
        <v>3</v>
      </c>
      <c r="J1395">
        <f>IF(data[[#This Row],[calc_ocr]]=data[[#This Row],[control]],0,1)</f>
        <v>0</v>
      </c>
      <c r="K1395" t="s">
        <v>1156</v>
      </c>
      <c r="L1395" t="s">
        <v>1156</v>
      </c>
      <c r="M1395">
        <v>1</v>
      </c>
      <c r="R1395">
        <v>213</v>
      </c>
      <c r="S1395">
        <v>157</v>
      </c>
      <c r="T1395">
        <f>SUM(data[[#This Row],[heb]:[other]])</f>
        <v>1</v>
      </c>
    </row>
    <row r="1396" spans="1:20" x14ac:dyDescent="0.2">
      <c r="A1396" s="1" t="s">
        <v>1157</v>
      </c>
      <c r="B1396" s="1" t="s">
        <v>1157</v>
      </c>
      <c r="D1396">
        <v>1</v>
      </c>
      <c r="H1396" s="8">
        <f>IFERROR(IF(SEARCH(_xlfn.UNICHAR(64335),data[[#This Row],[huntington_115_gt]])&gt;0,1,0),0)</f>
        <v>0</v>
      </c>
      <c r="I1396">
        <f>LEN(data[[#This Row],[control]])</f>
        <v>5</v>
      </c>
      <c r="J1396">
        <f>IF(data[[#This Row],[calc_ocr]]=data[[#This Row],[control]],0,1)</f>
        <v>0</v>
      </c>
      <c r="K1396" t="s">
        <v>1157</v>
      </c>
      <c r="L1396" t="s">
        <v>1157</v>
      </c>
      <c r="M1396">
        <v>1</v>
      </c>
      <c r="R1396">
        <v>213</v>
      </c>
      <c r="S1396">
        <v>158</v>
      </c>
      <c r="T1396">
        <f>SUM(data[[#This Row],[heb]:[other]])</f>
        <v>1</v>
      </c>
    </row>
    <row r="1397" spans="1:20" x14ac:dyDescent="0.2">
      <c r="A1397" s="1" t="s">
        <v>1158</v>
      </c>
      <c r="B1397" s="1" t="s">
        <v>1158</v>
      </c>
      <c r="D1397">
        <v>1</v>
      </c>
      <c r="H1397" s="8">
        <f>IFERROR(IF(SEARCH(_xlfn.UNICHAR(64335),data[[#This Row],[huntington_115_gt]])&gt;0,1,0),0)</f>
        <v>0</v>
      </c>
      <c r="I1397">
        <f>LEN(data[[#This Row],[control]])</f>
        <v>2</v>
      </c>
      <c r="J1397">
        <f>IF(data[[#This Row],[calc_ocr]]=data[[#This Row],[control]],0,1)</f>
        <v>0</v>
      </c>
      <c r="K1397" t="s">
        <v>1158</v>
      </c>
      <c r="L1397" t="s">
        <v>1158</v>
      </c>
      <c r="M1397">
        <v>1</v>
      </c>
      <c r="R1397">
        <v>213</v>
      </c>
      <c r="S1397">
        <v>159</v>
      </c>
      <c r="T1397">
        <f>SUM(data[[#This Row],[heb]:[other]])</f>
        <v>1</v>
      </c>
    </row>
    <row r="1398" spans="1:20" x14ac:dyDescent="0.2">
      <c r="A1398" s="1" t="s">
        <v>1159</v>
      </c>
      <c r="B1398" s="1" t="s">
        <v>1159</v>
      </c>
      <c r="D1398">
        <v>1</v>
      </c>
      <c r="H1398" s="8">
        <f>IFERROR(IF(SEARCH(_xlfn.UNICHAR(64335),data[[#This Row],[huntington_115_gt]])&gt;0,1,0),0)</f>
        <v>0</v>
      </c>
      <c r="I1398">
        <f>LEN(data[[#This Row],[control]])</f>
        <v>5</v>
      </c>
      <c r="J1398">
        <f>IF(data[[#This Row],[calc_ocr]]=data[[#This Row],[control]],0,1)</f>
        <v>0</v>
      </c>
      <c r="K1398" t="s">
        <v>1159</v>
      </c>
      <c r="L1398" t="s">
        <v>1159</v>
      </c>
      <c r="M1398">
        <v>1</v>
      </c>
      <c r="R1398">
        <v>213</v>
      </c>
      <c r="S1398">
        <v>160</v>
      </c>
      <c r="T1398">
        <f>SUM(data[[#This Row],[heb]:[other]])</f>
        <v>1</v>
      </c>
    </row>
    <row r="1399" spans="1:20" x14ac:dyDescent="0.2">
      <c r="A1399" s="1" t="s">
        <v>1160</v>
      </c>
      <c r="B1399" s="1" t="s">
        <v>1160</v>
      </c>
      <c r="F1399">
        <v>1</v>
      </c>
      <c r="H1399" s="8">
        <f>IFERROR(IF(SEARCH(_xlfn.UNICHAR(64335),data[[#This Row],[huntington_115_gt]])&gt;0,1,0),0)</f>
        <v>0</v>
      </c>
      <c r="I1399">
        <f>LEN(data[[#This Row],[control]])</f>
        <v>3</v>
      </c>
      <c r="J1399">
        <f>IF(data[[#This Row],[calc_ocr]]=data[[#This Row],[control]],0,1)</f>
        <v>0</v>
      </c>
      <c r="K1399" t="s">
        <v>1160</v>
      </c>
      <c r="L1399" t="s">
        <v>1160</v>
      </c>
      <c r="M1399">
        <v>1</v>
      </c>
      <c r="R1399">
        <v>213</v>
      </c>
      <c r="S1399">
        <v>161</v>
      </c>
      <c r="T1399">
        <f>SUM(data[[#This Row],[heb]:[other]])</f>
        <v>1</v>
      </c>
    </row>
    <row r="1400" spans="1:20" x14ac:dyDescent="0.2">
      <c r="A1400" s="1" t="s">
        <v>1161</v>
      </c>
      <c r="B1400" s="1" t="s">
        <v>1161</v>
      </c>
      <c r="D1400">
        <v>1</v>
      </c>
      <c r="H1400" s="8">
        <f>IFERROR(IF(SEARCH(_xlfn.UNICHAR(64335),data[[#This Row],[huntington_115_gt]])&gt;0,1,0),0)</f>
        <v>0</v>
      </c>
      <c r="I1400">
        <f>LEN(data[[#This Row],[control]])</f>
        <v>4</v>
      </c>
      <c r="J1400">
        <f>IF(data[[#This Row],[calc_ocr]]=data[[#This Row],[control]],0,1)</f>
        <v>0</v>
      </c>
      <c r="K1400" t="s">
        <v>1161</v>
      </c>
      <c r="L1400" t="s">
        <v>1161</v>
      </c>
      <c r="M1400">
        <v>1</v>
      </c>
      <c r="R1400">
        <v>213</v>
      </c>
      <c r="S1400">
        <v>162</v>
      </c>
      <c r="T1400">
        <f>SUM(data[[#This Row],[heb]:[other]])</f>
        <v>1</v>
      </c>
    </row>
    <row r="1401" spans="1:20" x14ac:dyDescent="0.2">
      <c r="A1401" s="1" t="s">
        <v>1162</v>
      </c>
      <c r="B1401" s="1" t="s">
        <v>1162</v>
      </c>
      <c r="D1401">
        <v>1</v>
      </c>
      <c r="H1401" s="8">
        <f>IFERROR(IF(SEARCH(_xlfn.UNICHAR(64335),data[[#This Row],[huntington_115_gt]])&gt;0,1,0),0)</f>
        <v>0</v>
      </c>
      <c r="I1401">
        <f>LEN(data[[#This Row],[control]])</f>
        <v>5</v>
      </c>
      <c r="J1401">
        <f>IF(data[[#This Row],[calc_ocr]]=data[[#This Row],[control]],0,1)</f>
        <v>0</v>
      </c>
      <c r="K1401" t="s">
        <v>1162</v>
      </c>
      <c r="L1401" t="s">
        <v>1162</v>
      </c>
      <c r="M1401">
        <v>1</v>
      </c>
      <c r="R1401">
        <v>213</v>
      </c>
      <c r="S1401">
        <v>163</v>
      </c>
      <c r="T1401">
        <f>SUM(data[[#This Row],[heb]:[other]])</f>
        <v>1</v>
      </c>
    </row>
    <row r="1402" spans="1:20" x14ac:dyDescent="0.2">
      <c r="A1402" s="1" t="s">
        <v>333</v>
      </c>
      <c r="B1402" s="1" t="s">
        <v>333</v>
      </c>
      <c r="D1402">
        <v>1</v>
      </c>
      <c r="H1402" s="8">
        <f>IFERROR(IF(SEARCH(_xlfn.UNICHAR(64335),data[[#This Row],[huntington_115_gt]])&gt;0,1,0),0)</f>
        <v>0</v>
      </c>
      <c r="I1402">
        <f>LEN(data[[#This Row],[control]])</f>
        <v>2</v>
      </c>
      <c r="J1402">
        <f>IF(data[[#This Row],[calc_ocr]]=data[[#This Row],[control]],0,1)</f>
        <v>0</v>
      </c>
      <c r="K1402" t="s">
        <v>333</v>
      </c>
      <c r="L1402" t="s">
        <v>333</v>
      </c>
      <c r="M1402">
        <v>1</v>
      </c>
      <c r="R1402">
        <v>213</v>
      </c>
      <c r="S1402">
        <v>164</v>
      </c>
      <c r="T1402">
        <f>SUM(data[[#This Row],[heb]:[other]])</f>
        <v>1</v>
      </c>
    </row>
    <row r="1403" spans="1:20" x14ac:dyDescent="0.2">
      <c r="A1403" s="1" t="s">
        <v>1163</v>
      </c>
      <c r="B1403" s="1" t="s">
        <v>1163</v>
      </c>
      <c r="D1403">
        <v>1</v>
      </c>
      <c r="H1403" s="8">
        <f>IFERROR(IF(SEARCH(_xlfn.UNICHAR(64335),data[[#This Row],[huntington_115_gt]])&gt;0,1,0),0)</f>
        <v>0</v>
      </c>
      <c r="I1403">
        <f>LEN(data[[#This Row],[control]])</f>
        <v>6</v>
      </c>
      <c r="J1403">
        <f>IF(data[[#This Row],[calc_ocr]]=data[[#This Row],[control]],0,1)</f>
        <v>0</v>
      </c>
      <c r="K1403" t="s">
        <v>1163</v>
      </c>
      <c r="L1403" t="s">
        <v>1163</v>
      </c>
      <c r="M1403">
        <v>1</v>
      </c>
      <c r="R1403">
        <v>213</v>
      </c>
      <c r="S1403">
        <v>165</v>
      </c>
      <c r="T1403">
        <f>SUM(data[[#This Row],[heb]:[other]])</f>
        <v>1</v>
      </c>
    </row>
    <row r="1404" spans="1:20" x14ac:dyDescent="0.2">
      <c r="A1404" s="1" t="s">
        <v>327</v>
      </c>
      <c r="B1404" s="1" t="s">
        <v>327</v>
      </c>
      <c r="E1404">
        <v>1</v>
      </c>
      <c r="H1404" s="8">
        <f>IFERROR(IF(SEARCH(_xlfn.UNICHAR(64335),data[[#This Row],[huntington_115_gt]])&gt;0,1,0),0)</f>
        <v>1</v>
      </c>
      <c r="I1404">
        <f>LEN(data[[#This Row],[control]])</f>
        <v>3</v>
      </c>
      <c r="J1404">
        <f>IF(data[[#This Row],[calc_ocr]]=data[[#This Row],[control]],0,1)</f>
        <v>0</v>
      </c>
      <c r="K1404" t="s">
        <v>327</v>
      </c>
      <c r="L1404" t="s">
        <v>327</v>
      </c>
      <c r="M1404">
        <v>1</v>
      </c>
      <c r="R1404">
        <v>213</v>
      </c>
      <c r="S1404">
        <v>166</v>
      </c>
      <c r="T1404">
        <f>SUM(data[[#This Row],[heb]:[other]])</f>
        <v>1</v>
      </c>
    </row>
    <row r="1405" spans="1:20" x14ac:dyDescent="0.2">
      <c r="A1405" s="1" t="s">
        <v>1164</v>
      </c>
      <c r="B1405" s="4" t="s">
        <v>1165</v>
      </c>
      <c r="C1405" s="6" t="s">
        <v>49</v>
      </c>
      <c r="E1405">
        <v>1</v>
      </c>
      <c r="H1405" s="8">
        <f>IFERROR(IF(SEARCH(_xlfn.UNICHAR(64335),data[[#This Row],[huntington_115_gt]])&gt;0,1,0),0)</f>
        <v>0</v>
      </c>
      <c r="I1405">
        <f>LEN(data[[#This Row],[control]])</f>
        <v>5</v>
      </c>
      <c r="J1405">
        <v>0</v>
      </c>
      <c r="K1405" t="s">
        <v>1165</v>
      </c>
      <c r="L1405" t="s">
        <v>1164</v>
      </c>
      <c r="M1405">
        <v>1</v>
      </c>
      <c r="Q1405" t="s">
        <v>1775</v>
      </c>
      <c r="R1405">
        <v>213</v>
      </c>
      <c r="S1405">
        <v>167</v>
      </c>
      <c r="T1405">
        <f>SUM(data[[#This Row],[heb]:[other]])</f>
        <v>1</v>
      </c>
    </row>
    <row r="1406" spans="1:20" x14ac:dyDescent="0.2">
      <c r="A1406" s="1" t="s">
        <v>1166</v>
      </c>
      <c r="B1406" s="1" t="s">
        <v>1166</v>
      </c>
      <c r="F1406">
        <v>1</v>
      </c>
      <c r="H1406" s="8">
        <f>IFERROR(IF(SEARCH(_xlfn.UNICHAR(64335),data[[#This Row],[huntington_115_gt]])&gt;0,1,0),0)</f>
        <v>0</v>
      </c>
      <c r="I1406">
        <f>LEN(data[[#This Row],[control]])</f>
        <v>5</v>
      </c>
      <c r="J1406">
        <f>IF(data[[#This Row],[calc_ocr]]=data[[#This Row],[control]],0,1)</f>
        <v>0</v>
      </c>
      <c r="K1406" t="s">
        <v>1166</v>
      </c>
      <c r="L1406" t="s">
        <v>1166</v>
      </c>
      <c r="M1406">
        <v>1</v>
      </c>
      <c r="R1406">
        <v>213</v>
      </c>
      <c r="S1406">
        <v>168</v>
      </c>
      <c r="T1406">
        <f>SUM(data[[#This Row],[heb]:[other]])</f>
        <v>1</v>
      </c>
    </row>
    <row r="1407" spans="1:20" x14ac:dyDescent="0.2">
      <c r="A1407" s="1" t="s">
        <v>1167</v>
      </c>
      <c r="B1407" s="1" t="s">
        <v>1167</v>
      </c>
      <c r="D1407">
        <v>1</v>
      </c>
      <c r="H1407" s="8">
        <f>IFERROR(IF(SEARCH(_xlfn.UNICHAR(64335),data[[#This Row],[huntington_115_gt]])&gt;0,1,0),0)</f>
        <v>0</v>
      </c>
      <c r="I1407">
        <f>LEN(data[[#This Row],[control]])</f>
        <v>4</v>
      </c>
      <c r="J1407">
        <f>IF(data[[#This Row],[calc_ocr]]=data[[#This Row],[control]],0,1)</f>
        <v>0</v>
      </c>
      <c r="K1407" t="s">
        <v>1167</v>
      </c>
      <c r="L1407" t="s">
        <v>1167</v>
      </c>
      <c r="M1407">
        <v>1</v>
      </c>
      <c r="R1407">
        <v>213</v>
      </c>
      <c r="S1407">
        <v>169</v>
      </c>
      <c r="T1407">
        <f>SUM(data[[#This Row],[heb]:[other]])</f>
        <v>1</v>
      </c>
    </row>
    <row r="1408" spans="1:20" x14ac:dyDescent="0.2">
      <c r="A1408" s="1" t="s">
        <v>1168</v>
      </c>
      <c r="B1408" s="1" t="s">
        <v>1168</v>
      </c>
      <c r="D1408">
        <v>1</v>
      </c>
      <c r="H1408" s="8">
        <f>IFERROR(IF(SEARCH(_xlfn.UNICHAR(64335),data[[#This Row],[huntington_115_gt]])&gt;0,1,0),0)</f>
        <v>0</v>
      </c>
      <c r="I1408">
        <f>LEN(data[[#This Row],[control]])</f>
        <v>5</v>
      </c>
      <c r="J1408">
        <f>IF(data[[#This Row],[calc_ocr]]=data[[#This Row],[control]],0,1)</f>
        <v>0</v>
      </c>
      <c r="K1408" t="s">
        <v>1168</v>
      </c>
      <c r="L1408" t="s">
        <v>1168</v>
      </c>
      <c r="M1408">
        <v>1</v>
      </c>
      <c r="R1408">
        <v>213</v>
      </c>
      <c r="S1408">
        <v>170</v>
      </c>
      <c r="T1408">
        <f>SUM(data[[#This Row],[heb]:[other]])</f>
        <v>1</v>
      </c>
    </row>
    <row r="1409" spans="1:22" x14ac:dyDescent="0.2">
      <c r="A1409" s="1" t="s">
        <v>1169</v>
      </c>
      <c r="B1409" s="1" t="s">
        <v>1169</v>
      </c>
      <c r="D1409">
        <v>1</v>
      </c>
      <c r="H1409" s="8">
        <f>IFERROR(IF(SEARCH(_xlfn.UNICHAR(64335),data[[#This Row],[huntington_115_gt]])&gt;0,1,0),0)</f>
        <v>0</v>
      </c>
      <c r="I1409">
        <f>LEN(data[[#This Row],[control]])</f>
        <v>5</v>
      </c>
      <c r="J1409">
        <f>IF(data[[#This Row],[calc_ocr]]=data[[#This Row],[control]],0,1)</f>
        <v>0</v>
      </c>
      <c r="K1409" t="s">
        <v>1169</v>
      </c>
      <c r="L1409" t="s">
        <v>1169</v>
      </c>
      <c r="M1409">
        <v>1</v>
      </c>
      <c r="R1409">
        <v>213</v>
      </c>
      <c r="S1409">
        <v>171</v>
      </c>
      <c r="T1409">
        <f>SUM(data[[#This Row],[heb]:[other]])</f>
        <v>1</v>
      </c>
    </row>
    <row r="1410" spans="1:22" x14ac:dyDescent="0.2">
      <c r="A1410" s="1" t="s">
        <v>1170</v>
      </c>
      <c r="B1410" s="1" t="s">
        <v>1170</v>
      </c>
      <c r="F1410">
        <v>1</v>
      </c>
      <c r="H1410" s="8">
        <f>IFERROR(IF(SEARCH(_xlfn.UNICHAR(64335),data[[#This Row],[huntington_115_gt]])&gt;0,1,0),0)</f>
        <v>0</v>
      </c>
      <c r="I1410">
        <f>LEN(data[[#This Row],[control]])</f>
        <v>5</v>
      </c>
      <c r="J1410">
        <f>IF(data[[#This Row],[calc_ocr]]=data[[#This Row],[control]],0,1)</f>
        <v>0</v>
      </c>
      <c r="K1410" t="s">
        <v>1170</v>
      </c>
      <c r="L1410" t="s">
        <v>1170</v>
      </c>
      <c r="M1410">
        <v>1</v>
      </c>
      <c r="R1410">
        <v>213</v>
      </c>
      <c r="S1410">
        <v>172</v>
      </c>
      <c r="T1410">
        <f>SUM(data[[#This Row],[heb]:[other]])</f>
        <v>1</v>
      </c>
    </row>
    <row r="1411" spans="1:22" x14ac:dyDescent="0.2">
      <c r="A1411" s="1" t="s">
        <v>1171</v>
      </c>
      <c r="B1411" s="4" t="s">
        <v>1172</v>
      </c>
      <c r="C1411" s="5" t="s">
        <v>15</v>
      </c>
      <c r="D1411">
        <v>1</v>
      </c>
      <c r="H1411" s="8">
        <f>IFERROR(IF(SEARCH(_xlfn.UNICHAR(64335),data[[#This Row],[huntington_115_gt]])&gt;0,1,0),0)</f>
        <v>0</v>
      </c>
      <c r="I1411">
        <f>LEN(data[[#This Row],[control]])</f>
        <v>4</v>
      </c>
      <c r="J1411">
        <f>IF(data[[#This Row],[calc_ocr]]=data[[#This Row],[control]],0,1)</f>
        <v>1</v>
      </c>
      <c r="K1411" t="s">
        <v>1172</v>
      </c>
      <c r="L1411" t="s">
        <v>1171</v>
      </c>
      <c r="M1411">
        <v>1</v>
      </c>
      <c r="N1411">
        <v>1</v>
      </c>
      <c r="O1411" s="27" t="s">
        <v>1485</v>
      </c>
      <c r="P1411" t="s">
        <v>1481</v>
      </c>
      <c r="Q1411" t="s">
        <v>1499</v>
      </c>
      <c r="R1411">
        <v>213</v>
      </c>
      <c r="S1411">
        <v>173</v>
      </c>
      <c r="T1411">
        <f>SUM(data[[#This Row],[heb]:[other]])</f>
        <v>1</v>
      </c>
      <c r="V1411" s="27" t="s">
        <v>1773</v>
      </c>
    </row>
    <row r="1412" spans="1:22" x14ac:dyDescent="0.2">
      <c r="A1412" s="1" t="s">
        <v>1173</v>
      </c>
      <c r="B1412" s="1" t="s">
        <v>1173</v>
      </c>
      <c r="D1412">
        <v>1</v>
      </c>
      <c r="H1412" s="8">
        <f>IFERROR(IF(SEARCH(_xlfn.UNICHAR(64335),data[[#This Row],[huntington_115_gt]])&gt;0,1,0),0)</f>
        <v>0</v>
      </c>
      <c r="I1412">
        <f>LEN(data[[#This Row],[control]])</f>
        <v>4</v>
      </c>
      <c r="J1412">
        <f>IF(data[[#This Row],[calc_ocr]]=data[[#This Row],[control]],0,1)</f>
        <v>0</v>
      </c>
      <c r="K1412" t="s">
        <v>1173</v>
      </c>
      <c r="L1412" t="s">
        <v>1173</v>
      </c>
      <c r="M1412">
        <v>1</v>
      </c>
      <c r="R1412">
        <v>213</v>
      </c>
      <c r="S1412">
        <v>174</v>
      </c>
      <c r="T1412">
        <f>SUM(data[[#This Row],[heb]:[other]])</f>
        <v>1</v>
      </c>
    </row>
    <row r="1413" spans="1:22" x14ac:dyDescent="0.2">
      <c r="A1413" s="1" t="s">
        <v>404</v>
      </c>
      <c r="B1413" s="1" t="s">
        <v>404</v>
      </c>
      <c r="F1413">
        <v>1</v>
      </c>
      <c r="H1413" s="8">
        <f>IFERROR(IF(SEARCH(_xlfn.UNICHAR(64335),data[[#This Row],[huntington_115_gt]])&gt;0,1,0),0)</f>
        <v>0</v>
      </c>
      <c r="I1413">
        <f>LEN(data[[#This Row],[control]])</f>
        <v>3</v>
      </c>
      <c r="J1413">
        <f>IF(data[[#This Row],[calc_ocr]]=data[[#This Row],[control]],0,1)</f>
        <v>0</v>
      </c>
      <c r="K1413" t="s">
        <v>404</v>
      </c>
      <c r="L1413" t="s">
        <v>404</v>
      </c>
      <c r="M1413">
        <v>1</v>
      </c>
      <c r="R1413">
        <v>213</v>
      </c>
      <c r="S1413">
        <v>175</v>
      </c>
      <c r="T1413">
        <f>SUM(data[[#This Row],[heb]:[other]])</f>
        <v>1</v>
      </c>
    </row>
    <row r="1414" spans="1:22" x14ac:dyDescent="0.2">
      <c r="A1414" s="1" t="s">
        <v>1174</v>
      </c>
      <c r="B1414" s="1" t="s">
        <v>1174</v>
      </c>
      <c r="D1414">
        <v>1</v>
      </c>
      <c r="H1414" s="8">
        <f>IFERROR(IF(SEARCH(_xlfn.UNICHAR(64335),data[[#This Row],[huntington_115_gt]])&gt;0,1,0),0)</f>
        <v>0</v>
      </c>
      <c r="I1414">
        <f>LEN(data[[#This Row],[control]])</f>
        <v>5</v>
      </c>
      <c r="J1414">
        <f>IF(data[[#This Row],[calc_ocr]]=data[[#This Row],[control]],0,1)</f>
        <v>0</v>
      </c>
      <c r="K1414" t="s">
        <v>1174</v>
      </c>
      <c r="L1414" t="s">
        <v>1174</v>
      </c>
      <c r="M1414">
        <v>1</v>
      </c>
      <c r="R1414">
        <v>213</v>
      </c>
      <c r="S1414">
        <v>176</v>
      </c>
      <c r="T1414">
        <f>SUM(data[[#This Row],[heb]:[other]])</f>
        <v>1</v>
      </c>
    </row>
    <row r="1415" spans="1:22" x14ac:dyDescent="0.2">
      <c r="A1415" s="1" t="s">
        <v>54</v>
      </c>
      <c r="B1415" s="1" t="s">
        <v>54</v>
      </c>
      <c r="G1415">
        <v>1</v>
      </c>
      <c r="H1415" s="8">
        <f>IFERROR(IF(SEARCH(_xlfn.UNICHAR(64335),data[[#This Row],[huntington_115_gt]])&gt;0,1,0),0)</f>
        <v>0</v>
      </c>
      <c r="I1415">
        <f>LEN(data[[#This Row],[control]])</f>
        <v>4</v>
      </c>
      <c r="J1415">
        <f>IF(data[[#This Row],[calc_ocr]]=data[[#This Row],[control]],0,1)</f>
        <v>0</v>
      </c>
      <c r="K1415" t="s">
        <v>54</v>
      </c>
      <c r="L1415" t="s">
        <v>54</v>
      </c>
      <c r="M1415">
        <v>1</v>
      </c>
      <c r="R1415">
        <v>213</v>
      </c>
      <c r="S1415">
        <v>177</v>
      </c>
      <c r="T1415">
        <f>SUM(data[[#This Row],[heb]:[other]])</f>
        <v>1</v>
      </c>
    </row>
    <row r="1416" spans="1:22" x14ac:dyDescent="0.2">
      <c r="A1416" s="1" t="s">
        <v>1175</v>
      </c>
      <c r="B1416" s="1" t="s">
        <v>1175</v>
      </c>
      <c r="D1416">
        <v>1</v>
      </c>
      <c r="H1416" s="8">
        <f>IFERROR(IF(SEARCH(_xlfn.UNICHAR(64335),data[[#This Row],[huntington_115_gt]])&gt;0,1,0),0)</f>
        <v>0</v>
      </c>
      <c r="I1416">
        <f>LEN(data[[#This Row],[control]])</f>
        <v>5</v>
      </c>
      <c r="J1416">
        <f>IF(data[[#This Row],[calc_ocr]]=data[[#This Row],[control]],0,1)</f>
        <v>0</v>
      </c>
      <c r="K1416" t="s">
        <v>1175</v>
      </c>
      <c r="L1416" t="s">
        <v>1175</v>
      </c>
      <c r="M1416">
        <v>1</v>
      </c>
      <c r="R1416">
        <v>213</v>
      </c>
      <c r="S1416">
        <v>178</v>
      </c>
      <c r="T1416">
        <f>SUM(data[[#This Row],[heb]:[other]])</f>
        <v>1</v>
      </c>
    </row>
    <row r="1417" spans="1:22" x14ac:dyDescent="0.2">
      <c r="A1417" s="1" t="s">
        <v>1176</v>
      </c>
      <c r="B1417" s="1" t="s">
        <v>1176</v>
      </c>
      <c r="F1417">
        <v>1</v>
      </c>
      <c r="H1417" s="8">
        <f>IFERROR(IF(SEARCH(_xlfn.UNICHAR(64335),data[[#This Row],[huntington_115_gt]])&gt;0,1,0),0)</f>
        <v>0</v>
      </c>
      <c r="I1417">
        <f>LEN(data[[#This Row],[control]])</f>
        <v>4</v>
      </c>
      <c r="J1417">
        <f>IF(data[[#This Row],[calc_ocr]]=data[[#This Row],[control]],0,1)</f>
        <v>0</v>
      </c>
      <c r="K1417" t="s">
        <v>1176</v>
      </c>
      <c r="L1417" t="s">
        <v>1176</v>
      </c>
      <c r="M1417">
        <v>1</v>
      </c>
      <c r="R1417">
        <v>213</v>
      </c>
      <c r="S1417">
        <v>179</v>
      </c>
      <c r="T1417">
        <f>SUM(data[[#This Row],[heb]:[other]])</f>
        <v>1</v>
      </c>
    </row>
    <row r="1418" spans="1:22" x14ac:dyDescent="0.2">
      <c r="A1418" s="3" t="s">
        <v>1178</v>
      </c>
      <c r="B1418" s="4" t="s">
        <v>1177</v>
      </c>
      <c r="C1418" s="3" t="s">
        <v>34</v>
      </c>
      <c r="D1418">
        <v>1</v>
      </c>
      <c r="H1418" s="8">
        <f>IFERROR(IF(SEARCH(_xlfn.UNICHAR(64335),data[[#This Row],[huntington_115_gt]])&gt;0,1,0),0)</f>
        <v>0</v>
      </c>
      <c r="I1418">
        <f>LEN(data[[#This Row],[control]])</f>
        <v>4</v>
      </c>
      <c r="J1418">
        <f>IF(data[[#This Row],[calc_ocr]]=data[[#This Row],[control]],0,1)</f>
        <v>1</v>
      </c>
      <c r="K1418" t="s">
        <v>1177</v>
      </c>
      <c r="L1418" t="s">
        <v>1178</v>
      </c>
      <c r="M1418">
        <v>1</v>
      </c>
      <c r="N1418">
        <v>1</v>
      </c>
      <c r="O1418" s="27" t="s">
        <v>1485</v>
      </c>
      <c r="P1418" t="s">
        <v>1481</v>
      </c>
      <c r="Q1418" t="s">
        <v>1708</v>
      </c>
      <c r="R1418">
        <v>213</v>
      </c>
      <c r="S1418">
        <v>180</v>
      </c>
      <c r="T1418">
        <f>SUM(data[[#This Row],[heb]:[other]])</f>
        <v>1</v>
      </c>
    </row>
    <row r="1419" spans="1:22" x14ac:dyDescent="0.2">
      <c r="A1419" s="1" t="s">
        <v>48</v>
      </c>
      <c r="B1419" s="1" t="s">
        <v>48</v>
      </c>
      <c r="F1419">
        <v>1</v>
      </c>
      <c r="H1419" s="8">
        <f>IFERROR(IF(SEARCH(_xlfn.UNICHAR(64335),data[[#This Row],[huntington_115_gt]])&gt;0,1,0),0)</f>
        <v>0</v>
      </c>
      <c r="I1419">
        <f>LEN(data[[#This Row],[control]])</f>
        <v>2</v>
      </c>
      <c r="J1419">
        <f>IF(data[[#This Row],[calc_ocr]]=data[[#This Row],[control]],0,1)</f>
        <v>0</v>
      </c>
      <c r="K1419" t="s">
        <v>48</v>
      </c>
      <c r="L1419" t="s">
        <v>48</v>
      </c>
      <c r="M1419">
        <v>1</v>
      </c>
      <c r="R1419">
        <v>213</v>
      </c>
      <c r="S1419">
        <v>181</v>
      </c>
      <c r="T1419">
        <f>SUM(data[[#This Row],[heb]:[other]])</f>
        <v>1</v>
      </c>
    </row>
    <row r="1420" spans="1:22" x14ac:dyDescent="0.2">
      <c r="A1420" s="1" t="s">
        <v>164</v>
      </c>
      <c r="B1420" s="1" t="s">
        <v>164</v>
      </c>
      <c r="D1420">
        <v>1</v>
      </c>
      <c r="H1420" s="8">
        <f>IFERROR(IF(SEARCH(_xlfn.UNICHAR(64335),data[[#This Row],[huntington_115_gt]])&gt;0,1,0),0)</f>
        <v>0</v>
      </c>
      <c r="I1420">
        <f>LEN(data[[#This Row],[control]])</f>
        <v>2</v>
      </c>
      <c r="J1420">
        <f>IF(data[[#This Row],[calc_ocr]]=data[[#This Row],[control]],0,1)</f>
        <v>0</v>
      </c>
      <c r="K1420" t="s">
        <v>164</v>
      </c>
      <c r="L1420" t="s">
        <v>164</v>
      </c>
      <c r="M1420">
        <v>1</v>
      </c>
      <c r="R1420">
        <v>213</v>
      </c>
      <c r="S1420">
        <v>182</v>
      </c>
      <c r="T1420">
        <f>SUM(data[[#This Row],[heb]:[other]])</f>
        <v>1</v>
      </c>
    </row>
    <row r="1421" spans="1:22" x14ac:dyDescent="0.2">
      <c r="A1421" s="1" t="s">
        <v>121</v>
      </c>
      <c r="B1421" s="1" t="s">
        <v>121</v>
      </c>
      <c r="D1421">
        <v>1</v>
      </c>
      <c r="H1421" s="8">
        <f>IFERROR(IF(SEARCH(_xlfn.UNICHAR(64335),data[[#This Row],[huntington_115_gt]])&gt;0,1,0),0)</f>
        <v>0</v>
      </c>
      <c r="I1421">
        <f>LEN(data[[#This Row],[control]])</f>
        <v>4</v>
      </c>
      <c r="J1421">
        <f>IF(data[[#This Row],[calc_ocr]]=data[[#This Row],[control]],0,1)</f>
        <v>0</v>
      </c>
      <c r="K1421" t="s">
        <v>121</v>
      </c>
      <c r="L1421" t="s">
        <v>121</v>
      </c>
      <c r="M1421">
        <v>1</v>
      </c>
      <c r="R1421">
        <v>213</v>
      </c>
      <c r="S1421">
        <v>183</v>
      </c>
      <c r="T1421">
        <f>SUM(data[[#This Row],[heb]:[other]])</f>
        <v>1</v>
      </c>
    </row>
    <row r="1422" spans="1:22" x14ac:dyDescent="0.2">
      <c r="A1422" s="1" t="s">
        <v>1179</v>
      </c>
      <c r="B1422" s="1" t="s">
        <v>1179</v>
      </c>
      <c r="D1422">
        <v>1</v>
      </c>
      <c r="H1422" s="8">
        <f>IFERROR(IF(SEARCH(_xlfn.UNICHAR(64335),data[[#This Row],[huntington_115_gt]])&gt;0,1,0),0)</f>
        <v>0</v>
      </c>
      <c r="I1422">
        <f>LEN(data[[#This Row],[control]])</f>
        <v>5</v>
      </c>
      <c r="J1422">
        <f>IF(data[[#This Row],[calc_ocr]]=data[[#This Row],[control]],0,1)</f>
        <v>0</v>
      </c>
      <c r="K1422" t="s">
        <v>1179</v>
      </c>
      <c r="L1422" t="s">
        <v>1179</v>
      </c>
      <c r="M1422">
        <v>1</v>
      </c>
      <c r="R1422">
        <v>213</v>
      </c>
      <c r="S1422">
        <v>184</v>
      </c>
      <c r="T1422">
        <f>SUM(data[[#This Row],[heb]:[other]])</f>
        <v>1</v>
      </c>
    </row>
    <row r="1423" spans="1:22" x14ac:dyDescent="0.2">
      <c r="A1423" s="1" t="s">
        <v>107</v>
      </c>
      <c r="B1423" s="1" t="s">
        <v>107</v>
      </c>
      <c r="D1423">
        <v>1</v>
      </c>
      <c r="H1423" s="8">
        <f>IFERROR(IF(SEARCH(_xlfn.UNICHAR(64335),data[[#This Row],[huntington_115_gt]])&gt;0,1,0),0)</f>
        <v>0</v>
      </c>
      <c r="I1423">
        <f>LEN(data[[#This Row],[control]])</f>
        <v>3</v>
      </c>
      <c r="J1423">
        <f>IF(data[[#This Row],[calc_ocr]]=data[[#This Row],[control]],0,1)</f>
        <v>0</v>
      </c>
      <c r="K1423" t="s">
        <v>107</v>
      </c>
      <c r="L1423" t="s">
        <v>107</v>
      </c>
      <c r="M1423">
        <v>1</v>
      </c>
      <c r="R1423">
        <v>213</v>
      </c>
      <c r="S1423">
        <v>185</v>
      </c>
      <c r="T1423">
        <f>SUM(data[[#This Row],[heb]:[other]])</f>
        <v>1</v>
      </c>
    </row>
    <row r="1424" spans="1:22" x14ac:dyDescent="0.2">
      <c r="A1424" s="1" t="s">
        <v>1180</v>
      </c>
      <c r="B1424" s="1" t="s">
        <v>1180</v>
      </c>
      <c r="F1424">
        <v>1</v>
      </c>
      <c r="H1424" s="8">
        <f>IFERROR(IF(SEARCH(_xlfn.UNICHAR(64335),data[[#This Row],[huntington_115_gt]])&gt;0,1,0),0)</f>
        <v>0</v>
      </c>
      <c r="I1424">
        <f>LEN(data[[#This Row],[control]])</f>
        <v>4</v>
      </c>
      <c r="J1424">
        <f>IF(data[[#This Row],[calc_ocr]]=data[[#This Row],[control]],0,1)</f>
        <v>0</v>
      </c>
      <c r="K1424" t="s">
        <v>1180</v>
      </c>
      <c r="L1424" t="s">
        <v>1180</v>
      </c>
      <c r="M1424">
        <v>1</v>
      </c>
      <c r="R1424">
        <v>213</v>
      </c>
      <c r="S1424">
        <v>186</v>
      </c>
      <c r="T1424">
        <f>SUM(data[[#This Row],[heb]:[other]])</f>
        <v>1</v>
      </c>
    </row>
    <row r="1425" spans="1:22" x14ac:dyDescent="0.2">
      <c r="A1425" s="1" t="s">
        <v>1181</v>
      </c>
      <c r="B1425" s="4" t="s">
        <v>1182</v>
      </c>
      <c r="C1425" s="5" t="s">
        <v>15</v>
      </c>
      <c r="D1425">
        <v>1</v>
      </c>
      <c r="H1425" s="8">
        <f>IFERROR(IF(SEARCH(_xlfn.UNICHAR(64335),data[[#This Row],[huntington_115_gt]])&gt;0,1,0),0)</f>
        <v>0</v>
      </c>
      <c r="I1425">
        <f>LEN(data[[#This Row],[control]])</f>
        <v>3</v>
      </c>
      <c r="J1425">
        <f>IF(data[[#This Row],[calc_ocr]]=data[[#This Row],[control]],0,1)</f>
        <v>1</v>
      </c>
      <c r="K1425" t="s">
        <v>1182</v>
      </c>
      <c r="L1425" t="s">
        <v>1181</v>
      </c>
      <c r="M1425">
        <v>1</v>
      </c>
      <c r="N1425">
        <v>1</v>
      </c>
      <c r="O1425" s="27" t="s">
        <v>1485</v>
      </c>
      <c r="P1425" t="s">
        <v>1481</v>
      </c>
      <c r="Q1425" t="s">
        <v>1499</v>
      </c>
      <c r="R1425">
        <v>213</v>
      </c>
      <c r="S1425">
        <v>187</v>
      </c>
      <c r="T1425">
        <f>SUM(data[[#This Row],[heb]:[other]])</f>
        <v>1</v>
      </c>
      <c r="V1425" s="27" t="s">
        <v>1773</v>
      </c>
    </row>
    <row r="1426" spans="1:22" x14ac:dyDescent="0.2">
      <c r="A1426" s="1" t="s">
        <v>48</v>
      </c>
      <c r="B1426" s="1" t="s">
        <v>48</v>
      </c>
      <c r="F1426">
        <v>1</v>
      </c>
      <c r="H1426" s="8">
        <f>IFERROR(IF(SEARCH(_xlfn.UNICHAR(64335),data[[#This Row],[huntington_115_gt]])&gt;0,1,0),0)</f>
        <v>0</v>
      </c>
      <c r="I1426">
        <f>LEN(data[[#This Row],[control]])</f>
        <v>2</v>
      </c>
      <c r="J1426">
        <f>IF(data[[#This Row],[calc_ocr]]=data[[#This Row],[control]],0,1)</f>
        <v>0</v>
      </c>
      <c r="K1426" t="s">
        <v>48</v>
      </c>
      <c r="L1426" t="s">
        <v>48</v>
      </c>
      <c r="M1426">
        <v>1</v>
      </c>
      <c r="R1426">
        <v>213</v>
      </c>
      <c r="S1426">
        <v>188</v>
      </c>
      <c r="T1426">
        <f>SUM(data[[#This Row],[heb]:[other]])</f>
        <v>1</v>
      </c>
    </row>
    <row r="1427" spans="1:22" x14ac:dyDescent="0.2">
      <c r="A1427" s="1" t="s">
        <v>1183</v>
      </c>
      <c r="B1427" s="1" t="s">
        <v>1183</v>
      </c>
      <c r="F1427">
        <v>1</v>
      </c>
      <c r="H1427" s="8">
        <f>IFERROR(IF(SEARCH(_xlfn.UNICHAR(64335),data[[#This Row],[huntington_115_gt]])&gt;0,1,0),0)</f>
        <v>0</v>
      </c>
      <c r="I1427">
        <f>LEN(data[[#This Row],[control]])</f>
        <v>3</v>
      </c>
      <c r="J1427">
        <f>IF(data[[#This Row],[calc_ocr]]=data[[#This Row],[control]],0,1)</f>
        <v>0</v>
      </c>
      <c r="K1427" t="s">
        <v>1183</v>
      </c>
      <c r="L1427" t="s">
        <v>1183</v>
      </c>
      <c r="M1427">
        <v>1</v>
      </c>
      <c r="R1427">
        <v>213</v>
      </c>
      <c r="S1427">
        <v>189</v>
      </c>
      <c r="T1427">
        <f>SUM(data[[#This Row],[heb]:[other]])</f>
        <v>1</v>
      </c>
    </row>
    <row r="1428" spans="1:22" x14ac:dyDescent="0.2">
      <c r="A1428" s="1" t="s">
        <v>1184</v>
      </c>
      <c r="B1428" s="1" t="s">
        <v>1184</v>
      </c>
      <c r="D1428">
        <v>1</v>
      </c>
      <c r="H1428" s="8">
        <f>IFERROR(IF(SEARCH(_xlfn.UNICHAR(64335),data[[#This Row],[huntington_115_gt]])&gt;0,1,0),0)</f>
        <v>0</v>
      </c>
      <c r="I1428">
        <f>LEN(data[[#This Row],[control]])</f>
        <v>4</v>
      </c>
      <c r="J1428">
        <f>IF(data[[#This Row],[calc_ocr]]=data[[#This Row],[control]],0,1)</f>
        <v>0</v>
      </c>
      <c r="K1428" t="s">
        <v>1184</v>
      </c>
      <c r="L1428" t="s">
        <v>1184</v>
      </c>
      <c r="M1428">
        <v>1</v>
      </c>
      <c r="R1428">
        <v>213</v>
      </c>
      <c r="S1428">
        <v>190</v>
      </c>
      <c r="T1428">
        <f>SUM(data[[#This Row],[heb]:[other]])</f>
        <v>1</v>
      </c>
    </row>
    <row r="1429" spans="1:22" x14ac:dyDescent="0.2">
      <c r="A1429" s="1" t="s">
        <v>1185</v>
      </c>
      <c r="B1429" s="1" t="s">
        <v>1185</v>
      </c>
      <c r="D1429">
        <v>1</v>
      </c>
      <c r="H1429" s="8">
        <f>IFERROR(IF(SEARCH(_xlfn.UNICHAR(64335),data[[#This Row],[huntington_115_gt]])&gt;0,1,0),0)</f>
        <v>0</v>
      </c>
      <c r="I1429">
        <f>LEN(data[[#This Row],[control]])</f>
        <v>4</v>
      </c>
      <c r="J1429">
        <f>IF(data[[#This Row],[calc_ocr]]=data[[#This Row],[control]],0,1)</f>
        <v>0</v>
      </c>
      <c r="K1429" t="s">
        <v>1185</v>
      </c>
      <c r="L1429" t="s">
        <v>1185</v>
      </c>
      <c r="M1429">
        <v>1</v>
      </c>
      <c r="R1429">
        <v>213</v>
      </c>
      <c r="S1429">
        <v>191</v>
      </c>
      <c r="T1429">
        <f>SUM(data[[#This Row],[heb]:[other]])</f>
        <v>1</v>
      </c>
    </row>
    <row r="1430" spans="1:22" x14ac:dyDescent="0.2">
      <c r="A1430" s="1" t="s">
        <v>61</v>
      </c>
      <c r="B1430" s="1" t="s">
        <v>61</v>
      </c>
      <c r="F1430">
        <v>1</v>
      </c>
      <c r="H1430" s="8">
        <f>IFERROR(IF(SEARCH(_xlfn.UNICHAR(64335),data[[#This Row],[huntington_115_gt]])&gt;0,1,0),0)</f>
        <v>0</v>
      </c>
      <c r="I1430">
        <f>LEN(data[[#This Row],[control]])</f>
        <v>3</v>
      </c>
      <c r="J1430">
        <f>IF(data[[#This Row],[calc_ocr]]=data[[#This Row],[control]],0,1)</f>
        <v>0</v>
      </c>
      <c r="K1430" t="s">
        <v>61</v>
      </c>
      <c r="L1430" t="s">
        <v>61</v>
      </c>
      <c r="M1430">
        <v>1</v>
      </c>
      <c r="R1430">
        <v>213</v>
      </c>
      <c r="S1430">
        <v>192</v>
      </c>
      <c r="T1430">
        <f>SUM(data[[#This Row],[heb]:[other]])</f>
        <v>1</v>
      </c>
    </row>
    <row r="1431" spans="1:22" x14ac:dyDescent="0.2">
      <c r="A1431" s="1" t="s">
        <v>1186</v>
      </c>
      <c r="B1431" s="4" t="s">
        <v>1191</v>
      </c>
      <c r="C1431" s="3" t="s">
        <v>34</v>
      </c>
      <c r="D1431">
        <v>1</v>
      </c>
      <c r="H1431" s="8">
        <f>IFERROR(IF(SEARCH(_xlfn.UNICHAR(64335),data[[#This Row],[huntington_115_gt]])&gt;0,1,0),0)</f>
        <v>0</v>
      </c>
      <c r="I1431">
        <f>LEN(data[[#This Row],[control]])</f>
        <v>5</v>
      </c>
      <c r="J1431">
        <f>IF(data[[#This Row],[calc_ocr]]=data[[#This Row],[control]],0,1)</f>
        <v>1</v>
      </c>
      <c r="K1431" t="s">
        <v>1191</v>
      </c>
      <c r="L1431" t="s">
        <v>1186</v>
      </c>
      <c r="M1431">
        <v>1</v>
      </c>
      <c r="N1431">
        <v>1</v>
      </c>
      <c r="O1431" s="27" t="s">
        <v>1485</v>
      </c>
      <c r="P1431" t="s">
        <v>1481</v>
      </c>
      <c r="Q1431" t="s">
        <v>1776</v>
      </c>
      <c r="R1431">
        <v>213</v>
      </c>
      <c r="S1431">
        <v>193</v>
      </c>
      <c r="T1431">
        <f>SUM(data[[#This Row],[heb]:[other]])</f>
        <v>1</v>
      </c>
      <c r="V1431" s="27" t="s">
        <v>1777</v>
      </c>
    </row>
    <row r="1432" spans="1:22" x14ac:dyDescent="0.2">
      <c r="A1432" s="1" t="s">
        <v>1187</v>
      </c>
      <c r="B1432" s="4" t="s">
        <v>1187</v>
      </c>
      <c r="C1432" s="3" t="s">
        <v>34</v>
      </c>
      <c r="D1432">
        <v>1</v>
      </c>
      <c r="H1432" s="8">
        <f>IFERROR(IF(SEARCH(_xlfn.UNICHAR(64335),data[[#This Row],[huntington_115_gt]])&gt;0,1,0),0)</f>
        <v>0</v>
      </c>
      <c r="I1432">
        <f>LEN(data[[#This Row],[control]])</f>
        <v>6</v>
      </c>
      <c r="J1432">
        <f>IF(data[[#This Row],[calc_ocr]]=data[[#This Row],[control]],0,1)</f>
        <v>0</v>
      </c>
      <c r="K1432" t="s">
        <v>1187</v>
      </c>
      <c r="L1432" t="s">
        <v>1187</v>
      </c>
      <c r="M1432">
        <v>1</v>
      </c>
      <c r="R1432">
        <v>213</v>
      </c>
      <c r="S1432">
        <v>194</v>
      </c>
      <c r="T1432">
        <f>SUM(data[[#This Row],[heb]:[other]])</f>
        <v>1</v>
      </c>
    </row>
    <row r="1433" spans="1:22" x14ac:dyDescent="0.2">
      <c r="A1433" s="1" t="s">
        <v>1188</v>
      </c>
      <c r="B1433" s="4" t="s">
        <v>1188</v>
      </c>
      <c r="C1433" s="3" t="s">
        <v>34</v>
      </c>
      <c r="F1433">
        <v>1</v>
      </c>
      <c r="H1433" s="8">
        <f>IFERROR(IF(SEARCH(_xlfn.UNICHAR(64335),data[[#This Row],[huntington_115_gt]])&gt;0,1,0),0)</f>
        <v>0</v>
      </c>
      <c r="I1433">
        <f>LEN(data[[#This Row],[control]])</f>
        <v>5</v>
      </c>
      <c r="J1433">
        <f>IF(data[[#This Row],[calc_ocr]]=data[[#This Row],[control]],0,1)</f>
        <v>0</v>
      </c>
      <c r="K1433" t="s">
        <v>1188</v>
      </c>
      <c r="L1433" t="s">
        <v>1188</v>
      </c>
      <c r="M1433">
        <v>1</v>
      </c>
      <c r="R1433">
        <v>213</v>
      </c>
      <c r="S1433">
        <v>195</v>
      </c>
      <c r="T1433">
        <f>SUM(data[[#This Row],[heb]:[other]])</f>
        <v>1</v>
      </c>
    </row>
    <row r="1434" spans="1:22" x14ac:dyDescent="0.2">
      <c r="A1434" s="1" t="s">
        <v>1189</v>
      </c>
      <c r="B1434" s="4" t="s">
        <v>1189</v>
      </c>
      <c r="C1434" s="3" t="s">
        <v>34</v>
      </c>
      <c r="D1434">
        <v>1</v>
      </c>
      <c r="H1434" s="8">
        <f>IFERROR(IF(SEARCH(_xlfn.UNICHAR(64335),data[[#This Row],[huntington_115_gt]])&gt;0,1,0),0)</f>
        <v>0</v>
      </c>
      <c r="I1434">
        <f>LEN(data[[#This Row],[control]])</f>
        <v>4</v>
      </c>
      <c r="J1434">
        <f>IF(data[[#This Row],[calc_ocr]]=data[[#This Row],[control]],0,1)</f>
        <v>0</v>
      </c>
      <c r="K1434" t="s">
        <v>1189</v>
      </c>
      <c r="L1434" t="s">
        <v>1189</v>
      </c>
      <c r="M1434">
        <v>1</v>
      </c>
      <c r="R1434">
        <v>213</v>
      </c>
      <c r="S1434">
        <v>196</v>
      </c>
      <c r="T1434">
        <f>SUM(data[[#This Row],[heb]:[other]])</f>
        <v>1</v>
      </c>
    </row>
    <row r="1435" spans="1:22" x14ac:dyDescent="0.2">
      <c r="A1435" s="1" t="s">
        <v>107</v>
      </c>
      <c r="B1435" s="4" t="s">
        <v>107</v>
      </c>
      <c r="C1435" s="3" t="s">
        <v>34</v>
      </c>
      <c r="D1435">
        <v>1</v>
      </c>
      <c r="H1435" s="8">
        <f>IFERROR(IF(SEARCH(_xlfn.UNICHAR(64335),data[[#This Row],[huntington_115_gt]])&gt;0,1,0),0)</f>
        <v>0</v>
      </c>
      <c r="I1435">
        <f>LEN(data[[#This Row],[control]])</f>
        <v>3</v>
      </c>
      <c r="J1435">
        <f>IF(data[[#This Row],[calc_ocr]]=data[[#This Row],[control]],0,1)</f>
        <v>0</v>
      </c>
      <c r="K1435" t="s">
        <v>107</v>
      </c>
      <c r="L1435" t="s">
        <v>107</v>
      </c>
      <c r="M1435">
        <v>1</v>
      </c>
      <c r="R1435">
        <v>213</v>
      </c>
      <c r="S1435">
        <v>197</v>
      </c>
      <c r="T1435">
        <f>SUM(data[[#This Row],[heb]:[other]])</f>
        <v>1</v>
      </c>
    </row>
    <row r="1436" spans="1:22" x14ac:dyDescent="0.2">
      <c r="A1436" s="1" t="s">
        <v>1190</v>
      </c>
      <c r="B1436" s="4" t="s">
        <v>1190</v>
      </c>
      <c r="C1436" s="3" t="s">
        <v>34</v>
      </c>
      <c r="D1436">
        <v>1</v>
      </c>
      <c r="H1436" s="8">
        <f>IFERROR(IF(SEARCH(_xlfn.UNICHAR(64335),data[[#This Row],[huntington_115_gt]])&gt;0,1,0),0)</f>
        <v>0</v>
      </c>
      <c r="I1436">
        <f>LEN(data[[#This Row],[control]])</f>
        <v>6</v>
      </c>
      <c r="J1436">
        <f>IF(data[[#This Row],[calc_ocr]]=data[[#This Row],[control]],0,1)</f>
        <v>0</v>
      </c>
      <c r="K1436" t="s">
        <v>1190</v>
      </c>
      <c r="L1436" t="s">
        <v>1190</v>
      </c>
      <c r="M1436">
        <v>1</v>
      </c>
      <c r="R1436">
        <v>213</v>
      </c>
      <c r="S1436">
        <v>198</v>
      </c>
      <c r="T1436">
        <f>SUM(data[[#This Row],[heb]:[other]])</f>
        <v>1</v>
      </c>
    </row>
    <row r="1437" spans="1:22" x14ac:dyDescent="0.2">
      <c r="A1437" s="3" t="s">
        <v>1180</v>
      </c>
      <c r="B1437" s="4" t="s">
        <v>1180</v>
      </c>
      <c r="C1437" s="3" t="s">
        <v>34</v>
      </c>
      <c r="D1437">
        <v>1</v>
      </c>
      <c r="H1437" s="8">
        <f>IFERROR(IF(SEARCH(_xlfn.UNICHAR(64335),data[[#This Row],[huntington_115_gt]])&gt;0,1,0),0)</f>
        <v>0</v>
      </c>
      <c r="I1437">
        <f>LEN(data[[#This Row],[control]])</f>
        <v>4</v>
      </c>
      <c r="J1437">
        <f>IF(data[[#This Row],[calc_ocr]]=data[[#This Row],[control]],0,1)</f>
        <v>0</v>
      </c>
      <c r="K1437" t="s">
        <v>1180</v>
      </c>
      <c r="L1437" t="s">
        <v>1180</v>
      </c>
      <c r="M1437">
        <v>1</v>
      </c>
      <c r="R1437">
        <v>213</v>
      </c>
      <c r="S1437">
        <v>199</v>
      </c>
      <c r="T1437">
        <f>SUM(data[[#This Row],[heb]:[other]])</f>
        <v>1</v>
      </c>
    </row>
    <row r="1438" spans="1:22" x14ac:dyDescent="0.2">
      <c r="A1438" s="1" t="s">
        <v>1192</v>
      </c>
      <c r="B1438" s="1" t="s">
        <v>1192</v>
      </c>
      <c r="F1438">
        <v>1</v>
      </c>
      <c r="H1438" s="8">
        <f>IFERROR(IF(SEARCH(_xlfn.UNICHAR(64335),data[[#This Row],[huntington_115_gt]])&gt;0,1,0),0)</f>
        <v>0</v>
      </c>
      <c r="I1438">
        <f>LEN(data[[#This Row],[control]])</f>
        <v>4</v>
      </c>
      <c r="J1438">
        <f>IF(data[[#This Row],[calc_ocr]]=data[[#This Row],[control]],0,1)</f>
        <v>0</v>
      </c>
      <c r="K1438" t="s">
        <v>1192</v>
      </c>
      <c r="L1438" t="s">
        <v>1192</v>
      </c>
      <c r="M1438">
        <v>1</v>
      </c>
      <c r="R1438">
        <v>213</v>
      </c>
      <c r="S1438">
        <v>200</v>
      </c>
      <c r="T1438">
        <f>SUM(data[[#This Row],[heb]:[other]])</f>
        <v>1</v>
      </c>
    </row>
    <row r="1439" spans="1:22" x14ac:dyDescent="0.2">
      <c r="A1439" s="1" t="s">
        <v>1193</v>
      </c>
      <c r="B1439" s="1" t="s">
        <v>1193</v>
      </c>
      <c r="D1439">
        <v>1</v>
      </c>
      <c r="H1439" s="8">
        <f>IFERROR(IF(SEARCH(_xlfn.UNICHAR(64335),data[[#This Row],[huntington_115_gt]])&gt;0,1,0),0)</f>
        <v>0</v>
      </c>
      <c r="I1439">
        <f>LEN(data[[#This Row],[control]])</f>
        <v>5</v>
      </c>
      <c r="J1439">
        <f>IF(data[[#This Row],[calc_ocr]]=data[[#This Row],[control]],0,1)</f>
        <v>0</v>
      </c>
      <c r="K1439" t="s">
        <v>1193</v>
      </c>
      <c r="L1439" t="s">
        <v>1193</v>
      </c>
      <c r="M1439">
        <v>1</v>
      </c>
      <c r="R1439">
        <v>213</v>
      </c>
      <c r="S1439">
        <v>201</v>
      </c>
      <c r="T1439">
        <f>SUM(data[[#This Row],[heb]:[other]])</f>
        <v>1</v>
      </c>
    </row>
    <row r="1440" spans="1:22" x14ac:dyDescent="0.2">
      <c r="A1440" s="1" t="s">
        <v>1194</v>
      </c>
      <c r="B1440" s="1" t="s">
        <v>1194</v>
      </c>
      <c r="D1440">
        <v>1</v>
      </c>
      <c r="H1440" s="8">
        <f>IFERROR(IF(SEARCH(_xlfn.UNICHAR(64335),data[[#This Row],[huntington_115_gt]])&gt;0,1,0),0)</f>
        <v>0</v>
      </c>
      <c r="I1440">
        <f>LEN(data[[#This Row],[control]])</f>
        <v>3</v>
      </c>
      <c r="J1440">
        <f>IF(data[[#This Row],[calc_ocr]]=data[[#This Row],[control]],0,1)</f>
        <v>0</v>
      </c>
      <c r="K1440" t="s">
        <v>1194</v>
      </c>
      <c r="L1440" t="s">
        <v>1194</v>
      </c>
      <c r="M1440">
        <v>1</v>
      </c>
      <c r="R1440">
        <v>213</v>
      </c>
      <c r="S1440">
        <v>202</v>
      </c>
      <c r="T1440">
        <f>SUM(data[[#This Row],[heb]:[other]])</f>
        <v>1</v>
      </c>
    </row>
    <row r="1441" spans="1:20" x14ac:dyDescent="0.2">
      <c r="A1441" s="1" t="s">
        <v>1195</v>
      </c>
      <c r="B1441" s="1" t="s">
        <v>1195</v>
      </c>
      <c r="D1441">
        <v>1</v>
      </c>
      <c r="H1441" s="8">
        <f>IFERROR(IF(SEARCH(_xlfn.UNICHAR(64335),data[[#This Row],[huntington_115_gt]])&gt;0,1,0),0)</f>
        <v>0</v>
      </c>
      <c r="I1441">
        <f>LEN(data[[#This Row],[control]])</f>
        <v>6</v>
      </c>
      <c r="J1441">
        <f>IF(data[[#This Row],[calc_ocr]]=data[[#This Row],[control]],0,1)</f>
        <v>0</v>
      </c>
      <c r="K1441" t="s">
        <v>1195</v>
      </c>
      <c r="L1441" t="s">
        <v>1195</v>
      </c>
      <c r="M1441">
        <v>1</v>
      </c>
      <c r="R1441">
        <v>213</v>
      </c>
      <c r="S1441">
        <v>203</v>
      </c>
      <c r="T1441">
        <f>SUM(data[[#This Row],[heb]:[other]])</f>
        <v>1</v>
      </c>
    </row>
    <row r="1442" spans="1:20" x14ac:dyDescent="0.2">
      <c r="A1442" s="1" t="s">
        <v>1196</v>
      </c>
      <c r="B1442" s="1" t="s">
        <v>1196</v>
      </c>
      <c r="D1442">
        <v>1</v>
      </c>
      <c r="H1442" s="8">
        <f>IFERROR(IF(SEARCH(_xlfn.UNICHAR(64335),data[[#This Row],[huntington_115_gt]])&gt;0,1,0),0)</f>
        <v>0</v>
      </c>
      <c r="I1442">
        <f>LEN(data[[#This Row],[control]])</f>
        <v>5</v>
      </c>
      <c r="J1442">
        <f>IF(data[[#This Row],[calc_ocr]]=data[[#This Row],[control]],0,1)</f>
        <v>0</v>
      </c>
      <c r="K1442" t="s">
        <v>1196</v>
      </c>
      <c r="L1442" t="s">
        <v>1196</v>
      </c>
      <c r="M1442">
        <v>1</v>
      </c>
      <c r="R1442">
        <v>213</v>
      </c>
      <c r="S1442">
        <v>204</v>
      </c>
      <c r="T1442">
        <f>SUM(data[[#This Row],[heb]:[other]])</f>
        <v>1</v>
      </c>
    </row>
    <row r="1443" spans="1:20" x14ac:dyDescent="0.2">
      <c r="A1443" s="1" t="s">
        <v>1197</v>
      </c>
      <c r="B1443" s="1" t="s">
        <v>1197</v>
      </c>
      <c r="F1443">
        <v>1</v>
      </c>
      <c r="H1443" s="8">
        <f>IFERROR(IF(SEARCH(_xlfn.UNICHAR(64335),data[[#This Row],[huntington_115_gt]])&gt;0,1,0),0)</f>
        <v>0</v>
      </c>
      <c r="I1443">
        <f>LEN(data[[#This Row],[control]])</f>
        <v>4</v>
      </c>
      <c r="J1443">
        <f>IF(data[[#This Row],[calc_ocr]]=data[[#This Row],[control]],0,1)</f>
        <v>0</v>
      </c>
      <c r="K1443" t="s">
        <v>1197</v>
      </c>
      <c r="L1443" t="s">
        <v>1197</v>
      </c>
      <c r="M1443">
        <v>1</v>
      </c>
      <c r="R1443">
        <v>213</v>
      </c>
      <c r="S1443">
        <v>205</v>
      </c>
      <c r="T1443">
        <f>SUM(data[[#This Row],[heb]:[other]])</f>
        <v>1</v>
      </c>
    </row>
    <row r="1444" spans="1:20" x14ac:dyDescent="0.2">
      <c r="A1444" s="1" t="s">
        <v>1198</v>
      </c>
      <c r="B1444" s="1" t="s">
        <v>1198</v>
      </c>
      <c r="D1444">
        <v>1</v>
      </c>
      <c r="H1444" s="8">
        <f>IFERROR(IF(SEARCH(_xlfn.UNICHAR(64335),data[[#This Row],[huntington_115_gt]])&gt;0,1,0),0)</f>
        <v>0</v>
      </c>
      <c r="I1444">
        <f>LEN(data[[#This Row],[control]])</f>
        <v>4</v>
      </c>
      <c r="J1444">
        <f>IF(data[[#This Row],[calc_ocr]]=data[[#This Row],[control]],0,1)</f>
        <v>0</v>
      </c>
      <c r="K1444" t="s">
        <v>1198</v>
      </c>
      <c r="L1444" t="s">
        <v>1198</v>
      </c>
      <c r="M1444">
        <v>1</v>
      </c>
      <c r="R1444">
        <v>213</v>
      </c>
      <c r="S1444">
        <v>206</v>
      </c>
      <c r="T1444">
        <f>SUM(data[[#This Row],[heb]:[other]])</f>
        <v>1</v>
      </c>
    </row>
    <row r="1445" spans="1:20" x14ac:dyDescent="0.2">
      <c r="A1445" s="1" t="s">
        <v>48</v>
      </c>
      <c r="B1445" s="1" t="s">
        <v>48</v>
      </c>
      <c r="F1445">
        <v>1</v>
      </c>
      <c r="H1445" s="8">
        <f>IFERROR(IF(SEARCH(_xlfn.UNICHAR(64335),data[[#This Row],[huntington_115_gt]])&gt;0,1,0),0)</f>
        <v>0</v>
      </c>
      <c r="I1445">
        <f>LEN(data[[#This Row],[control]])</f>
        <v>2</v>
      </c>
      <c r="J1445">
        <f>IF(data[[#This Row],[calc_ocr]]=data[[#This Row],[control]],0,1)</f>
        <v>0</v>
      </c>
      <c r="K1445" t="s">
        <v>48</v>
      </c>
      <c r="L1445" t="s">
        <v>48</v>
      </c>
      <c r="M1445">
        <v>1</v>
      </c>
      <c r="R1445">
        <v>213</v>
      </c>
      <c r="S1445">
        <v>207</v>
      </c>
      <c r="T1445">
        <f>SUM(data[[#This Row],[heb]:[other]])</f>
        <v>1</v>
      </c>
    </row>
    <row r="1446" spans="1:20" x14ac:dyDescent="0.2">
      <c r="A1446" s="1" t="s">
        <v>333</v>
      </c>
      <c r="B1446" s="1" t="s">
        <v>333</v>
      </c>
      <c r="D1446">
        <v>1</v>
      </c>
      <c r="H1446" s="8">
        <f>IFERROR(IF(SEARCH(_xlfn.UNICHAR(64335),data[[#This Row],[huntington_115_gt]])&gt;0,1,0),0)</f>
        <v>0</v>
      </c>
      <c r="I1446">
        <f>LEN(data[[#This Row],[control]])</f>
        <v>2</v>
      </c>
      <c r="J1446">
        <f>IF(data[[#This Row],[calc_ocr]]=data[[#This Row],[control]],0,1)</f>
        <v>0</v>
      </c>
      <c r="K1446" t="s">
        <v>333</v>
      </c>
      <c r="L1446" t="s">
        <v>333</v>
      </c>
      <c r="M1446">
        <v>1</v>
      </c>
      <c r="R1446">
        <v>213</v>
      </c>
      <c r="S1446">
        <v>208</v>
      </c>
      <c r="T1446">
        <f>SUM(data[[#This Row],[heb]:[other]])</f>
        <v>1</v>
      </c>
    </row>
    <row r="1447" spans="1:20" x14ac:dyDescent="0.2">
      <c r="A1447" s="1" t="s">
        <v>489</v>
      </c>
      <c r="B1447" s="1" t="s">
        <v>489</v>
      </c>
      <c r="D1447">
        <v>1</v>
      </c>
      <c r="H1447" s="8">
        <f>IFERROR(IF(SEARCH(_xlfn.UNICHAR(64335),data[[#This Row],[huntington_115_gt]])&gt;0,1,0),0)</f>
        <v>0</v>
      </c>
      <c r="I1447">
        <f>LEN(data[[#This Row],[control]])</f>
        <v>4</v>
      </c>
      <c r="J1447">
        <f>IF(data[[#This Row],[calc_ocr]]=data[[#This Row],[control]],0,1)</f>
        <v>0</v>
      </c>
      <c r="K1447" t="s">
        <v>489</v>
      </c>
      <c r="L1447" t="s">
        <v>489</v>
      </c>
      <c r="M1447">
        <v>1</v>
      </c>
      <c r="R1447">
        <v>213</v>
      </c>
      <c r="S1447">
        <v>209</v>
      </c>
      <c r="T1447">
        <f>SUM(data[[#This Row],[heb]:[other]])</f>
        <v>1</v>
      </c>
    </row>
    <row r="1448" spans="1:20" x14ac:dyDescent="0.2">
      <c r="A1448" s="1" t="s">
        <v>1199</v>
      </c>
      <c r="B1448" s="1" t="s">
        <v>1199</v>
      </c>
      <c r="D1448">
        <v>1</v>
      </c>
      <c r="H1448" s="8">
        <f>IFERROR(IF(SEARCH(_xlfn.UNICHAR(64335),data[[#This Row],[huntington_115_gt]])&gt;0,1,0),0)</f>
        <v>0</v>
      </c>
      <c r="I1448">
        <f>LEN(data[[#This Row],[control]])</f>
        <v>5</v>
      </c>
      <c r="J1448">
        <f>IF(data[[#This Row],[calc_ocr]]=data[[#This Row],[control]],0,1)</f>
        <v>0</v>
      </c>
      <c r="K1448" t="s">
        <v>1199</v>
      </c>
      <c r="L1448" t="s">
        <v>1199</v>
      </c>
      <c r="M1448">
        <v>1</v>
      </c>
      <c r="R1448">
        <v>213</v>
      </c>
      <c r="S1448">
        <v>210</v>
      </c>
      <c r="T1448">
        <f>SUM(data[[#This Row],[heb]:[other]])</f>
        <v>1</v>
      </c>
    </row>
    <row r="1449" spans="1:20" x14ac:dyDescent="0.2">
      <c r="A1449" s="1" t="s">
        <v>1200</v>
      </c>
      <c r="B1449" s="1" t="s">
        <v>1200</v>
      </c>
      <c r="D1449">
        <v>1</v>
      </c>
      <c r="H1449" s="8">
        <f>IFERROR(IF(SEARCH(_xlfn.UNICHAR(64335),data[[#This Row],[huntington_115_gt]])&gt;0,1,0),0)</f>
        <v>0</v>
      </c>
      <c r="I1449">
        <f>LEN(data[[#This Row],[control]])</f>
        <v>3</v>
      </c>
      <c r="J1449">
        <f>IF(data[[#This Row],[calc_ocr]]=data[[#This Row],[control]],0,1)</f>
        <v>0</v>
      </c>
      <c r="K1449" t="s">
        <v>1200</v>
      </c>
      <c r="L1449" t="s">
        <v>1200</v>
      </c>
      <c r="M1449">
        <v>1</v>
      </c>
      <c r="R1449">
        <v>213</v>
      </c>
      <c r="S1449">
        <v>211</v>
      </c>
      <c r="T1449">
        <f>SUM(data[[#This Row],[heb]:[other]])</f>
        <v>1</v>
      </c>
    </row>
    <row r="1450" spans="1:20" x14ac:dyDescent="0.2">
      <c r="A1450" s="1" t="s">
        <v>1201</v>
      </c>
      <c r="B1450" s="1" t="s">
        <v>1201</v>
      </c>
      <c r="F1450">
        <v>1</v>
      </c>
      <c r="H1450" s="8">
        <f>IFERROR(IF(SEARCH(_xlfn.UNICHAR(64335),data[[#This Row],[huntington_115_gt]])&gt;0,1,0),0)</f>
        <v>0</v>
      </c>
      <c r="I1450">
        <f>LEN(data[[#This Row],[control]])</f>
        <v>4</v>
      </c>
      <c r="J1450">
        <f>IF(data[[#This Row],[calc_ocr]]=data[[#This Row],[control]],0,1)</f>
        <v>0</v>
      </c>
      <c r="K1450" t="s">
        <v>1201</v>
      </c>
      <c r="L1450" t="s">
        <v>1201</v>
      </c>
      <c r="M1450">
        <v>1</v>
      </c>
      <c r="R1450">
        <v>213</v>
      </c>
      <c r="S1450">
        <v>212</v>
      </c>
      <c r="T1450">
        <f>SUM(data[[#This Row],[heb]:[other]])</f>
        <v>1</v>
      </c>
    </row>
    <row r="1451" spans="1:20" x14ac:dyDescent="0.2">
      <c r="A1451" s="1" t="s">
        <v>1202</v>
      </c>
      <c r="B1451" s="1" t="s">
        <v>1202</v>
      </c>
      <c r="D1451">
        <v>1</v>
      </c>
      <c r="H1451" s="8">
        <f>IFERROR(IF(SEARCH(_xlfn.UNICHAR(64335),data[[#This Row],[huntington_115_gt]])&gt;0,1,0),0)</f>
        <v>0</v>
      </c>
      <c r="I1451">
        <f>LEN(data[[#This Row],[control]])</f>
        <v>4</v>
      </c>
      <c r="J1451">
        <f>IF(data[[#This Row],[calc_ocr]]=data[[#This Row],[control]],0,1)</f>
        <v>0</v>
      </c>
      <c r="K1451" t="s">
        <v>1202</v>
      </c>
      <c r="L1451" t="s">
        <v>1202</v>
      </c>
      <c r="M1451">
        <v>1</v>
      </c>
      <c r="R1451">
        <v>213</v>
      </c>
      <c r="S1451">
        <v>213</v>
      </c>
      <c r="T1451">
        <f>SUM(data[[#This Row],[heb]:[other]])</f>
        <v>1</v>
      </c>
    </row>
    <row r="1452" spans="1:20" x14ac:dyDescent="0.2">
      <c r="A1452" s="1" t="s">
        <v>1203</v>
      </c>
      <c r="B1452" s="1" t="s">
        <v>1203</v>
      </c>
      <c r="D1452">
        <v>1</v>
      </c>
      <c r="H1452" s="8">
        <f>IFERROR(IF(SEARCH(_xlfn.UNICHAR(64335),data[[#This Row],[huntington_115_gt]])&gt;0,1,0),0)</f>
        <v>0</v>
      </c>
      <c r="I1452">
        <f>LEN(data[[#This Row],[control]])</f>
        <v>6</v>
      </c>
      <c r="J1452">
        <f>IF(data[[#This Row],[calc_ocr]]=data[[#This Row],[control]],0,1)</f>
        <v>0</v>
      </c>
      <c r="K1452" t="s">
        <v>1203</v>
      </c>
      <c r="L1452" t="s">
        <v>1203</v>
      </c>
      <c r="M1452">
        <v>1</v>
      </c>
      <c r="R1452">
        <v>213</v>
      </c>
      <c r="S1452">
        <v>214</v>
      </c>
      <c r="T1452">
        <f>SUM(data[[#This Row],[heb]:[other]])</f>
        <v>1</v>
      </c>
    </row>
    <row r="1453" spans="1:20" x14ac:dyDescent="0.2">
      <c r="A1453" s="1" t="s">
        <v>1204</v>
      </c>
      <c r="B1453" s="1" t="s">
        <v>1204</v>
      </c>
      <c r="D1453">
        <v>1</v>
      </c>
      <c r="H1453" s="8">
        <f>IFERROR(IF(SEARCH(_xlfn.UNICHAR(64335),data[[#This Row],[huntington_115_gt]])&gt;0,1,0),0)</f>
        <v>0</v>
      </c>
      <c r="I1453">
        <f>LEN(data[[#This Row],[control]])</f>
        <v>4</v>
      </c>
      <c r="J1453">
        <f>IF(data[[#This Row],[calc_ocr]]=data[[#This Row],[control]],0,1)</f>
        <v>0</v>
      </c>
      <c r="K1453" t="s">
        <v>1204</v>
      </c>
      <c r="L1453" t="s">
        <v>1204</v>
      </c>
      <c r="M1453">
        <v>1</v>
      </c>
      <c r="R1453">
        <v>213</v>
      </c>
      <c r="S1453">
        <v>215</v>
      </c>
      <c r="T1453">
        <f>SUM(data[[#This Row],[heb]:[other]])</f>
        <v>1</v>
      </c>
    </row>
    <row r="1454" spans="1:20" x14ac:dyDescent="0.2">
      <c r="A1454" s="1" t="s">
        <v>821</v>
      </c>
      <c r="B1454" s="1" t="s">
        <v>821</v>
      </c>
      <c r="D1454">
        <v>1</v>
      </c>
      <c r="H1454" s="8">
        <f>IFERROR(IF(SEARCH(_xlfn.UNICHAR(64335),data[[#This Row],[huntington_115_gt]])&gt;0,1,0),0)</f>
        <v>0</v>
      </c>
      <c r="I1454">
        <f>LEN(data[[#This Row],[control]])</f>
        <v>3</v>
      </c>
      <c r="J1454">
        <f>IF(data[[#This Row],[calc_ocr]]=data[[#This Row],[control]],0,1)</f>
        <v>0</v>
      </c>
      <c r="K1454" t="s">
        <v>821</v>
      </c>
      <c r="L1454" t="s">
        <v>821</v>
      </c>
      <c r="M1454">
        <v>1</v>
      </c>
      <c r="R1454">
        <v>213</v>
      </c>
      <c r="S1454">
        <v>216</v>
      </c>
      <c r="T1454">
        <f>SUM(data[[#This Row],[heb]:[other]])</f>
        <v>1</v>
      </c>
    </row>
    <row r="1455" spans="1:20" x14ac:dyDescent="0.2">
      <c r="A1455" s="1" t="s">
        <v>822</v>
      </c>
      <c r="B1455" s="1" t="s">
        <v>822</v>
      </c>
      <c r="D1455">
        <v>1</v>
      </c>
      <c r="H1455" s="8">
        <f>IFERROR(IF(SEARCH(_xlfn.UNICHAR(64335),data[[#This Row],[huntington_115_gt]])&gt;0,1,0),0)</f>
        <v>0</v>
      </c>
      <c r="I1455">
        <f>LEN(data[[#This Row],[control]])</f>
        <v>3</v>
      </c>
      <c r="J1455">
        <f>IF(data[[#This Row],[calc_ocr]]=data[[#This Row],[control]],0,1)</f>
        <v>0</v>
      </c>
      <c r="K1455" t="s">
        <v>822</v>
      </c>
      <c r="L1455" t="s">
        <v>822</v>
      </c>
      <c r="M1455">
        <v>1</v>
      </c>
      <c r="R1455">
        <v>213</v>
      </c>
      <c r="S1455">
        <v>217</v>
      </c>
      <c r="T1455">
        <f>SUM(data[[#This Row],[heb]:[other]])</f>
        <v>1</v>
      </c>
    </row>
    <row r="1456" spans="1:20" x14ac:dyDescent="0.2">
      <c r="A1456" s="1" t="s">
        <v>603</v>
      </c>
      <c r="B1456" s="1" t="s">
        <v>603</v>
      </c>
      <c r="D1456">
        <v>1</v>
      </c>
      <c r="H1456" s="8">
        <f>IFERROR(IF(SEARCH(_xlfn.UNICHAR(64335),data[[#This Row],[huntington_115_gt]])&gt;0,1,0),0)</f>
        <v>0</v>
      </c>
      <c r="I1456">
        <f>LEN(data[[#This Row],[control]])</f>
        <v>2</v>
      </c>
      <c r="J1456">
        <f>IF(data[[#This Row],[calc_ocr]]=data[[#This Row],[control]],0,1)</f>
        <v>0</v>
      </c>
      <c r="K1456" t="s">
        <v>603</v>
      </c>
      <c r="L1456" t="s">
        <v>603</v>
      </c>
      <c r="M1456">
        <v>1</v>
      </c>
      <c r="R1456">
        <v>213</v>
      </c>
      <c r="S1456">
        <v>218</v>
      </c>
      <c r="T1456">
        <f>SUM(data[[#This Row],[heb]:[other]])</f>
        <v>1</v>
      </c>
    </row>
    <row r="1457" spans="1:20" x14ac:dyDescent="0.2">
      <c r="A1457" s="1" t="s">
        <v>1205</v>
      </c>
      <c r="B1457" s="1" t="s">
        <v>1205</v>
      </c>
      <c r="D1457">
        <v>1</v>
      </c>
      <c r="H1457" s="8">
        <f>IFERROR(IF(SEARCH(_xlfn.UNICHAR(64335),data[[#This Row],[huntington_115_gt]])&gt;0,1,0),0)</f>
        <v>0</v>
      </c>
      <c r="I1457">
        <f>LEN(data[[#This Row],[control]])</f>
        <v>3</v>
      </c>
      <c r="J1457">
        <f>IF(data[[#This Row],[calc_ocr]]=data[[#This Row],[control]],0,1)</f>
        <v>0</v>
      </c>
      <c r="K1457" t="s">
        <v>1205</v>
      </c>
      <c r="L1457" t="s">
        <v>1205</v>
      </c>
      <c r="M1457">
        <v>1</v>
      </c>
      <c r="R1457">
        <v>213</v>
      </c>
      <c r="S1457">
        <v>219</v>
      </c>
      <c r="T1457">
        <f>SUM(data[[#This Row],[heb]:[other]])</f>
        <v>1</v>
      </c>
    </row>
    <row r="1458" spans="1:20" x14ac:dyDescent="0.2">
      <c r="A1458" s="1" t="s">
        <v>1206</v>
      </c>
      <c r="B1458" s="1" t="s">
        <v>1206</v>
      </c>
      <c r="D1458">
        <v>1</v>
      </c>
      <c r="H1458" s="8">
        <f>IFERROR(IF(SEARCH(_xlfn.UNICHAR(64335),data[[#This Row],[huntington_115_gt]])&gt;0,1,0),0)</f>
        <v>0</v>
      </c>
      <c r="I1458">
        <f>LEN(data[[#This Row],[control]])</f>
        <v>6</v>
      </c>
      <c r="J1458">
        <f>IF(data[[#This Row],[calc_ocr]]=data[[#This Row],[control]],0,1)</f>
        <v>0</v>
      </c>
      <c r="K1458" t="s">
        <v>1206</v>
      </c>
      <c r="L1458" t="s">
        <v>1206</v>
      </c>
      <c r="M1458">
        <v>1</v>
      </c>
      <c r="R1458">
        <v>213</v>
      </c>
      <c r="S1458">
        <v>220</v>
      </c>
      <c r="T1458">
        <f>SUM(data[[#This Row],[heb]:[other]])</f>
        <v>1</v>
      </c>
    </row>
    <row r="1459" spans="1:20" x14ac:dyDescent="0.2">
      <c r="A1459" s="1" t="s">
        <v>1207</v>
      </c>
      <c r="B1459" s="1" t="s">
        <v>1207</v>
      </c>
      <c r="D1459">
        <v>1</v>
      </c>
      <c r="H1459" s="8">
        <f>IFERROR(IF(SEARCH(_xlfn.UNICHAR(64335),data[[#This Row],[huntington_115_gt]])&gt;0,1,0),0)</f>
        <v>0</v>
      </c>
      <c r="I1459">
        <f>LEN(data[[#This Row],[control]])</f>
        <v>5</v>
      </c>
      <c r="J1459">
        <f>IF(data[[#This Row],[calc_ocr]]=data[[#This Row],[control]],0,1)</f>
        <v>0</v>
      </c>
      <c r="K1459" t="s">
        <v>1207</v>
      </c>
      <c r="L1459" t="s">
        <v>1207</v>
      </c>
      <c r="M1459">
        <v>1</v>
      </c>
      <c r="R1459">
        <v>213</v>
      </c>
      <c r="S1459">
        <v>221</v>
      </c>
      <c r="T1459">
        <f>SUM(data[[#This Row],[heb]:[other]])</f>
        <v>1</v>
      </c>
    </row>
    <row r="1460" spans="1:20" x14ac:dyDescent="0.2">
      <c r="A1460" s="1" t="s">
        <v>1208</v>
      </c>
      <c r="B1460" s="1" t="s">
        <v>1208</v>
      </c>
      <c r="D1460">
        <v>1</v>
      </c>
      <c r="H1460" s="8">
        <f>IFERROR(IF(SEARCH(_xlfn.UNICHAR(64335),data[[#This Row],[huntington_115_gt]])&gt;0,1,0),0)</f>
        <v>0</v>
      </c>
      <c r="I1460">
        <f>LEN(data[[#This Row],[control]])</f>
        <v>5</v>
      </c>
      <c r="J1460">
        <f>IF(data[[#This Row],[calc_ocr]]=data[[#This Row],[control]],0,1)</f>
        <v>0</v>
      </c>
      <c r="K1460" t="s">
        <v>1208</v>
      </c>
      <c r="L1460" t="s">
        <v>1208</v>
      </c>
      <c r="M1460">
        <v>1</v>
      </c>
      <c r="R1460">
        <v>213</v>
      </c>
      <c r="S1460">
        <v>222</v>
      </c>
      <c r="T1460">
        <f>SUM(data[[#This Row],[heb]:[other]])</f>
        <v>1</v>
      </c>
    </row>
    <row r="1461" spans="1:20" x14ac:dyDescent="0.2">
      <c r="A1461" s="1" t="s">
        <v>825</v>
      </c>
      <c r="B1461" s="1" t="s">
        <v>826</v>
      </c>
      <c r="C1461" s="5" t="s">
        <v>15</v>
      </c>
      <c r="G1461">
        <v>1</v>
      </c>
      <c r="H1461" s="8">
        <f>IFERROR(IF(SEARCH(_xlfn.UNICHAR(64335),data[[#This Row],[huntington_115_gt]])&gt;0,1,0),0)</f>
        <v>0</v>
      </c>
      <c r="I1461">
        <f>LEN(data[[#This Row],[control]])</f>
        <v>5</v>
      </c>
      <c r="J1461">
        <f>IF(data[[#This Row],[calc_ocr]]=data[[#This Row],[control]],0,1)</f>
        <v>1</v>
      </c>
      <c r="K1461" t="s">
        <v>826</v>
      </c>
      <c r="L1461" t="s">
        <v>825</v>
      </c>
      <c r="M1461">
        <v>1</v>
      </c>
      <c r="O1461" s="27" t="s">
        <v>1460</v>
      </c>
      <c r="Q1461" t="s">
        <v>1678</v>
      </c>
      <c r="R1461">
        <v>213</v>
      </c>
      <c r="S1461">
        <v>223</v>
      </c>
      <c r="T1461">
        <f>SUM(data[[#This Row],[heb]:[other]])</f>
        <v>1</v>
      </c>
    </row>
    <row r="1462" spans="1:20" x14ac:dyDescent="0.2">
      <c r="A1462" s="1" t="s">
        <v>1209</v>
      </c>
      <c r="B1462" s="1" t="s">
        <v>1209</v>
      </c>
      <c r="D1462">
        <v>1</v>
      </c>
      <c r="H1462" s="8">
        <f>IFERROR(IF(SEARCH(_xlfn.UNICHAR(64335),data[[#This Row],[huntington_115_gt]])&gt;0,1,0),0)</f>
        <v>0</v>
      </c>
      <c r="I1462">
        <f>LEN(data[[#This Row],[control]])</f>
        <v>4</v>
      </c>
      <c r="J1462">
        <f>IF(data[[#This Row],[calc_ocr]]=data[[#This Row],[control]],0,1)</f>
        <v>0</v>
      </c>
      <c r="K1462" t="s">
        <v>1209</v>
      </c>
      <c r="L1462" t="s">
        <v>1209</v>
      </c>
      <c r="M1462">
        <v>1</v>
      </c>
      <c r="R1462">
        <v>213</v>
      </c>
      <c r="S1462">
        <v>224</v>
      </c>
      <c r="T1462">
        <f>SUM(data[[#This Row],[heb]:[other]])</f>
        <v>1</v>
      </c>
    </row>
    <row r="1463" spans="1:20" x14ac:dyDescent="0.2">
      <c r="A1463" s="1" t="s">
        <v>1210</v>
      </c>
      <c r="B1463" s="1" t="s">
        <v>1210</v>
      </c>
      <c r="D1463">
        <v>1</v>
      </c>
      <c r="H1463" s="8">
        <f>IFERROR(IF(SEARCH(_xlfn.UNICHAR(64335),data[[#This Row],[huntington_115_gt]])&gt;0,1,0),0)</f>
        <v>0</v>
      </c>
      <c r="I1463">
        <f>LEN(data[[#This Row],[control]])</f>
        <v>5</v>
      </c>
      <c r="J1463">
        <f>IF(data[[#This Row],[calc_ocr]]=data[[#This Row],[control]],0,1)</f>
        <v>0</v>
      </c>
      <c r="K1463" t="s">
        <v>1210</v>
      </c>
      <c r="L1463" t="s">
        <v>1210</v>
      </c>
      <c r="M1463">
        <v>1</v>
      </c>
      <c r="R1463">
        <v>213</v>
      </c>
      <c r="S1463">
        <v>225</v>
      </c>
      <c r="T1463">
        <f>SUM(data[[#This Row],[heb]:[other]])</f>
        <v>1</v>
      </c>
    </row>
    <row r="1464" spans="1:20" x14ac:dyDescent="0.2">
      <c r="A1464" s="1" t="s">
        <v>1211</v>
      </c>
      <c r="B1464" s="1" t="s">
        <v>1211</v>
      </c>
      <c r="D1464">
        <v>1</v>
      </c>
      <c r="H1464" s="8">
        <f>IFERROR(IF(SEARCH(_xlfn.UNICHAR(64335),data[[#This Row],[huntington_115_gt]])&gt;0,1,0),0)</f>
        <v>0</v>
      </c>
      <c r="I1464">
        <f>LEN(data[[#This Row],[control]])</f>
        <v>4</v>
      </c>
      <c r="J1464">
        <f>IF(data[[#This Row],[calc_ocr]]=data[[#This Row],[control]],0,1)</f>
        <v>0</v>
      </c>
      <c r="K1464" t="s">
        <v>1211</v>
      </c>
      <c r="L1464" t="s">
        <v>1211</v>
      </c>
      <c r="M1464">
        <v>1</v>
      </c>
      <c r="R1464">
        <v>213</v>
      </c>
      <c r="S1464">
        <v>226</v>
      </c>
      <c r="T1464">
        <f>SUM(data[[#This Row],[heb]:[other]])</f>
        <v>1</v>
      </c>
    </row>
    <row r="1465" spans="1:20" x14ac:dyDescent="0.2">
      <c r="A1465" s="1" t="s">
        <v>372</v>
      </c>
      <c r="B1465" s="1" t="s">
        <v>372</v>
      </c>
      <c r="F1465">
        <v>1</v>
      </c>
      <c r="H1465" s="8">
        <f>IFERROR(IF(SEARCH(_xlfn.UNICHAR(64335),data[[#This Row],[huntington_115_gt]])&gt;0,1,0),0)</f>
        <v>0</v>
      </c>
      <c r="I1465">
        <f>LEN(data[[#This Row],[control]])</f>
        <v>3</v>
      </c>
      <c r="J1465">
        <f>IF(data[[#This Row],[calc_ocr]]=data[[#This Row],[control]],0,1)</f>
        <v>0</v>
      </c>
      <c r="K1465" t="s">
        <v>372</v>
      </c>
      <c r="L1465" t="s">
        <v>372</v>
      </c>
      <c r="M1465">
        <v>1</v>
      </c>
      <c r="R1465">
        <v>213</v>
      </c>
      <c r="S1465">
        <v>227</v>
      </c>
      <c r="T1465">
        <f>SUM(data[[#This Row],[heb]:[other]])</f>
        <v>1</v>
      </c>
    </row>
    <row r="1466" spans="1:20" x14ac:dyDescent="0.2">
      <c r="A1466" s="1" t="s">
        <v>1212</v>
      </c>
      <c r="B1466" s="1" t="s">
        <v>1212</v>
      </c>
      <c r="D1466">
        <v>1</v>
      </c>
      <c r="H1466" s="8">
        <f>IFERROR(IF(SEARCH(_xlfn.UNICHAR(64335),data[[#This Row],[huntington_115_gt]])&gt;0,1,0),0)</f>
        <v>0</v>
      </c>
      <c r="I1466">
        <f>LEN(data[[#This Row],[control]])</f>
        <v>4</v>
      </c>
      <c r="J1466">
        <f>IF(data[[#This Row],[calc_ocr]]=data[[#This Row],[control]],0,1)</f>
        <v>0</v>
      </c>
      <c r="K1466" t="s">
        <v>1212</v>
      </c>
      <c r="L1466" t="s">
        <v>1212</v>
      </c>
      <c r="M1466">
        <v>1</v>
      </c>
      <c r="R1466">
        <v>213</v>
      </c>
      <c r="S1466">
        <v>228</v>
      </c>
      <c r="T1466">
        <f>SUM(data[[#This Row],[heb]:[other]])</f>
        <v>1</v>
      </c>
    </row>
    <row r="1467" spans="1:20" x14ac:dyDescent="0.2">
      <c r="A1467" s="1" t="s">
        <v>1213</v>
      </c>
      <c r="B1467" s="1" t="s">
        <v>1213</v>
      </c>
      <c r="D1467">
        <v>1</v>
      </c>
      <c r="H1467" s="8">
        <f>IFERROR(IF(SEARCH(_xlfn.UNICHAR(64335),data[[#This Row],[huntington_115_gt]])&gt;0,1,0),0)</f>
        <v>0</v>
      </c>
      <c r="I1467">
        <f>LEN(data[[#This Row],[control]])</f>
        <v>4</v>
      </c>
      <c r="J1467">
        <f>IF(data[[#This Row],[calc_ocr]]=data[[#This Row],[control]],0,1)</f>
        <v>0</v>
      </c>
      <c r="K1467" t="s">
        <v>1213</v>
      </c>
      <c r="L1467" t="s">
        <v>1213</v>
      </c>
      <c r="M1467">
        <v>1</v>
      </c>
      <c r="R1467">
        <v>213</v>
      </c>
      <c r="S1467">
        <v>229</v>
      </c>
      <c r="T1467">
        <f>SUM(data[[#This Row],[heb]:[other]])</f>
        <v>1</v>
      </c>
    </row>
    <row r="1468" spans="1:20" x14ac:dyDescent="0.2">
      <c r="A1468" s="1" t="s">
        <v>1214</v>
      </c>
      <c r="B1468" s="1" t="s">
        <v>1214</v>
      </c>
      <c r="D1468">
        <v>1</v>
      </c>
      <c r="H1468" s="8">
        <f>IFERROR(IF(SEARCH(_xlfn.UNICHAR(64335),data[[#This Row],[huntington_115_gt]])&gt;0,1,0),0)</f>
        <v>0</v>
      </c>
      <c r="I1468">
        <f>LEN(data[[#This Row],[control]])</f>
        <v>4</v>
      </c>
      <c r="J1468">
        <f>IF(data[[#This Row],[calc_ocr]]=data[[#This Row],[control]],0,1)</f>
        <v>0</v>
      </c>
      <c r="K1468" t="s">
        <v>1214</v>
      </c>
      <c r="L1468" t="s">
        <v>1214</v>
      </c>
      <c r="M1468">
        <v>1</v>
      </c>
      <c r="R1468">
        <v>213</v>
      </c>
      <c r="S1468">
        <v>230</v>
      </c>
      <c r="T1468">
        <f>SUM(data[[#This Row],[heb]:[other]])</f>
        <v>1</v>
      </c>
    </row>
    <row r="1469" spans="1:20" x14ac:dyDescent="0.2">
      <c r="A1469" s="1" t="s">
        <v>825</v>
      </c>
      <c r="B1469" s="4" t="s">
        <v>1215</v>
      </c>
      <c r="C1469" s="6" t="s">
        <v>49</v>
      </c>
      <c r="G1469">
        <v>1</v>
      </c>
      <c r="H1469" s="8">
        <f>IFERROR(IF(SEARCH(_xlfn.UNICHAR(64335),data[[#This Row],[huntington_115_gt]])&gt;0,1,0),0)</f>
        <v>0</v>
      </c>
      <c r="I1469">
        <f>LEN(data[[#This Row],[control]])</f>
        <v>5</v>
      </c>
      <c r="J1469">
        <f>IF(data[[#This Row],[calc_ocr]]=data[[#This Row],[control]],0,1)</f>
        <v>1</v>
      </c>
      <c r="K1469" t="s">
        <v>1215</v>
      </c>
      <c r="L1469" t="s">
        <v>825</v>
      </c>
      <c r="M1469">
        <v>1</v>
      </c>
      <c r="O1469" s="27" t="s">
        <v>1460</v>
      </c>
      <c r="Q1469" t="s">
        <v>1678</v>
      </c>
      <c r="R1469">
        <v>213</v>
      </c>
      <c r="S1469">
        <v>231</v>
      </c>
      <c r="T1469">
        <f>SUM(data[[#This Row],[heb]:[other]])</f>
        <v>1</v>
      </c>
    </row>
    <row r="1470" spans="1:20" x14ac:dyDescent="0.2">
      <c r="A1470" s="1" t="s">
        <v>827</v>
      </c>
      <c r="B1470" s="1" t="s">
        <v>827</v>
      </c>
      <c r="D1470">
        <v>1</v>
      </c>
      <c r="H1470" s="8">
        <f>IFERROR(IF(SEARCH(_xlfn.UNICHAR(64335),data[[#This Row],[huntington_115_gt]])&gt;0,1,0),0)</f>
        <v>0</v>
      </c>
      <c r="I1470">
        <f>LEN(data[[#This Row],[control]])</f>
        <v>3</v>
      </c>
      <c r="J1470">
        <f>IF(data[[#This Row],[calc_ocr]]=data[[#This Row],[control]],0,1)</f>
        <v>0</v>
      </c>
      <c r="K1470" t="s">
        <v>827</v>
      </c>
      <c r="L1470" t="s">
        <v>827</v>
      </c>
      <c r="M1470">
        <v>1</v>
      </c>
      <c r="R1470">
        <v>213</v>
      </c>
      <c r="S1470">
        <v>232</v>
      </c>
      <c r="T1470">
        <f>SUM(data[[#This Row],[heb]:[other]])</f>
        <v>1</v>
      </c>
    </row>
    <row r="1471" spans="1:20" x14ac:dyDescent="0.2">
      <c r="A1471" s="1" t="s">
        <v>828</v>
      </c>
      <c r="B1471" s="1" t="s">
        <v>828</v>
      </c>
      <c r="D1471">
        <v>1</v>
      </c>
      <c r="H1471" s="8">
        <f>IFERROR(IF(SEARCH(_xlfn.UNICHAR(64335),data[[#This Row],[huntington_115_gt]])&gt;0,1,0),0)</f>
        <v>0</v>
      </c>
      <c r="I1471">
        <f>LEN(data[[#This Row],[control]])</f>
        <v>4</v>
      </c>
      <c r="J1471">
        <f>IF(data[[#This Row],[calc_ocr]]=data[[#This Row],[control]],0,1)</f>
        <v>0</v>
      </c>
      <c r="K1471" t="s">
        <v>828</v>
      </c>
      <c r="L1471" t="s">
        <v>828</v>
      </c>
      <c r="M1471">
        <v>1</v>
      </c>
      <c r="R1471">
        <v>213</v>
      </c>
      <c r="S1471">
        <v>233</v>
      </c>
      <c r="T1471">
        <f>SUM(data[[#This Row],[heb]:[other]])</f>
        <v>1</v>
      </c>
    </row>
    <row r="1472" spans="1:20" x14ac:dyDescent="0.2">
      <c r="A1472" s="1" t="s">
        <v>1058</v>
      </c>
      <c r="B1472" s="1" t="s">
        <v>1058</v>
      </c>
      <c r="D1472">
        <v>1</v>
      </c>
      <c r="H1472" s="8">
        <f>IFERROR(IF(SEARCH(_xlfn.UNICHAR(64335),data[[#This Row],[huntington_115_gt]])&gt;0,1,0),0)</f>
        <v>0</v>
      </c>
      <c r="I1472">
        <f>LEN(data[[#This Row],[control]])</f>
        <v>2</v>
      </c>
      <c r="J1472">
        <f>IF(data[[#This Row],[calc_ocr]]=data[[#This Row],[control]],0,1)</f>
        <v>0</v>
      </c>
      <c r="K1472" t="s">
        <v>1058</v>
      </c>
      <c r="L1472" t="s">
        <v>1058</v>
      </c>
      <c r="M1472">
        <v>1</v>
      </c>
      <c r="R1472">
        <v>213</v>
      </c>
      <c r="S1472">
        <v>234</v>
      </c>
      <c r="T1472">
        <f>SUM(data[[#This Row],[heb]:[other]])</f>
        <v>1</v>
      </c>
    </row>
    <row r="1473" spans="1:22" x14ac:dyDescent="0.2">
      <c r="A1473" s="1" t="s">
        <v>1344</v>
      </c>
      <c r="B1473" s="1" t="s">
        <v>1216</v>
      </c>
      <c r="C1473" s="5" t="s">
        <v>15</v>
      </c>
      <c r="D1473">
        <v>1</v>
      </c>
      <c r="H1473" s="8">
        <f>IFERROR(IF(SEARCH(_xlfn.UNICHAR(64335),data[[#This Row],[huntington_115_gt]])&gt;0,1,0),0)</f>
        <v>0</v>
      </c>
      <c r="I1473">
        <f>LEN(data[[#This Row],[control]])</f>
        <v>10</v>
      </c>
      <c r="J1473">
        <f>IF(data[[#This Row],[calc_ocr]]=data[[#This Row],[control]],0,1)</f>
        <v>1</v>
      </c>
      <c r="K1473" t="s">
        <v>1216</v>
      </c>
      <c r="L1473" t="s">
        <v>1344</v>
      </c>
      <c r="M1473">
        <v>1</v>
      </c>
      <c r="O1473" s="27" t="s">
        <v>1483</v>
      </c>
      <c r="Q1473" t="s">
        <v>1778</v>
      </c>
      <c r="R1473">
        <v>213</v>
      </c>
      <c r="S1473">
        <v>235</v>
      </c>
      <c r="T1473">
        <f>SUM(data[[#This Row],[heb]:[other]])</f>
        <v>1</v>
      </c>
    </row>
    <row r="1474" spans="1:22" x14ac:dyDescent="0.2">
      <c r="A1474" s="1" t="s">
        <v>1217</v>
      </c>
      <c r="B1474" s="1" t="s">
        <v>1218</v>
      </c>
      <c r="C1474" s="5" t="s">
        <v>15</v>
      </c>
      <c r="D1474">
        <v>1</v>
      </c>
      <c r="H1474" s="8">
        <f>IFERROR(IF(SEARCH(_xlfn.UNICHAR(64335),data[[#This Row],[huntington_115_gt]])&gt;0,1,0),0)</f>
        <v>0</v>
      </c>
      <c r="I1474">
        <f>LEN(data[[#This Row],[control]])</f>
        <v>6</v>
      </c>
      <c r="J1474">
        <f>IF(data[[#This Row],[calc_ocr]]=data[[#This Row],[control]],0,1)</f>
        <v>1</v>
      </c>
      <c r="K1474" t="s">
        <v>1218</v>
      </c>
      <c r="L1474" t="s">
        <v>1217</v>
      </c>
      <c r="M1474">
        <v>1</v>
      </c>
      <c r="N1474">
        <v>1</v>
      </c>
      <c r="Q1474" t="s">
        <v>1608</v>
      </c>
      <c r="R1474">
        <v>213</v>
      </c>
      <c r="S1474">
        <v>236</v>
      </c>
      <c r="T1474">
        <f>SUM(data[[#This Row],[heb]:[other]])</f>
        <v>1</v>
      </c>
    </row>
    <row r="1475" spans="1:22" x14ac:dyDescent="0.2">
      <c r="A1475" s="1" t="s">
        <v>1219</v>
      </c>
      <c r="B1475" s="1" t="s">
        <v>1219</v>
      </c>
      <c r="F1475">
        <v>1</v>
      </c>
      <c r="H1475" s="8">
        <f>IFERROR(IF(SEARCH(_xlfn.UNICHAR(64335),data[[#This Row],[huntington_115_gt]])&gt;0,1,0),0)</f>
        <v>0</v>
      </c>
      <c r="I1475">
        <f>LEN(data[[#This Row],[control]])</f>
        <v>3</v>
      </c>
      <c r="J1475">
        <f>IF(data[[#This Row],[calc_ocr]]=data[[#This Row],[control]],0,1)</f>
        <v>0</v>
      </c>
      <c r="K1475" t="s">
        <v>1219</v>
      </c>
      <c r="L1475" t="s">
        <v>1219</v>
      </c>
      <c r="M1475">
        <v>1</v>
      </c>
      <c r="R1475">
        <v>213</v>
      </c>
      <c r="S1475">
        <v>237</v>
      </c>
      <c r="T1475">
        <f>SUM(data[[#This Row],[heb]:[other]])</f>
        <v>1</v>
      </c>
    </row>
    <row r="1476" spans="1:22" x14ac:dyDescent="0.2">
      <c r="A1476" s="1" t="s">
        <v>1220</v>
      </c>
      <c r="B1476" s="1" t="s">
        <v>1220</v>
      </c>
      <c r="D1476">
        <v>1</v>
      </c>
      <c r="H1476" s="8">
        <f>IFERROR(IF(SEARCH(_xlfn.UNICHAR(64335),data[[#This Row],[huntington_115_gt]])&gt;0,1,0),0)</f>
        <v>0</v>
      </c>
      <c r="I1476">
        <f>LEN(data[[#This Row],[control]])</f>
        <v>3</v>
      </c>
      <c r="J1476">
        <f>IF(data[[#This Row],[calc_ocr]]=data[[#This Row],[control]],0,1)</f>
        <v>0</v>
      </c>
      <c r="K1476" t="s">
        <v>1220</v>
      </c>
      <c r="L1476" t="s">
        <v>1220</v>
      </c>
      <c r="M1476">
        <v>1</v>
      </c>
      <c r="R1476">
        <v>213</v>
      </c>
      <c r="S1476">
        <v>238</v>
      </c>
      <c r="T1476">
        <f>SUM(data[[#This Row],[heb]:[other]])</f>
        <v>1</v>
      </c>
    </row>
    <row r="1477" spans="1:22" x14ac:dyDescent="0.2">
      <c r="A1477" s="1" t="s">
        <v>1221</v>
      </c>
      <c r="B1477" s="1" t="s">
        <v>1221</v>
      </c>
      <c r="D1477">
        <v>1</v>
      </c>
      <c r="H1477" s="8">
        <f>IFERROR(IF(SEARCH(_xlfn.UNICHAR(64335),data[[#This Row],[huntington_115_gt]])&gt;0,1,0),0)</f>
        <v>0</v>
      </c>
      <c r="I1477">
        <f>LEN(data[[#This Row],[control]])</f>
        <v>5</v>
      </c>
      <c r="J1477">
        <f>IF(data[[#This Row],[calc_ocr]]=data[[#This Row],[control]],0,1)</f>
        <v>0</v>
      </c>
      <c r="K1477" t="s">
        <v>1221</v>
      </c>
      <c r="L1477" t="s">
        <v>1221</v>
      </c>
      <c r="M1477">
        <v>1</v>
      </c>
      <c r="R1477">
        <v>213</v>
      </c>
      <c r="S1477">
        <v>239</v>
      </c>
      <c r="T1477">
        <f>SUM(data[[#This Row],[heb]:[other]])</f>
        <v>1</v>
      </c>
    </row>
    <row r="1478" spans="1:22" x14ac:dyDescent="0.2">
      <c r="A1478" s="1" t="s">
        <v>1222</v>
      </c>
      <c r="B1478" s="1" t="s">
        <v>1222</v>
      </c>
      <c r="D1478">
        <v>1</v>
      </c>
      <c r="H1478" s="8">
        <f>IFERROR(IF(SEARCH(_xlfn.UNICHAR(64335),data[[#This Row],[huntington_115_gt]])&gt;0,1,0),0)</f>
        <v>0</v>
      </c>
      <c r="I1478">
        <f>LEN(data[[#This Row],[control]])</f>
        <v>6</v>
      </c>
      <c r="J1478">
        <f>IF(data[[#This Row],[calc_ocr]]=data[[#This Row],[control]],0,1)</f>
        <v>0</v>
      </c>
      <c r="K1478" t="s">
        <v>1222</v>
      </c>
      <c r="L1478" t="s">
        <v>1222</v>
      </c>
      <c r="M1478">
        <v>1</v>
      </c>
      <c r="R1478">
        <v>213</v>
      </c>
      <c r="S1478">
        <v>240</v>
      </c>
      <c r="T1478">
        <f>SUM(data[[#This Row],[heb]:[other]])</f>
        <v>1</v>
      </c>
    </row>
    <row r="1479" spans="1:22" x14ac:dyDescent="0.2">
      <c r="A1479" s="1" t="s">
        <v>1223</v>
      </c>
      <c r="B1479" s="1" t="s">
        <v>1223</v>
      </c>
      <c r="D1479">
        <v>1</v>
      </c>
      <c r="H1479" s="8">
        <f>IFERROR(IF(SEARCH(_xlfn.UNICHAR(64335),data[[#This Row],[huntington_115_gt]])&gt;0,1,0),0)</f>
        <v>0</v>
      </c>
      <c r="I1479">
        <f>LEN(data[[#This Row],[control]])</f>
        <v>4</v>
      </c>
      <c r="J1479">
        <f>IF(data[[#This Row],[calc_ocr]]=data[[#This Row],[control]],0,1)</f>
        <v>0</v>
      </c>
      <c r="K1479" t="s">
        <v>1223</v>
      </c>
      <c r="L1479" t="s">
        <v>1223</v>
      </c>
      <c r="M1479">
        <v>1</v>
      </c>
      <c r="R1479">
        <v>213</v>
      </c>
      <c r="S1479">
        <v>241</v>
      </c>
      <c r="T1479">
        <f>SUM(data[[#This Row],[heb]:[other]])</f>
        <v>1</v>
      </c>
    </row>
    <row r="1480" spans="1:22" x14ac:dyDescent="0.2">
      <c r="A1480" s="1" t="s">
        <v>1224</v>
      </c>
      <c r="B1480" s="1" t="s">
        <v>1224</v>
      </c>
      <c r="D1480">
        <v>1</v>
      </c>
      <c r="H1480" s="8">
        <f>IFERROR(IF(SEARCH(_xlfn.UNICHAR(64335),data[[#This Row],[huntington_115_gt]])&gt;0,1,0),0)</f>
        <v>0</v>
      </c>
      <c r="I1480">
        <f>LEN(data[[#This Row],[control]])</f>
        <v>5</v>
      </c>
      <c r="J1480">
        <f>IF(data[[#This Row],[calc_ocr]]=data[[#This Row],[control]],0,1)</f>
        <v>0</v>
      </c>
      <c r="K1480" t="s">
        <v>1224</v>
      </c>
      <c r="L1480" t="s">
        <v>1224</v>
      </c>
      <c r="M1480">
        <v>1</v>
      </c>
      <c r="R1480">
        <v>213</v>
      </c>
      <c r="S1480">
        <v>242</v>
      </c>
      <c r="T1480">
        <f>SUM(data[[#This Row],[heb]:[other]])</f>
        <v>1</v>
      </c>
    </row>
    <row r="1481" spans="1:22" x14ac:dyDescent="0.2">
      <c r="A1481" s="1" t="s">
        <v>1225</v>
      </c>
      <c r="B1481" s="1" t="s">
        <v>1225</v>
      </c>
      <c r="D1481">
        <v>1</v>
      </c>
      <c r="H1481" s="8">
        <f>IFERROR(IF(SEARCH(_xlfn.UNICHAR(64335),data[[#This Row],[huntington_115_gt]])&gt;0,1,0),0)</f>
        <v>0</v>
      </c>
      <c r="I1481">
        <f>LEN(data[[#This Row],[control]])</f>
        <v>6</v>
      </c>
      <c r="J1481">
        <f>IF(data[[#This Row],[calc_ocr]]=data[[#This Row],[control]],0,1)</f>
        <v>0</v>
      </c>
      <c r="K1481" t="s">
        <v>1225</v>
      </c>
      <c r="L1481" t="s">
        <v>1225</v>
      </c>
      <c r="M1481">
        <v>1</v>
      </c>
      <c r="R1481">
        <v>213</v>
      </c>
      <c r="S1481">
        <v>243</v>
      </c>
      <c r="T1481">
        <f>SUM(data[[#This Row],[heb]:[other]])</f>
        <v>1</v>
      </c>
    </row>
    <row r="1482" spans="1:22" x14ac:dyDescent="0.2">
      <c r="A1482" s="1" t="s">
        <v>1226</v>
      </c>
      <c r="B1482" s="1" t="s">
        <v>1226</v>
      </c>
      <c r="D1482">
        <v>1</v>
      </c>
      <c r="H1482" s="8">
        <f>IFERROR(IF(SEARCH(_xlfn.UNICHAR(64335),data[[#This Row],[huntington_115_gt]])&gt;0,1,0),0)</f>
        <v>0</v>
      </c>
      <c r="I1482">
        <f>LEN(data[[#This Row],[control]])</f>
        <v>4</v>
      </c>
      <c r="J1482">
        <f>IF(data[[#This Row],[calc_ocr]]=data[[#This Row],[control]],0,1)</f>
        <v>0</v>
      </c>
      <c r="K1482" t="s">
        <v>1226</v>
      </c>
      <c r="L1482" t="s">
        <v>1226</v>
      </c>
      <c r="M1482">
        <v>1</v>
      </c>
      <c r="R1482">
        <v>213</v>
      </c>
      <c r="S1482">
        <v>244</v>
      </c>
      <c r="T1482">
        <f>SUM(data[[#This Row],[heb]:[other]])</f>
        <v>1</v>
      </c>
    </row>
    <row r="1483" spans="1:22" x14ac:dyDescent="0.2">
      <c r="A1483" s="1" t="s">
        <v>1223</v>
      </c>
      <c r="B1483" s="1" t="s">
        <v>1223</v>
      </c>
      <c r="D1483">
        <v>1</v>
      </c>
      <c r="H1483" s="8">
        <f>IFERROR(IF(SEARCH(_xlfn.UNICHAR(64335),data[[#This Row],[huntington_115_gt]])&gt;0,1,0),0)</f>
        <v>0</v>
      </c>
      <c r="I1483">
        <f>LEN(data[[#This Row],[control]])</f>
        <v>4</v>
      </c>
      <c r="J1483">
        <f>IF(data[[#This Row],[calc_ocr]]=data[[#This Row],[control]],0,1)</f>
        <v>0</v>
      </c>
      <c r="K1483" t="s">
        <v>1223</v>
      </c>
      <c r="L1483" t="s">
        <v>1223</v>
      </c>
      <c r="M1483">
        <v>1</v>
      </c>
      <c r="R1483">
        <v>213</v>
      </c>
      <c r="S1483">
        <v>245</v>
      </c>
      <c r="T1483">
        <f>SUM(data[[#This Row],[heb]:[other]])</f>
        <v>1</v>
      </c>
    </row>
    <row r="1484" spans="1:22" ht="25.5" x14ac:dyDescent="0.2">
      <c r="A1484" s="1" t="s">
        <v>1227</v>
      </c>
      <c r="B1484" s="4" t="s">
        <v>1228</v>
      </c>
      <c r="C1484" s="5" t="s">
        <v>15</v>
      </c>
      <c r="D1484">
        <v>1</v>
      </c>
      <c r="H1484" s="8">
        <f>IFERROR(IF(SEARCH(_xlfn.UNICHAR(64335),data[[#This Row],[huntington_115_gt]])&gt;0,1,0),0)</f>
        <v>0</v>
      </c>
      <c r="I1484">
        <f>LEN(data[[#This Row],[control]])</f>
        <v>3</v>
      </c>
      <c r="J1484">
        <f>IF(data[[#This Row],[calc_ocr]]=data[[#This Row],[control]],0,1)</f>
        <v>1</v>
      </c>
      <c r="K1484" t="s">
        <v>1228</v>
      </c>
      <c r="L1484" t="s">
        <v>1227</v>
      </c>
      <c r="M1484">
        <v>1</v>
      </c>
      <c r="N1484">
        <v>1</v>
      </c>
      <c r="O1484" s="27" t="s">
        <v>1485</v>
      </c>
      <c r="P1484" t="s">
        <v>1481</v>
      </c>
      <c r="Q1484" t="s">
        <v>1615</v>
      </c>
      <c r="R1484">
        <v>213</v>
      </c>
      <c r="S1484">
        <v>246</v>
      </c>
      <c r="T1484">
        <f>SUM(data[[#This Row],[heb]:[other]])</f>
        <v>1</v>
      </c>
      <c r="V1484" s="27" t="s">
        <v>1774</v>
      </c>
    </row>
    <row r="1485" spans="1:22" x14ac:dyDescent="0.2">
      <c r="A1485" s="1" t="s">
        <v>1229</v>
      </c>
      <c r="B1485" s="1" t="s">
        <v>1229</v>
      </c>
      <c r="D1485">
        <v>1</v>
      </c>
      <c r="H1485" s="8">
        <f>IFERROR(IF(SEARCH(_xlfn.UNICHAR(64335),data[[#This Row],[huntington_115_gt]])&gt;0,1,0),0)</f>
        <v>0</v>
      </c>
      <c r="I1485">
        <f>LEN(data[[#This Row],[control]])</f>
        <v>8</v>
      </c>
      <c r="J1485">
        <f>IF(data[[#This Row],[calc_ocr]]=data[[#This Row],[control]],0,1)</f>
        <v>0</v>
      </c>
      <c r="K1485" t="s">
        <v>1229</v>
      </c>
      <c r="L1485" t="s">
        <v>1229</v>
      </c>
      <c r="M1485">
        <v>1</v>
      </c>
      <c r="R1485">
        <v>213</v>
      </c>
      <c r="S1485">
        <v>247</v>
      </c>
      <c r="T1485">
        <f>SUM(data[[#This Row],[heb]:[other]])</f>
        <v>1</v>
      </c>
    </row>
    <row r="1486" spans="1:22" x14ac:dyDescent="0.2">
      <c r="A1486" s="1" t="s">
        <v>1230</v>
      </c>
      <c r="B1486" s="1" t="s">
        <v>1230</v>
      </c>
      <c r="D1486">
        <v>1</v>
      </c>
      <c r="H1486" s="8">
        <f>IFERROR(IF(SEARCH(_xlfn.UNICHAR(64335),data[[#This Row],[huntington_115_gt]])&gt;0,1,0),0)</f>
        <v>0</v>
      </c>
      <c r="I1486">
        <f>LEN(data[[#This Row],[control]])</f>
        <v>6</v>
      </c>
      <c r="J1486">
        <f>IF(data[[#This Row],[calc_ocr]]=data[[#This Row],[control]],0,1)</f>
        <v>0</v>
      </c>
      <c r="K1486" t="s">
        <v>1230</v>
      </c>
      <c r="L1486" t="s">
        <v>1230</v>
      </c>
      <c r="M1486">
        <v>1</v>
      </c>
      <c r="R1486">
        <v>213</v>
      </c>
      <c r="S1486">
        <v>248</v>
      </c>
      <c r="T1486">
        <f>SUM(data[[#This Row],[heb]:[other]])</f>
        <v>1</v>
      </c>
    </row>
    <row r="1487" spans="1:22" x14ac:dyDescent="0.2">
      <c r="A1487" s="1" t="s">
        <v>1231</v>
      </c>
      <c r="B1487" s="1" t="s">
        <v>1231</v>
      </c>
      <c r="D1487">
        <v>1</v>
      </c>
      <c r="H1487" s="8">
        <f>IFERROR(IF(SEARCH(_xlfn.UNICHAR(64335),data[[#This Row],[huntington_115_gt]])&gt;0,1,0),0)</f>
        <v>0</v>
      </c>
      <c r="I1487">
        <f>LEN(data[[#This Row],[control]])</f>
        <v>6</v>
      </c>
      <c r="J1487">
        <f>IF(data[[#This Row],[calc_ocr]]=data[[#This Row],[control]],0,1)</f>
        <v>0</v>
      </c>
      <c r="K1487" t="s">
        <v>1231</v>
      </c>
      <c r="L1487" t="s">
        <v>1231</v>
      </c>
      <c r="M1487">
        <v>1</v>
      </c>
      <c r="R1487">
        <v>213</v>
      </c>
      <c r="S1487">
        <v>249</v>
      </c>
      <c r="T1487">
        <f>SUM(data[[#This Row],[heb]:[other]])</f>
        <v>1</v>
      </c>
    </row>
    <row r="1488" spans="1:22" x14ac:dyDescent="0.2">
      <c r="A1488" s="1" t="s">
        <v>1232</v>
      </c>
      <c r="B1488" s="4" t="s">
        <v>1233</v>
      </c>
      <c r="C1488" s="5" t="s">
        <v>15</v>
      </c>
      <c r="E1488">
        <v>1</v>
      </c>
      <c r="H1488" s="8">
        <f>IFERROR(IF(SEARCH(_xlfn.UNICHAR(64335),data[[#This Row],[huntington_115_gt]])&gt;0,1,0),0)</f>
        <v>0</v>
      </c>
      <c r="I1488">
        <f>LEN(data[[#This Row],[control]])</f>
        <v>4</v>
      </c>
      <c r="J1488">
        <f>IF(data[[#This Row],[calc_ocr]]=data[[#This Row],[control]],0,1)</f>
        <v>1</v>
      </c>
      <c r="K1488" t="s">
        <v>1233</v>
      </c>
      <c r="L1488" s="20" t="s">
        <v>1779</v>
      </c>
      <c r="M1488">
        <v>1</v>
      </c>
      <c r="R1488">
        <v>213</v>
      </c>
      <c r="S1488">
        <v>250</v>
      </c>
      <c r="T1488">
        <f>SUM(data[[#This Row],[heb]:[other]])</f>
        <v>1</v>
      </c>
    </row>
    <row r="1489" spans="1:22" x14ac:dyDescent="0.2">
      <c r="A1489" s="1" t="s">
        <v>1311</v>
      </c>
      <c r="B1489" s="1" t="s">
        <v>1234</v>
      </c>
      <c r="C1489" s="5" t="s">
        <v>15</v>
      </c>
      <c r="D1489">
        <v>1</v>
      </c>
      <c r="H1489" s="8">
        <f>IFERROR(IF(SEARCH(_xlfn.UNICHAR(64335),data[[#This Row],[huntington_115_gt]])&gt;0,1,0),0)</f>
        <v>0</v>
      </c>
      <c r="I1489">
        <f>LEN(data[[#This Row],[control]])</f>
        <v>8</v>
      </c>
      <c r="J1489">
        <f>IF(data[[#This Row],[calc_ocr]]=data[[#This Row],[control]],0,1)</f>
        <v>1</v>
      </c>
      <c r="K1489" t="s">
        <v>1234</v>
      </c>
      <c r="L1489" t="s">
        <v>1311</v>
      </c>
      <c r="M1489">
        <v>2</v>
      </c>
      <c r="N1489">
        <v>2</v>
      </c>
      <c r="O1489" s="27" t="s">
        <v>1562</v>
      </c>
      <c r="P1489" t="s">
        <v>1694</v>
      </c>
      <c r="Q1489" t="s">
        <v>1717</v>
      </c>
      <c r="R1489">
        <v>213</v>
      </c>
      <c r="S1489">
        <v>251</v>
      </c>
      <c r="T1489">
        <f>SUM(data[[#This Row],[heb]:[other]])</f>
        <v>1</v>
      </c>
      <c r="V1489" s="27" t="s">
        <v>1718</v>
      </c>
    </row>
    <row r="1490" spans="1:22" x14ac:dyDescent="0.2">
      <c r="A1490" s="1" t="s">
        <v>1235</v>
      </c>
      <c r="B1490" s="7"/>
      <c r="C1490" s="3" t="s">
        <v>34</v>
      </c>
      <c r="F1490">
        <v>1</v>
      </c>
      <c r="H1490" s="8">
        <f>IFERROR(IF(SEARCH(_xlfn.UNICHAR(64335),data[[#This Row],[huntington_115_gt]])&gt;0,1,0),0)</f>
        <v>0</v>
      </c>
      <c r="I1490">
        <f>LEN(data[[#This Row],[control]])</f>
        <v>3</v>
      </c>
      <c r="J1490">
        <f>IF(data[[#This Row],[calc_ocr]]=data[[#This Row],[control]],0,1)</f>
        <v>1</v>
      </c>
      <c r="K1490">
        <v>0</v>
      </c>
      <c r="L1490" t="s">
        <v>1235</v>
      </c>
      <c r="M1490">
        <v>1</v>
      </c>
      <c r="O1490" s="27" t="s">
        <v>1466</v>
      </c>
      <c r="Q1490" t="s">
        <v>1449</v>
      </c>
      <c r="R1490">
        <v>213</v>
      </c>
      <c r="S1490">
        <v>252</v>
      </c>
      <c r="T1490">
        <f>SUM(data[[#This Row],[heb]:[other]])</f>
        <v>1</v>
      </c>
    </row>
    <row r="1491" spans="1:22" x14ac:dyDescent="0.2">
      <c r="A1491" s="1" t="s">
        <v>1236</v>
      </c>
      <c r="B1491" s="1" t="s">
        <v>768</v>
      </c>
      <c r="G1491">
        <v>1</v>
      </c>
      <c r="H1491" s="8">
        <f>IFERROR(IF(SEARCH(_xlfn.UNICHAR(64335),data[[#This Row],[huntington_115_gt]])&gt;0,1,0),0)</f>
        <v>0</v>
      </c>
      <c r="I1491">
        <f>LEN(data[[#This Row],[control]])</f>
        <v>3</v>
      </c>
      <c r="J1491">
        <f>IF(data[[#This Row],[calc_ocr]]=data[[#This Row],[control]],0,1)</f>
        <v>0</v>
      </c>
      <c r="K1491" t="s">
        <v>768</v>
      </c>
      <c r="L1491" t="s">
        <v>768</v>
      </c>
      <c r="M1491">
        <v>1</v>
      </c>
      <c r="R1491">
        <v>213</v>
      </c>
      <c r="S1491">
        <v>253</v>
      </c>
      <c r="T1491">
        <f>SUM(data[[#This Row],[heb]:[other]])</f>
        <v>1</v>
      </c>
    </row>
    <row r="1492" spans="1:22" x14ac:dyDescent="0.2">
      <c r="A1492" s="1" t="s">
        <v>1237</v>
      </c>
      <c r="B1492" s="1" t="s">
        <v>1237</v>
      </c>
      <c r="D1492">
        <v>1</v>
      </c>
      <c r="H1492" s="8">
        <f>IFERROR(IF(SEARCH(_xlfn.UNICHAR(64335),data[[#This Row],[huntington_115_gt]])&gt;0,1,0),0)</f>
        <v>0</v>
      </c>
      <c r="I1492">
        <f>LEN(data[[#This Row],[control]])</f>
        <v>5</v>
      </c>
      <c r="J1492">
        <f>IF(data[[#This Row],[calc_ocr]]=data[[#This Row],[control]],0,1)</f>
        <v>0</v>
      </c>
      <c r="K1492" t="s">
        <v>1237</v>
      </c>
      <c r="L1492" t="s">
        <v>1237</v>
      </c>
      <c r="M1492">
        <v>1</v>
      </c>
      <c r="R1492">
        <v>213</v>
      </c>
      <c r="S1492">
        <v>254</v>
      </c>
      <c r="T1492">
        <f>SUM(data[[#This Row],[heb]:[other]])</f>
        <v>1</v>
      </c>
    </row>
    <row r="1493" spans="1:22" x14ac:dyDescent="0.2">
      <c r="A1493" s="1" t="s">
        <v>1238</v>
      </c>
      <c r="B1493" s="1" t="s">
        <v>1238</v>
      </c>
      <c r="D1493">
        <v>1</v>
      </c>
      <c r="H1493" s="8">
        <f>IFERROR(IF(SEARCH(_xlfn.UNICHAR(64335),data[[#This Row],[huntington_115_gt]])&gt;0,1,0),0)</f>
        <v>0</v>
      </c>
      <c r="I1493">
        <f>LEN(data[[#This Row],[control]])</f>
        <v>5</v>
      </c>
      <c r="J1493">
        <f>IF(data[[#This Row],[calc_ocr]]=data[[#This Row],[control]],0,1)</f>
        <v>0</v>
      </c>
      <c r="K1493" t="s">
        <v>1238</v>
      </c>
      <c r="L1493" t="s">
        <v>1238</v>
      </c>
      <c r="M1493">
        <v>1</v>
      </c>
      <c r="R1493">
        <v>213</v>
      </c>
      <c r="S1493">
        <v>255</v>
      </c>
      <c r="T1493">
        <f>SUM(data[[#This Row],[heb]:[other]])</f>
        <v>1</v>
      </c>
    </row>
    <row r="1494" spans="1:22" x14ac:dyDescent="0.2">
      <c r="A1494" s="1" t="s">
        <v>548</v>
      </c>
      <c r="B1494" s="1" t="s">
        <v>549</v>
      </c>
      <c r="C1494" s="5" t="s">
        <v>15</v>
      </c>
      <c r="G1494">
        <v>1</v>
      </c>
      <c r="H1494" s="8">
        <f>IFERROR(IF(SEARCH(_xlfn.UNICHAR(64335),data[[#This Row],[huntington_115_gt]])&gt;0,1,0),0)</f>
        <v>0</v>
      </c>
      <c r="I1494">
        <f>LEN(data[[#This Row],[control]])</f>
        <v>5</v>
      </c>
      <c r="J1494">
        <f>IF(data[[#This Row],[calc_ocr]]=data[[#This Row],[control]],0,1)</f>
        <v>1</v>
      </c>
      <c r="K1494" t="s">
        <v>549</v>
      </c>
      <c r="L1494" t="s">
        <v>548</v>
      </c>
      <c r="M1494">
        <v>1</v>
      </c>
      <c r="O1494" s="27" t="s">
        <v>1460</v>
      </c>
      <c r="Q1494" t="s">
        <v>1543</v>
      </c>
      <c r="R1494">
        <v>213</v>
      </c>
      <c r="S1494">
        <v>256</v>
      </c>
      <c r="T1494">
        <f>SUM(data[[#This Row],[heb]:[other]])</f>
        <v>1</v>
      </c>
    </row>
    <row r="1495" spans="1:22" x14ac:dyDescent="0.2">
      <c r="A1495" s="1" t="s">
        <v>1230</v>
      </c>
      <c r="B1495" s="1" t="s">
        <v>1230</v>
      </c>
      <c r="D1495">
        <v>1</v>
      </c>
      <c r="H1495" s="8">
        <f>IFERROR(IF(SEARCH(_xlfn.UNICHAR(64335),data[[#This Row],[huntington_115_gt]])&gt;0,1,0),0)</f>
        <v>0</v>
      </c>
      <c r="I1495">
        <f>LEN(data[[#This Row],[control]])</f>
        <v>6</v>
      </c>
      <c r="J1495">
        <f>IF(data[[#This Row],[calc_ocr]]=data[[#This Row],[control]],0,1)</f>
        <v>0</v>
      </c>
      <c r="K1495" t="s">
        <v>1230</v>
      </c>
      <c r="L1495" t="s">
        <v>1230</v>
      </c>
      <c r="M1495">
        <v>1</v>
      </c>
      <c r="R1495">
        <v>213</v>
      </c>
      <c r="S1495">
        <v>257</v>
      </c>
      <c r="T1495">
        <f>SUM(data[[#This Row],[heb]:[other]])</f>
        <v>1</v>
      </c>
    </row>
    <row r="1496" spans="1:22" ht="25.5" x14ac:dyDescent="0.2">
      <c r="A1496" s="1" t="s">
        <v>1239</v>
      </c>
      <c r="B1496" s="4" t="s">
        <v>1240</v>
      </c>
      <c r="C1496" s="5" t="s">
        <v>15</v>
      </c>
      <c r="G1496">
        <v>1</v>
      </c>
      <c r="H1496" s="8">
        <f>IFERROR(IF(SEARCH(_xlfn.UNICHAR(64335),data[[#This Row],[huntington_115_gt]])&gt;0,1,0),0)</f>
        <v>0</v>
      </c>
      <c r="I1496">
        <f>LEN(data[[#This Row],[control]])</f>
        <v>7</v>
      </c>
      <c r="J1496">
        <f>IF(data[[#This Row],[calc_ocr]]=data[[#This Row],[control]],0,1)</f>
        <v>1</v>
      </c>
      <c r="K1496" t="s">
        <v>1240</v>
      </c>
      <c r="L1496" t="s">
        <v>1239</v>
      </c>
      <c r="M1496">
        <v>1</v>
      </c>
      <c r="O1496" s="27" t="s">
        <v>1483</v>
      </c>
      <c r="R1496">
        <v>213</v>
      </c>
      <c r="S1496">
        <v>258</v>
      </c>
      <c r="T1496">
        <f>SUM(data[[#This Row],[heb]:[other]])</f>
        <v>1</v>
      </c>
      <c r="V1496" s="27" t="s">
        <v>1780</v>
      </c>
    </row>
    <row r="1497" spans="1:22" x14ac:dyDescent="0.2">
      <c r="A1497" s="1" t="s">
        <v>1241</v>
      </c>
      <c r="B1497" s="1" t="s">
        <v>1241</v>
      </c>
      <c r="D1497">
        <v>1</v>
      </c>
      <c r="H1497" s="8">
        <f>IFERROR(IF(SEARCH(_xlfn.UNICHAR(64335),data[[#This Row],[huntington_115_gt]])&gt;0,1,0),0)</f>
        <v>0</v>
      </c>
      <c r="I1497">
        <f>LEN(data[[#This Row],[control]])</f>
        <v>5</v>
      </c>
      <c r="J1497">
        <f>IF(data[[#This Row],[calc_ocr]]=data[[#This Row],[control]],0,1)</f>
        <v>0</v>
      </c>
      <c r="K1497" t="s">
        <v>1241</v>
      </c>
      <c r="L1497" t="s">
        <v>1241</v>
      </c>
      <c r="M1497">
        <v>1</v>
      </c>
      <c r="R1497">
        <v>213</v>
      </c>
      <c r="S1497">
        <v>259</v>
      </c>
      <c r="T1497">
        <f>SUM(data[[#This Row],[heb]:[other]])</f>
        <v>1</v>
      </c>
    </row>
    <row r="1498" spans="1:22" x14ac:dyDescent="0.2">
      <c r="A1498" s="1" t="s">
        <v>1242</v>
      </c>
      <c r="B1498" s="1" t="s">
        <v>1242</v>
      </c>
      <c r="D1498">
        <v>1</v>
      </c>
      <c r="H1498" s="8">
        <f>IFERROR(IF(SEARCH(_xlfn.UNICHAR(64335),data[[#This Row],[huntington_115_gt]])&gt;0,1,0),0)</f>
        <v>0</v>
      </c>
      <c r="I1498">
        <f>LEN(data[[#This Row],[control]])</f>
        <v>5</v>
      </c>
      <c r="J1498">
        <f>IF(data[[#This Row],[calc_ocr]]=data[[#This Row],[control]],0,1)</f>
        <v>0</v>
      </c>
      <c r="K1498" t="s">
        <v>1242</v>
      </c>
      <c r="L1498" t="s">
        <v>1242</v>
      </c>
      <c r="M1498">
        <v>1</v>
      </c>
      <c r="R1498">
        <v>213</v>
      </c>
      <c r="S1498">
        <v>260</v>
      </c>
      <c r="T1498">
        <f>SUM(data[[#This Row],[heb]:[other]])</f>
        <v>1</v>
      </c>
    </row>
    <row r="1499" spans="1:22" x14ac:dyDescent="0.2">
      <c r="A1499" s="1" t="s">
        <v>1243</v>
      </c>
      <c r="B1499" s="1" t="s">
        <v>1243</v>
      </c>
      <c r="F1499">
        <v>1</v>
      </c>
      <c r="H1499" s="8">
        <f>IFERROR(IF(SEARCH(_xlfn.UNICHAR(64335),data[[#This Row],[huntington_115_gt]])&gt;0,1,0),0)</f>
        <v>0</v>
      </c>
      <c r="I1499">
        <f>LEN(data[[#This Row],[control]])</f>
        <v>3</v>
      </c>
      <c r="J1499">
        <f>IF(data[[#This Row],[calc_ocr]]=data[[#This Row],[control]],0,1)</f>
        <v>0</v>
      </c>
      <c r="K1499" t="s">
        <v>1243</v>
      </c>
      <c r="L1499" t="s">
        <v>1243</v>
      </c>
      <c r="M1499">
        <v>1</v>
      </c>
      <c r="R1499">
        <v>213</v>
      </c>
      <c r="S1499">
        <v>261</v>
      </c>
      <c r="T1499">
        <f>SUM(data[[#This Row],[heb]:[other]])</f>
        <v>1</v>
      </c>
    </row>
    <row r="1500" spans="1:22" x14ac:dyDescent="0.2">
      <c r="A1500" s="1" t="s">
        <v>1244</v>
      </c>
      <c r="B1500" s="1" t="s">
        <v>1244</v>
      </c>
      <c r="D1500">
        <v>1</v>
      </c>
      <c r="H1500" s="8">
        <f>IFERROR(IF(SEARCH(_xlfn.UNICHAR(64335),data[[#This Row],[huntington_115_gt]])&gt;0,1,0),0)</f>
        <v>0</v>
      </c>
      <c r="I1500">
        <f>LEN(data[[#This Row],[control]])</f>
        <v>5</v>
      </c>
      <c r="J1500">
        <f>IF(data[[#This Row],[calc_ocr]]=data[[#This Row],[control]],0,1)</f>
        <v>0</v>
      </c>
      <c r="K1500" t="s">
        <v>1244</v>
      </c>
      <c r="L1500" t="s">
        <v>1244</v>
      </c>
      <c r="M1500">
        <v>1</v>
      </c>
      <c r="R1500">
        <v>213</v>
      </c>
      <c r="S1500">
        <v>262</v>
      </c>
      <c r="T1500">
        <f>SUM(data[[#This Row],[heb]:[other]])</f>
        <v>1</v>
      </c>
    </row>
    <row r="1501" spans="1:22" x14ac:dyDescent="0.2">
      <c r="A1501" s="1" t="s">
        <v>1245</v>
      </c>
      <c r="B1501" s="1" t="s">
        <v>1245</v>
      </c>
      <c r="D1501">
        <v>1</v>
      </c>
      <c r="H1501" s="8">
        <f>IFERROR(IF(SEARCH(_xlfn.UNICHAR(64335),data[[#This Row],[huntington_115_gt]])&gt;0,1,0),0)</f>
        <v>0</v>
      </c>
      <c r="I1501">
        <f>LEN(data[[#This Row],[control]])</f>
        <v>2</v>
      </c>
      <c r="J1501">
        <f>IF(data[[#This Row],[calc_ocr]]=data[[#This Row],[control]],0,1)</f>
        <v>0</v>
      </c>
      <c r="K1501" t="s">
        <v>1245</v>
      </c>
      <c r="L1501" t="s">
        <v>1245</v>
      </c>
      <c r="M1501">
        <v>1</v>
      </c>
      <c r="R1501">
        <v>213</v>
      </c>
      <c r="S1501">
        <v>263</v>
      </c>
      <c r="T1501">
        <f>SUM(data[[#This Row],[heb]:[other]])</f>
        <v>1</v>
      </c>
    </row>
    <row r="1502" spans="1:22" ht="25.5" x14ac:dyDescent="0.2">
      <c r="A1502" s="1" t="s">
        <v>1246</v>
      </c>
      <c r="B1502" s="4" t="s">
        <v>1247</v>
      </c>
      <c r="C1502" s="6" t="s">
        <v>49</v>
      </c>
      <c r="D1502">
        <v>1</v>
      </c>
      <c r="H1502" s="8">
        <f>IFERROR(IF(SEARCH(_xlfn.UNICHAR(64335),data[[#This Row],[huntington_115_gt]])&gt;0,1,0),0)</f>
        <v>0</v>
      </c>
      <c r="I1502">
        <f>LEN(data[[#This Row],[control]])</f>
        <v>3</v>
      </c>
      <c r="J1502">
        <f>IF(data[[#This Row],[calc_ocr]]=data[[#This Row],[control]],0,1)</f>
        <v>1</v>
      </c>
      <c r="K1502" t="s">
        <v>1247</v>
      </c>
      <c r="L1502" t="s">
        <v>1246</v>
      </c>
      <c r="M1502">
        <v>1</v>
      </c>
      <c r="N1502">
        <v>2</v>
      </c>
      <c r="Q1502" t="s">
        <v>1781</v>
      </c>
      <c r="R1502">
        <v>213</v>
      </c>
      <c r="S1502">
        <v>264</v>
      </c>
      <c r="T1502">
        <f>SUM(data[[#This Row],[heb]:[other]])</f>
        <v>1</v>
      </c>
      <c r="V1502" s="27" t="s">
        <v>1782</v>
      </c>
    </row>
    <row r="1503" spans="1:22" x14ac:dyDescent="0.2">
      <c r="A1503" s="1" t="s">
        <v>1248</v>
      </c>
      <c r="B1503" s="1" t="s">
        <v>1248</v>
      </c>
      <c r="F1503">
        <v>1</v>
      </c>
      <c r="H1503" s="8">
        <f>IFERROR(IF(SEARCH(_xlfn.UNICHAR(64335),data[[#This Row],[huntington_115_gt]])&gt;0,1,0),0)</f>
        <v>0</v>
      </c>
      <c r="I1503">
        <f>LEN(data[[#This Row],[control]])</f>
        <v>4</v>
      </c>
      <c r="J1503">
        <f>IF(data[[#This Row],[calc_ocr]]=data[[#This Row],[control]],0,1)</f>
        <v>0</v>
      </c>
      <c r="K1503" t="s">
        <v>1248</v>
      </c>
      <c r="L1503" t="s">
        <v>1248</v>
      </c>
      <c r="M1503">
        <v>1</v>
      </c>
      <c r="R1503">
        <v>213</v>
      </c>
      <c r="S1503">
        <v>265</v>
      </c>
      <c r="T1503">
        <f>SUM(data[[#This Row],[heb]:[other]])</f>
        <v>1</v>
      </c>
    </row>
    <row r="1504" spans="1:22" x14ac:dyDescent="0.2">
      <c r="A1504" s="1" t="s">
        <v>413</v>
      </c>
      <c r="B1504" s="1" t="s">
        <v>413</v>
      </c>
      <c r="F1504">
        <v>1</v>
      </c>
      <c r="H1504" s="8">
        <f>IFERROR(IF(SEARCH(_xlfn.UNICHAR(64335),data[[#This Row],[huntington_115_gt]])&gt;0,1,0),0)</f>
        <v>0</v>
      </c>
      <c r="I1504">
        <f>LEN(data[[#This Row],[control]])</f>
        <v>2</v>
      </c>
      <c r="J1504">
        <f>IF(data[[#This Row],[calc_ocr]]=data[[#This Row],[control]],0,1)</f>
        <v>0</v>
      </c>
      <c r="K1504" t="s">
        <v>413</v>
      </c>
      <c r="L1504" t="s">
        <v>413</v>
      </c>
      <c r="M1504">
        <v>1</v>
      </c>
      <c r="R1504">
        <v>213</v>
      </c>
      <c r="S1504">
        <v>266</v>
      </c>
      <c r="T1504">
        <f>SUM(data[[#This Row],[heb]:[other]])</f>
        <v>1</v>
      </c>
    </row>
    <row r="1505" spans="1:20" x14ac:dyDescent="0.2">
      <c r="A1505" s="1" t="s">
        <v>1243</v>
      </c>
      <c r="B1505" s="1" t="s">
        <v>1243</v>
      </c>
      <c r="F1505">
        <v>1</v>
      </c>
      <c r="H1505" s="8">
        <f>IFERROR(IF(SEARCH(_xlfn.UNICHAR(64335),data[[#This Row],[huntington_115_gt]])&gt;0,1,0),0)</f>
        <v>0</v>
      </c>
      <c r="I1505">
        <f>LEN(data[[#This Row],[control]])</f>
        <v>3</v>
      </c>
      <c r="J1505">
        <f>IF(data[[#This Row],[calc_ocr]]=data[[#This Row],[control]],0,1)</f>
        <v>0</v>
      </c>
      <c r="K1505" t="s">
        <v>1243</v>
      </c>
      <c r="L1505" t="s">
        <v>1243</v>
      </c>
      <c r="M1505">
        <v>1</v>
      </c>
      <c r="R1505">
        <v>213</v>
      </c>
      <c r="S1505">
        <v>267</v>
      </c>
      <c r="T1505">
        <f>SUM(data[[#This Row],[heb]:[other]])</f>
        <v>1</v>
      </c>
    </row>
    <row r="1506" spans="1:20" x14ac:dyDescent="0.2">
      <c r="A1506" s="1" t="s">
        <v>1249</v>
      </c>
      <c r="B1506" s="1" t="s">
        <v>1249</v>
      </c>
      <c r="D1506">
        <v>1</v>
      </c>
      <c r="H1506" s="8">
        <f>IFERROR(IF(SEARCH(_xlfn.UNICHAR(64335),data[[#This Row],[huntington_115_gt]])&gt;0,1,0),0)</f>
        <v>0</v>
      </c>
      <c r="I1506">
        <f>LEN(data[[#This Row],[control]])</f>
        <v>6</v>
      </c>
      <c r="J1506">
        <f>IF(data[[#This Row],[calc_ocr]]=data[[#This Row],[control]],0,1)</f>
        <v>0</v>
      </c>
      <c r="K1506" t="s">
        <v>1249</v>
      </c>
      <c r="L1506" t="s">
        <v>1249</v>
      </c>
      <c r="M1506">
        <v>1</v>
      </c>
      <c r="R1506">
        <v>213</v>
      </c>
      <c r="S1506">
        <v>268</v>
      </c>
      <c r="T1506">
        <f>SUM(data[[#This Row],[heb]:[other]])</f>
        <v>1</v>
      </c>
    </row>
    <row r="1507" spans="1:20" x14ac:dyDescent="0.2">
      <c r="A1507" s="1" t="s">
        <v>1250</v>
      </c>
      <c r="B1507" s="1" t="s">
        <v>1250</v>
      </c>
      <c r="F1507">
        <v>1</v>
      </c>
      <c r="H1507" s="8">
        <f>IFERROR(IF(SEARCH(_xlfn.UNICHAR(64335),data[[#This Row],[huntington_115_gt]])&gt;0,1,0),0)</f>
        <v>0</v>
      </c>
      <c r="I1507">
        <f>LEN(data[[#This Row],[control]])</f>
        <v>2</v>
      </c>
      <c r="J1507">
        <f>IF(data[[#This Row],[calc_ocr]]=data[[#This Row],[control]],0,1)</f>
        <v>0</v>
      </c>
      <c r="K1507" t="s">
        <v>1250</v>
      </c>
      <c r="L1507" t="s">
        <v>1250</v>
      </c>
      <c r="M1507">
        <v>1</v>
      </c>
      <c r="R1507">
        <v>213</v>
      </c>
      <c r="S1507">
        <v>269</v>
      </c>
      <c r="T1507">
        <f>SUM(data[[#This Row],[heb]:[other]])</f>
        <v>1</v>
      </c>
    </row>
    <row r="1508" spans="1:20" x14ac:dyDescent="0.2">
      <c r="A1508" s="1" t="s">
        <v>1251</v>
      </c>
      <c r="B1508" s="1" t="s">
        <v>1251</v>
      </c>
      <c r="F1508">
        <v>1</v>
      </c>
      <c r="H1508" s="8">
        <f>IFERROR(IF(SEARCH(_xlfn.UNICHAR(64335),data[[#This Row],[huntington_115_gt]])&gt;0,1,0),0)</f>
        <v>0</v>
      </c>
      <c r="I1508">
        <f>LEN(data[[#This Row],[control]])</f>
        <v>5</v>
      </c>
      <c r="J1508">
        <f>IF(data[[#This Row],[calc_ocr]]=data[[#This Row],[control]],0,1)</f>
        <v>0</v>
      </c>
      <c r="K1508" t="s">
        <v>1251</v>
      </c>
      <c r="L1508" t="s">
        <v>1251</v>
      </c>
      <c r="M1508">
        <v>1</v>
      </c>
      <c r="R1508">
        <v>213</v>
      </c>
      <c r="S1508">
        <v>270</v>
      </c>
      <c r="T1508">
        <f>SUM(data[[#This Row],[heb]:[other]])</f>
        <v>1</v>
      </c>
    </row>
    <row r="1509" spans="1:20" x14ac:dyDescent="0.2">
      <c r="A1509" s="1" t="s">
        <v>1252</v>
      </c>
      <c r="B1509" s="1" t="s">
        <v>1252</v>
      </c>
      <c r="F1509">
        <v>1</v>
      </c>
      <c r="H1509" s="8">
        <f>IFERROR(IF(SEARCH(_xlfn.UNICHAR(64335),data[[#This Row],[huntington_115_gt]])&gt;0,1,0),0)</f>
        <v>0</v>
      </c>
      <c r="I1509">
        <f>LEN(data[[#This Row],[control]])</f>
        <v>5</v>
      </c>
      <c r="J1509">
        <f>IF(data[[#This Row],[calc_ocr]]=data[[#This Row],[control]],0,1)</f>
        <v>0</v>
      </c>
      <c r="K1509" t="s">
        <v>1252</v>
      </c>
      <c r="L1509" t="s">
        <v>1252</v>
      </c>
      <c r="M1509">
        <v>1</v>
      </c>
      <c r="R1509">
        <v>213</v>
      </c>
      <c r="S1509">
        <v>271</v>
      </c>
      <c r="T1509">
        <f>SUM(data[[#This Row],[heb]:[other]])</f>
        <v>1</v>
      </c>
    </row>
    <row r="1510" spans="1:20" x14ac:dyDescent="0.2">
      <c r="A1510" s="1" t="s">
        <v>1253</v>
      </c>
      <c r="B1510" s="1" t="s">
        <v>1253</v>
      </c>
      <c r="D1510">
        <v>1</v>
      </c>
      <c r="H1510" s="8">
        <f>IFERROR(IF(SEARCH(_xlfn.UNICHAR(64335),data[[#This Row],[huntington_115_gt]])&gt;0,1,0),0)</f>
        <v>0</v>
      </c>
      <c r="I1510">
        <f>LEN(data[[#This Row],[control]])</f>
        <v>5</v>
      </c>
      <c r="J1510">
        <f>IF(data[[#This Row],[calc_ocr]]=data[[#This Row],[control]],0,1)</f>
        <v>0</v>
      </c>
      <c r="K1510" t="s">
        <v>1253</v>
      </c>
      <c r="L1510" t="s">
        <v>1253</v>
      </c>
      <c r="M1510">
        <v>1</v>
      </c>
      <c r="R1510">
        <v>213</v>
      </c>
      <c r="S1510">
        <v>272</v>
      </c>
      <c r="T1510">
        <f>SUM(data[[#This Row],[heb]:[other]])</f>
        <v>1</v>
      </c>
    </row>
    <row r="1511" spans="1:20" x14ac:dyDescent="0.2">
      <c r="A1511" s="1" t="s">
        <v>1252</v>
      </c>
      <c r="B1511" s="1" t="s">
        <v>1252</v>
      </c>
      <c r="F1511">
        <v>1</v>
      </c>
      <c r="H1511" s="8">
        <f>IFERROR(IF(SEARCH(_xlfn.UNICHAR(64335),data[[#This Row],[huntington_115_gt]])&gt;0,1,0),0)</f>
        <v>0</v>
      </c>
      <c r="I1511">
        <f>LEN(data[[#This Row],[control]])</f>
        <v>5</v>
      </c>
      <c r="J1511">
        <f>IF(data[[#This Row],[calc_ocr]]=data[[#This Row],[control]],0,1)</f>
        <v>0</v>
      </c>
      <c r="K1511" t="s">
        <v>1252</v>
      </c>
      <c r="L1511" t="s">
        <v>1252</v>
      </c>
      <c r="M1511">
        <v>1</v>
      </c>
      <c r="R1511">
        <v>213</v>
      </c>
      <c r="S1511">
        <v>273</v>
      </c>
      <c r="T1511">
        <f>SUM(data[[#This Row],[heb]:[other]])</f>
        <v>1</v>
      </c>
    </row>
    <row r="1512" spans="1:20" x14ac:dyDescent="0.2">
      <c r="A1512" s="1" t="s">
        <v>1254</v>
      </c>
      <c r="B1512" s="1" t="s">
        <v>1254</v>
      </c>
      <c r="D1512">
        <v>1</v>
      </c>
      <c r="H1512" s="8">
        <f>IFERROR(IF(SEARCH(_xlfn.UNICHAR(64335),data[[#This Row],[huntington_115_gt]])&gt;0,1,0),0)</f>
        <v>0</v>
      </c>
      <c r="I1512">
        <f>LEN(data[[#This Row],[control]])</f>
        <v>5</v>
      </c>
      <c r="J1512">
        <f>IF(data[[#This Row],[calc_ocr]]=data[[#This Row],[control]],0,1)</f>
        <v>0</v>
      </c>
      <c r="K1512" t="s">
        <v>1254</v>
      </c>
      <c r="L1512" t="s">
        <v>1254</v>
      </c>
      <c r="M1512">
        <v>1</v>
      </c>
      <c r="R1512">
        <v>213</v>
      </c>
      <c r="S1512">
        <v>274</v>
      </c>
      <c r="T1512">
        <f>SUM(data[[#This Row],[heb]:[other]])</f>
        <v>1</v>
      </c>
    </row>
    <row r="1513" spans="1:20" x14ac:dyDescent="0.2">
      <c r="A1513" s="1" t="s">
        <v>1255</v>
      </c>
      <c r="B1513" s="1" t="s">
        <v>1255</v>
      </c>
      <c r="D1513">
        <v>1</v>
      </c>
      <c r="H1513" s="8">
        <f>IFERROR(IF(SEARCH(_xlfn.UNICHAR(64335),data[[#This Row],[huntington_115_gt]])&gt;0,1,0),0)</f>
        <v>0</v>
      </c>
      <c r="I1513">
        <f>LEN(data[[#This Row],[control]])</f>
        <v>4</v>
      </c>
      <c r="J1513">
        <f>IF(data[[#This Row],[calc_ocr]]=data[[#This Row],[control]],0,1)</f>
        <v>0</v>
      </c>
      <c r="K1513" t="s">
        <v>1255</v>
      </c>
      <c r="L1513" t="s">
        <v>1255</v>
      </c>
      <c r="M1513">
        <v>1</v>
      </c>
      <c r="R1513">
        <v>213</v>
      </c>
      <c r="S1513">
        <v>275</v>
      </c>
      <c r="T1513">
        <f>SUM(data[[#This Row],[heb]:[other]])</f>
        <v>1</v>
      </c>
    </row>
    <row r="1514" spans="1:20" x14ac:dyDescent="0.2">
      <c r="A1514" s="1" t="s">
        <v>1256</v>
      </c>
      <c r="B1514" s="1" t="s">
        <v>1256</v>
      </c>
      <c r="D1514">
        <v>1</v>
      </c>
      <c r="H1514" s="8">
        <f>IFERROR(IF(SEARCH(_xlfn.UNICHAR(64335),data[[#This Row],[huntington_115_gt]])&gt;0,1,0),0)</f>
        <v>0</v>
      </c>
      <c r="I1514">
        <f>LEN(data[[#This Row],[control]])</f>
        <v>4</v>
      </c>
      <c r="J1514">
        <f>IF(data[[#This Row],[calc_ocr]]=data[[#This Row],[control]],0,1)</f>
        <v>0</v>
      </c>
      <c r="K1514" t="s">
        <v>1256</v>
      </c>
      <c r="L1514" t="s">
        <v>1256</v>
      </c>
      <c r="M1514">
        <v>1</v>
      </c>
      <c r="R1514">
        <v>213</v>
      </c>
      <c r="S1514">
        <v>276</v>
      </c>
      <c r="T1514">
        <f>SUM(data[[#This Row],[heb]:[other]])</f>
        <v>1</v>
      </c>
    </row>
    <row r="1515" spans="1:20" x14ac:dyDescent="0.2">
      <c r="A1515" s="1" t="s">
        <v>825</v>
      </c>
      <c r="B1515" s="1" t="s">
        <v>826</v>
      </c>
      <c r="C1515" s="5" t="s">
        <v>15</v>
      </c>
      <c r="G1515">
        <v>1</v>
      </c>
      <c r="H1515" s="8">
        <f>IFERROR(IF(SEARCH(_xlfn.UNICHAR(64335),data[[#This Row],[huntington_115_gt]])&gt;0,1,0),0)</f>
        <v>0</v>
      </c>
      <c r="I1515">
        <f>LEN(data[[#This Row],[control]])</f>
        <v>5</v>
      </c>
      <c r="J1515">
        <f>IF(data[[#This Row],[calc_ocr]]=data[[#This Row],[control]],0,1)</f>
        <v>1</v>
      </c>
      <c r="K1515" t="s">
        <v>826</v>
      </c>
      <c r="L1515" t="s">
        <v>825</v>
      </c>
      <c r="M1515">
        <v>1</v>
      </c>
      <c r="O1515" s="27" t="s">
        <v>1460</v>
      </c>
      <c r="Q1515" t="s">
        <v>1355</v>
      </c>
      <c r="R1515">
        <v>213</v>
      </c>
      <c r="S1515">
        <v>277</v>
      </c>
      <c r="T1515">
        <f>SUM(data[[#This Row],[heb]:[other]])</f>
        <v>1</v>
      </c>
    </row>
    <row r="1516" spans="1:20" x14ac:dyDescent="0.2">
      <c r="A1516" s="1" t="s">
        <v>1257</v>
      </c>
      <c r="B1516" s="4" t="s">
        <v>1258</v>
      </c>
      <c r="C1516" s="5" t="s">
        <v>15</v>
      </c>
      <c r="E1516">
        <v>1</v>
      </c>
      <c r="H1516" s="8">
        <f>IFERROR(IF(SEARCH(_xlfn.UNICHAR(64335),data[[#This Row],[huntington_115_gt]])&gt;0,1,0),0)</f>
        <v>0</v>
      </c>
      <c r="I1516">
        <f>LEN(data[[#This Row],[control]])</f>
        <v>5</v>
      </c>
      <c r="J1516">
        <f>IF(data[[#This Row],[calc_ocr]]=data[[#This Row],[control]],0,1)</f>
        <v>1</v>
      </c>
      <c r="K1516" t="s">
        <v>1258</v>
      </c>
      <c r="L1516" t="s">
        <v>1257</v>
      </c>
      <c r="M1516">
        <v>1</v>
      </c>
      <c r="N1516">
        <v>1</v>
      </c>
      <c r="O1516" s="27" t="s">
        <v>1485</v>
      </c>
      <c r="P1516" t="s">
        <v>1481</v>
      </c>
      <c r="Q1516" t="s">
        <v>1770</v>
      </c>
      <c r="R1516">
        <v>213</v>
      </c>
      <c r="S1516">
        <v>278</v>
      </c>
      <c r="T1516">
        <f>SUM(data[[#This Row],[heb]:[other]])</f>
        <v>1</v>
      </c>
    </row>
    <row r="1517" spans="1:20" x14ac:dyDescent="0.2">
      <c r="A1517" s="1" t="s">
        <v>147</v>
      </c>
      <c r="B1517" s="1" t="s">
        <v>147</v>
      </c>
      <c r="E1517">
        <v>1</v>
      </c>
      <c r="H1517" s="8">
        <f>IFERROR(IF(SEARCH(_xlfn.UNICHAR(64335),data[[#This Row],[huntington_115_gt]])&gt;0,1,0),0)</f>
        <v>1</v>
      </c>
      <c r="I1517">
        <f>LEN(data[[#This Row],[control]])</f>
        <v>3</v>
      </c>
      <c r="J1517">
        <f>IF(data[[#This Row],[calc_ocr]]=data[[#This Row],[control]],0,1)</f>
        <v>0</v>
      </c>
      <c r="K1517" t="s">
        <v>147</v>
      </c>
      <c r="L1517" t="s">
        <v>147</v>
      </c>
      <c r="M1517">
        <v>1</v>
      </c>
      <c r="R1517">
        <v>213</v>
      </c>
      <c r="S1517">
        <v>279</v>
      </c>
      <c r="T1517">
        <f>SUM(data[[#This Row],[heb]:[other]])</f>
        <v>1</v>
      </c>
    </row>
    <row r="1518" spans="1:20" x14ac:dyDescent="0.2">
      <c r="A1518" s="1" t="s">
        <v>186</v>
      </c>
      <c r="B1518" s="1" t="s">
        <v>186</v>
      </c>
      <c r="D1518">
        <v>1</v>
      </c>
      <c r="H1518" s="8">
        <f>IFERROR(IF(SEARCH(_xlfn.UNICHAR(64335),data[[#This Row],[huntington_115_gt]])&gt;0,1,0),0)</f>
        <v>1</v>
      </c>
      <c r="I1518">
        <f>LEN(data[[#This Row],[control]])</f>
        <v>2</v>
      </c>
      <c r="J1518">
        <f>IF(data[[#This Row],[calc_ocr]]=data[[#This Row],[control]],0,1)</f>
        <v>0</v>
      </c>
      <c r="K1518" t="s">
        <v>186</v>
      </c>
      <c r="L1518" t="s">
        <v>186</v>
      </c>
      <c r="M1518">
        <v>1</v>
      </c>
      <c r="R1518">
        <v>213</v>
      </c>
      <c r="S1518">
        <v>280</v>
      </c>
      <c r="T1518">
        <f>SUM(data[[#This Row],[heb]:[other]])</f>
        <v>1</v>
      </c>
    </row>
    <row r="1519" spans="1:20" x14ac:dyDescent="0.2">
      <c r="A1519" s="1" t="s">
        <v>1259</v>
      </c>
      <c r="B1519" s="4" t="s">
        <v>1260</v>
      </c>
      <c r="C1519" s="5" t="s">
        <v>15</v>
      </c>
      <c r="G1519">
        <v>1</v>
      </c>
      <c r="H1519" s="8">
        <f>IFERROR(IF(SEARCH(_xlfn.UNICHAR(64335),data[[#This Row],[huntington_115_gt]])&gt;0,1,0),0)</f>
        <v>0</v>
      </c>
      <c r="I1519">
        <f>LEN(data[[#This Row],[control]])</f>
        <v>5</v>
      </c>
      <c r="J1519">
        <v>0</v>
      </c>
      <c r="K1519" t="s">
        <v>1260</v>
      </c>
      <c r="L1519" t="s">
        <v>1259</v>
      </c>
      <c r="M1519">
        <v>1</v>
      </c>
      <c r="R1519">
        <v>213</v>
      </c>
      <c r="S1519">
        <v>281</v>
      </c>
      <c r="T1519">
        <f>SUM(data[[#This Row],[heb]:[other]])</f>
        <v>1</v>
      </c>
    </row>
    <row r="1520" spans="1:20" x14ac:dyDescent="0.2">
      <c r="A1520" s="1" t="s">
        <v>113</v>
      </c>
      <c r="B1520" s="1" t="s">
        <v>1312</v>
      </c>
      <c r="C1520" s="6" t="s">
        <v>49</v>
      </c>
      <c r="E1520">
        <v>1</v>
      </c>
      <c r="H1520" s="8">
        <f>IFERROR(IF(SEARCH(_xlfn.UNICHAR(64335),data[[#This Row],[huntington_115_gt]])&gt;0,1,0),0)</f>
        <v>1</v>
      </c>
      <c r="I1520">
        <f>LEN(data[[#This Row],[control]])</f>
        <v>6</v>
      </c>
      <c r="J1520">
        <v>0</v>
      </c>
      <c r="K1520" t="s">
        <v>1312</v>
      </c>
      <c r="L1520" t="s">
        <v>1312</v>
      </c>
      <c r="M1520">
        <v>1</v>
      </c>
      <c r="R1520">
        <v>213</v>
      </c>
      <c r="S1520">
        <v>282</v>
      </c>
      <c r="T1520">
        <f>SUM(data[[#This Row],[heb]:[other]])</f>
        <v>1</v>
      </c>
    </row>
    <row r="1521" spans="1:20" x14ac:dyDescent="0.2">
      <c r="A1521" s="1" t="s">
        <v>1261</v>
      </c>
      <c r="B1521" s="4" t="s">
        <v>1262</v>
      </c>
      <c r="C1521" s="5" t="s">
        <v>15</v>
      </c>
      <c r="E1521">
        <v>1</v>
      </c>
      <c r="H1521" s="8">
        <f>IFERROR(IF(SEARCH(_xlfn.UNICHAR(64335),data[[#This Row],[huntington_115_gt]])&gt;0,1,0),0)</f>
        <v>0</v>
      </c>
      <c r="I1521">
        <f>LEN(data[[#This Row],[control]])</f>
        <v>5</v>
      </c>
      <c r="J1521">
        <f>IF(data[[#This Row],[calc_ocr]]=data[[#This Row],[control]],0,1)</f>
        <v>1</v>
      </c>
      <c r="K1521" t="s">
        <v>1262</v>
      </c>
      <c r="L1521" t="s">
        <v>1261</v>
      </c>
      <c r="M1521">
        <v>1</v>
      </c>
      <c r="N1521">
        <v>1</v>
      </c>
      <c r="O1521" s="27" t="s">
        <v>1485</v>
      </c>
      <c r="P1521" t="s">
        <v>1481</v>
      </c>
      <c r="Q1521" t="s">
        <v>1489</v>
      </c>
      <c r="R1521">
        <v>213</v>
      </c>
      <c r="S1521">
        <v>283</v>
      </c>
      <c r="T1521">
        <f>SUM(data[[#This Row],[heb]:[other]])</f>
        <v>1</v>
      </c>
    </row>
    <row r="1522" spans="1:20" x14ac:dyDescent="0.2">
      <c r="A1522" s="1" t="s">
        <v>336</v>
      </c>
      <c r="B1522" s="1" t="s">
        <v>336</v>
      </c>
      <c r="E1522">
        <v>1</v>
      </c>
      <c r="H1522" s="8">
        <f>IFERROR(IF(SEARCH(_xlfn.UNICHAR(64335),data[[#This Row],[huntington_115_gt]])&gt;0,1,0),0)</f>
        <v>1</v>
      </c>
      <c r="I1522">
        <f>LEN(data[[#This Row],[control]])</f>
        <v>3</v>
      </c>
      <c r="J1522">
        <f>IF(data[[#This Row],[calc_ocr]]=data[[#This Row],[control]],0,1)</f>
        <v>0</v>
      </c>
      <c r="K1522" t="s">
        <v>336</v>
      </c>
      <c r="L1522" t="s">
        <v>336</v>
      </c>
      <c r="M1522">
        <v>1</v>
      </c>
      <c r="R1522">
        <v>213</v>
      </c>
      <c r="S1522">
        <v>284</v>
      </c>
      <c r="T1522">
        <f>SUM(data[[#This Row],[heb]:[other]])</f>
        <v>1</v>
      </c>
    </row>
    <row r="1523" spans="1:20" x14ac:dyDescent="0.2">
      <c r="A1523" s="1" t="s">
        <v>1263</v>
      </c>
      <c r="B1523" s="1" t="s">
        <v>1263</v>
      </c>
      <c r="E1523">
        <v>1</v>
      </c>
      <c r="H1523" s="8">
        <f>IFERROR(IF(SEARCH(_xlfn.UNICHAR(64335),data[[#This Row],[huntington_115_gt]])&gt;0,1,0),0)</f>
        <v>0</v>
      </c>
      <c r="I1523">
        <f>LEN(data[[#This Row],[control]])</f>
        <v>4</v>
      </c>
      <c r="J1523">
        <v>0</v>
      </c>
      <c r="K1523" t="s">
        <v>1263</v>
      </c>
      <c r="L1523" t="s">
        <v>1263</v>
      </c>
      <c r="M1523">
        <v>1</v>
      </c>
      <c r="R1523">
        <v>213</v>
      </c>
      <c r="S1523">
        <v>285</v>
      </c>
      <c r="T1523">
        <f>SUM(data[[#This Row],[heb]:[other]])</f>
        <v>1</v>
      </c>
    </row>
    <row r="1524" spans="1:20" x14ac:dyDescent="0.2">
      <c r="A1524" s="1"/>
      <c r="B1524" s="1"/>
      <c r="D1524">
        <f>SUM(data[[#Data],[heb]])</f>
        <v>520</v>
      </c>
      <c r="E1524">
        <f>SUM(data[[#Data],[ara]])</f>
        <v>500</v>
      </c>
      <c r="F1524">
        <f>SUM(data[[#Data],[dual]])</f>
        <v>414</v>
      </c>
      <c r="G1524">
        <f>COUNTA(data[[#Data],[other]])</f>
        <v>88</v>
      </c>
      <c r="H1524" s="8">
        <f>SUBTOTAL(109,data[definitive])</f>
        <v>217</v>
      </c>
      <c r="I1524">
        <f>SUM(data[[#Data],[ara]])</f>
        <v>500</v>
      </c>
      <c r="J1524">
        <f>SUM(data[[#Data],[iserr]])</f>
        <v>268</v>
      </c>
      <c r="M1524">
        <f>SUM(data[[#Data],[tocount]])</f>
        <v>1567</v>
      </c>
    </row>
    <row r="1048568" spans="4:13" x14ac:dyDescent="0.2">
      <c r="D1048568">
        <f>SUM(D36:D1048567)</f>
        <v>1040</v>
      </c>
      <c r="E1048568">
        <f t="shared" ref="E1048568:J1048568" si="0">SUM(E2:E1048567)</f>
        <v>1000</v>
      </c>
      <c r="F1048568">
        <f t="shared" si="0"/>
        <v>828</v>
      </c>
      <c r="G1048568">
        <f t="shared" si="0"/>
        <v>176</v>
      </c>
      <c r="H1048568" s="8">
        <f t="shared" si="0"/>
        <v>434</v>
      </c>
      <c r="I1048568">
        <f t="shared" si="0"/>
        <v>6339</v>
      </c>
      <c r="J1048568">
        <f t="shared" si="0"/>
        <v>536</v>
      </c>
      <c r="M1048568">
        <f>SUM(M2:M1048567)</f>
        <v>3134</v>
      </c>
    </row>
  </sheetData>
  <pageMargins left="0.75" right="0.75" top="1" bottom="1" header="0.5" footer="0.5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'טבלאות עזר - לא לגעת לא להתיחס'!$E$2:$E$15</xm:f>
          </x14:formula1>
          <xm:sqref>O2:O454 O456:O1523</xm:sqref>
        </x14:dataValidation>
        <x14:dataValidation type="list" allowBlank="1" showInputMessage="1" showErrorMessage="1" xr:uid="{00000000-0002-0000-0000-000001000000}">
          <x14:formula1>
            <xm:f>'טבלאות עזר - לא לגעת לא להתיחס'!$G$2:$G$30</xm:f>
          </x14:formula1>
          <xm:sqref>P2:P454 P456:P1523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C9FA-6C33-459E-B2A8-87972D28462F}">
  <dimension ref="A1:N1442"/>
  <sheetViews>
    <sheetView topLeftCell="A1415" workbookViewId="0">
      <selection activeCell="G2" sqref="G2"/>
    </sheetView>
  </sheetViews>
  <sheetFormatPr defaultRowHeight="12.75" x14ac:dyDescent="0.2"/>
  <cols>
    <col min="8" max="8" width="10.5703125" customWidth="1"/>
    <col min="9" max="9" width="9.42578125" customWidth="1"/>
    <col min="12" max="12" width="20.5703125" customWidth="1"/>
    <col min="13" max="13" width="11.28515625" customWidth="1"/>
    <col min="14" max="14" width="13.42578125" customWidth="1"/>
  </cols>
  <sheetData>
    <row r="1" spans="1:14" ht="38.25" x14ac:dyDescent="0.2">
      <c r="A1" s="63" t="s">
        <v>1264</v>
      </c>
      <c r="B1" s="64" t="s">
        <v>1265</v>
      </c>
      <c r="C1" s="64" t="s">
        <v>1266</v>
      </c>
      <c r="D1" s="64" t="s">
        <v>1267</v>
      </c>
      <c r="E1" s="65" t="s">
        <v>1271</v>
      </c>
      <c r="F1" s="66" t="s">
        <v>1272</v>
      </c>
      <c r="G1" s="66" t="s">
        <v>1268</v>
      </c>
      <c r="H1" s="67" t="s">
        <v>1269</v>
      </c>
      <c r="I1" s="67" t="s">
        <v>1451</v>
      </c>
      <c r="J1" s="68" t="s">
        <v>1277</v>
      </c>
      <c r="K1" s="68" t="s">
        <v>1486</v>
      </c>
      <c r="L1" s="67" t="s">
        <v>1476</v>
      </c>
      <c r="M1" s="67" t="s">
        <v>1474</v>
      </c>
      <c r="N1" s="67" t="s">
        <v>1475</v>
      </c>
    </row>
    <row r="2" spans="1:14" x14ac:dyDescent="0.2">
      <c r="A2" s="44"/>
      <c r="B2" s="38"/>
      <c r="C2" s="38">
        <v>1</v>
      </c>
      <c r="D2" s="38"/>
      <c r="E2" s="39">
        <v>1</v>
      </c>
      <c r="F2" s="38">
        <v>1</v>
      </c>
      <c r="G2" s="38">
        <v>0</v>
      </c>
      <c r="H2" s="38" t="s">
        <v>2</v>
      </c>
      <c r="I2" s="38" t="s">
        <v>2</v>
      </c>
      <c r="J2" s="38">
        <v>1</v>
      </c>
      <c r="K2" s="38"/>
      <c r="L2" s="40"/>
      <c r="M2" s="38"/>
      <c r="N2" s="38"/>
    </row>
    <row r="3" spans="1:14" x14ac:dyDescent="0.2">
      <c r="A3" s="45"/>
      <c r="B3" s="41">
        <v>1</v>
      </c>
      <c r="C3" s="41"/>
      <c r="D3" s="41"/>
      <c r="E3" s="42">
        <v>0</v>
      </c>
      <c r="F3" s="41">
        <v>5</v>
      </c>
      <c r="G3" s="41">
        <v>0</v>
      </c>
      <c r="H3" s="41" t="s">
        <v>4</v>
      </c>
      <c r="I3" s="41" t="s">
        <v>4</v>
      </c>
      <c r="J3" s="41">
        <v>1</v>
      </c>
      <c r="K3" s="41"/>
      <c r="L3" s="43"/>
      <c r="M3" s="41"/>
      <c r="N3" s="41"/>
    </row>
    <row r="4" spans="1:14" x14ac:dyDescent="0.2">
      <c r="A4" s="38"/>
      <c r="B4" s="38"/>
      <c r="C4" s="38">
        <v>1</v>
      </c>
      <c r="D4" s="38"/>
      <c r="E4" s="39">
        <v>0</v>
      </c>
      <c r="F4" s="38">
        <v>2</v>
      </c>
      <c r="G4" s="38">
        <v>0</v>
      </c>
      <c r="H4" s="38" t="s">
        <v>6</v>
      </c>
      <c r="I4" s="38" t="s">
        <v>6</v>
      </c>
      <c r="J4" s="38">
        <v>1</v>
      </c>
      <c r="K4" s="38"/>
      <c r="L4" s="40"/>
      <c r="M4" s="38"/>
      <c r="N4" s="38"/>
    </row>
    <row r="5" spans="1:14" x14ac:dyDescent="0.2">
      <c r="A5" s="41"/>
      <c r="B5" s="41">
        <v>1</v>
      </c>
      <c r="C5" s="41"/>
      <c r="D5" s="41"/>
      <c r="E5" s="42">
        <v>0</v>
      </c>
      <c r="F5" s="41">
        <v>3</v>
      </c>
      <c r="G5" s="41">
        <v>0</v>
      </c>
      <c r="H5" s="41" t="s">
        <v>7</v>
      </c>
      <c r="I5" s="41" t="s">
        <v>7</v>
      </c>
      <c r="J5" s="41">
        <v>1</v>
      </c>
      <c r="K5" s="41"/>
      <c r="L5" s="43"/>
      <c r="M5" s="41"/>
      <c r="N5" s="41"/>
    </row>
    <row r="6" spans="1:14" x14ac:dyDescent="0.2">
      <c r="A6" s="38"/>
      <c r="B6" s="38"/>
      <c r="C6" s="38">
        <v>1</v>
      </c>
      <c r="D6" s="38"/>
      <c r="E6" s="39">
        <v>0</v>
      </c>
      <c r="F6" s="38">
        <v>3</v>
      </c>
      <c r="G6" s="38">
        <v>0</v>
      </c>
      <c r="H6" s="38" t="s">
        <v>8</v>
      </c>
      <c r="I6" s="38" t="s">
        <v>8</v>
      </c>
      <c r="J6" s="38">
        <v>1</v>
      </c>
      <c r="K6" s="38"/>
      <c r="L6" s="40"/>
      <c r="M6" s="38"/>
      <c r="N6" s="38"/>
    </row>
    <row r="7" spans="1:14" x14ac:dyDescent="0.2">
      <c r="A7" s="41"/>
      <c r="B7" s="41">
        <v>1</v>
      </c>
      <c r="C7" s="41"/>
      <c r="D7" s="41"/>
      <c r="E7" s="42">
        <v>0</v>
      </c>
      <c r="F7" s="41">
        <v>6</v>
      </c>
      <c r="G7" s="41">
        <v>0</v>
      </c>
      <c r="H7" s="41" t="s">
        <v>10</v>
      </c>
      <c r="I7" s="41" t="s">
        <v>10</v>
      </c>
      <c r="J7" s="41">
        <v>1</v>
      </c>
      <c r="K7" s="41"/>
      <c r="L7" s="43"/>
      <c r="M7" s="41"/>
      <c r="N7" s="41"/>
    </row>
    <row r="8" spans="1:14" x14ac:dyDescent="0.2">
      <c r="A8" s="38"/>
      <c r="B8" s="38">
        <v>1</v>
      </c>
      <c r="C8" s="38"/>
      <c r="D8" s="38"/>
      <c r="E8" s="39">
        <v>0</v>
      </c>
      <c r="F8" s="38">
        <v>4</v>
      </c>
      <c r="G8" s="38">
        <v>0</v>
      </c>
      <c r="H8" s="38" t="s">
        <v>12</v>
      </c>
      <c r="I8" s="38" t="s">
        <v>12</v>
      </c>
      <c r="J8" s="38">
        <v>1</v>
      </c>
      <c r="K8" s="38"/>
      <c r="L8" s="40"/>
      <c r="M8" s="38"/>
      <c r="N8" s="38"/>
    </row>
    <row r="9" spans="1:14" x14ac:dyDescent="0.2">
      <c r="A9" s="41"/>
      <c r="B9" s="41"/>
      <c r="C9" s="41">
        <v>1</v>
      </c>
      <c r="D9" s="41"/>
      <c r="E9" s="42">
        <v>1</v>
      </c>
      <c r="F9" s="41">
        <v>1</v>
      </c>
      <c r="G9" s="41">
        <v>0</v>
      </c>
      <c r="H9" s="41" t="s">
        <v>2</v>
      </c>
      <c r="I9" s="41" t="s">
        <v>2</v>
      </c>
      <c r="J9" s="41">
        <v>1</v>
      </c>
      <c r="K9" s="41"/>
      <c r="L9" s="43"/>
      <c r="M9" s="41"/>
      <c r="N9" s="41"/>
    </row>
    <row r="10" spans="1:14" x14ac:dyDescent="0.2">
      <c r="A10" s="38"/>
      <c r="B10" s="38">
        <v>1</v>
      </c>
      <c r="C10" s="38"/>
      <c r="D10" s="38"/>
      <c r="E10" s="39">
        <v>0</v>
      </c>
      <c r="F10" s="38">
        <v>6</v>
      </c>
      <c r="G10" s="38">
        <v>0</v>
      </c>
      <c r="H10" s="38" t="s">
        <v>14</v>
      </c>
      <c r="I10" s="38" t="s">
        <v>14</v>
      </c>
      <c r="J10" s="38">
        <v>1</v>
      </c>
      <c r="K10" s="38"/>
      <c r="L10" s="40"/>
      <c r="M10" s="38"/>
      <c r="N10" s="38"/>
    </row>
    <row r="11" spans="1:14" x14ac:dyDescent="0.2">
      <c r="A11" s="41"/>
      <c r="B11" s="41">
        <v>1</v>
      </c>
      <c r="C11" s="41"/>
      <c r="D11" s="41"/>
      <c r="E11" s="42">
        <v>1</v>
      </c>
      <c r="F11" s="41">
        <v>2</v>
      </c>
      <c r="G11" s="41">
        <v>0</v>
      </c>
      <c r="H11" s="41" t="s">
        <v>16</v>
      </c>
      <c r="I11" s="41" t="s">
        <v>16</v>
      </c>
      <c r="J11" s="41">
        <v>1</v>
      </c>
      <c r="K11" s="41"/>
      <c r="L11" s="43"/>
      <c r="M11" s="41"/>
      <c r="N11" s="41"/>
    </row>
    <row r="12" spans="1:14" x14ac:dyDescent="0.2">
      <c r="A12" s="38"/>
      <c r="B12" s="38">
        <v>1</v>
      </c>
      <c r="C12" s="38"/>
      <c r="D12" s="38"/>
      <c r="E12" s="39">
        <v>0</v>
      </c>
      <c r="F12" s="38">
        <v>5</v>
      </c>
      <c r="G12" s="38">
        <v>0</v>
      </c>
      <c r="H12" s="38" t="s">
        <v>18</v>
      </c>
      <c r="I12" s="38" t="s">
        <v>18</v>
      </c>
      <c r="J12" s="38">
        <v>1</v>
      </c>
      <c r="K12" s="38"/>
      <c r="L12" s="40"/>
      <c r="M12" s="38"/>
      <c r="N12" s="38"/>
    </row>
    <row r="13" spans="1:14" ht="25.5" x14ac:dyDescent="0.2">
      <c r="A13" s="41"/>
      <c r="B13" s="41">
        <v>1</v>
      </c>
      <c r="C13" s="41"/>
      <c r="D13" s="41"/>
      <c r="E13" s="42">
        <v>0</v>
      </c>
      <c r="F13" s="41">
        <v>7</v>
      </c>
      <c r="G13" s="41">
        <v>1</v>
      </c>
      <c r="H13" s="41" t="s">
        <v>20</v>
      </c>
      <c r="I13" s="41" t="s">
        <v>19</v>
      </c>
      <c r="J13" s="41">
        <v>1</v>
      </c>
      <c r="K13" s="41">
        <v>1</v>
      </c>
      <c r="L13" s="43" t="s">
        <v>1485</v>
      </c>
      <c r="M13" s="41" t="s">
        <v>1478</v>
      </c>
      <c r="N13" s="41" t="s">
        <v>1588</v>
      </c>
    </row>
    <row r="14" spans="1:14" ht="25.5" x14ac:dyDescent="0.2">
      <c r="A14" s="38"/>
      <c r="B14" s="38">
        <v>1</v>
      </c>
      <c r="C14" s="38"/>
      <c r="D14" s="38"/>
      <c r="E14" s="39">
        <v>0</v>
      </c>
      <c r="F14" s="38">
        <v>5</v>
      </c>
      <c r="G14" s="38">
        <v>1</v>
      </c>
      <c r="H14" s="38" t="s">
        <v>22</v>
      </c>
      <c r="I14" s="38" t="s">
        <v>1405</v>
      </c>
      <c r="J14" s="38">
        <v>1</v>
      </c>
      <c r="K14" s="38">
        <v>1</v>
      </c>
      <c r="L14" s="40" t="s">
        <v>1485</v>
      </c>
      <c r="M14" s="38" t="s">
        <v>1481</v>
      </c>
      <c r="N14" s="38" t="s">
        <v>1467</v>
      </c>
    </row>
    <row r="15" spans="1:14" x14ac:dyDescent="0.2">
      <c r="A15" s="41"/>
      <c r="B15" s="41"/>
      <c r="C15" s="41">
        <v>1</v>
      </c>
      <c r="D15" s="41"/>
      <c r="E15" s="42">
        <v>1</v>
      </c>
      <c r="F15" s="41">
        <v>1</v>
      </c>
      <c r="G15" s="41">
        <v>0</v>
      </c>
      <c r="H15" s="41" t="s">
        <v>2</v>
      </c>
      <c r="I15" s="41" t="s">
        <v>2</v>
      </c>
      <c r="J15" s="41">
        <v>1</v>
      </c>
      <c r="K15" s="41"/>
      <c r="L15" s="43"/>
      <c r="M15" s="41"/>
      <c r="N15" s="41"/>
    </row>
    <row r="16" spans="1:14" x14ac:dyDescent="0.2">
      <c r="A16" s="38"/>
      <c r="B16" s="38">
        <v>1</v>
      </c>
      <c r="C16" s="38"/>
      <c r="D16" s="38"/>
      <c r="E16" s="39">
        <v>0</v>
      </c>
      <c r="F16" s="38">
        <v>5</v>
      </c>
      <c r="G16" s="38">
        <v>0</v>
      </c>
      <c r="H16" s="38" t="s">
        <v>23</v>
      </c>
      <c r="I16" s="38" t="s">
        <v>23</v>
      </c>
      <c r="J16" s="38">
        <v>1</v>
      </c>
      <c r="K16" s="38"/>
      <c r="L16" s="40"/>
      <c r="M16" s="38"/>
      <c r="N16" s="38"/>
    </row>
    <row r="17" spans="1:14" x14ac:dyDescent="0.2">
      <c r="A17" s="41"/>
      <c r="B17" s="41"/>
      <c r="C17" s="41">
        <v>1</v>
      </c>
      <c r="D17" s="41"/>
      <c r="E17" s="42">
        <v>1</v>
      </c>
      <c r="F17" s="41">
        <v>1</v>
      </c>
      <c r="G17" s="41">
        <v>0</v>
      </c>
      <c r="H17" s="41" t="s">
        <v>2</v>
      </c>
      <c r="I17" s="41" t="s">
        <v>2</v>
      </c>
      <c r="J17" s="41">
        <v>1</v>
      </c>
      <c r="K17" s="41"/>
      <c r="L17" s="43"/>
      <c r="M17" s="41"/>
      <c r="N17" s="41"/>
    </row>
    <row r="18" spans="1:14" x14ac:dyDescent="0.2">
      <c r="A18" s="38"/>
      <c r="B18" s="38">
        <v>1</v>
      </c>
      <c r="C18" s="38"/>
      <c r="D18" s="38"/>
      <c r="E18" s="39">
        <v>0</v>
      </c>
      <c r="F18" s="38">
        <v>4</v>
      </c>
      <c r="G18" s="38">
        <v>0</v>
      </c>
      <c r="H18" s="38" t="s">
        <v>25</v>
      </c>
      <c r="I18" s="38" t="s">
        <v>25</v>
      </c>
      <c r="J18" s="38">
        <v>1</v>
      </c>
      <c r="K18" s="38"/>
      <c r="L18" s="40"/>
      <c r="M18" s="38"/>
      <c r="N18" s="38"/>
    </row>
    <row r="19" spans="1:14" x14ac:dyDescent="0.2">
      <c r="A19" s="41"/>
      <c r="B19" s="41"/>
      <c r="C19" s="41">
        <v>1</v>
      </c>
      <c r="D19" s="41"/>
      <c r="E19" s="42">
        <v>0</v>
      </c>
      <c r="F19" s="41">
        <v>2</v>
      </c>
      <c r="G19" s="41">
        <v>0</v>
      </c>
      <c r="H19" s="41" t="s">
        <v>26</v>
      </c>
      <c r="I19" s="41" t="s">
        <v>26</v>
      </c>
      <c r="J19" s="41">
        <v>1</v>
      </c>
      <c r="K19" s="41"/>
      <c r="L19" s="43"/>
      <c r="M19" s="41"/>
      <c r="N19" s="41"/>
    </row>
    <row r="20" spans="1:14" x14ac:dyDescent="0.2">
      <c r="A20" s="38"/>
      <c r="B20" s="38">
        <v>1</v>
      </c>
      <c r="C20" s="38"/>
      <c r="D20" s="38"/>
      <c r="E20" s="39">
        <v>0</v>
      </c>
      <c r="F20" s="38">
        <v>6</v>
      </c>
      <c r="G20" s="38">
        <v>0</v>
      </c>
      <c r="H20" s="38" t="s">
        <v>28</v>
      </c>
      <c r="I20" s="38" t="s">
        <v>28</v>
      </c>
      <c r="J20" s="38">
        <v>1</v>
      </c>
      <c r="K20" s="38"/>
      <c r="L20" s="40"/>
      <c r="M20" s="38"/>
      <c r="N20" s="38"/>
    </row>
    <row r="21" spans="1:14" x14ac:dyDescent="0.2">
      <c r="A21" s="45"/>
      <c r="B21" s="41"/>
      <c r="C21" s="41">
        <v>1</v>
      </c>
      <c r="D21" s="41"/>
      <c r="E21" s="42">
        <v>0</v>
      </c>
      <c r="F21" s="41">
        <v>5</v>
      </c>
      <c r="G21" s="41">
        <v>0</v>
      </c>
      <c r="H21" s="41" t="s">
        <v>31</v>
      </c>
      <c r="I21" s="41" t="s">
        <v>31</v>
      </c>
      <c r="J21" s="41">
        <v>1</v>
      </c>
      <c r="K21" s="41"/>
      <c r="L21" s="43"/>
      <c r="M21" s="41"/>
      <c r="N21" s="41"/>
    </row>
    <row r="22" spans="1:14" x14ac:dyDescent="0.2">
      <c r="A22" s="44"/>
      <c r="B22" s="38">
        <v>1</v>
      </c>
      <c r="C22" s="38"/>
      <c r="D22" s="38"/>
      <c r="E22" s="39">
        <v>1</v>
      </c>
      <c r="F22" s="38">
        <v>3</v>
      </c>
      <c r="G22" s="38">
        <v>0</v>
      </c>
      <c r="H22" s="38" t="s">
        <v>32</v>
      </c>
      <c r="I22" s="38" t="s">
        <v>32</v>
      </c>
      <c r="J22" s="38">
        <v>1</v>
      </c>
      <c r="K22" s="38"/>
      <c r="L22" s="40"/>
      <c r="M22" s="38"/>
      <c r="N22" s="38"/>
    </row>
    <row r="23" spans="1:14" x14ac:dyDescent="0.2">
      <c r="A23" s="41"/>
      <c r="B23" s="41"/>
      <c r="C23" s="41">
        <v>1</v>
      </c>
      <c r="D23" s="41"/>
      <c r="E23" s="42">
        <v>0</v>
      </c>
      <c r="F23" s="41">
        <v>2</v>
      </c>
      <c r="G23" s="41">
        <v>0</v>
      </c>
      <c r="H23" s="41" t="s">
        <v>33</v>
      </c>
      <c r="I23" s="41" t="s">
        <v>33</v>
      </c>
      <c r="J23" s="41">
        <v>1</v>
      </c>
      <c r="K23" s="41"/>
      <c r="L23" s="43"/>
      <c r="M23" s="41"/>
      <c r="N23" s="41"/>
    </row>
    <row r="24" spans="1:14" x14ac:dyDescent="0.2">
      <c r="A24" s="38"/>
      <c r="B24" s="38">
        <v>1</v>
      </c>
      <c r="C24" s="38"/>
      <c r="D24" s="38"/>
      <c r="E24" s="39">
        <v>0</v>
      </c>
      <c r="F24" s="38">
        <v>6</v>
      </c>
      <c r="G24" s="38">
        <v>0</v>
      </c>
      <c r="H24" s="38" t="s">
        <v>35</v>
      </c>
      <c r="I24" s="38" t="s">
        <v>35</v>
      </c>
      <c r="J24" s="38">
        <v>1</v>
      </c>
      <c r="K24" s="38"/>
      <c r="L24" s="40"/>
      <c r="M24" s="38"/>
      <c r="N24" s="38"/>
    </row>
    <row r="25" spans="1:14" x14ac:dyDescent="0.2">
      <c r="A25" s="41"/>
      <c r="B25" s="41">
        <v>1</v>
      </c>
      <c r="C25" s="41"/>
      <c r="D25" s="41"/>
      <c r="E25" s="42">
        <v>0</v>
      </c>
      <c r="F25" s="41">
        <v>5</v>
      </c>
      <c r="G25" s="41">
        <v>0</v>
      </c>
      <c r="H25" s="41" t="s">
        <v>37</v>
      </c>
      <c r="I25" s="41" t="s">
        <v>37</v>
      </c>
      <c r="J25" s="41">
        <v>1</v>
      </c>
      <c r="K25" s="41"/>
      <c r="L25" s="43"/>
      <c r="M25" s="41"/>
      <c r="N25" s="41"/>
    </row>
    <row r="26" spans="1:14" x14ac:dyDescent="0.2">
      <c r="A26" s="38"/>
      <c r="B26" s="38">
        <v>1</v>
      </c>
      <c r="C26" s="38"/>
      <c r="D26" s="38"/>
      <c r="E26" s="39">
        <v>0</v>
      </c>
      <c r="F26" s="38">
        <v>3</v>
      </c>
      <c r="G26" s="38">
        <v>0</v>
      </c>
      <c r="H26" s="38" t="s">
        <v>38</v>
      </c>
      <c r="I26" s="38" t="s">
        <v>38</v>
      </c>
      <c r="J26" s="38">
        <v>1</v>
      </c>
      <c r="K26" s="38"/>
      <c r="L26" s="40"/>
      <c r="M26" s="38"/>
      <c r="N26" s="38"/>
    </row>
    <row r="27" spans="1:14" x14ac:dyDescent="0.2">
      <c r="A27" s="41"/>
      <c r="B27" s="41">
        <v>1</v>
      </c>
      <c r="C27" s="41"/>
      <c r="D27" s="41"/>
      <c r="E27" s="42">
        <v>0</v>
      </c>
      <c r="F27" s="41">
        <v>3</v>
      </c>
      <c r="G27" s="41">
        <v>0</v>
      </c>
      <c r="H27" s="41" t="s">
        <v>39</v>
      </c>
      <c r="I27" s="41" t="s">
        <v>39</v>
      </c>
      <c r="J27" s="41">
        <v>1</v>
      </c>
      <c r="K27" s="41"/>
      <c r="L27" s="43"/>
      <c r="M27" s="41"/>
      <c r="N27" s="41"/>
    </row>
    <row r="28" spans="1:14" x14ac:dyDescent="0.2">
      <c r="A28" s="38"/>
      <c r="B28" s="38"/>
      <c r="C28" s="38">
        <v>1</v>
      </c>
      <c r="D28" s="38"/>
      <c r="E28" s="39">
        <v>0</v>
      </c>
      <c r="F28" s="38">
        <v>5</v>
      </c>
      <c r="G28" s="38">
        <v>0</v>
      </c>
      <c r="H28" s="38" t="s">
        <v>40</v>
      </c>
      <c r="I28" s="38" t="s">
        <v>40</v>
      </c>
      <c r="J28" s="38">
        <v>1</v>
      </c>
      <c r="K28" s="38"/>
      <c r="L28" s="40"/>
      <c r="M28" s="38"/>
      <c r="N28" s="38"/>
    </row>
    <row r="29" spans="1:14" x14ac:dyDescent="0.2">
      <c r="A29" s="41"/>
      <c r="B29" s="41">
        <v>1</v>
      </c>
      <c r="C29" s="41"/>
      <c r="D29" s="41"/>
      <c r="E29" s="42">
        <v>0</v>
      </c>
      <c r="F29" s="41">
        <v>3</v>
      </c>
      <c r="G29" s="41">
        <v>0</v>
      </c>
      <c r="H29" s="41" t="s">
        <v>41</v>
      </c>
      <c r="I29" s="41" t="s">
        <v>41</v>
      </c>
      <c r="J29" s="41">
        <v>1</v>
      </c>
      <c r="K29" s="41"/>
      <c r="L29" s="43"/>
      <c r="M29" s="41"/>
      <c r="N29" s="41"/>
    </row>
    <row r="30" spans="1:14" x14ac:dyDescent="0.2">
      <c r="A30" s="38"/>
      <c r="B30" s="38">
        <v>1</v>
      </c>
      <c r="C30" s="38"/>
      <c r="D30" s="38"/>
      <c r="E30" s="39">
        <v>0</v>
      </c>
      <c r="F30" s="38">
        <v>3</v>
      </c>
      <c r="G30" s="38">
        <v>0</v>
      </c>
      <c r="H30" s="38" t="s">
        <v>42</v>
      </c>
      <c r="I30" s="38" t="s">
        <v>42</v>
      </c>
      <c r="J30" s="38">
        <v>1</v>
      </c>
      <c r="K30" s="38"/>
      <c r="L30" s="40"/>
      <c r="M30" s="38"/>
      <c r="N30" s="38"/>
    </row>
    <row r="31" spans="1:14" x14ac:dyDescent="0.2">
      <c r="A31" s="41"/>
      <c r="B31" s="41">
        <v>1</v>
      </c>
      <c r="C31" s="41"/>
      <c r="D31" s="41"/>
      <c r="E31" s="42">
        <v>0</v>
      </c>
      <c r="F31" s="41">
        <v>4</v>
      </c>
      <c r="G31" s="41">
        <v>0</v>
      </c>
      <c r="H31" s="41" t="s">
        <v>43</v>
      </c>
      <c r="I31" s="41" t="s">
        <v>43</v>
      </c>
      <c r="J31" s="41">
        <v>1</v>
      </c>
      <c r="K31" s="41"/>
      <c r="L31" s="43"/>
      <c r="M31" s="41"/>
      <c r="N31" s="41"/>
    </row>
    <row r="32" spans="1:14" x14ac:dyDescent="0.2">
      <c r="A32" s="38"/>
      <c r="B32" s="38">
        <v>1</v>
      </c>
      <c r="C32" s="38"/>
      <c r="D32" s="38"/>
      <c r="E32" s="39">
        <v>0</v>
      </c>
      <c r="F32" s="38">
        <v>6</v>
      </c>
      <c r="G32" s="38">
        <v>0</v>
      </c>
      <c r="H32" s="38" t="s">
        <v>45</v>
      </c>
      <c r="I32" s="38" t="s">
        <v>45</v>
      </c>
      <c r="J32" s="38">
        <v>1</v>
      </c>
      <c r="K32" s="38"/>
      <c r="L32" s="40"/>
      <c r="M32" s="38"/>
      <c r="N32" s="38"/>
    </row>
    <row r="33" spans="1:14" x14ac:dyDescent="0.2">
      <c r="A33" s="45"/>
      <c r="B33" s="41"/>
      <c r="C33" s="41">
        <v>1</v>
      </c>
      <c r="D33" s="41"/>
      <c r="E33" s="42">
        <v>0</v>
      </c>
      <c r="F33" s="41">
        <v>2</v>
      </c>
      <c r="G33" s="41">
        <v>0</v>
      </c>
      <c r="H33" s="41" t="s">
        <v>48</v>
      </c>
      <c r="I33" s="41" t="s">
        <v>48</v>
      </c>
      <c r="J33" s="41">
        <v>1</v>
      </c>
      <c r="K33" s="41"/>
      <c r="L33" s="43"/>
      <c r="M33" s="41"/>
      <c r="N33" s="41"/>
    </row>
    <row r="34" spans="1:14" x14ac:dyDescent="0.2">
      <c r="A34" s="44">
        <v>1</v>
      </c>
      <c r="B34" s="38"/>
      <c r="C34" s="38"/>
      <c r="D34" s="38"/>
      <c r="E34" s="39">
        <v>0</v>
      </c>
      <c r="F34" s="38">
        <v>3</v>
      </c>
      <c r="G34" s="38">
        <v>0</v>
      </c>
      <c r="H34" s="38" t="s">
        <v>50</v>
      </c>
      <c r="I34" s="38" t="s">
        <v>50</v>
      </c>
      <c r="J34" s="38">
        <v>1</v>
      </c>
      <c r="K34" s="38"/>
      <c r="L34" s="40"/>
      <c r="M34" s="38"/>
      <c r="N34" s="38"/>
    </row>
    <row r="35" spans="1:14" x14ac:dyDescent="0.2">
      <c r="A35" s="41">
        <v>1</v>
      </c>
      <c r="B35" s="41"/>
      <c r="C35" s="41"/>
      <c r="D35" s="41"/>
      <c r="E35" s="42">
        <v>0</v>
      </c>
      <c r="F35" s="41">
        <v>3</v>
      </c>
      <c r="G35" s="41">
        <v>0</v>
      </c>
      <c r="H35" s="41" t="s">
        <v>52</v>
      </c>
      <c r="I35" s="41" t="s">
        <v>52</v>
      </c>
      <c r="J35" s="41">
        <v>1</v>
      </c>
      <c r="K35" s="41"/>
      <c r="L35" s="43"/>
      <c r="M35" s="41"/>
      <c r="N35" s="41"/>
    </row>
    <row r="36" spans="1:14" x14ac:dyDescent="0.2">
      <c r="A36" s="38">
        <v>1</v>
      </c>
      <c r="B36" s="38"/>
      <c r="C36" s="38"/>
      <c r="D36" s="38"/>
      <c r="E36" s="39">
        <v>0</v>
      </c>
      <c r="F36" s="38">
        <v>4</v>
      </c>
      <c r="G36" s="38">
        <v>0</v>
      </c>
      <c r="H36" s="38" t="s">
        <v>53</v>
      </c>
      <c r="I36" s="38" t="s">
        <v>53</v>
      </c>
      <c r="J36" s="38">
        <v>1</v>
      </c>
      <c r="K36" s="38"/>
      <c r="L36" s="40"/>
      <c r="M36" s="38"/>
      <c r="N36" s="38"/>
    </row>
    <row r="37" spans="1:14" x14ac:dyDescent="0.2">
      <c r="A37" s="45"/>
      <c r="B37" s="41"/>
      <c r="C37" s="41"/>
      <c r="D37" s="41">
        <v>1</v>
      </c>
      <c r="E37" s="42">
        <v>0</v>
      </c>
      <c r="F37" s="41">
        <v>11</v>
      </c>
      <c r="G37" s="41">
        <v>1</v>
      </c>
      <c r="H37" s="41" t="s">
        <v>57</v>
      </c>
      <c r="I37" s="41" t="s">
        <v>1295</v>
      </c>
      <c r="J37" s="41">
        <v>2</v>
      </c>
      <c r="K37" s="41">
        <v>3</v>
      </c>
      <c r="L37" s="43" t="s">
        <v>1562</v>
      </c>
      <c r="M37" s="41" t="s">
        <v>1565</v>
      </c>
      <c r="N37" s="41" t="s">
        <v>1564</v>
      </c>
    </row>
    <row r="38" spans="1:14" x14ac:dyDescent="0.2">
      <c r="A38" s="44">
        <v>1</v>
      </c>
      <c r="B38" s="38"/>
      <c r="C38" s="38"/>
      <c r="D38" s="38"/>
      <c r="E38" s="39">
        <v>0</v>
      </c>
      <c r="F38" s="38">
        <v>4</v>
      </c>
      <c r="G38" s="38">
        <v>0</v>
      </c>
      <c r="H38" s="38" t="s">
        <v>59</v>
      </c>
      <c r="I38" s="38" t="s">
        <v>59</v>
      </c>
      <c r="J38" s="38">
        <v>1</v>
      </c>
      <c r="K38" s="38"/>
      <c r="L38" s="40"/>
      <c r="M38" s="38"/>
      <c r="N38" s="38"/>
    </row>
    <row r="39" spans="1:14" x14ac:dyDescent="0.2">
      <c r="A39" s="41">
        <v>1</v>
      </c>
      <c r="B39" s="41"/>
      <c r="C39" s="41"/>
      <c r="D39" s="41"/>
      <c r="E39" s="42">
        <v>0</v>
      </c>
      <c r="F39" s="41">
        <v>5</v>
      </c>
      <c r="G39" s="41">
        <v>0</v>
      </c>
      <c r="H39" s="41" t="s">
        <v>60</v>
      </c>
      <c r="I39" s="41" t="s">
        <v>60</v>
      </c>
      <c r="J39" s="41">
        <v>1</v>
      </c>
      <c r="K39" s="41"/>
      <c r="L39" s="43"/>
      <c r="M39" s="41"/>
      <c r="N39" s="41"/>
    </row>
    <row r="40" spans="1:14" x14ac:dyDescent="0.2">
      <c r="A40" s="38"/>
      <c r="B40" s="38"/>
      <c r="C40" s="38">
        <v>1</v>
      </c>
      <c r="D40" s="38"/>
      <c r="E40" s="39">
        <v>0</v>
      </c>
      <c r="F40" s="38">
        <v>3</v>
      </c>
      <c r="G40" s="38">
        <v>0</v>
      </c>
      <c r="H40" s="38" t="s">
        <v>61</v>
      </c>
      <c r="I40" s="38" t="s">
        <v>61</v>
      </c>
      <c r="J40" s="38">
        <v>1</v>
      </c>
      <c r="K40" s="38"/>
      <c r="L40" s="40"/>
      <c r="M40" s="38"/>
      <c r="N40" s="38"/>
    </row>
    <row r="41" spans="1:14" x14ac:dyDescent="0.2">
      <c r="A41" s="41"/>
      <c r="B41" s="41"/>
      <c r="C41" s="41"/>
      <c r="D41" s="41">
        <v>1</v>
      </c>
      <c r="E41" s="42">
        <v>0</v>
      </c>
      <c r="F41" s="41">
        <v>4</v>
      </c>
      <c r="G41" s="41">
        <v>0</v>
      </c>
      <c r="H41" s="41" t="s">
        <v>54</v>
      </c>
      <c r="I41" s="41" t="s">
        <v>54</v>
      </c>
      <c r="J41" s="41">
        <v>1</v>
      </c>
      <c r="K41" s="41"/>
      <c r="L41" s="43"/>
      <c r="M41" s="41"/>
      <c r="N41" s="41"/>
    </row>
    <row r="42" spans="1:14" x14ac:dyDescent="0.2">
      <c r="A42" s="38"/>
      <c r="B42" s="38">
        <v>1</v>
      </c>
      <c r="C42" s="38"/>
      <c r="D42" s="38"/>
      <c r="E42" s="39">
        <v>0</v>
      </c>
      <c r="F42" s="38">
        <v>4</v>
      </c>
      <c r="G42" s="38">
        <v>0</v>
      </c>
      <c r="H42" s="38" t="s">
        <v>63</v>
      </c>
      <c r="I42" s="38" t="s">
        <v>63</v>
      </c>
      <c r="J42" s="38">
        <v>1</v>
      </c>
      <c r="K42" s="38"/>
      <c r="L42" s="40"/>
      <c r="M42" s="38"/>
      <c r="N42" s="38"/>
    </row>
    <row r="43" spans="1:14" x14ac:dyDescent="0.2">
      <c r="A43" s="45"/>
      <c r="B43" s="41">
        <v>1</v>
      </c>
      <c r="C43" s="41"/>
      <c r="D43" s="41"/>
      <c r="E43" s="42">
        <v>0</v>
      </c>
      <c r="F43" s="41">
        <v>6</v>
      </c>
      <c r="G43" s="41">
        <v>0</v>
      </c>
      <c r="H43" s="41" t="s">
        <v>67</v>
      </c>
      <c r="I43" s="41" t="s">
        <v>67</v>
      </c>
      <c r="J43" s="41">
        <v>1</v>
      </c>
      <c r="K43" s="41"/>
      <c r="L43" s="43"/>
      <c r="M43" s="41"/>
      <c r="N43" s="41"/>
    </row>
    <row r="44" spans="1:14" x14ac:dyDescent="0.2">
      <c r="A44" s="44"/>
      <c r="B44" s="38"/>
      <c r="C44" s="38">
        <v>1</v>
      </c>
      <c r="D44" s="38"/>
      <c r="E44" s="39">
        <v>1</v>
      </c>
      <c r="F44" s="38">
        <v>2</v>
      </c>
      <c r="G44" s="38">
        <v>0</v>
      </c>
      <c r="H44" s="38" t="s">
        <v>68</v>
      </c>
      <c r="I44" s="38" t="s">
        <v>68</v>
      </c>
      <c r="J44" s="38">
        <v>1</v>
      </c>
      <c r="K44" s="38"/>
      <c r="L44" s="40"/>
      <c r="M44" s="38"/>
      <c r="N44" s="38"/>
    </row>
    <row r="45" spans="1:14" x14ac:dyDescent="0.2">
      <c r="A45" s="41"/>
      <c r="B45" s="41"/>
      <c r="C45" s="41">
        <v>1</v>
      </c>
      <c r="D45" s="41"/>
      <c r="E45" s="42">
        <v>0</v>
      </c>
      <c r="F45" s="41">
        <v>3</v>
      </c>
      <c r="G45" s="41">
        <v>0</v>
      </c>
      <c r="H45" s="41" t="s">
        <v>69</v>
      </c>
      <c r="I45" s="41" t="s">
        <v>69</v>
      </c>
      <c r="J45" s="41">
        <v>1</v>
      </c>
      <c r="K45" s="41"/>
      <c r="L45" s="43"/>
      <c r="M45" s="41"/>
      <c r="N45" s="41"/>
    </row>
    <row r="46" spans="1:14" x14ac:dyDescent="0.2">
      <c r="A46" s="38"/>
      <c r="B46" s="38">
        <v>1</v>
      </c>
      <c r="C46" s="38"/>
      <c r="D46" s="38"/>
      <c r="E46" s="39">
        <v>0</v>
      </c>
      <c r="F46" s="38">
        <v>7</v>
      </c>
      <c r="G46" s="38">
        <v>0</v>
      </c>
      <c r="H46" s="38" t="s">
        <v>71</v>
      </c>
      <c r="I46" s="38" t="s">
        <v>70</v>
      </c>
      <c r="J46" s="38">
        <v>1</v>
      </c>
      <c r="K46" s="38"/>
      <c r="L46" s="40"/>
      <c r="M46" s="38"/>
      <c r="N46" s="38"/>
    </row>
    <row r="47" spans="1:14" ht="25.5" x14ac:dyDescent="0.2">
      <c r="A47" s="41"/>
      <c r="B47" s="41">
        <v>1</v>
      </c>
      <c r="C47" s="41"/>
      <c r="D47" s="41"/>
      <c r="E47" s="42">
        <v>0</v>
      </c>
      <c r="F47" s="41">
        <v>7</v>
      </c>
      <c r="G47" s="41">
        <v>1</v>
      </c>
      <c r="H47" s="41" t="s">
        <v>73</v>
      </c>
      <c r="I47" s="41" t="s">
        <v>72</v>
      </c>
      <c r="J47" s="41">
        <v>1</v>
      </c>
      <c r="K47" s="41">
        <v>2</v>
      </c>
      <c r="L47" s="43" t="s">
        <v>1485</v>
      </c>
      <c r="M47" s="41" t="s">
        <v>1481</v>
      </c>
      <c r="N47" s="41" t="s">
        <v>1783</v>
      </c>
    </row>
    <row r="48" spans="1:14" x14ac:dyDescent="0.2">
      <c r="A48" s="38"/>
      <c r="B48" s="38">
        <v>1</v>
      </c>
      <c r="C48" s="38"/>
      <c r="D48" s="38"/>
      <c r="E48" s="39">
        <v>0</v>
      </c>
      <c r="F48" s="38">
        <v>6</v>
      </c>
      <c r="G48" s="38">
        <v>0</v>
      </c>
      <c r="H48" s="38" t="s">
        <v>74</v>
      </c>
      <c r="I48" s="38" t="s">
        <v>74</v>
      </c>
      <c r="J48" s="38">
        <v>1</v>
      </c>
      <c r="K48" s="38"/>
      <c r="L48" s="40"/>
      <c r="M48" s="38"/>
      <c r="N48" s="38"/>
    </row>
    <row r="49" spans="1:14" x14ac:dyDescent="0.2">
      <c r="A49" s="41"/>
      <c r="B49" s="41"/>
      <c r="C49" s="41">
        <v>1</v>
      </c>
      <c r="D49" s="41"/>
      <c r="E49" s="42">
        <v>0</v>
      </c>
      <c r="F49" s="41">
        <v>2</v>
      </c>
      <c r="G49" s="41">
        <v>0</v>
      </c>
      <c r="H49" s="41" t="s">
        <v>6</v>
      </c>
      <c r="I49" s="41" t="s">
        <v>6</v>
      </c>
      <c r="J49" s="41">
        <v>1</v>
      </c>
      <c r="K49" s="41"/>
      <c r="L49" s="43"/>
      <c r="M49" s="41"/>
      <c r="N49" s="41"/>
    </row>
    <row r="50" spans="1:14" x14ac:dyDescent="0.2">
      <c r="A50" s="38"/>
      <c r="B50" s="38">
        <v>1</v>
      </c>
      <c r="C50" s="38"/>
      <c r="D50" s="38"/>
      <c r="E50" s="39">
        <v>0</v>
      </c>
      <c r="F50" s="38">
        <v>3</v>
      </c>
      <c r="G50" s="38">
        <v>0</v>
      </c>
      <c r="H50" s="38" t="s">
        <v>75</v>
      </c>
      <c r="I50" s="38" t="s">
        <v>75</v>
      </c>
      <c r="J50" s="38">
        <v>1</v>
      </c>
      <c r="K50" s="38"/>
      <c r="L50" s="40"/>
      <c r="M50" s="38"/>
      <c r="N50" s="38"/>
    </row>
    <row r="51" spans="1:14" x14ac:dyDescent="0.2">
      <c r="A51" s="41">
        <v>1</v>
      </c>
      <c r="B51" s="41"/>
      <c r="C51" s="41"/>
      <c r="D51" s="41"/>
      <c r="E51" s="42">
        <v>0</v>
      </c>
      <c r="F51" s="41">
        <v>3</v>
      </c>
      <c r="G51" s="41">
        <v>0</v>
      </c>
      <c r="H51" s="41" t="s">
        <v>76</v>
      </c>
      <c r="I51" s="41" t="s">
        <v>76</v>
      </c>
      <c r="J51" s="41">
        <v>1</v>
      </c>
      <c r="K51" s="41"/>
      <c r="L51" s="43"/>
      <c r="M51" s="41"/>
      <c r="N51" s="41"/>
    </row>
    <row r="52" spans="1:14" x14ac:dyDescent="0.2">
      <c r="A52" s="44"/>
      <c r="B52" s="38">
        <v>1</v>
      </c>
      <c r="C52" s="38"/>
      <c r="D52" s="38"/>
      <c r="E52" s="39">
        <v>0</v>
      </c>
      <c r="F52" s="38">
        <v>4</v>
      </c>
      <c r="G52" s="38">
        <v>0</v>
      </c>
      <c r="H52" s="38" t="s">
        <v>81</v>
      </c>
      <c r="I52" s="38" t="s">
        <v>81</v>
      </c>
      <c r="J52" s="38">
        <v>1</v>
      </c>
      <c r="K52" s="38"/>
      <c r="L52" s="40"/>
      <c r="M52" s="38"/>
      <c r="N52" s="38"/>
    </row>
    <row r="53" spans="1:14" x14ac:dyDescent="0.2">
      <c r="A53" s="45"/>
      <c r="B53" s="41"/>
      <c r="C53" s="41">
        <v>1</v>
      </c>
      <c r="D53" s="41"/>
      <c r="E53" s="42">
        <v>0</v>
      </c>
      <c r="F53" s="41">
        <v>3</v>
      </c>
      <c r="G53" s="41">
        <v>0</v>
      </c>
      <c r="H53" s="41" t="s">
        <v>82</v>
      </c>
      <c r="I53" s="41" t="s">
        <v>82</v>
      </c>
      <c r="J53" s="41">
        <v>1</v>
      </c>
      <c r="K53" s="41"/>
      <c r="L53" s="43"/>
      <c r="M53" s="41"/>
      <c r="N53" s="41"/>
    </row>
    <row r="54" spans="1:14" x14ac:dyDescent="0.2">
      <c r="A54" s="38"/>
      <c r="B54" s="38">
        <v>1</v>
      </c>
      <c r="C54" s="38"/>
      <c r="D54" s="38"/>
      <c r="E54" s="39">
        <v>0</v>
      </c>
      <c r="F54" s="38">
        <v>5</v>
      </c>
      <c r="G54" s="38">
        <v>0</v>
      </c>
      <c r="H54" s="38" t="s">
        <v>83</v>
      </c>
      <c r="I54" s="38" t="s">
        <v>83</v>
      </c>
      <c r="J54" s="38">
        <v>1</v>
      </c>
      <c r="K54" s="38"/>
      <c r="L54" s="40"/>
      <c r="M54" s="38"/>
      <c r="N54" s="38"/>
    </row>
    <row r="55" spans="1:14" x14ac:dyDescent="0.2">
      <c r="A55" s="41"/>
      <c r="B55" s="41">
        <v>1</v>
      </c>
      <c r="C55" s="41"/>
      <c r="D55" s="41"/>
      <c r="E55" s="42">
        <v>0</v>
      </c>
      <c r="F55" s="41">
        <v>4</v>
      </c>
      <c r="G55" s="41">
        <v>0</v>
      </c>
      <c r="H55" s="41" t="s">
        <v>85</v>
      </c>
      <c r="I55" s="41" t="s">
        <v>85</v>
      </c>
      <c r="J55" s="41">
        <v>1</v>
      </c>
      <c r="K55" s="41"/>
      <c r="L55" s="43"/>
      <c r="M55" s="41"/>
      <c r="N55" s="41"/>
    </row>
    <row r="56" spans="1:14" x14ac:dyDescent="0.2">
      <c r="A56" s="38"/>
      <c r="B56" s="38">
        <v>1</v>
      </c>
      <c r="C56" s="38"/>
      <c r="D56" s="38"/>
      <c r="E56" s="39">
        <v>0</v>
      </c>
      <c r="F56" s="38">
        <v>6</v>
      </c>
      <c r="G56" s="38">
        <v>0</v>
      </c>
      <c r="H56" s="38" t="s">
        <v>87</v>
      </c>
      <c r="I56" s="38" t="s">
        <v>87</v>
      </c>
      <c r="J56" s="38">
        <v>1</v>
      </c>
      <c r="K56" s="38"/>
      <c r="L56" s="40"/>
      <c r="M56" s="38"/>
      <c r="N56" s="38"/>
    </row>
    <row r="57" spans="1:14" x14ac:dyDescent="0.2">
      <c r="A57" s="41"/>
      <c r="B57" s="41">
        <v>1</v>
      </c>
      <c r="C57" s="41"/>
      <c r="D57" s="41"/>
      <c r="E57" s="42">
        <v>0</v>
      </c>
      <c r="F57" s="41">
        <v>6</v>
      </c>
      <c r="G57" s="41">
        <v>0</v>
      </c>
      <c r="H57" s="41" t="s">
        <v>89</v>
      </c>
      <c r="I57" s="41" t="s">
        <v>89</v>
      </c>
      <c r="J57" s="41">
        <v>1</v>
      </c>
      <c r="K57" s="41"/>
      <c r="L57" s="43"/>
      <c r="M57" s="41"/>
      <c r="N57" s="41"/>
    </row>
    <row r="58" spans="1:14" x14ac:dyDescent="0.2">
      <c r="A58" s="38"/>
      <c r="B58" s="38">
        <v>1</v>
      </c>
      <c r="C58" s="38"/>
      <c r="D58" s="38"/>
      <c r="E58" s="39">
        <v>0</v>
      </c>
      <c r="F58" s="38">
        <v>6</v>
      </c>
      <c r="G58" s="38">
        <v>0</v>
      </c>
      <c r="H58" s="38" t="s">
        <v>91</v>
      </c>
      <c r="I58" s="38" t="s">
        <v>91</v>
      </c>
      <c r="J58" s="38">
        <v>1</v>
      </c>
      <c r="K58" s="38"/>
      <c r="L58" s="40"/>
      <c r="M58" s="38"/>
      <c r="N58" s="38"/>
    </row>
    <row r="59" spans="1:14" x14ac:dyDescent="0.2">
      <c r="A59" s="41"/>
      <c r="B59" s="41">
        <v>1</v>
      </c>
      <c r="C59" s="41"/>
      <c r="D59" s="41"/>
      <c r="E59" s="42">
        <v>0</v>
      </c>
      <c r="F59" s="41">
        <v>2</v>
      </c>
      <c r="G59" s="41">
        <v>1</v>
      </c>
      <c r="H59" s="41" t="s">
        <v>93</v>
      </c>
      <c r="I59" s="41" t="s">
        <v>92</v>
      </c>
      <c r="J59" s="41">
        <v>1</v>
      </c>
      <c r="K59" s="41">
        <v>4</v>
      </c>
      <c r="L59" s="43" t="s">
        <v>1562</v>
      </c>
      <c r="M59" s="41" t="s">
        <v>1555</v>
      </c>
      <c r="N59" s="41" t="s">
        <v>1723</v>
      </c>
    </row>
    <row r="60" spans="1:14" ht="25.5" x14ac:dyDescent="0.2">
      <c r="A60" s="38"/>
      <c r="B60" s="38">
        <v>1</v>
      </c>
      <c r="C60" s="38"/>
      <c r="D60" s="38"/>
      <c r="E60" s="39">
        <v>0</v>
      </c>
      <c r="F60" s="38">
        <v>5</v>
      </c>
      <c r="G60" s="38">
        <v>1</v>
      </c>
      <c r="H60" s="38" t="s">
        <v>95</v>
      </c>
      <c r="I60" s="38" t="s">
        <v>94</v>
      </c>
      <c r="J60" s="38">
        <v>1</v>
      </c>
      <c r="K60" s="38">
        <v>2</v>
      </c>
      <c r="L60" s="40" t="s">
        <v>1485</v>
      </c>
      <c r="M60" s="38" t="s">
        <v>1481</v>
      </c>
      <c r="N60" s="38" t="s">
        <v>1724</v>
      </c>
    </row>
    <row r="61" spans="1:14" x14ac:dyDescent="0.2">
      <c r="A61" s="41"/>
      <c r="B61" s="41">
        <v>1</v>
      </c>
      <c r="C61" s="41"/>
      <c r="D61" s="41"/>
      <c r="E61" s="42">
        <v>0</v>
      </c>
      <c r="F61" s="41">
        <v>5</v>
      </c>
      <c r="G61" s="41">
        <v>0</v>
      </c>
      <c r="H61" s="41" t="s">
        <v>97</v>
      </c>
      <c r="I61" s="41" t="s">
        <v>97</v>
      </c>
      <c r="J61" s="41">
        <v>1</v>
      </c>
      <c r="K61" s="41"/>
      <c r="L61" s="43"/>
      <c r="M61" s="41"/>
      <c r="N61" s="41"/>
    </row>
    <row r="62" spans="1:14" x14ac:dyDescent="0.2">
      <c r="A62" s="38"/>
      <c r="B62" s="38"/>
      <c r="C62" s="38">
        <v>1</v>
      </c>
      <c r="D62" s="38"/>
      <c r="E62" s="39">
        <v>0</v>
      </c>
      <c r="F62" s="38">
        <v>6</v>
      </c>
      <c r="G62" s="38">
        <v>0</v>
      </c>
      <c r="H62" s="38" t="s">
        <v>98</v>
      </c>
      <c r="I62" s="38" t="s">
        <v>98</v>
      </c>
      <c r="J62" s="38">
        <v>1</v>
      </c>
      <c r="K62" s="38"/>
      <c r="L62" s="40"/>
      <c r="M62" s="38"/>
      <c r="N62" s="38"/>
    </row>
    <row r="63" spans="1:14" x14ac:dyDescent="0.2">
      <c r="A63" s="41"/>
      <c r="B63" s="41">
        <v>1</v>
      </c>
      <c r="C63" s="41"/>
      <c r="D63" s="41"/>
      <c r="E63" s="42">
        <v>0</v>
      </c>
      <c r="F63" s="41">
        <v>3</v>
      </c>
      <c r="G63" s="41">
        <v>0</v>
      </c>
      <c r="H63" s="41" t="s">
        <v>99</v>
      </c>
      <c r="I63" s="41" t="s">
        <v>99</v>
      </c>
      <c r="J63" s="41">
        <v>1</v>
      </c>
      <c r="K63" s="41"/>
      <c r="L63" s="43"/>
      <c r="M63" s="41"/>
      <c r="N63" s="41"/>
    </row>
    <row r="64" spans="1:14" x14ac:dyDescent="0.2">
      <c r="A64" s="38"/>
      <c r="B64" s="38">
        <v>1</v>
      </c>
      <c r="C64" s="38"/>
      <c r="D64" s="38"/>
      <c r="E64" s="39">
        <v>0</v>
      </c>
      <c r="F64" s="38">
        <v>4</v>
      </c>
      <c r="G64" s="38">
        <v>0</v>
      </c>
      <c r="H64" s="38" t="s">
        <v>100</v>
      </c>
      <c r="I64" s="38" t="s">
        <v>100</v>
      </c>
      <c r="J64" s="38">
        <v>1</v>
      </c>
      <c r="K64" s="38"/>
      <c r="L64" s="40"/>
      <c r="M64" s="38"/>
      <c r="N64" s="38"/>
    </row>
    <row r="65" spans="1:14" x14ac:dyDescent="0.2">
      <c r="A65" s="41"/>
      <c r="B65" s="41"/>
      <c r="C65" s="41">
        <v>1</v>
      </c>
      <c r="D65" s="41"/>
      <c r="E65" s="42">
        <v>0</v>
      </c>
      <c r="F65" s="41">
        <v>3</v>
      </c>
      <c r="G65" s="41">
        <v>0</v>
      </c>
      <c r="H65" s="41" t="s">
        <v>101</v>
      </c>
      <c r="I65" s="41" t="s">
        <v>101</v>
      </c>
      <c r="J65" s="41">
        <v>1</v>
      </c>
      <c r="K65" s="41"/>
      <c r="L65" s="43"/>
      <c r="M65" s="41"/>
      <c r="N65" s="41"/>
    </row>
    <row r="66" spans="1:14" x14ac:dyDescent="0.2">
      <c r="A66" s="38"/>
      <c r="B66" s="38"/>
      <c r="C66" s="38">
        <v>1</v>
      </c>
      <c r="D66" s="38"/>
      <c r="E66" s="39">
        <v>0</v>
      </c>
      <c r="F66" s="38">
        <v>3</v>
      </c>
      <c r="G66" s="38">
        <v>0</v>
      </c>
      <c r="H66" s="38" t="s">
        <v>103</v>
      </c>
      <c r="I66" s="38" t="s">
        <v>103</v>
      </c>
      <c r="J66" s="38">
        <v>1</v>
      </c>
      <c r="K66" s="38"/>
      <c r="L66" s="40"/>
      <c r="M66" s="38"/>
      <c r="N66" s="38"/>
    </row>
    <row r="67" spans="1:14" ht="25.5" x14ac:dyDescent="0.2">
      <c r="A67" s="45">
        <v>1</v>
      </c>
      <c r="B67" s="41"/>
      <c r="C67" s="41"/>
      <c r="D67" s="41"/>
      <c r="E67" s="42">
        <v>0</v>
      </c>
      <c r="F67" s="41">
        <v>6</v>
      </c>
      <c r="G67" s="41">
        <v>1</v>
      </c>
      <c r="H67" s="41">
        <v>0</v>
      </c>
      <c r="I67" s="41" t="s">
        <v>106</v>
      </c>
      <c r="J67" s="41">
        <v>1</v>
      </c>
      <c r="K67" s="41">
        <v>1</v>
      </c>
      <c r="L67" s="43" t="s">
        <v>1485</v>
      </c>
      <c r="M67" s="41" t="s">
        <v>1479</v>
      </c>
      <c r="N67" s="41" t="s">
        <v>106</v>
      </c>
    </row>
    <row r="68" spans="1:14" x14ac:dyDescent="0.2">
      <c r="A68" s="44">
        <v>1</v>
      </c>
      <c r="B68" s="38"/>
      <c r="C68" s="38"/>
      <c r="D68" s="38"/>
      <c r="E68" s="39">
        <v>0</v>
      </c>
      <c r="F68" s="38">
        <v>3</v>
      </c>
      <c r="G68" s="38">
        <v>0</v>
      </c>
      <c r="H68" s="38" t="s">
        <v>107</v>
      </c>
      <c r="I68" s="38" t="s">
        <v>107</v>
      </c>
      <c r="J68" s="38">
        <v>1</v>
      </c>
      <c r="K68" s="38"/>
      <c r="L68" s="40"/>
      <c r="M68" s="38"/>
      <c r="N68" s="38"/>
    </row>
    <row r="69" spans="1:14" x14ac:dyDescent="0.2">
      <c r="A69" s="41">
        <v>1</v>
      </c>
      <c r="B69" s="41"/>
      <c r="C69" s="41"/>
      <c r="D69" s="41"/>
      <c r="E69" s="42">
        <v>0</v>
      </c>
      <c r="F69" s="41">
        <v>5</v>
      </c>
      <c r="G69" s="41">
        <v>0</v>
      </c>
      <c r="H69" s="41" t="s">
        <v>108</v>
      </c>
      <c r="I69" s="41" t="s">
        <v>108</v>
      </c>
      <c r="J69" s="41">
        <v>1</v>
      </c>
      <c r="K69" s="41"/>
      <c r="L69" s="43"/>
      <c r="M69" s="41"/>
      <c r="N69" s="41"/>
    </row>
    <row r="70" spans="1:14" x14ac:dyDescent="0.2">
      <c r="A70" s="38"/>
      <c r="B70" s="38"/>
      <c r="C70" s="38">
        <v>1</v>
      </c>
      <c r="D70" s="38"/>
      <c r="E70" s="39">
        <v>0</v>
      </c>
      <c r="F70" s="38">
        <v>2</v>
      </c>
      <c r="G70" s="38">
        <v>0</v>
      </c>
      <c r="H70" s="38" t="s">
        <v>109</v>
      </c>
      <c r="I70" s="38" t="s">
        <v>109</v>
      </c>
      <c r="J70" s="38">
        <v>1</v>
      </c>
      <c r="K70" s="38"/>
      <c r="L70" s="40"/>
      <c r="M70" s="38"/>
      <c r="N70" s="38"/>
    </row>
    <row r="71" spans="1:14" x14ac:dyDescent="0.2">
      <c r="A71" s="41"/>
      <c r="B71" s="41"/>
      <c r="C71" s="41">
        <v>1</v>
      </c>
      <c r="D71" s="41"/>
      <c r="E71" s="42">
        <v>0</v>
      </c>
      <c r="F71" s="41">
        <v>2</v>
      </c>
      <c r="G71" s="41">
        <v>0</v>
      </c>
      <c r="H71" s="41" t="s">
        <v>79</v>
      </c>
      <c r="I71" s="41" t="s">
        <v>79</v>
      </c>
      <c r="J71" s="41">
        <v>1</v>
      </c>
      <c r="K71" s="41"/>
      <c r="L71" s="43"/>
      <c r="M71" s="41"/>
      <c r="N71" s="41"/>
    </row>
    <row r="72" spans="1:14" ht="25.5" x14ac:dyDescent="0.2">
      <c r="A72" s="38">
        <v>1</v>
      </c>
      <c r="B72" s="38"/>
      <c r="C72" s="38"/>
      <c r="D72" s="38"/>
      <c r="E72" s="39">
        <v>0</v>
      </c>
      <c r="F72" s="38">
        <v>5</v>
      </c>
      <c r="G72" s="38">
        <v>1</v>
      </c>
      <c r="H72" s="38" t="s">
        <v>111</v>
      </c>
      <c r="I72" s="38" t="s">
        <v>110</v>
      </c>
      <c r="J72" s="38">
        <v>1</v>
      </c>
      <c r="K72" s="38">
        <v>1</v>
      </c>
      <c r="L72" s="40" t="s">
        <v>1485</v>
      </c>
      <c r="M72" s="38" t="s">
        <v>1481</v>
      </c>
      <c r="N72" s="38" t="s">
        <v>1488</v>
      </c>
    </row>
    <row r="73" spans="1:14" x14ac:dyDescent="0.2">
      <c r="A73" s="41"/>
      <c r="B73" s="41"/>
      <c r="C73" s="41"/>
      <c r="D73" s="41">
        <v>1</v>
      </c>
      <c r="E73" s="42">
        <v>0</v>
      </c>
      <c r="F73" s="41">
        <v>4</v>
      </c>
      <c r="G73" s="41">
        <v>0</v>
      </c>
      <c r="H73" s="41" t="s">
        <v>54</v>
      </c>
      <c r="I73" s="41" t="s">
        <v>54</v>
      </c>
      <c r="J73" s="41">
        <v>1</v>
      </c>
      <c r="K73" s="41"/>
      <c r="L73" s="43"/>
      <c r="M73" s="41"/>
      <c r="N73" s="41"/>
    </row>
    <row r="74" spans="1:14" x14ac:dyDescent="0.2">
      <c r="A74" s="38"/>
      <c r="B74" s="38">
        <v>1</v>
      </c>
      <c r="C74" s="38"/>
      <c r="D74" s="38"/>
      <c r="E74" s="39">
        <v>0</v>
      </c>
      <c r="F74" s="38">
        <v>3</v>
      </c>
      <c r="G74" s="38">
        <v>0</v>
      </c>
      <c r="H74" s="38" t="s">
        <v>112</v>
      </c>
      <c r="I74" s="38" t="s">
        <v>112</v>
      </c>
      <c r="J74" s="38">
        <v>1</v>
      </c>
      <c r="K74" s="38"/>
      <c r="L74" s="40"/>
      <c r="M74" s="38"/>
      <c r="N74" s="38"/>
    </row>
    <row r="75" spans="1:14" x14ac:dyDescent="0.2">
      <c r="A75" s="41"/>
      <c r="B75" s="41">
        <v>1</v>
      </c>
      <c r="C75" s="41"/>
      <c r="D75" s="41"/>
      <c r="E75" s="42">
        <v>1</v>
      </c>
      <c r="F75" s="41">
        <v>5</v>
      </c>
      <c r="G75" s="41">
        <v>0</v>
      </c>
      <c r="H75" s="41" t="s">
        <v>113</v>
      </c>
      <c r="I75" s="41" t="s">
        <v>113</v>
      </c>
      <c r="J75" s="41">
        <v>1</v>
      </c>
      <c r="K75" s="41"/>
      <c r="L75" s="43"/>
      <c r="M75" s="41"/>
      <c r="N75" s="41"/>
    </row>
    <row r="76" spans="1:14" x14ac:dyDescent="0.2">
      <c r="A76" s="38">
        <v>1</v>
      </c>
      <c r="B76" s="38"/>
      <c r="C76" s="38"/>
      <c r="D76" s="38"/>
      <c r="E76" s="39">
        <v>0</v>
      </c>
      <c r="F76" s="38">
        <v>4</v>
      </c>
      <c r="G76" s="38">
        <v>0</v>
      </c>
      <c r="H76" s="38" t="s">
        <v>115</v>
      </c>
      <c r="I76" s="38" t="s">
        <v>115</v>
      </c>
      <c r="J76" s="38">
        <v>1</v>
      </c>
      <c r="K76" s="38"/>
      <c r="L76" s="40"/>
      <c r="M76" s="38"/>
      <c r="N76" s="38"/>
    </row>
    <row r="77" spans="1:14" x14ac:dyDescent="0.2">
      <c r="A77" s="41"/>
      <c r="B77" s="41">
        <v>1</v>
      </c>
      <c r="C77" s="41"/>
      <c r="D77" s="41"/>
      <c r="E77" s="42">
        <v>0</v>
      </c>
      <c r="F77" s="41">
        <v>5</v>
      </c>
      <c r="G77" s="41">
        <v>0</v>
      </c>
      <c r="H77" s="41" t="s">
        <v>116</v>
      </c>
      <c r="I77" s="41" t="s">
        <v>116</v>
      </c>
      <c r="J77" s="41">
        <v>1</v>
      </c>
      <c r="K77" s="41"/>
      <c r="L77" s="43"/>
      <c r="M77" s="41"/>
      <c r="N77" s="41"/>
    </row>
    <row r="78" spans="1:14" x14ac:dyDescent="0.2">
      <c r="A78" s="38"/>
      <c r="B78" s="38"/>
      <c r="C78" s="38">
        <v>1</v>
      </c>
      <c r="D78" s="38"/>
      <c r="E78" s="39">
        <v>0</v>
      </c>
      <c r="F78" s="38">
        <v>3</v>
      </c>
      <c r="G78" s="38">
        <v>0</v>
      </c>
      <c r="H78" s="38" t="s">
        <v>117</v>
      </c>
      <c r="I78" s="38" t="s">
        <v>117</v>
      </c>
      <c r="J78" s="38">
        <v>1</v>
      </c>
      <c r="K78" s="38"/>
      <c r="L78" s="40"/>
      <c r="M78" s="38"/>
      <c r="N78" s="38"/>
    </row>
    <row r="79" spans="1:14" x14ac:dyDescent="0.2">
      <c r="A79" s="41">
        <v>1</v>
      </c>
      <c r="B79" s="41"/>
      <c r="C79" s="41"/>
      <c r="D79" s="41"/>
      <c r="E79" s="42">
        <v>0</v>
      </c>
      <c r="F79" s="41">
        <v>5</v>
      </c>
      <c r="G79" s="41">
        <v>0</v>
      </c>
      <c r="H79" s="41" t="s">
        <v>118</v>
      </c>
      <c r="I79" s="41" t="s">
        <v>118</v>
      </c>
      <c r="J79" s="41">
        <v>1</v>
      </c>
      <c r="K79" s="41"/>
      <c r="L79" s="43"/>
      <c r="M79" s="41"/>
      <c r="N79" s="41"/>
    </row>
    <row r="80" spans="1:14" x14ac:dyDescent="0.2">
      <c r="A80" s="38"/>
      <c r="B80" s="38"/>
      <c r="C80" s="38">
        <v>1</v>
      </c>
      <c r="D80" s="38"/>
      <c r="E80" s="39">
        <v>1</v>
      </c>
      <c r="F80" s="38">
        <v>1</v>
      </c>
      <c r="G80" s="38">
        <v>0</v>
      </c>
      <c r="H80" s="38" t="s">
        <v>2</v>
      </c>
      <c r="I80" s="38" t="s">
        <v>2</v>
      </c>
      <c r="J80" s="38">
        <v>1</v>
      </c>
      <c r="K80" s="38"/>
      <c r="L80" s="40"/>
      <c r="M80" s="38"/>
      <c r="N80" s="38"/>
    </row>
    <row r="81" spans="1:14" x14ac:dyDescent="0.2">
      <c r="A81" s="41">
        <v>1</v>
      </c>
      <c r="B81" s="41"/>
      <c r="C81" s="41"/>
      <c r="D81" s="41"/>
      <c r="E81" s="42">
        <v>0</v>
      </c>
      <c r="F81" s="41">
        <v>4</v>
      </c>
      <c r="G81" s="41">
        <v>0</v>
      </c>
      <c r="H81" s="41" t="s">
        <v>119</v>
      </c>
      <c r="I81" s="41" t="s">
        <v>119</v>
      </c>
      <c r="J81" s="41">
        <v>1</v>
      </c>
      <c r="K81" s="41"/>
      <c r="L81" s="43"/>
      <c r="M81" s="41"/>
      <c r="N81" s="41"/>
    </row>
    <row r="82" spans="1:14" x14ac:dyDescent="0.2">
      <c r="A82" s="38"/>
      <c r="B82" s="38"/>
      <c r="C82" s="38"/>
      <c r="D82" s="38">
        <v>1</v>
      </c>
      <c r="E82" s="39">
        <v>0</v>
      </c>
      <c r="F82" s="38">
        <v>4</v>
      </c>
      <c r="G82" s="38">
        <v>0</v>
      </c>
      <c r="H82" s="38" t="s">
        <v>54</v>
      </c>
      <c r="I82" s="38" t="s">
        <v>54</v>
      </c>
      <c r="J82" s="38">
        <v>1</v>
      </c>
      <c r="K82" s="38"/>
      <c r="L82" s="40"/>
      <c r="M82" s="38"/>
      <c r="N82" s="38"/>
    </row>
    <row r="83" spans="1:14" x14ac:dyDescent="0.2">
      <c r="A83" s="41"/>
      <c r="B83" s="41">
        <v>1</v>
      </c>
      <c r="C83" s="41"/>
      <c r="D83" s="41"/>
      <c r="E83" s="42">
        <v>0</v>
      </c>
      <c r="F83" s="41">
        <v>2</v>
      </c>
      <c r="G83" s="41">
        <v>0</v>
      </c>
      <c r="H83" s="41" t="s">
        <v>48</v>
      </c>
      <c r="I83" s="41" t="s">
        <v>48</v>
      </c>
      <c r="J83" s="41">
        <v>1</v>
      </c>
      <c r="K83" s="41"/>
      <c r="L83" s="43"/>
      <c r="M83" s="41"/>
      <c r="N83" s="41"/>
    </row>
    <row r="84" spans="1:14" x14ac:dyDescent="0.2">
      <c r="A84" s="38">
        <v>1</v>
      </c>
      <c r="B84" s="38"/>
      <c r="C84" s="38"/>
      <c r="D84" s="38"/>
      <c r="E84" s="39">
        <v>0</v>
      </c>
      <c r="F84" s="38">
        <v>4</v>
      </c>
      <c r="G84" s="38">
        <v>0</v>
      </c>
      <c r="H84" s="38" t="s">
        <v>121</v>
      </c>
      <c r="I84" s="38" t="s">
        <v>121</v>
      </c>
      <c r="J84" s="38">
        <v>1</v>
      </c>
      <c r="K84" s="38"/>
      <c r="L84" s="40"/>
      <c r="M84" s="38"/>
      <c r="N84" s="38"/>
    </row>
    <row r="85" spans="1:14" x14ac:dyDescent="0.2">
      <c r="A85" s="41">
        <v>1</v>
      </c>
      <c r="B85" s="41"/>
      <c r="C85" s="41"/>
      <c r="D85" s="41"/>
      <c r="E85" s="42">
        <v>0</v>
      </c>
      <c r="F85" s="41">
        <v>2</v>
      </c>
      <c r="G85" s="41">
        <v>0</v>
      </c>
      <c r="H85" s="41" t="s">
        <v>48</v>
      </c>
      <c r="I85" s="41" t="s">
        <v>48</v>
      </c>
      <c r="J85" s="41">
        <v>1</v>
      </c>
      <c r="K85" s="41"/>
      <c r="L85" s="43"/>
      <c r="M85" s="41"/>
      <c r="N85" s="41"/>
    </row>
    <row r="86" spans="1:14" x14ac:dyDescent="0.2">
      <c r="A86" s="38">
        <v>1</v>
      </c>
      <c r="B86" s="38"/>
      <c r="C86" s="38"/>
      <c r="D86" s="38"/>
      <c r="E86" s="39">
        <v>0</v>
      </c>
      <c r="F86" s="38">
        <v>4</v>
      </c>
      <c r="G86" s="38">
        <v>0</v>
      </c>
      <c r="H86" s="38" t="s">
        <v>121</v>
      </c>
      <c r="I86" s="38" t="s">
        <v>121</v>
      </c>
      <c r="J86" s="38">
        <v>1</v>
      </c>
      <c r="K86" s="38"/>
      <c r="L86" s="40"/>
      <c r="M86" s="38"/>
      <c r="N86" s="38"/>
    </row>
    <row r="87" spans="1:14" x14ac:dyDescent="0.2">
      <c r="A87" s="41">
        <v>1</v>
      </c>
      <c r="B87" s="41"/>
      <c r="C87" s="41"/>
      <c r="D87" s="41"/>
      <c r="E87" s="42">
        <v>0</v>
      </c>
      <c r="F87" s="41">
        <v>4</v>
      </c>
      <c r="G87" s="41">
        <v>0</v>
      </c>
      <c r="H87" s="41" t="s">
        <v>123</v>
      </c>
      <c r="I87" s="41" t="s">
        <v>123</v>
      </c>
      <c r="J87" s="41">
        <v>1</v>
      </c>
      <c r="K87" s="41"/>
      <c r="L87" s="43"/>
      <c r="M87" s="41"/>
      <c r="N87" s="41"/>
    </row>
    <row r="88" spans="1:14" x14ac:dyDescent="0.2">
      <c r="A88" s="38"/>
      <c r="B88" s="38"/>
      <c r="C88" s="38"/>
      <c r="D88" s="38">
        <v>1</v>
      </c>
      <c r="E88" s="39">
        <v>0</v>
      </c>
      <c r="F88" s="38">
        <v>4</v>
      </c>
      <c r="G88" s="38">
        <v>0</v>
      </c>
      <c r="H88" s="38" t="s">
        <v>54</v>
      </c>
      <c r="I88" s="38" t="s">
        <v>54</v>
      </c>
      <c r="J88" s="38">
        <v>1</v>
      </c>
      <c r="K88" s="38"/>
      <c r="L88" s="40"/>
      <c r="M88" s="38"/>
      <c r="N88" s="38"/>
    </row>
    <row r="89" spans="1:14" x14ac:dyDescent="0.2">
      <c r="A89" s="45"/>
      <c r="B89" s="41">
        <v>1</v>
      </c>
      <c r="C89" s="41"/>
      <c r="D89" s="41"/>
      <c r="E89" s="42">
        <v>0</v>
      </c>
      <c r="F89" s="41">
        <v>4</v>
      </c>
      <c r="G89" s="41">
        <v>0</v>
      </c>
      <c r="H89" s="41" t="s">
        <v>126</v>
      </c>
      <c r="I89" s="41" t="s">
        <v>126</v>
      </c>
      <c r="J89" s="41">
        <v>1</v>
      </c>
      <c r="K89" s="41"/>
      <c r="L89" s="43"/>
      <c r="M89" s="41"/>
      <c r="N89" s="41"/>
    </row>
    <row r="90" spans="1:14" x14ac:dyDescent="0.2">
      <c r="A90" s="44">
        <v>1</v>
      </c>
      <c r="B90" s="38"/>
      <c r="C90" s="38"/>
      <c r="D90" s="38"/>
      <c r="E90" s="39">
        <v>0</v>
      </c>
      <c r="F90" s="38">
        <v>4</v>
      </c>
      <c r="G90" s="38">
        <v>0</v>
      </c>
      <c r="H90" s="38" t="s">
        <v>127</v>
      </c>
      <c r="I90" s="38" t="s">
        <v>127</v>
      </c>
      <c r="J90" s="38">
        <v>1</v>
      </c>
      <c r="K90" s="38"/>
      <c r="L90" s="40"/>
      <c r="M90" s="38"/>
      <c r="N90" s="38"/>
    </row>
    <row r="91" spans="1:14" x14ac:dyDescent="0.2">
      <c r="A91" s="41">
        <v>1</v>
      </c>
      <c r="B91" s="41"/>
      <c r="C91" s="41"/>
      <c r="D91" s="41"/>
      <c r="E91" s="42">
        <v>0</v>
      </c>
      <c r="F91" s="41">
        <v>5</v>
      </c>
      <c r="G91" s="41">
        <v>0</v>
      </c>
      <c r="H91" s="41" t="s">
        <v>128</v>
      </c>
      <c r="I91" s="41" t="s">
        <v>128</v>
      </c>
      <c r="J91" s="41">
        <v>1</v>
      </c>
      <c r="K91" s="41"/>
      <c r="L91" s="43"/>
      <c r="M91" s="41"/>
      <c r="N91" s="41"/>
    </row>
    <row r="92" spans="1:14" x14ac:dyDescent="0.2">
      <c r="A92" s="38"/>
      <c r="B92" s="38"/>
      <c r="C92" s="38">
        <v>1</v>
      </c>
      <c r="D92" s="38"/>
      <c r="E92" s="39">
        <v>0</v>
      </c>
      <c r="F92" s="38">
        <v>4</v>
      </c>
      <c r="G92" s="38">
        <v>0</v>
      </c>
      <c r="H92" s="38" t="s">
        <v>130</v>
      </c>
      <c r="I92" s="38" t="s">
        <v>130</v>
      </c>
      <c r="J92" s="38">
        <v>1</v>
      </c>
      <c r="K92" s="38"/>
      <c r="L92" s="40"/>
      <c r="M92" s="38"/>
      <c r="N92" s="38"/>
    </row>
    <row r="93" spans="1:14" ht="25.5" x14ac:dyDescent="0.2">
      <c r="A93" s="41"/>
      <c r="B93" s="41"/>
      <c r="C93" s="41"/>
      <c r="D93" s="41">
        <v>1</v>
      </c>
      <c r="E93" s="42">
        <v>0</v>
      </c>
      <c r="F93" s="41">
        <v>4</v>
      </c>
      <c r="G93" s="41">
        <v>1</v>
      </c>
      <c r="H93" s="41" t="s">
        <v>131</v>
      </c>
      <c r="I93" s="41" t="s">
        <v>56</v>
      </c>
      <c r="J93" s="41">
        <v>1</v>
      </c>
      <c r="K93" s="41">
        <v>2</v>
      </c>
      <c r="L93" s="43" t="s">
        <v>1485</v>
      </c>
      <c r="M93" s="41" t="s">
        <v>1561</v>
      </c>
      <c r="N93" s="41" t="s">
        <v>1569</v>
      </c>
    </row>
    <row r="94" spans="1:14" ht="25.5" x14ac:dyDescent="0.2">
      <c r="A94" s="38"/>
      <c r="B94" s="38">
        <v>1</v>
      </c>
      <c r="C94" s="38"/>
      <c r="D94" s="38"/>
      <c r="E94" s="39">
        <v>0</v>
      </c>
      <c r="F94" s="38">
        <v>6</v>
      </c>
      <c r="G94" s="38">
        <v>1</v>
      </c>
      <c r="H94" s="38" t="s">
        <v>133</v>
      </c>
      <c r="I94" s="38" t="s">
        <v>132</v>
      </c>
      <c r="J94" s="38">
        <v>1</v>
      </c>
      <c r="K94" s="38">
        <v>1</v>
      </c>
      <c r="L94" s="40" t="s">
        <v>1485</v>
      </c>
      <c r="M94" s="38" t="s">
        <v>1481</v>
      </c>
      <c r="N94" s="38" t="s">
        <v>1489</v>
      </c>
    </row>
    <row r="95" spans="1:14" x14ac:dyDescent="0.2">
      <c r="A95" s="41">
        <v>1</v>
      </c>
      <c r="B95" s="41"/>
      <c r="C95" s="41"/>
      <c r="D95" s="41"/>
      <c r="E95" s="42">
        <v>0</v>
      </c>
      <c r="F95" s="41">
        <v>3</v>
      </c>
      <c r="G95" s="41">
        <v>0</v>
      </c>
      <c r="H95" s="41" t="s">
        <v>134</v>
      </c>
      <c r="I95" s="41" t="s">
        <v>134</v>
      </c>
      <c r="J95" s="41">
        <v>1</v>
      </c>
      <c r="K95" s="41"/>
      <c r="L95" s="43"/>
      <c r="M95" s="41"/>
      <c r="N95" s="41"/>
    </row>
    <row r="96" spans="1:14" x14ac:dyDescent="0.2">
      <c r="A96" s="38"/>
      <c r="B96" s="38">
        <v>1</v>
      </c>
      <c r="C96" s="38"/>
      <c r="D96" s="38"/>
      <c r="E96" s="39">
        <v>0</v>
      </c>
      <c r="F96" s="38">
        <v>5</v>
      </c>
      <c r="G96" s="38">
        <v>0</v>
      </c>
      <c r="H96" s="38" t="s">
        <v>135</v>
      </c>
      <c r="I96" s="38" t="s">
        <v>135</v>
      </c>
      <c r="J96" s="38">
        <v>1</v>
      </c>
      <c r="K96" s="38"/>
      <c r="L96" s="40"/>
      <c r="M96" s="38"/>
      <c r="N96" s="38"/>
    </row>
    <row r="97" spans="1:14" x14ac:dyDescent="0.2">
      <c r="A97" s="41">
        <v>1</v>
      </c>
      <c r="B97" s="41"/>
      <c r="C97" s="41"/>
      <c r="D97" s="41"/>
      <c r="E97" s="42">
        <v>0</v>
      </c>
      <c r="F97" s="41">
        <v>4</v>
      </c>
      <c r="G97" s="41">
        <v>0</v>
      </c>
      <c r="H97" s="41" t="s">
        <v>136</v>
      </c>
      <c r="I97" s="41" t="s">
        <v>136</v>
      </c>
      <c r="J97" s="41">
        <v>1</v>
      </c>
      <c r="K97" s="41"/>
      <c r="L97" s="43"/>
      <c r="M97" s="41"/>
      <c r="N97" s="41"/>
    </row>
    <row r="98" spans="1:14" x14ac:dyDescent="0.2">
      <c r="A98" s="38">
        <v>1</v>
      </c>
      <c r="B98" s="38"/>
      <c r="C98" s="38"/>
      <c r="D98" s="38"/>
      <c r="E98" s="39">
        <v>0</v>
      </c>
      <c r="F98" s="38">
        <v>3</v>
      </c>
      <c r="G98" s="38">
        <v>0</v>
      </c>
      <c r="H98" s="38" t="s">
        <v>138</v>
      </c>
      <c r="I98" s="38" t="s">
        <v>138</v>
      </c>
      <c r="J98" s="38">
        <v>1</v>
      </c>
      <c r="K98" s="38"/>
      <c r="L98" s="40"/>
      <c r="M98" s="38"/>
      <c r="N98" s="38"/>
    </row>
    <row r="99" spans="1:14" x14ac:dyDescent="0.2">
      <c r="A99" s="41"/>
      <c r="B99" s="41"/>
      <c r="C99" s="41">
        <v>1</v>
      </c>
      <c r="D99" s="41"/>
      <c r="E99" s="42">
        <v>0</v>
      </c>
      <c r="F99" s="41">
        <v>3</v>
      </c>
      <c r="G99" s="41">
        <v>0</v>
      </c>
      <c r="H99" s="41" t="s">
        <v>139</v>
      </c>
      <c r="I99" s="41" t="s">
        <v>139</v>
      </c>
      <c r="J99" s="41">
        <v>1</v>
      </c>
      <c r="K99" s="41"/>
      <c r="L99" s="43"/>
      <c r="M99" s="41"/>
      <c r="N99" s="41"/>
    </row>
    <row r="100" spans="1:14" x14ac:dyDescent="0.2">
      <c r="A100" s="38"/>
      <c r="B100" s="38"/>
      <c r="C100" s="38"/>
      <c r="D100" s="38">
        <v>1</v>
      </c>
      <c r="E100" s="39">
        <v>0</v>
      </c>
      <c r="F100" s="38">
        <v>4</v>
      </c>
      <c r="G100" s="38">
        <v>0</v>
      </c>
      <c r="H100" s="38" t="s">
        <v>54</v>
      </c>
      <c r="I100" s="38" t="s">
        <v>54</v>
      </c>
      <c r="J100" s="38">
        <v>1</v>
      </c>
      <c r="K100" s="38"/>
      <c r="L100" s="40"/>
      <c r="M100" s="38"/>
      <c r="N100" s="38"/>
    </row>
    <row r="101" spans="1:14" x14ac:dyDescent="0.2">
      <c r="A101" s="41"/>
      <c r="B101" s="41"/>
      <c r="C101" s="41"/>
      <c r="D101" s="41">
        <v>1</v>
      </c>
      <c r="E101" s="42">
        <v>0</v>
      </c>
      <c r="F101" s="41">
        <v>4</v>
      </c>
      <c r="G101" s="41">
        <v>0</v>
      </c>
      <c r="H101" s="41" t="s">
        <v>56</v>
      </c>
      <c r="I101" s="41" t="s">
        <v>56</v>
      </c>
      <c r="J101" s="41">
        <v>1</v>
      </c>
      <c r="K101" s="41"/>
      <c r="L101" s="43"/>
      <c r="M101" s="41"/>
      <c r="N101" s="41"/>
    </row>
    <row r="102" spans="1:14" x14ac:dyDescent="0.2">
      <c r="A102" s="38"/>
      <c r="B102" s="38"/>
      <c r="C102" s="38">
        <v>1</v>
      </c>
      <c r="D102" s="38"/>
      <c r="E102" s="39">
        <v>0</v>
      </c>
      <c r="F102" s="38">
        <v>2</v>
      </c>
      <c r="G102" s="38">
        <v>0</v>
      </c>
      <c r="H102" s="38" t="s">
        <v>26</v>
      </c>
      <c r="I102" s="38" t="s">
        <v>26</v>
      </c>
      <c r="J102" s="38">
        <v>1</v>
      </c>
      <c r="K102" s="38"/>
      <c r="L102" s="40"/>
      <c r="M102" s="38"/>
      <c r="N102" s="38"/>
    </row>
    <row r="103" spans="1:14" x14ac:dyDescent="0.2">
      <c r="A103" s="41"/>
      <c r="B103" s="41"/>
      <c r="C103" s="41">
        <v>1</v>
      </c>
      <c r="D103" s="41"/>
      <c r="E103" s="42">
        <v>1</v>
      </c>
      <c r="F103" s="41">
        <v>1</v>
      </c>
      <c r="G103" s="41">
        <v>0</v>
      </c>
      <c r="H103" s="41" t="s">
        <v>2</v>
      </c>
      <c r="I103" s="41" t="s">
        <v>2</v>
      </c>
      <c r="J103" s="41">
        <v>1</v>
      </c>
      <c r="K103" s="41"/>
      <c r="L103" s="43"/>
      <c r="M103" s="41"/>
      <c r="N103" s="41"/>
    </row>
    <row r="104" spans="1:14" ht="25.5" x14ac:dyDescent="0.2">
      <c r="A104" s="38"/>
      <c r="B104" s="38">
        <v>1</v>
      </c>
      <c r="C104" s="38"/>
      <c r="D104" s="38"/>
      <c r="E104" s="39">
        <v>0</v>
      </c>
      <c r="F104" s="38">
        <v>7</v>
      </c>
      <c r="G104" s="38">
        <v>1</v>
      </c>
      <c r="H104" s="38" t="s">
        <v>142</v>
      </c>
      <c r="I104" s="38" t="s">
        <v>141</v>
      </c>
      <c r="J104" s="38">
        <v>1</v>
      </c>
      <c r="K104" s="38">
        <v>1</v>
      </c>
      <c r="L104" s="40" t="s">
        <v>1485</v>
      </c>
      <c r="M104" s="38" t="s">
        <v>1481</v>
      </c>
      <c r="N104" s="38" t="s">
        <v>1709</v>
      </c>
    </row>
    <row r="105" spans="1:14" x14ac:dyDescent="0.2">
      <c r="A105" s="41">
        <v>1</v>
      </c>
      <c r="B105" s="41"/>
      <c r="C105" s="41"/>
      <c r="D105" s="41"/>
      <c r="E105" s="42">
        <v>0</v>
      </c>
      <c r="F105" s="41">
        <v>5</v>
      </c>
      <c r="G105" s="41">
        <v>0</v>
      </c>
      <c r="H105" s="41" t="s">
        <v>143</v>
      </c>
      <c r="I105" s="41" t="s">
        <v>143</v>
      </c>
      <c r="J105" s="41">
        <v>1</v>
      </c>
      <c r="K105" s="41"/>
      <c r="L105" s="43"/>
      <c r="M105" s="41"/>
      <c r="N105" s="41"/>
    </row>
    <row r="106" spans="1:14" x14ac:dyDescent="0.2">
      <c r="A106" s="38">
        <v>1</v>
      </c>
      <c r="B106" s="38"/>
      <c r="C106" s="38"/>
      <c r="D106" s="38"/>
      <c r="E106" s="39">
        <v>0</v>
      </c>
      <c r="F106" s="38">
        <v>3</v>
      </c>
      <c r="G106" s="38">
        <v>0</v>
      </c>
      <c r="H106" s="38" t="s">
        <v>107</v>
      </c>
      <c r="I106" s="38" t="s">
        <v>107</v>
      </c>
      <c r="J106" s="38">
        <v>1</v>
      </c>
      <c r="K106" s="38"/>
      <c r="L106" s="40"/>
      <c r="M106" s="38"/>
      <c r="N106" s="38"/>
    </row>
    <row r="107" spans="1:14" x14ac:dyDescent="0.2">
      <c r="A107" s="41">
        <v>1</v>
      </c>
      <c r="B107" s="41"/>
      <c r="C107" s="41"/>
      <c r="D107" s="41"/>
      <c r="E107" s="42">
        <v>0</v>
      </c>
      <c r="F107" s="41">
        <v>5</v>
      </c>
      <c r="G107" s="41">
        <v>0</v>
      </c>
      <c r="H107" s="41" t="s">
        <v>144</v>
      </c>
      <c r="I107" s="41" t="s">
        <v>144</v>
      </c>
      <c r="J107" s="41">
        <v>1</v>
      </c>
      <c r="K107" s="41"/>
      <c r="L107" s="43"/>
      <c r="M107" s="41"/>
      <c r="N107" s="41"/>
    </row>
    <row r="108" spans="1:14" x14ac:dyDescent="0.2">
      <c r="A108" s="44"/>
      <c r="B108" s="38">
        <v>1</v>
      </c>
      <c r="C108" s="38"/>
      <c r="D108" s="38"/>
      <c r="E108" s="39">
        <v>0</v>
      </c>
      <c r="F108" s="38">
        <v>6</v>
      </c>
      <c r="G108" s="38">
        <v>0</v>
      </c>
      <c r="H108" s="38" t="s">
        <v>145</v>
      </c>
      <c r="I108" s="38" t="s">
        <v>145</v>
      </c>
      <c r="J108" s="38">
        <v>1</v>
      </c>
      <c r="K108" s="38"/>
      <c r="L108" s="40"/>
      <c r="M108" s="38"/>
      <c r="N108" s="38"/>
    </row>
    <row r="109" spans="1:14" x14ac:dyDescent="0.2">
      <c r="A109" s="45"/>
      <c r="B109" s="41">
        <v>1</v>
      </c>
      <c r="C109" s="41"/>
      <c r="D109" s="41"/>
      <c r="E109" s="42">
        <v>0</v>
      </c>
      <c r="F109" s="41">
        <v>5</v>
      </c>
      <c r="G109" s="41">
        <v>0</v>
      </c>
      <c r="H109" s="41" t="s">
        <v>146</v>
      </c>
      <c r="I109" s="41" t="s">
        <v>146</v>
      </c>
      <c r="J109" s="41">
        <v>1</v>
      </c>
      <c r="K109" s="41"/>
      <c r="L109" s="43"/>
      <c r="M109" s="41"/>
      <c r="N109" s="41"/>
    </row>
    <row r="110" spans="1:14" x14ac:dyDescent="0.2">
      <c r="A110" s="38"/>
      <c r="B110" s="38">
        <v>1</v>
      </c>
      <c r="C110" s="38"/>
      <c r="D110" s="38"/>
      <c r="E110" s="39">
        <v>1</v>
      </c>
      <c r="F110" s="38">
        <v>3</v>
      </c>
      <c r="G110" s="38">
        <v>0</v>
      </c>
      <c r="H110" s="38" t="s">
        <v>147</v>
      </c>
      <c r="I110" s="38" t="s">
        <v>147</v>
      </c>
      <c r="J110" s="38">
        <v>1</v>
      </c>
      <c r="K110" s="38"/>
      <c r="L110" s="40"/>
      <c r="M110" s="38"/>
      <c r="N110" s="38"/>
    </row>
    <row r="111" spans="1:14" x14ac:dyDescent="0.2">
      <c r="A111" s="41"/>
      <c r="B111" s="41">
        <v>1</v>
      </c>
      <c r="C111" s="41"/>
      <c r="D111" s="41"/>
      <c r="E111" s="42">
        <v>0</v>
      </c>
      <c r="F111" s="41">
        <v>7</v>
      </c>
      <c r="G111" s="41">
        <v>0</v>
      </c>
      <c r="H111" s="41" t="s">
        <v>148</v>
      </c>
      <c r="I111" s="41" t="s">
        <v>148</v>
      </c>
      <c r="J111" s="41">
        <v>1</v>
      </c>
      <c r="K111" s="41"/>
      <c r="L111" s="43"/>
      <c r="M111" s="41"/>
      <c r="N111" s="41"/>
    </row>
    <row r="112" spans="1:14" x14ac:dyDescent="0.2">
      <c r="A112" s="38"/>
      <c r="B112" s="38">
        <v>1</v>
      </c>
      <c r="C112" s="38"/>
      <c r="D112" s="38"/>
      <c r="E112" s="39">
        <v>0</v>
      </c>
      <c r="F112" s="38">
        <v>5</v>
      </c>
      <c r="G112" s="38">
        <v>0</v>
      </c>
      <c r="H112" s="38" t="s">
        <v>149</v>
      </c>
      <c r="I112" s="38" t="s">
        <v>149</v>
      </c>
      <c r="J112" s="38">
        <v>1</v>
      </c>
      <c r="K112" s="38"/>
      <c r="L112" s="40"/>
      <c r="M112" s="38"/>
      <c r="N112" s="38"/>
    </row>
    <row r="113" spans="1:14" x14ac:dyDescent="0.2">
      <c r="A113" s="41"/>
      <c r="B113" s="41">
        <v>1</v>
      </c>
      <c r="C113" s="41"/>
      <c r="D113" s="41"/>
      <c r="E113" s="42">
        <v>0</v>
      </c>
      <c r="F113" s="41">
        <v>6</v>
      </c>
      <c r="G113" s="41">
        <v>0</v>
      </c>
      <c r="H113" s="41" t="s">
        <v>150</v>
      </c>
      <c r="I113" s="41" t="s">
        <v>150</v>
      </c>
      <c r="J113" s="41">
        <v>1</v>
      </c>
      <c r="K113" s="41"/>
      <c r="L113" s="43"/>
      <c r="M113" s="41"/>
      <c r="N113" s="41"/>
    </row>
    <row r="114" spans="1:14" x14ac:dyDescent="0.2">
      <c r="A114" s="38"/>
      <c r="B114" s="38">
        <v>1</v>
      </c>
      <c r="C114" s="38"/>
      <c r="D114" s="38"/>
      <c r="E114" s="39">
        <v>0</v>
      </c>
      <c r="F114" s="38">
        <v>6</v>
      </c>
      <c r="G114" s="38">
        <v>0</v>
      </c>
      <c r="H114" s="38" t="s">
        <v>151</v>
      </c>
      <c r="I114" s="38" t="s">
        <v>151</v>
      </c>
      <c r="J114" s="38">
        <v>1</v>
      </c>
      <c r="K114" s="38"/>
      <c r="L114" s="40"/>
      <c r="M114" s="38"/>
      <c r="N114" s="38"/>
    </row>
    <row r="115" spans="1:14" x14ac:dyDescent="0.2">
      <c r="A115" s="41">
        <v>1</v>
      </c>
      <c r="B115" s="41"/>
      <c r="C115" s="41"/>
      <c r="D115" s="41"/>
      <c r="E115" s="42">
        <v>0</v>
      </c>
      <c r="F115" s="41">
        <v>4</v>
      </c>
      <c r="G115" s="41">
        <v>0</v>
      </c>
      <c r="H115" s="41" t="s">
        <v>152</v>
      </c>
      <c r="I115" s="41" t="s">
        <v>152</v>
      </c>
      <c r="J115" s="41">
        <v>1</v>
      </c>
      <c r="K115" s="41"/>
      <c r="L115" s="43"/>
      <c r="M115" s="41"/>
      <c r="N115" s="41"/>
    </row>
    <row r="116" spans="1:14" x14ac:dyDescent="0.2">
      <c r="A116" s="38"/>
      <c r="B116" s="38">
        <v>1</v>
      </c>
      <c r="C116" s="38"/>
      <c r="D116" s="38"/>
      <c r="E116" s="39">
        <v>0</v>
      </c>
      <c r="F116" s="38">
        <v>5</v>
      </c>
      <c r="G116" s="38">
        <v>0</v>
      </c>
      <c r="H116" s="38" t="s">
        <v>153</v>
      </c>
      <c r="I116" s="38" t="s">
        <v>153</v>
      </c>
      <c r="J116" s="38">
        <v>1</v>
      </c>
      <c r="K116" s="38"/>
      <c r="L116" s="40"/>
      <c r="M116" s="38"/>
      <c r="N116" s="38"/>
    </row>
    <row r="117" spans="1:14" ht="25.5" x14ac:dyDescent="0.2">
      <c r="A117" s="41"/>
      <c r="B117" s="41">
        <v>1</v>
      </c>
      <c r="C117" s="41"/>
      <c r="D117" s="41"/>
      <c r="E117" s="42">
        <v>0</v>
      </c>
      <c r="F117" s="41">
        <v>7</v>
      </c>
      <c r="G117" s="41">
        <v>1</v>
      </c>
      <c r="H117" s="41" t="s">
        <v>1273</v>
      </c>
      <c r="I117" s="41" t="s">
        <v>1408</v>
      </c>
      <c r="J117" s="41">
        <v>1</v>
      </c>
      <c r="K117" s="41">
        <v>2</v>
      </c>
      <c r="L117" s="43" t="s">
        <v>1485</v>
      </c>
      <c r="M117" s="41" t="s">
        <v>1571</v>
      </c>
      <c r="N117" s="41" t="s">
        <v>1725</v>
      </c>
    </row>
    <row r="118" spans="1:14" x14ac:dyDescent="0.2">
      <c r="A118" s="38"/>
      <c r="B118" s="38">
        <v>1</v>
      </c>
      <c r="C118" s="38"/>
      <c r="D118" s="38"/>
      <c r="E118" s="39">
        <v>0</v>
      </c>
      <c r="F118" s="38">
        <v>3</v>
      </c>
      <c r="G118" s="38">
        <v>0</v>
      </c>
      <c r="H118" s="38" t="s">
        <v>155</v>
      </c>
      <c r="I118" s="38" t="s">
        <v>155</v>
      </c>
      <c r="J118" s="38">
        <v>1</v>
      </c>
      <c r="K118" s="38"/>
      <c r="L118" s="40"/>
      <c r="M118" s="38"/>
      <c r="N118" s="38"/>
    </row>
    <row r="119" spans="1:14" x14ac:dyDescent="0.2">
      <c r="A119" s="41"/>
      <c r="B119" s="41">
        <v>1</v>
      </c>
      <c r="C119" s="41"/>
      <c r="D119" s="41"/>
      <c r="E119" s="42">
        <v>0</v>
      </c>
      <c r="F119" s="41">
        <v>2</v>
      </c>
      <c r="G119" s="41">
        <v>0</v>
      </c>
      <c r="H119" s="41" t="s">
        <v>156</v>
      </c>
      <c r="I119" s="41" t="s">
        <v>156</v>
      </c>
      <c r="J119" s="41">
        <v>1</v>
      </c>
      <c r="K119" s="41"/>
      <c r="L119" s="43"/>
      <c r="M119" s="41"/>
      <c r="N119" s="41"/>
    </row>
    <row r="120" spans="1:14" x14ac:dyDescent="0.2">
      <c r="A120" s="38"/>
      <c r="B120" s="38">
        <v>1</v>
      </c>
      <c r="C120" s="38"/>
      <c r="D120" s="38"/>
      <c r="E120" s="39">
        <v>0</v>
      </c>
      <c r="F120" s="38">
        <v>5</v>
      </c>
      <c r="G120" s="38">
        <v>0</v>
      </c>
      <c r="H120" s="38" t="s">
        <v>157</v>
      </c>
      <c r="I120" s="38" t="s">
        <v>157</v>
      </c>
      <c r="J120" s="38">
        <v>1</v>
      </c>
      <c r="K120" s="38"/>
      <c r="L120" s="40"/>
      <c r="M120" s="38"/>
      <c r="N120" s="38"/>
    </row>
    <row r="121" spans="1:14" x14ac:dyDescent="0.2">
      <c r="A121" s="41"/>
      <c r="B121" s="41">
        <v>1</v>
      </c>
      <c r="C121" s="41"/>
      <c r="D121" s="41"/>
      <c r="E121" s="42">
        <v>0</v>
      </c>
      <c r="F121" s="41">
        <v>2</v>
      </c>
      <c r="G121" s="41">
        <v>0</v>
      </c>
      <c r="H121" s="41" t="s">
        <v>158</v>
      </c>
      <c r="I121" s="41" t="s">
        <v>158</v>
      </c>
      <c r="J121" s="41">
        <v>1</v>
      </c>
      <c r="K121" s="41"/>
      <c r="L121" s="43"/>
      <c r="M121" s="41"/>
      <c r="N121" s="41"/>
    </row>
    <row r="122" spans="1:14" ht="25.5" x14ac:dyDescent="0.2">
      <c r="A122" s="38">
        <v>1</v>
      </c>
      <c r="B122" s="38"/>
      <c r="C122" s="38"/>
      <c r="D122" s="38"/>
      <c r="E122" s="39">
        <v>0</v>
      </c>
      <c r="F122" s="38">
        <v>6</v>
      </c>
      <c r="G122" s="38">
        <v>1</v>
      </c>
      <c r="H122" s="38" t="s">
        <v>160</v>
      </c>
      <c r="I122" s="38" t="s">
        <v>159</v>
      </c>
      <c r="J122" s="38">
        <v>1</v>
      </c>
      <c r="K122" s="38">
        <v>1</v>
      </c>
      <c r="L122" s="40" t="s">
        <v>1485</v>
      </c>
      <c r="M122" s="38" t="s">
        <v>1481</v>
      </c>
      <c r="N122" s="38" t="s">
        <v>1492</v>
      </c>
    </row>
    <row r="123" spans="1:14" x14ac:dyDescent="0.2">
      <c r="A123" s="41">
        <v>1</v>
      </c>
      <c r="B123" s="41"/>
      <c r="C123" s="41"/>
      <c r="D123" s="41"/>
      <c r="E123" s="42">
        <v>0</v>
      </c>
      <c r="F123" s="41">
        <v>5</v>
      </c>
      <c r="G123" s="41">
        <v>0</v>
      </c>
      <c r="H123" s="41" t="s">
        <v>161</v>
      </c>
      <c r="I123" s="41" t="s">
        <v>161</v>
      </c>
      <c r="J123" s="41">
        <v>1</v>
      </c>
      <c r="K123" s="41"/>
      <c r="L123" s="43"/>
      <c r="M123" s="41"/>
      <c r="N123" s="41"/>
    </row>
    <row r="124" spans="1:14" ht="25.5" x14ac:dyDescent="0.2">
      <c r="A124" s="38"/>
      <c r="B124" s="38">
        <v>1</v>
      </c>
      <c r="C124" s="38"/>
      <c r="D124" s="38"/>
      <c r="E124" s="39">
        <v>0</v>
      </c>
      <c r="F124" s="38">
        <v>7</v>
      </c>
      <c r="G124" s="38">
        <v>1</v>
      </c>
      <c r="H124" s="38" t="s">
        <v>1274</v>
      </c>
      <c r="I124" s="38" t="s">
        <v>162</v>
      </c>
      <c r="J124" s="38">
        <v>1</v>
      </c>
      <c r="K124" s="38">
        <v>1</v>
      </c>
      <c r="L124" s="40" t="s">
        <v>1485</v>
      </c>
      <c r="M124" s="38" t="s">
        <v>1556</v>
      </c>
      <c r="N124" s="38" t="s">
        <v>1354</v>
      </c>
    </row>
    <row r="125" spans="1:14" ht="25.5" x14ac:dyDescent="0.2">
      <c r="A125" s="41"/>
      <c r="B125" s="41">
        <v>1</v>
      </c>
      <c r="C125" s="41"/>
      <c r="D125" s="41"/>
      <c r="E125" s="42">
        <v>0</v>
      </c>
      <c r="F125" s="41">
        <v>2</v>
      </c>
      <c r="G125" s="41">
        <v>1</v>
      </c>
      <c r="H125" s="41" t="s">
        <v>164</v>
      </c>
      <c r="I125" s="41" t="s">
        <v>163</v>
      </c>
      <c r="J125" s="41">
        <v>1</v>
      </c>
      <c r="K125" s="41">
        <v>2</v>
      </c>
      <c r="L125" s="43" t="s">
        <v>1485</v>
      </c>
      <c r="M125" s="41" t="s">
        <v>1481</v>
      </c>
      <c r="N125" s="41" t="s">
        <v>1493</v>
      </c>
    </row>
    <row r="126" spans="1:14" x14ac:dyDescent="0.2">
      <c r="A126" s="38"/>
      <c r="B126" s="38">
        <v>1</v>
      </c>
      <c r="C126" s="38"/>
      <c r="D126" s="38"/>
      <c r="E126" s="39">
        <v>0</v>
      </c>
      <c r="F126" s="38">
        <v>2</v>
      </c>
      <c r="G126" s="38">
        <v>0</v>
      </c>
      <c r="H126" s="38" t="s">
        <v>165</v>
      </c>
      <c r="I126" s="38" t="s">
        <v>165</v>
      </c>
      <c r="J126" s="38">
        <v>1</v>
      </c>
      <c r="K126" s="38"/>
      <c r="L126" s="40"/>
      <c r="M126" s="38"/>
      <c r="N126" s="38"/>
    </row>
    <row r="127" spans="1:14" x14ac:dyDescent="0.2">
      <c r="A127" s="41"/>
      <c r="B127" s="41"/>
      <c r="C127" s="41">
        <v>1</v>
      </c>
      <c r="D127" s="41"/>
      <c r="E127" s="42">
        <v>0</v>
      </c>
      <c r="F127" s="41">
        <v>4</v>
      </c>
      <c r="G127" s="41">
        <v>0</v>
      </c>
      <c r="H127" s="41" t="s">
        <v>166</v>
      </c>
      <c r="I127" s="41" t="s">
        <v>166</v>
      </c>
      <c r="J127" s="41">
        <v>1</v>
      </c>
      <c r="K127" s="41"/>
      <c r="L127" s="43"/>
      <c r="M127" s="41"/>
      <c r="N127" s="41"/>
    </row>
    <row r="128" spans="1:14" x14ac:dyDescent="0.2">
      <c r="A128" s="38"/>
      <c r="B128" s="38"/>
      <c r="C128" s="38">
        <v>1</v>
      </c>
      <c r="D128" s="38"/>
      <c r="E128" s="39">
        <v>0</v>
      </c>
      <c r="F128" s="38">
        <v>3</v>
      </c>
      <c r="G128" s="38">
        <v>0</v>
      </c>
      <c r="H128" s="38" t="s">
        <v>167</v>
      </c>
      <c r="I128" s="38" t="s">
        <v>167</v>
      </c>
      <c r="J128" s="38">
        <v>1</v>
      </c>
      <c r="K128" s="38"/>
      <c r="L128" s="40"/>
      <c r="M128" s="38"/>
      <c r="N128" s="38"/>
    </row>
    <row r="129" spans="1:14" x14ac:dyDescent="0.2">
      <c r="A129" s="41"/>
      <c r="B129" s="41">
        <v>1</v>
      </c>
      <c r="C129" s="41"/>
      <c r="D129" s="41"/>
      <c r="E129" s="42">
        <v>0</v>
      </c>
      <c r="F129" s="41">
        <v>4</v>
      </c>
      <c r="G129" s="41">
        <v>0</v>
      </c>
      <c r="H129" s="41" t="s">
        <v>168</v>
      </c>
      <c r="I129" s="41" t="s">
        <v>168</v>
      </c>
      <c r="J129" s="41">
        <v>1</v>
      </c>
      <c r="K129" s="41"/>
      <c r="L129" s="43"/>
      <c r="M129" s="41"/>
      <c r="N129" s="41"/>
    </row>
    <row r="130" spans="1:14" x14ac:dyDescent="0.2">
      <c r="A130" s="44">
        <v>1</v>
      </c>
      <c r="B130" s="38"/>
      <c r="C130" s="38"/>
      <c r="D130" s="38"/>
      <c r="E130" s="39">
        <v>0</v>
      </c>
      <c r="F130" s="38">
        <v>5</v>
      </c>
      <c r="G130" s="38">
        <v>0</v>
      </c>
      <c r="H130" s="38" t="s">
        <v>170</v>
      </c>
      <c r="I130" s="38" t="s">
        <v>170</v>
      </c>
      <c r="J130" s="38">
        <v>1</v>
      </c>
      <c r="K130" s="38"/>
      <c r="L130" s="40"/>
      <c r="M130" s="38"/>
      <c r="N130" s="38"/>
    </row>
    <row r="131" spans="1:14" x14ac:dyDescent="0.2">
      <c r="A131" s="45">
        <v>1</v>
      </c>
      <c r="B131" s="41"/>
      <c r="C131" s="41"/>
      <c r="D131" s="41"/>
      <c r="E131" s="42">
        <v>0</v>
      </c>
      <c r="F131" s="41">
        <v>3</v>
      </c>
      <c r="G131" s="41">
        <v>0</v>
      </c>
      <c r="H131" s="41" t="s">
        <v>172</v>
      </c>
      <c r="I131" s="41" t="s">
        <v>172</v>
      </c>
      <c r="J131" s="41">
        <v>1</v>
      </c>
      <c r="K131" s="41"/>
      <c r="L131" s="43"/>
      <c r="M131" s="41"/>
      <c r="N131" s="41"/>
    </row>
    <row r="132" spans="1:14" ht="25.5" x14ac:dyDescent="0.2">
      <c r="A132" s="38">
        <v>1</v>
      </c>
      <c r="B132" s="38"/>
      <c r="C132" s="38"/>
      <c r="D132" s="38"/>
      <c r="E132" s="39">
        <v>0</v>
      </c>
      <c r="F132" s="38">
        <v>6</v>
      </c>
      <c r="G132" s="38">
        <v>1</v>
      </c>
      <c r="H132" s="38" t="s">
        <v>174</v>
      </c>
      <c r="I132" s="38" t="s">
        <v>173</v>
      </c>
      <c r="J132" s="38">
        <v>1</v>
      </c>
      <c r="K132" s="38">
        <v>1</v>
      </c>
      <c r="L132" s="40" t="s">
        <v>1485</v>
      </c>
      <c r="M132" s="38" t="s">
        <v>1481</v>
      </c>
      <c r="N132" s="38" t="s">
        <v>1495</v>
      </c>
    </row>
    <row r="133" spans="1:14" ht="25.5" x14ac:dyDescent="0.2">
      <c r="A133" s="45"/>
      <c r="B133" s="41"/>
      <c r="C133" s="41">
        <v>1</v>
      </c>
      <c r="D133" s="41"/>
      <c r="E133" s="42">
        <v>0</v>
      </c>
      <c r="F133" s="41">
        <v>6</v>
      </c>
      <c r="G133" s="41">
        <v>1</v>
      </c>
      <c r="H133" s="41" t="s">
        <v>177</v>
      </c>
      <c r="I133" s="41" t="s">
        <v>1275</v>
      </c>
      <c r="J133" s="41">
        <v>1</v>
      </c>
      <c r="K133" s="41">
        <v>1</v>
      </c>
      <c r="L133" s="43" t="s">
        <v>1485</v>
      </c>
      <c r="M133" s="41" t="s">
        <v>1480</v>
      </c>
      <c r="N133" s="41" t="s">
        <v>1597</v>
      </c>
    </row>
    <row r="134" spans="1:14" x14ac:dyDescent="0.2">
      <c r="A134" s="44">
        <v>1</v>
      </c>
      <c r="B134" s="38"/>
      <c r="C134" s="38"/>
      <c r="D134" s="38"/>
      <c r="E134" s="39">
        <v>0</v>
      </c>
      <c r="F134" s="38">
        <v>6</v>
      </c>
      <c r="G134" s="38">
        <v>0</v>
      </c>
      <c r="H134" s="38" t="s">
        <v>178</v>
      </c>
      <c r="I134" s="38" t="s">
        <v>178</v>
      </c>
      <c r="J134" s="38">
        <v>1</v>
      </c>
      <c r="K134" s="38"/>
      <c r="L134" s="40"/>
      <c r="M134" s="38"/>
      <c r="N134" s="38"/>
    </row>
    <row r="135" spans="1:14" x14ac:dyDescent="0.2">
      <c r="A135" s="45"/>
      <c r="B135" s="41"/>
      <c r="C135" s="41">
        <v>1</v>
      </c>
      <c r="D135" s="41"/>
      <c r="E135" s="42">
        <v>0</v>
      </c>
      <c r="F135" s="41">
        <v>2</v>
      </c>
      <c r="G135" s="41">
        <v>0</v>
      </c>
      <c r="H135" s="41" t="s">
        <v>109</v>
      </c>
      <c r="I135" s="41" t="s">
        <v>109</v>
      </c>
      <c r="J135" s="41">
        <v>1</v>
      </c>
      <c r="K135" s="41"/>
      <c r="L135" s="43"/>
      <c r="M135" s="41"/>
      <c r="N135" s="41"/>
    </row>
    <row r="136" spans="1:14" x14ac:dyDescent="0.2">
      <c r="A136" s="44">
        <v>1</v>
      </c>
      <c r="B136" s="38"/>
      <c r="C136" s="38"/>
      <c r="D136" s="38"/>
      <c r="E136" s="39">
        <v>0</v>
      </c>
      <c r="F136" s="38">
        <v>4</v>
      </c>
      <c r="G136" s="38">
        <v>0</v>
      </c>
      <c r="H136" s="38" t="s">
        <v>180</v>
      </c>
      <c r="I136" s="38" t="s">
        <v>180</v>
      </c>
      <c r="J136" s="38">
        <v>1</v>
      </c>
      <c r="K136" s="38"/>
      <c r="L136" s="40"/>
      <c r="M136" s="38"/>
      <c r="N136" s="38"/>
    </row>
    <row r="137" spans="1:14" ht="25.5" x14ac:dyDescent="0.2">
      <c r="A137" s="41">
        <v>1</v>
      </c>
      <c r="B137" s="41"/>
      <c r="C137" s="41"/>
      <c r="D137" s="41"/>
      <c r="E137" s="42">
        <v>0</v>
      </c>
      <c r="F137" s="41">
        <v>4</v>
      </c>
      <c r="G137" s="41">
        <v>1</v>
      </c>
      <c r="H137" s="41" t="s">
        <v>182</v>
      </c>
      <c r="I137" s="41" t="s">
        <v>181</v>
      </c>
      <c r="J137" s="41">
        <v>1</v>
      </c>
      <c r="K137" s="41">
        <v>1</v>
      </c>
      <c r="L137" s="43" t="s">
        <v>1485</v>
      </c>
      <c r="M137" s="41" t="s">
        <v>1481</v>
      </c>
      <c r="N137" s="41" t="s">
        <v>1489</v>
      </c>
    </row>
    <row r="138" spans="1:14" ht="25.5" x14ac:dyDescent="0.2">
      <c r="A138" s="38">
        <v>1</v>
      </c>
      <c r="B138" s="38"/>
      <c r="C138" s="38"/>
      <c r="D138" s="38"/>
      <c r="E138" s="39">
        <v>0</v>
      </c>
      <c r="F138" s="38">
        <v>7</v>
      </c>
      <c r="G138" s="38">
        <v>1</v>
      </c>
      <c r="H138" s="38" t="s">
        <v>183</v>
      </c>
      <c r="I138" s="38" t="s">
        <v>1409</v>
      </c>
      <c r="J138" s="38">
        <v>2</v>
      </c>
      <c r="K138" s="38">
        <v>1</v>
      </c>
      <c r="L138" s="40" t="s">
        <v>1485</v>
      </c>
      <c r="M138" s="38" t="s">
        <v>1497</v>
      </c>
      <c r="N138" s="38" t="s">
        <v>1597</v>
      </c>
    </row>
    <row r="139" spans="1:14" x14ac:dyDescent="0.2">
      <c r="A139" s="41"/>
      <c r="B139" s="41"/>
      <c r="C139" s="41">
        <v>1</v>
      </c>
      <c r="D139" s="41"/>
      <c r="E139" s="42">
        <v>0</v>
      </c>
      <c r="F139" s="41">
        <v>3</v>
      </c>
      <c r="G139" s="41">
        <v>0</v>
      </c>
      <c r="H139" s="41" t="s">
        <v>184</v>
      </c>
      <c r="I139" s="41" t="s">
        <v>184</v>
      </c>
      <c r="J139" s="41">
        <v>1</v>
      </c>
      <c r="K139" s="41"/>
      <c r="L139" s="43"/>
      <c r="M139" s="41"/>
      <c r="N139" s="41"/>
    </row>
    <row r="140" spans="1:14" x14ac:dyDescent="0.2">
      <c r="A140" s="38"/>
      <c r="B140" s="38">
        <v>1</v>
      </c>
      <c r="C140" s="38"/>
      <c r="D140" s="38"/>
      <c r="E140" s="39">
        <v>0</v>
      </c>
      <c r="F140" s="38">
        <v>5</v>
      </c>
      <c r="G140" s="38">
        <v>0</v>
      </c>
      <c r="H140" s="38" t="s">
        <v>185</v>
      </c>
      <c r="I140" s="38" t="s">
        <v>185</v>
      </c>
      <c r="J140" s="38">
        <v>1</v>
      </c>
      <c r="K140" s="38"/>
      <c r="L140" s="40"/>
      <c r="M140" s="38"/>
      <c r="N140" s="38"/>
    </row>
    <row r="141" spans="1:14" x14ac:dyDescent="0.2">
      <c r="A141" s="41"/>
      <c r="B141" s="41"/>
      <c r="C141" s="41">
        <v>1</v>
      </c>
      <c r="D141" s="41"/>
      <c r="E141" s="42">
        <v>0</v>
      </c>
      <c r="F141" s="41">
        <v>2</v>
      </c>
      <c r="G141" s="41">
        <v>0</v>
      </c>
      <c r="H141" s="41" t="s">
        <v>26</v>
      </c>
      <c r="I141" s="41" t="s">
        <v>26</v>
      </c>
      <c r="J141" s="41">
        <v>1</v>
      </c>
      <c r="K141" s="41"/>
      <c r="L141" s="43"/>
      <c r="M141" s="41"/>
      <c r="N141" s="41"/>
    </row>
    <row r="142" spans="1:14" x14ac:dyDescent="0.2">
      <c r="A142" s="38">
        <v>1</v>
      </c>
      <c r="B142" s="38"/>
      <c r="C142" s="38"/>
      <c r="D142" s="38"/>
      <c r="E142" s="39">
        <v>1</v>
      </c>
      <c r="F142" s="38">
        <v>2</v>
      </c>
      <c r="G142" s="38">
        <v>0</v>
      </c>
      <c r="H142" s="38" t="s">
        <v>186</v>
      </c>
      <c r="I142" s="38" t="s">
        <v>186</v>
      </c>
      <c r="J142" s="38">
        <v>1</v>
      </c>
      <c r="K142" s="38"/>
      <c r="L142" s="40"/>
      <c r="M142" s="38"/>
      <c r="N142" s="38"/>
    </row>
    <row r="143" spans="1:14" x14ac:dyDescent="0.2">
      <c r="A143" s="41">
        <v>1</v>
      </c>
      <c r="B143" s="41"/>
      <c r="C143" s="41"/>
      <c r="D143" s="41"/>
      <c r="E143" s="42">
        <v>0</v>
      </c>
      <c r="F143" s="41">
        <v>5</v>
      </c>
      <c r="G143" s="41">
        <v>0</v>
      </c>
      <c r="H143" s="41" t="s">
        <v>143</v>
      </c>
      <c r="I143" s="41" t="s">
        <v>143</v>
      </c>
      <c r="J143" s="41">
        <v>1</v>
      </c>
      <c r="K143" s="41"/>
      <c r="L143" s="43"/>
      <c r="M143" s="41"/>
      <c r="N143" s="41"/>
    </row>
    <row r="144" spans="1:14" x14ac:dyDescent="0.2">
      <c r="A144" s="38"/>
      <c r="B144" s="38">
        <v>1</v>
      </c>
      <c r="C144" s="38"/>
      <c r="D144" s="38"/>
      <c r="E144" s="39">
        <v>0</v>
      </c>
      <c r="F144" s="38">
        <v>4</v>
      </c>
      <c r="G144" s="38">
        <v>0</v>
      </c>
      <c r="H144" s="38" t="s">
        <v>187</v>
      </c>
      <c r="I144" s="38" t="s">
        <v>187</v>
      </c>
      <c r="J144" s="38">
        <v>1</v>
      </c>
      <c r="K144" s="38"/>
      <c r="L144" s="40"/>
      <c r="M144" s="38"/>
      <c r="N144" s="38"/>
    </row>
    <row r="145" spans="1:14" x14ac:dyDescent="0.2">
      <c r="A145" s="41"/>
      <c r="B145" s="41">
        <v>1</v>
      </c>
      <c r="C145" s="41"/>
      <c r="D145" s="41"/>
      <c r="E145" s="42">
        <v>0</v>
      </c>
      <c r="F145" s="41">
        <v>3</v>
      </c>
      <c r="G145" s="41">
        <v>0</v>
      </c>
      <c r="H145" s="41" t="s">
        <v>188</v>
      </c>
      <c r="I145" s="41" t="s">
        <v>188</v>
      </c>
      <c r="J145" s="41">
        <v>1</v>
      </c>
      <c r="K145" s="41"/>
      <c r="L145" s="43"/>
      <c r="M145" s="41"/>
      <c r="N145" s="41"/>
    </row>
    <row r="146" spans="1:14" x14ac:dyDescent="0.2">
      <c r="A146" s="44"/>
      <c r="B146" s="38">
        <v>1</v>
      </c>
      <c r="C146" s="38"/>
      <c r="D146" s="38"/>
      <c r="E146" s="39">
        <v>0</v>
      </c>
      <c r="F146" s="38">
        <v>4</v>
      </c>
      <c r="G146" s="38">
        <v>0</v>
      </c>
      <c r="H146" s="38" t="s">
        <v>190</v>
      </c>
      <c r="I146" s="38" t="s">
        <v>190</v>
      </c>
      <c r="J146" s="38">
        <v>1</v>
      </c>
      <c r="K146" s="38"/>
      <c r="L146" s="40"/>
      <c r="M146" s="38"/>
      <c r="N146" s="38"/>
    </row>
    <row r="147" spans="1:14" x14ac:dyDescent="0.2">
      <c r="A147" s="45"/>
      <c r="B147" s="41">
        <v>1</v>
      </c>
      <c r="C147" s="41"/>
      <c r="D147" s="41"/>
      <c r="E147" s="42">
        <v>0</v>
      </c>
      <c r="F147" s="41">
        <v>5</v>
      </c>
      <c r="G147" s="41">
        <v>0</v>
      </c>
      <c r="H147" s="41" t="s">
        <v>192</v>
      </c>
      <c r="I147" s="41" t="s">
        <v>192</v>
      </c>
      <c r="J147" s="41">
        <v>1</v>
      </c>
      <c r="K147" s="41"/>
      <c r="L147" s="43"/>
      <c r="M147" s="41"/>
      <c r="N147" s="41"/>
    </row>
    <row r="148" spans="1:14" x14ac:dyDescent="0.2">
      <c r="A148" s="38"/>
      <c r="B148" s="38"/>
      <c r="C148" s="38">
        <v>1</v>
      </c>
      <c r="D148" s="38"/>
      <c r="E148" s="39">
        <v>1</v>
      </c>
      <c r="F148" s="38">
        <v>1</v>
      </c>
      <c r="G148" s="38">
        <v>0</v>
      </c>
      <c r="H148" s="38" t="s">
        <v>2</v>
      </c>
      <c r="I148" s="38" t="s">
        <v>2</v>
      </c>
      <c r="J148" s="38">
        <v>1</v>
      </c>
      <c r="K148" s="38"/>
      <c r="L148" s="40"/>
      <c r="M148" s="38"/>
      <c r="N148" s="38"/>
    </row>
    <row r="149" spans="1:14" x14ac:dyDescent="0.2">
      <c r="A149" s="41"/>
      <c r="B149" s="41">
        <v>1</v>
      </c>
      <c r="C149" s="41"/>
      <c r="D149" s="41"/>
      <c r="E149" s="42">
        <v>0</v>
      </c>
      <c r="F149" s="41">
        <v>5</v>
      </c>
      <c r="G149" s="41">
        <v>0</v>
      </c>
      <c r="H149" s="41" t="s">
        <v>193</v>
      </c>
      <c r="I149" s="41" t="s">
        <v>193</v>
      </c>
      <c r="J149" s="41">
        <v>1</v>
      </c>
      <c r="K149" s="41"/>
      <c r="L149" s="43"/>
      <c r="M149" s="41"/>
      <c r="N149" s="41"/>
    </row>
    <row r="150" spans="1:14" x14ac:dyDescent="0.2">
      <c r="A150" s="38"/>
      <c r="B150" s="38">
        <v>1</v>
      </c>
      <c r="C150" s="38"/>
      <c r="D150" s="38"/>
      <c r="E150" s="39">
        <v>0</v>
      </c>
      <c r="F150" s="38">
        <v>4</v>
      </c>
      <c r="G150" s="38">
        <v>0</v>
      </c>
      <c r="H150" s="38" t="s">
        <v>194</v>
      </c>
      <c r="I150" s="38" t="s">
        <v>194</v>
      </c>
      <c r="J150" s="38">
        <v>1</v>
      </c>
      <c r="K150" s="38"/>
      <c r="L150" s="40"/>
      <c r="M150" s="38"/>
      <c r="N150" s="38"/>
    </row>
    <row r="151" spans="1:14" x14ac:dyDescent="0.2">
      <c r="A151" s="41"/>
      <c r="B151" s="41"/>
      <c r="C151" s="41">
        <v>1</v>
      </c>
      <c r="D151" s="41"/>
      <c r="E151" s="42">
        <v>0</v>
      </c>
      <c r="F151" s="41">
        <v>3</v>
      </c>
      <c r="G151" s="41">
        <v>0</v>
      </c>
      <c r="H151" s="41" t="s">
        <v>195</v>
      </c>
      <c r="I151" s="41" t="s">
        <v>195</v>
      </c>
      <c r="J151" s="41">
        <v>1</v>
      </c>
      <c r="K151" s="41"/>
      <c r="L151" s="43"/>
      <c r="M151" s="41"/>
      <c r="N151" s="41"/>
    </row>
    <row r="152" spans="1:14" ht="25.5" x14ac:dyDescent="0.2">
      <c r="A152" s="38"/>
      <c r="B152" s="38">
        <v>1</v>
      </c>
      <c r="C152" s="38"/>
      <c r="D152" s="38"/>
      <c r="E152" s="39">
        <v>0</v>
      </c>
      <c r="F152" s="38">
        <v>3</v>
      </c>
      <c r="G152" s="38">
        <v>1</v>
      </c>
      <c r="H152" s="38" t="s">
        <v>197</v>
      </c>
      <c r="I152" s="38" t="s">
        <v>196</v>
      </c>
      <c r="J152" s="38">
        <v>1</v>
      </c>
      <c r="K152" s="38">
        <v>1</v>
      </c>
      <c r="L152" s="40" t="s">
        <v>1485</v>
      </c>
      <c r="M152" s="38" t="s">
        <v>1481</v>
      </c>
      <c r="N152" s="38" t="s">
        <v>1489</v>
      </c>
    </row>
    <row r="153" spans="1:14" x14ac:dyDescent="0.2">
      <c r="A153" s="41"/>
      <c r="B153" s="41"/>
      <c r="C153" s="41">
        <v>1</v>
      </c>
      <c r="D153" s="41"/>
      <c r="E153" s="42">
        <v>1</v>
      </c>
      <c r="F153" s="41">
        <v>1</v>
      </c>
      <c r="G153" s="41">
        <v>0</v>
      </c>
      <c r="H153" s="41" t="s">
        <v>2</v>
      </c>
      <c r="I153" s="41" t="s">
        <v>2</v>
      </c>
      <c r="J153" s="41">
        <v>1</v>
      </c>
      <c r="K153" s="41"/>
      <c r="L153" s="43"/>
      <c r="M153" s="41"/>
      <c r="N153" s="41"/>
    </row>
    <row r="154" spans="1:14" x14ac:dyDescent="0.2">
      <c r="A154" s="38"/>
      <c r="B154" s="38">
        <v>1</v>
      </c>
      <c r="C154" s="38"/>
      <c r="D154" s="38"/>
      <c r="E154" s="39">
        <v>0</v>
      </c>
      <c r="F154" s="38">
        <v>3</v>
      </c>
      <c r="G154" s="38">
        <v>0</v>
      </c>
      <c r="H154" s="38" t="s">
        <v>198</v>
      </c>
      <c r="I154" s="38" t="s">
        <v>198</v>
      </c>
      <c r="J154" s="38">
        <v>1</v>
      </c>
      <c r="K154" s="38"/>
      <c r="L154" s="40"/>
      <c r="M154" s="38"/>
      <c r="N154" s="38"/>
    </row>
    <row r="155" spans="1:14" x14ac:dyDescent="0.2">
      <c r="A155" s="41"/>
      <c r="B155" s="41">
        <v>1</v>
      </c>
      <c r="C155" s="41"/>
      <c r="D155" s="41"/>
      <c r="E155" s="42">
        <v>0</v>
      </c>
      <c r="F155" s="41">
        <v>3</v>
      </c>
      <c r="G155" s="41">
        <v>0</v>
      </c>
      <c r="H155" s="41" t="s">
        <v>199</v>
      </c>
      <c r="I155" s="41" t="s">
        <v>199</v>
      </c>
      <c r="J155" s="41">
        <v>1</v>
      </c>
      <c r="K155" s="41"/>
      <c r="L155" s="43"/>
      <c r="M155" s="41"/>
      <c r="N155" s="41"/>
    </row>
    <row r="156" spans="1:14" ht="25.5" x14ac:dyDescent="0.2">
      <c r="A156" s="38"/>
      <c r="B156" s="38"/>
      <c r="C156" s="38">
        <v>1</v>
      </c>
      <c r="D156" s="38"/>
      <c r="E156" s="39">
        <v>0</v>
      </c>
      <c r="F156" s="38">
        <v>3</v>
      </c>
      <c r="G156" s="38">
        <v>1</v>
      </c>
      <c r="H156" s="38" t="s">
        <v>201</v>
      </c>
      <c r="I156" s="38" t="s">
        <v>200</v>
      </c>
      <c r="J156" s="38">
        <v>1</v>
      </c>
      <c r="K156" s="38">
        <v>1</v>
      </c>
      <c r="L156" s="40" t="s">
        <v>1485</v>
      </c>
      <c r="M156" s="38" t="s">
        <v>1481</v>
      </c>
      <c r="N156" s="38" t="s">
        <v>1498</v>
      </c>
    </row>
    <row r="157" spans="1:14" x14ac:dyDescent="0.2">
      <c r="A157" s="41"/>
      <c r="B157" s="41">
        <v>1</v>
      </c>
      <c r="C157" s="41"/>
      <c r="D157" s="41"/>
      <c r="E157" s="42">
        <v>0</v>
      </c>
      <c r="F157" s="41">
        <v>4</v>
      </c>
      <c r="G157" s="41">
        <v>0</v>
      </c>
      <c r="H157" s="41" t="s">
        <v>202</v>
      </c>
      <c r="I157" s="41" t="s">
        <v>202</v>
      </c>
      <c r="J157" s="41">
        <v>1</v>
      </c>
      <c r="K157" s="41"/>
      <c r="L157" s="43"/>
      <c r="M157" s="41"/>
      <c r="N157" s="41"/>
    </row>
    <row r="158" spans="1:14" x14ac:dyDescent="0.2">
      <c r="A158" s="44"/>
      <c r="B158" s="38">
        <v>1</v>
      </c>
      <c r="C158" s="38"/>
      <c r="D158" s="38"/>
      <c r="E158" s="39">
        <v>0</v>
      </c>
      <c r="F158" s="38">
        <v>5</v>
      </c>
      <c r="G158" s="38">
        <v>0</v>
      </c>
      <c r="H158" s="38" t="s">
        <v>204</v>
      </c>
      <c r="I158" s="38" t="s">
        <v>204</v>
      </c>
      <c r="J158" s="38">
        <v>1</v>
      </c>
      <c r="K158" s="38"/>
      <c r="L158" s="40"/>
      <c r="M158" s="38"/>
      <c r="N158" s="38"/>
    </row>
    <row r="159" spans="1:14" x14ac:dyDescent="0.2">
      <c r="A159" s="45"/>
      <c r="B159" s="41"/>
      <c r="C159" s="41">
        <v>1</v>
      </c>
      <c r="D159" s="41"/>
      <c r="E159" s="42">
        <v>0</v>
      </c>
      <c r="F159" s="41">
        <v>3</v>
      </c>
      <c r="G159" s="41">
        <v>0</v>
      </c>
      <c r="H159" s="41" t="s">
        <v>167</v>
      </c>
      <c r="I159" s="41" t="s">
        <v>167</v>
      </c>
      <c r="J159" s="41">
        <v>1</v>
      </c>
      <c r="K159" s="41"/>
      <c r="L159" s="43"/>
      <c r="M159" s="41"/>
      <c r="N159" s="41"/>
    </row>
    <row r="160" spans="1:14" x14ac:dyDescent="0.2">
      <c r="A160" s="38"/>
      <c r="B160" s="38">
        <v>1</v>
      </c>
      <c r="C160" s="38"/>
      <c r="D160" s="38"/>
      <c r="E160" s="39">
        <v>1</v>
      </c>
      <c r="F160" s="38">
        <v>5</v>
      </c>
      <c r="G160" s="38">
        <v>0</v>
      </c>
      <c r="H160" s="38" t="s">
        <v>1296</v>
      </c>
      <c r="I160" s="38" t="s">
        <v>1296</v>
      </c>
      <c r="J160" s="38">
        <v>2</v>
      </c>
      <c r="K160" s="38"/>
      <c r="L160" s="40"/>
      <c r="M160" s="38"/>
      <c r="N160" s="38"/>
    </row>
    <row r="161" spans="1:14" x14ac:dyDescent="0.2">
      <c r="A161" s="41"/>
      <c r="B161" s="41">
        <v>1</v>
      </c>
      <c r="C161" s="41"/>
      <c r="D161" s="41"/>
      <c r="E161" s="42">
        <v>0</v>
      </c>
      <c r="F161" s="41">
        <v>3</v>
      </c>
      <c r="G161" s="41">
        <v>0</v>
      </c>
      <c r="H161" s="41" t="s">
        <v>7</v>
      </c>
      <c r="I161" s="41" t="s">
        <v>7</v>
      </c>
      <c r="J161" s="41">
        <v>1</v>
      </c>
      <c r="K161" s="41"/>
      <c r="L161" s="43"/>
      <c r="M161" s="41"/>
      <c r="N161" s="41"/>
    </row>
    <row r="162" spans="1:14" x14ac:dyDescent="0.2">
      <c r="A162" s="38"/>
      <c r="B162" s="38">
        <v>1</v>
      </c>
      <c r="C162" s="38"/>
      <c r="D162" s="38"/>
      <c r="E162" s="39">
        <v>0</v>
      </c>
      <c r="F162" s="38">
        <v>4</v>
      </c>
      <c r="G162" s="38">
        <v>0</v>
      </c>
      <c r="H162" s="38" t="s">
        <v>208</v>
      </c>
      <c r="I162" s="38" t="s">
        <v>208</v>
      </c>
      <c r="J162" s="38">
        <v>1</v>
      </c>
      <c r="K162" s="38"/>
      <c r="L162" s="40"/>
      <c r="M162" s="38"/>
      <c r="N162" s="38"/>
    </row>
    <row r="163" spans="1:14" x14ac:dyDescent="0.2">
      <c r="A163" s="41"/>
      <c r="B163" s="41">
        <v>1</v>
      </c>
      <c r="C163" s="41"/>
      <c r="D163" s="41"/>
      <c r="E163" s="42">
        <v>0</v>
      </c>
      <c r="F163" s="41">
        <v>2</v>
      </c>
      <c r="G163" s="41">
        <v>0</v>
      </c>
      <c r="H163" s="41" t="s">
        <v>163</v>
      </c>
      <c r="I163" s="41" t="s">
        <v>163</v>
      </c>
      <c r="J163" s="41">
        <v>1</v>
      </c>
      <c r="K163" s="41"/>
      <c r="L163" s="43"/>
      <c r="M163" s="41"/>
      <c r="N163" s="41"/>
    </row>
    <row r="164" spans="1:14" x14ac:dyDescent="0.2">
      <c r="A164" s="38"/>
      <c r="B164" s="38"/>
      <c r="C164" s="38">
        <v>1</v>
      </c>
      <c r="D164" s="38"/>
      <c r="E164" s="39">
        <v>0</v>
      </c>
      <c r="F164" s="38">
        <v>4</v>
      </c>
      <c r="G164" s="38">
        <v>0</v>
      </c>
      <c r="H164" s="38" t="s">
        <v>209</v>
      </c>
      <c r="I164" s="38" t="s">
        <v>209</v>
      </c>
      <c r="J164" s="38">
        <v>1</v>
      </c>
      <c r="K164" s="38"/>
      <c r="L164" s="40"/>
      <c r="M164" s="38"/>
      <c r="N164" s="38"/>
    </row>
    <row r="165" spans="1:14" x14ac:dyDescent="0.2">
      <c r="A165" s="41"/>
      <c r="B165" s="41">
        <v>1</v>
      </c>
      <c r="C165" s="41"/>
      <c r="D165" s="41"/>
      <c r="E165" s="42">
        <v>0</v>
      </c>
      <c r="F165" s="41">
        <v>4</v>
      </c>
      <c r="G165" s="41">
        <v>0</v>
      </c>
      <c r="H165" s="41" t="s">
        <v>210</v>
      </c>
      <c r="I165" s="41" t="s">
        <v>210</v>
      </c>
      <c r="J165" s="41">
        <v>1</v>
      </c>
      <c r="K165" s="41"/>
      <c r="L165" s="43"/>
      <c r="M165" s="41"/>
      <c r="N165" s="41"/>
    </row>
    <row r="166" spans="1:14" x14ac:dyDescent="0.2">
      <c r="A166" s="38"/>
      <c r="B166" s="38">
        <v>1</v>
      </c>
      <c r="C166" s="38"/>
      <c r="D166" s="38"/>
      <c r="E166" s="39">
        <v>0</v>
      </c>
      <c r="F166" s="38">
        <v>4</v>
      </c>
      <c r="G166" s="38">
        <v>0</v>
      </c>
      <c r="H166" s="38" t="s">
        <v>211</v>
      </c>
      <c r="I166" s="38" t="s">
        <v>211</v>
      </c>
      <c r="J166" s="38">
        <v>1</v>
      </c>
      <c r="K166" s="38"/>
      <c r="L166" s="40"/>
      <c r="M166" s="38"/>
      <c r="N166" s="38"/>
    </row>
    <row r="167" spans="1:14" x14ac:dyDescent="0.2">
      <c r="A167" s="41"/>
      <c r="B167" s="41"/>
      <c r="C167" s="41">
        <v>1</v>
      </c>
      <c r="D167" s="41"/>
      <c r="E167" s="42">
        <v>1</v>
      </c>
      <c r="F167" s="41">
        <v>1</v>
      </c>
      <c r="G167" s="41">
        <v>0</v>
      </c>
      <c r="H167" s="41" t="s">
        <v>2</v>
      </c>
      <c r="I167" s="41" t="s">
        <v>2</v>
      </c>
      <c r="J167" s="41">
        <v>1</v>
      </c>
      <c r="K167" s="41"/>
      <c r="L167" s="43"/>
      <c r="M167" s="41"/>
      <c r="N167" s="41"/>
    </row>
    <row r="168" spans="1:14" x14ac:dyDescent="0.2">
      <c r="A168" s="38"/>
      <c r="B168" s="38"/>
      <c r="C168" s="38">
        <v>1</v>
      </c>
      <c r="D168" s="38"/>
      <c r="E168" s="39">
        <v>0</v>
      </c>
      <c r="F168" s="38">
        <v>3</v>
      </c>
      <c r="G168" s="38">
        <v>0</v>
      </c>
      <c r="H168" s="38" t="s">
        <v>212</v>
      </c>
      <c r="I168" s="38" t="s">
        <v>212</v>
      </c>
      <c r="J168" s="38">
        <v>1</v>
      </c>
      <c r="K168" s="38"/>
      <c r="L168" s="40"/>
      <c r="M168" s="38"/>
      <c r="N168" s="38"/>
    </row>
    <row r="169" spans="1:14" x14ac:dyDescent="0.2">
      <c r="A169" s="41"/>
      <c r="B169" s="41">
        <v>1</v>
      </c>
      <c r="C169" s="41"/>
      <c r="D169" s="41"/>
      <c r="E169" s="42">
        <v>0</v>
      </c>
      <c r="F169" s="41">
        <v>2</v>
      </c>
      <c r="G169" s="41">
        <v>0</v>
      </c>
      <c r="H169" s="41" t="s">
        <v>156</v>
      </c>
      <c r="I169" s="41" t="s">
        <v>156</v>
      </c>
      <c r="J169" s="41">
        <v>1</v>
      </c>
      <c r="K169" s="41"/>
      <c r="L169" s="43"/>
      <c r="M169" s="41"/>
      <c r="N169" s="41"/>
    </row>
    <row r="170" spans="1:14" x14ac:dyDescent="0.2">
      <c r="A170" s="38"/>
      <c r="B170" s="38">
        <v>1</v>
      </c>
      <c r="C170" s="38"/>
      <c r="D170" s="38"/>
      <c r="E170" s="39">
        <v>0</v>
      </c>
      <c r="F170" s="38">
        <v>3</v>
      </c>
      <c r="G170" s="38">
        <v>0</v>
      </c>
      <c r="H170" s="38" t="s">
        <v>213</v>
      </c>
      <c r="I170" s="38" t="s">
        <v>213</v>
      </c>
      <c r="J170" s="38">
        <v>1</v>
      </c>
      <c r="K170" s="38"/>
      <c r="L170" s="40"/>
      <c r="M170" s="38"/>
      <c r="N170" s="38"/>
    </row>
    <row r="171" spans="1:14" x14ac:dyDescent="0.2">
      <c r="A171" s="41"/>
      <c r="B171" s="41"/>
      <c r="C171" s="41">
        <v>1</v>
      </c>
      <c r="D171" s="41"/>
      <c r="E171" s="42">
        <v>0</v>
      </c>
      <c r="F171" s="41">
        <v>4</v>
      </c>
      <c r="G171" s="41">
        <v>0</v>
      </c>
      <c r="H171" s="41" t="s">
        <v>214</v>
      </c>
      <c r="I171" s="41" t="s">
        <v>214</v>
      </c>
      <c r="J171" s="41">
        <v>1</v>
      </c>
      <c r="K171" s="41"/>
      <c r="L171" s="43"/>
      <c r="M171" s="41"/>
      <c r="N171" s="41"/>
    </row>
    <row r="172" spans="1:14" x14ac:dyDescent="0.2">
      <c r="A172" s="38"/>
      <c r="B172" s="38"/>
      <c r="C172" s="38">
        <v>1</v>
      </c>
      <c r="D172" s="38"/>
      <c r="E172" s="39">
        <v>1</v>
      </c>
      <c r="F172" s="38">
        <v>1</v>
      </c>
      <c r="G172" s="38">
        <v>0</v>
      </c>
      <c r="H172" s="38" t="s">
        <v>2</v>
      </c>
      <c r="I172" s="38" t="s">
        <v>2</v>
      </c>
      <c r="J172" s="38">
        <v>1</v>
      </c>
      <c r="K172" s="38"/>
      <c r="L172" s="40"/>
      <c r="M172" s="38"/>
      <c r="N172" s="38"/>
    </row>
    <row r="173" spans="1:14" x14ac:dyDescent="0.2">
      <c r="A173" s="41"/>
      <c r="B173" s="41"/>
      <c r="C173" s="41">
        <v>1</v>
      </c>
      <c r="D173" s="41"/>
      <c r="E173" s="42">
        <v>0</v>
      </c>
      <c r="F173" s="41">
        <v>3</v>
      </c>
      <c r="G173" s="41">
        <v>0</v>
      </c>
      <c r="H173" s="41" t="s">
        <v>206</v>
      </c>
      <c r="I173" s="41" t="s">
        <v>206</v>
      </c>
      <c r="J173" s="41">
        <v>1</v>
      </c>
      <c r="K173" s="41"/>
      <c r="L173" s="43"/>
      <c r="M173" s="41"/>
      <c r="N173" s="41"/>
    </row>
    <row r="174" spans="1:14" x14ac:dyDescent="0.2">
      <c r="A174" s="38"/>
      <c r="B174" s="38">
        <v>1</v>
      </c>
      <c r="C174" s="38"/>
      <c r="D174" s="38"/>
      <c r="E174" s="39">
        <v>0</v>
      </c>
      <c r="F174" s="38">
        <v>4</v>
      </c>
      <c r="G174" s="38">
        <v>0</v>
      </c>
      <c r="H174" s="38" t="s">
        <v>215</v>
      </c>
      <c r="I174" s="38" t="s">
        <v>215</v>
      </c>
      <c r="J174" s="38">
        <v>1</v>
      </c>
      <c r="K174" s="38"/>
      <c r="L174" s="40"/>
      <c r="M174" s="38"/>
      <c r="N174" s="38"/>
    </row>
    <row r="175" spans="1:14" x14ac:dyDescent="0.2">
      <c r="A175" s="41"/>
      <c r="B175" s="41"/>
      <c r="C175" s="41">
        <v>1</v>
      </c>
      <c r="D175" s="41"/>
      <c r="E175" s="42">
        <v>1</v>
      </c>
      <c r="F175" s="41">
        <v>1</v>
      </c>
      <c r="G175" s="41">
        <v>0</v>
      </c>
      <c r="H175" s="41" t="s">
        <v>2</v>
      </c>
      <c r="I175" s="41" t="s">
        <v>2</v>
      </c>
      <c r="J175" s="41">
        <v>1</v>
      </c>
      <c r="K175" s="41"/>
      <c r="L175" s="43"/>
      <c r="M175" s="41"/>
      <c r="N175" s="41"/>
    </row>
    <row r="176" spans="1:14" x14ac:dyDescent="0.2">
      <c r="A176" s="38">
        <v>1</v>
      </c>
      <c r="B176" s="38"/>
      <c r="C176" s="38"/>
      <c r="D176" s="38"/>
      <c r="E176" s="39">
        <v>0</v>
      </c>
      <c r="F176" s="38">
        <v>4</v>
      </c>
      <c r="G176" s="38">
        <v>0</v>
      </c>
      <c r="H176" s="38" t="s">
        <v>216</v>
      </c>
      <c r="I176" s="38" t="s">
        <v>216</v>
      </c>
      <c r="J176" s="38">
        <v>1</v>
      </c>
      <c r="K176" s="38"/>
      <c r="L176" s="40"/>
      <c r="M176" s="38"/>
      <c r="N176" s="38"/>
    </row>
    <row r="177" spans="1:14" x14ac:dyDescent="0.2">
      <c r="A177" s="41"/>
      <c r="B177" s="41">
        <v>1</v>
      </c>
      <c r="C177" s="41"/>
      <c r="D177" s="41"/>
      <c r="E177" s="42">
        <v>0</v>
      </c>
      <c r="F177" s="41">
        <v>4</v>
      </c>
      <c r="G177" s="41">
        <v>0</v>
      </c>
      <c r="H177" s="41" t="s">
        <v>217</v>
      </c>
      <c r="I177" s="41" t="s">
        <v>217</v>
      </c>
      <c r="J177" s="41">
        <v>1</v>
      </c>
      <c r="K177" s="41"/>
      <c r="L177" s="43"/>
      <c r="M177" s="41"/>
      <c r="N177" s="41"/>
    </row>
    <row r="178" spans="1:14" ht="25.5" x14ac:dyDescent="0.2">
      <c r="A178" s="38"/>
      <c r="B178" s="38"/>
      <c r="C178" s="38"/>
      <c r="D178" s="38">
        <v>1</v>
      </c>
      <c r="E178" s="39">
        <v>0</v>
      </c>
      <c r="F178" s="38">
        <v>4</v>
      </c>
      <c r="G178" s="38">
        <v>1</v>
      </c>
      <c r="H178" s="38" t="s">
        <v>219</v>
      </c>
      <c r="I178" s="38" t="s">
        <v>218</v>
      </c>
      <c r="J178" s="38">
        <v>1</v>
      </c>
      <c r="K178" s="38">
        <v>1</v>
      </c>
      <c r="L178" s="40" t="s">
        <v>1485</v>
      </c>
      <c r="M178" s="38" t="s">
        <v>1481</v>
      </c>
      <c r="N178" s="38" t="s">
        <v>1489</v>
      </c>
    </row>
    <row r="179" spans="1:14" x14ac:dyDescent="0.2">
      <c r="A179" s="41"/>
      <c r="B179" s="41">
        <v>1</v>
      </c>
      <c r="C179" s="41"/>
      <c r="D179" s="41"/>
      <c r="E179" s="42">
        <v>0</v>
      </c>
      <c r="F179" s="41">
        <v>5</v>
      </c>
      <c r="G179" s="41">
        <v>0</v>
      </c>
      <c r="H179" s="41" t="s">
        <v>220</v>
      </c>
      <c r="I179" s="41" t="s">
        <v>220</v>
      </c>
      <c r="J179" s="41">
        <v>1</v>
      </c>
      <c r="K179" s="41"/>
      <c r="L179" s="43"/>
      <c r="M179" s="41"/>
      <c r="N179" s="41"/>
    </row>
    <row r="180" spans="1:14" x14ac:dyDescent="0.2">
      <c r="A180" s="38"/>
      <c r="B180" s="38"/>
      <c r="C180" s="38">
        <v>1</v>
      </c>
      <c r="D180" s="38"/>
      <c r="E180" s="39">
        <v>1</v>
      </c>
      <c r="F180" s="38">
        <v>1</v>
      </c>
      <c r="G180" s="38">
        <v>0</v>
      </c>
      <c r="H180" s="38" t="s">
        <v>2</v>
      </c>
      <c r="I180" s="38" t="s">
        <v>2</v>
      </c>
      <c r="J180" s="38">
        <v>1</v>
      </c>
      <c r="K180" s="38"/>
      <c r="L180" s="40"/>
      <c r="M180" s="38"/>
      <c r="N180" s="38"/>
    </row>
    <row r="181" spans="1:14" x14ac:dyDescent="0.2">
      <c r="A181" s="41"/>
      <c r="B181" s="41">
        <v>1</v>
      </c>
      <c r="C181" s="41"/>
      <c r="D181" s="41"/>
      <c r="E181" s="42">
        <v>0</v>
      </c>
      <c r="F181" s="41">
        <v>3</v>
      </c>
      <c r="G181" s="41">
        <v>0</v>
      </c>
      <c r="H181" s="41" t="s">
        <v>155</v>
      </c>
      <c r="I181" s="41" t="s">
        <v>155</v>
      </c>
      <c r="J181" s="41">
        <v>1</v>
      </c>
      <c r="K181" s="41"/>
      <c r="L181" s="43"/>
      <c r="M181" s="41"/>
      <c r="N181" s="41"/>
    </row>
    <row r="182" spans="1:14" x14ac:dyDescent="0.2">
      <c r="A182" s="38">
        <v>1</v>
      </c>
      <c r="B182" s="38"/>
      <c r="C182" s="38"/>
      <c r="D182" s="38"/>
      <c r="E182" s="39">
        <v>0</v>
      </c>
      <c r="F182" s="38">
        <v>5</v>
      </c>
      <c r="G182" s="38">
        <v>0</v>
      </c>
      <c r="H182" s="38" t="s">
        <v>144</v>
      </c>
      <c r="I182" s="38" t="s">
        <v>144</v>
      </c>
      <c r="J182" s="38">
        <v>1</v>
      </c>
      <c r="K182" s="38"/>
      <c r="L182" s="40"/>
      <c r="M182" s="38"/>
      <c r="N182" s="38"/>
    </row>
    <row r="183" spans="1:14" x14ac:dyDescent="0.2">
      <c r="A183" s="41"/>
      <c r="B183" s="41"/>
      <c r="C183" s="41"/>
      <c r="D183" s="41">
        <v>1</v>
      </c>
      <c r="E183" s="42">
        <v>0</v>
      </c>
      <c r="F183" s="41">
        <v>4</v>
      </c>
      <c r="G183" s="41">
        <v>0</v>
      </c>
      <c r="H183" s="41" t="s">
        <v>46</v>
      </c>
      <c r="I183" s="41" t="s">
        <v>46</v>
      </c>
      <c r="J183" s="41">
        <v>1</v>
      </c>
      <c r="K183" s="41"/>
      <c r="L183" s="43"/>
      <c r="M183" s="41"/>
      <c r="N183" s="41"/>
    </row>
    <row r="184" spans="1:14" x14ac:dyDescent="0.2">
      <c r="A184" s="38"/>
      <c r="B184" s="38"/>
      <c r="C184" s="38">
        <v>1</v>
      </c>
      <c r="D184" s="38"/>
      <c r="E184" s="39">
        <v>0</v>
      </c>
      <c r="F184" s="38">
        <v>2</v>
      </c>
      <c r="G184" s="38">
        <v>0</v>
      </c>
      <c r="H184" s="38" t="s">
        <v>48</v>
      </c>
      <c r="I184" s="38" t="s">
        <v>48</v>
      </c>
      <c r="J184" s="38">
        <v>1</v>
      </c>
      <c r="K184" s="38"/>
      <c r="L184" s="40"/>
      <c r="M184" s="38"/>
      <c r="N184" s="38"/>
    </row>
    <row r="185" spans="1:14" x14ac:dyDescent="0.2">
      <c r="A185" s="41"/>
      <c r="B185" s="41"/>
      <c r="C185" s="41">
        <v>1</v>
      </c>
      <c r="D185" s="41"/>
      <c r="E185" s="42">
        <v>0</v>
      </c>
      <c r="F185" s="41">
        <v>3</v>
      </c>
      <c r="G185" s="41">
        <v>0</v>
      </c>
      <c r="H185" s="41" t="s">
        <v>221</v>
      </c>
      <c r="I185" s="41" t="s">
        <v>221</v>
      </c>
      <c r="J185" s="41">
        <v>1</v>
      </c>
      <c r="K185" s="41"/>
      <c r="L185" s="43"/>
      <c r="M185" s="41"/>
      <c r="N185" s="41"/>
    </row>
    <row r="186" spans="1:14" x14ac:dyDescent="0.2">
      <c r="A186" s="38"/>
      <c r="B186" s="38"/>
      <c r="C186" s="38">
        <v>1</v>
      </c>
      <c r="D186" s="38"/>
      <c r="E186" s="39">
        <v>0</v>
      </c>
      <c r="F186" s="38">
        <v>3</v>
      </c>
      <c r="G186" s="38">
        <v>0</v>
      </c>
      <c r="H186" s="38" t="s">
        <v>222</v>
      </c>
      <c r="I186" s="38" t="s">
        <v>222</v>
      </c>
      <c r="J186" s="38">
        <v>1</v>
      </c>
      <c r="K186" s="38"/>
      <c r="L186" s="40"/>
      <c r="M186" s="38"/>
      <c r="N186" s="38"/>
    </row>
    <row r="187" spans="1:14" x14ac:dyDescent="0.2">
      <c r="A187" s="41">
        <v>1</v>
      </c>
      <c r="B187" s="41"/>
      <c r="C187" s="41"/>
      <c r="D187" s="41"/>
      <c r="E187" s="42">
        <v>0</v>
      </c>
      <c r="F187" s="41">
        <v>3</v>
      </c>
      <c r="G187" s="41">
        <v>0</v>
      </c>
      <c r="H187" s="41" t="s">
        <v>107</v>
      </c>
      <c r="I187" s="41" t="s">
        <v>107</v>
      </c>
      <c r="J187" s="41">
        <v>1</v>
      </c>
      <c r="K187" s="41"/>
      <c r="L187" s="43"/>
      <c r="M187" s="41"/>
      <c r="N187" s="41"/>
    </row>
    <row r="188" spans="1:14" x14ac:dyDescent="0.2">
      <c r="A188" s="38"/>
      <c r="B188" s="38"/>
      <c r="C188" s="38"/>
      <c r="D188" s="38">
        <v>1</v>
      </c>
      <c r="E188" s="39">
        <v>0</v>
      </c>
      <c r="F188" s="38">
        <v>4</v>
      </c>
      <c r="G188" s="38">
        <v>0</v>
      </c>
      <c r="H188" s="38" t="s">
        <v>54</v>
      </c>
      <c r="I188" s="38" t="s">
        <v>54</v>
      </c>
      <c r="J188" s="38">
        <v>1</v>
      </c>
      <c r="K188" s="38"/>
      <c r="L188" s="40"/>
      <c r="M188" s="38"/>
      <c r="N188" s="38"/>
    </row>
    <row r="189" spans="1:14" x14ac:dyDescent="0.2">
      <c r="A189" s="41"/>
      <c r="B189" s="41">
        <v>1</v>
      </c>
      <c r="C189" s="41"/>
      <c r="D189" s="41"/>
      <c r="E189" s="42">
        <v>0</v>
      </c>
      <c r="F189" s="41">
        <v>4</v>
      </c>
      <c r="G189" s="41">
        <v>0</v>
      </c>
      <c r="H189" s="41" t="s">
        <v>223</v>
      </c>
      <c r="I189" s="41" t="s">
        <v>223</v>
      </c>
      <c r="J189" s="41">
        <v>1</v>
      </c>
      <c r="K189" s="41"/>
      <c r="L189" s="43"/>
      <c r="M189" s="41"/>
      <c r="N189" s="41"/>
    </row>
    <row r="190" spans="1:14" x14ac:dyDescent="0.2">
      <c r="A190" s="38"/>
      <c r="B190" s="38">
        <v>1</v>
      </c>
      <c r="C190" s="38"/>
      <c r="D190" s="38"/>
      <c r="E190" s="39">
        <v>0</v>
      </c>
      <c r="F190" s="38">
        <v>2</v>
      </c>
      <c r="G190" s="38">
        <v>0</v>
      </c>
      <c r="H190" s="38" t="s">
        <v>158</v>
      </c>
      <c r="I190" s="38" t="s">
        <v>158</v>
      </c>
      <c r="J190" s="38">
        <v>1</v>
      </c>
      <c r="K190" s="38"/>
      <c r="L190" s="40"/>
      <c r="M190" s="38"/>
      <c r="N190" s="38"/>
    </row>
    <row r="191" spans="1:14" x14ac:dyDescent="0.2">
      <c r="A191" s="41"/>
      <c r="B191" s="41"/>
      <c r="C191" s="41">
        <v>1</v>
      </c>
      <c r="D191" s="41"/>
      <c r="E191" s="42">
        <v>1</v>
      </c>
      <c r="F191" s="41">
        <v>1</v>
      </c>
      <c r="G191" s="41">
        <v>0</v>
      </c>
      <c r="H191" s="41" t="s">
        <v>2</v>
      </c>
      <c r="I191" s="41" t="s">
        <v>2</v>
      </c>
      <c r="J191" s="41">
        <v>1</v>
      </c>
      <c r="K191" s="41"/>
      <c r="L191" s="43"/>
      <c r="M191" s="41"/>
      <c r="N191" s="41"/>
    </row>
    <row r="192" spans="1:14" x14ac:dyDescent="0.2">
      <c r="A192" s="38"/>
      <c r="B192" s="38">
        <v>1</v>
      </c>
      <c r="C192" s="38"/>
      <c r="D192" s="38"/>
      <c r="E192" s="39">
        <v>0</v>
      </c>
      <c r="F192" s="38">
        <v>6</v>
      </c>
      <c r="G192" s="38">
        <v>0</v>
      </c>
      <c r="H192" s="38" t="s">
        <v>224</v>
      </c>
      <c r="I192" s="38" t="s">
        <v>224</v>
      </c>
      <c r="J192" s="38">
        <v>1</v>
      </c>
      <c r="K192" s="38"/>
      <c r="L192" s="40"/>
      <c r="M192" s="38"/>
      <c r="N192" s="38"/>
    </row>
    <row r="193" spans="1:14" x14ac:dyDescent="0.2">
      <c r="A193" s="41"/>
      <c r="B193" s="41"/>
      <c r="C193" s="41">
        <v>1</v>
      </c>
      <c r="D193" s="41"/>
      <c r="E193" s="42">
        <v>0</v>
      </c>
      <c r="F193" s="41">
        <v>2</v>
      </c>
      <c r="G193" s="41">
        <v>0</v>
      </c>
      <c r="H193" s="41" t="s">
        <v>33</v>
      </c>
      <c r="I193" s="41" t="s">
        <v>33</v>
      </c>
      <c r="J193" s="41">
        <v>1</v>
      </c>
      <c r="K193" s="41"/>
      <c r="L193" s="43"/>
      <c r="M193" s="41"/>
      <c r="N193" s="41"/>
    </row>
    <row r="194" spans="1:14" x14ac:dyDescent="0.2">
      <c r="A194" s="38"/>
      <c r="B194" s="38">
        <v>1</v>
      </c>
      <c r="C194" s="38"/>
      <c r="D194" s="38"/>
      <c r="E194" s="39">
        <v>0</v>
      </c>
      <c r="F194" s="38">
        <v>4</v>
      </c>
      <c r="G194" s="38">
        <v>0</v>
      </c>
      <c r="H194" s="38" t="s">
        <v>226</v>
      </c>
      <c r="I194" s="38" t="s">
        <v>226</v>
      </c>
      <c r="J194" s="38">
        <v>1</v>
      </c>
      <c r="K194" s="38"/>
      <c r="L194" s="40"/>
      <c r="M194" s="38"/>
      <c r="N194" s="38"/>
    </row>
    <row r="195" spans="1:14" x14ac:dyDescent="0.2">
      <c r="A195" s="41"/>
      <c r="B195" s="41">
        <v>1</v>
      </c>
      <c r="C195" s="41"/>
      <c r="D195" s="41"/>
      <c r="E195" s="42">
        <v>0</v>
      </c>
      <c r="F195" s="41">
        <v>2</v>
      </c>
      <c r="G195" s="41">
        <v>0</v>
      </c>
      <c r="H195" s="41" t="s">
        <v>158</v>
      </c>
      <c r="I195" s="41" t="s">
        <v>158</v>
      </c>
      <c r="J195" s="41">
        <v>1</v>
      </c>
      <c r="K195" s="41"/>
      <c r="L195" s="43"/>
      <c r="M195" s="41"/>
      <c r="N195" s="41"/>
    </row>
    <row r="196" spans="1:14" x14ac:dyDescent="0.2">
      <c r="A196" s="38"/>
      <c r="B196" s="38"/>
      <c r="C196" s="38">
        <v>1</v>
      </c>
      <c r="D196" s="38"/>
      <c r="E196" s="39">
        <v>0</v>
      </c>
      <c r="F196" s="38">
        <v>4</v>
      </c>
      <c r="G196" s="38">
        <v>0</v>
      </c>
      <c r="H196" s="38" t="s">
        <v>227</v>
      </c>
      <c r="I196" s="38" t="s">
        <v>227</v>
      </c>
      <c r="J196" s="38">
        <v>1</v>
      </c>
      <c r="K196" s="38"/>
      <c r="L196" s="40"/>
      <c r="M196" s="38"/>
      <c r="N196" s="38"/>
    </row>
    <row r="197" spans="1:14" x14ac:dyDescent="0.2">
      <c r="A197" s="41"/>
      <c r="B197" s="41"/>
      <c r="C197" s="41">
        <v>1</v>
      </c>
      <c r="D197" s="41"/>
      <c r="E197" s="42">
        <v>1</v>
      </c>
      <c r="F197" s="41">
        <v>1</v>
      </c>
      <c r="G197" s="41">
        <v>0</v>
      </c>
      <c r="H197" s="41" t="s">
        <v>2</v>
      </c>
      <c r="I197" s="41" t="s">
        <v>2</v>
      </c>
      <c r="J197" s="41">
        <v>1</v>
      </c>
      <c r="K197" s="41"/>
      <c r="L197" s="43"/>
      <c r="M197" s="41"/>
      <c r="N197" s="41"/>
    </row>
    <row r="198" spans="1:14" x14ac:dyDescent="0.2">
      <c r="A198" s="38"/>
      <c r="B198" s="38">
        <v>1</v>
      </c>
      <c r="C198" s="38"/>
      <c r="D198" s="38"/>
      <c r="E198" s="39">
        <v>0</v>
      </c>
      <c r="F198" s="38">
        <v>3</v>
      </c>
      <c r="G198" s="38">
        <v>0</v>
      </c>
      <c r="H198" s="38" t="s">
        <v>228</v>
      </c>
      <c r="I198" s="38" t="s">
        <v>228</v>
      </c>
      <c r="J198" s="38">
        <v>1</v>
      </c>
      <c r="K198" s="38"/>
      <c r="L198" s="40"/>
      <c r="M198" s="38"/>
      <c r="N198" s="38"/>
    </row>
    <row r="199" spans="1:14" x14ac:dyDescent="0.2">
      <c r="A199" s="41"/>
      <c r="B199" s="41">
        <v>1</v>
      </c>
      <c r="C199" s="41"/>
      <c r="D199" s="41"/>
      <c r="E199" s="42">
        <v>0</v>
      </c>
      <c r="F199" s="41">
        <v>5</v>
      </c>
      <c r="G199" s="41">
        <v>0</v>
      </c>
      <c r="H199" s="41" t="s">
        <v>230</v>
      </c>
      <c r="I199" s="41" t="s">
        <v>230</v>
      </c>
      <c r="J199" s="41">
        <v>1</v>
      </c>
      <c r="K199" s="41"/>
      <c r="L199" s="43"/>
      <c r="M199" s="41"/>
      <c r="N199" s="41"/>
    </row>
    <row r="200" spans="1:14" x14ac:dyDescent="0.2">
      <c r="A200" s="38"/>
      <c r="B200" s="38">
        <v>1</v>
      </c>
      <c r="C200" s="38"/>
      <c r="D200" s="38"/>
      <c r="E200" s="39">
        <v>0</v>
      </c>
      <c r="F200" s="38">
        <v>3</v>
      </c>
      <c r="G200" s="38">
        <v>0</v>
      </c>
      <c r="H200" s="38" t="s">
        <v>231</v>
      </c>
      <c r="I200" s="38" t="s">
        <v>231</v>
      </c>
      <c r="J200" s="38">
        <v>1</v>
      </c>
      <c r="K200" s="38"/>
      <c r="L200" s="40"/>
      <c r="M200" s="38"/>
      <c r="N200" s="38"/>
    </row>
    <row r="201" spans="1:14" x14ac:dyDescent="0.2">
      <c r="A201" s="41"/>
      <c r="B201" s="41">
        <v>1</v>
      </c>
      <c r="C201" s="41"/>
      <c r="D201" s="41"/>
      <c r="E201" s="42">
        <v>0</v>
      </c>
      <c r="F201" s="41">
        <v>6</v>
      </c>
      <c r="G201" s="41">
        <v>0</v>
      </c>
      <c r="H201" s="41" t="s">
        <v>233</v>
      </c>
      <c r="I201" s="41" t="s">
        <v>233</v>
      </c>
      <c r="J201" s="41">
        <v>1</v>
      </c>
      <c r="K201" s="41"/>
      <c r="L201" s="43"/>
      <c r="M201" s="41"/>
      <c r="N201" s="41"/>
    </row>
    <row r="202" spans="1:14" x14ac:dyDescent="0.2">
      <c r="A202" s="38"/>
      <c r="B202" s="38">
        <v>1</v>
      </c>
      <c r="C202" s="38"/>
      <c r="D202" s="38"/>
      <c r="E202" s="39">
        <v>0</v>
      </c>
      <c r="F202" s="38">
        <v>4</v>
      </c>
      <c r="G202" s="38">
        <v>0</v>
      </c>
      <c r="H202" s="38" t="s">
        <v>234</v>
      </c>
      <c r="I202" s="38" t="s">
        <v>234</v>
      </c>
      <c r="J202" s="38">
        <v>1</v>
      </c>
      <c r="K202" s="38"/>
      <c r="L202" s="40"/>
      <c r="M202" s="38"/>
      <c r="N202" s="38"/>
    </row>
    <row r="203" spans="1:14" x14ac:dyDescent="0.2">
      <c r="A203" s="41"/>
      <c r="B203" s="41"/>
      <c r="C203" s="41">
        <v>1</v>
      </c>
      <c r="D203" s="41"/>
      <c r="E203" s="42">
        <v>0</v>
      </c>
      <c r="F203" s="41">
        <v>3</v>
      </c>
      <c r="G203" s="41">
        <v>0</v>
      </c>
      <c r="H203" s="41" t="s">
        <v>167</v>
      </c>
      <c r="I203" s="41" t="s">
        <v>167</v>
      </c>
      <c r="J203" s="41">
        <v>1</v>
      </c>
      <c r="K203" s="41"/>
      <c r="L203" s="43"/>
      <c r="M203" s="41"/>
      <c r="N203" s="41"/>
    </row>
    <row r="204" spans="1:14" x14ac:dyDescent="0.2">
      <c r="A204" s="38"/>
      <c r="B204" s="38">
        <v>1</v>
      </c>
      <c r="C204" s="38"/>
      <c r="D204" s="38"/>
      <c r="E204" s="39">
        <v>0</v>
      </c>
      <c r="F204" s="38">
        <v>3</v>
      </c>
      <c r="G204" s="38">
        <v>0</v>
      </c>
      <c r="H204" s="38" t="s">
        <v>235</v>
      </c>
      <c r="I204" s="38" t="s">
        <v>235</v>
      </c>
      <c r="J204" s="38">
        <v>1</v>
      </c>
      <c r="K204" s="38"/>
      <c r="L204" s="40"/>
      <c r="M204" s="38"/>
      <c r="N204" s="38"/>
    </row>
    <row r="205" spans="1:14" x14ac:dyDescent="0.2">
      <c r="A205" s="41"/>
      <c r="B205" s="41">
        <v>1</v>
      </c>
      <c r="C205" s="41"/>
      <c r="D205" s="41"/>
      <c r="E205" s="42">
        <v>0</v>
      </c>
      <c r="F205" s="41">
        <v>4</v>
      </c>
      <c r="G205" s="41">
        <v>0</v>
      </c>
      <c r="H205" s="41" t="s">
        <v>236</v>
      </c>
      <c r="I205" s="41" t="s">
        <v>236</v>
      </c>
      <c r="J205" s="41">
        <v>1</v>
      </c>
      <c r="K205" s="41"/>
      <c r="L205" s="43"/>
      <c r="M205" s="41"/>
      <c r="N205" s="41"/>
    </row>
    <row r="206" spans="1:14" x14ac:dyDescent="0.2">
      <c r="A206" s="38"/>
      <c r="B206" s="38"/>
      <c r="C206" s="38">
        <v>1</v>
      </c>
      <c r="D206" s="38"/>
      <c r="E206" s="39">
        <v>1</v>
      </c>
      <c r="F206" s="38">
        <v>2</v>
      </c>
      <c r="G206" s="38">
        <v>0</v>
      </c>
      <c r="H206" s="38" t="s">
        <v>237</v>
      </c>
      <c r="I206" s="38" t="s">
        <v>237</v>
      </c>
      <c r="J206" s="38">
        <v>1</v>
      </c>
      <c r="K206" s="38"/>
      <c r="L206" s="40"/>
      <c r="M206" s="38"/>
      <c r="N206" s="38"/>
    </row>
    <row r="207" spans="1:14" x14ac:dyDescent="0.2">
      <c r="A207" s="41"/>
      <c r="B207" s="41"/>
      <c r="C207" s="41">
        <v>1</v>
      </c>
      <c r="D207" s="41"/>
      <c r="E207" s="42">
        <v>1</v>
      </c>
      <c r="F207" s="41">
        <v>1</v>
      </c>
      <c r="G207" s="41">
        <v>0</v>
      </c>
      <c r="H207" s="41" t="s">
        <v>2</v>
      </c>
      <c r="I207" s="41" t="s">
        <v>2</v>
      </c>
      <c r="J207" s="41">
        <v>1</v>
      </c>
      <c r="K207" s="41"/>
      <c r="L207" s="43"/>
      <c r="M207" s="41"/>
      <c r="N207" s="41"/>
    </row>
    <row r="208" spans="1:14" x14ac:dyDescent="0.2">
      <c r="A208" s="38"/>
      <c r="B208" s="38">
        <v>1</v>
      </c>
      <c r="C208" s="38"/>
      <c r="D208" s="38"/>
      <c r="E208" s="39">
        <v>0</v>
      </c>
      <c r="F208" s="38">
        <v>3</v>
      </c>
      <c r="G208" s="38">
        <v>0</v>
      </c>
      <c r="H208" s="38" t="s">
        <v>238</v>
      </c>
      <c r="I208" s="38" t="s">
        <v>238</v>
      </c>
      <c r="J208" s="38">
        <v>1</v>
      </c>
      <c r="K208" s="38"/>
      <c r="L208" s="40"/>
      <c r="M208" s="38"/>
      <c r="N208" s="38"/>
    </row>
    <row r="209" spans="1:14" ht="25.5" x14ac:dyDescent="0.2">
      <c r="A209" s="41"/>
      <c r="B209" s="41">
        <v>1</v>
      </c>
      <c r="C209" s="41"/>
      <c r="D209" s="41"/>
      <c r="E209" s="42">
        <v>0</v>
      </c>
      <c r="F209" s="41">
        <v>4</v>
      </c>
      <c r="G209" s="41">
        <v>1</v>
      </c>
      <c r="H209" s="41" t="s">
        <v>239</v>
      </c>
      <c r="I209" s="41" t="s">
        <v>202</v>
      </c>
      <c r="J209" s="41">
        <v>1</v>
      </c>
      <c r="K209" s="41">
        <v>1</v>
      </c>
      <c r="L209" s="43" t="s">
        <v>1485</v>
      </c>
      <c r="M209" s="41" t="s">
        <v>1478</v>
      </c>
      <c r="N209" s="41" t="s">
        <v>1592</v>
      </c>
    </row>
    <row r="210" spans="1:14" x14ac:dyDescent="0.2">
      <c r="A210" s="38"/>
      <c r="B210" s="38">
        <v>1</v>
      </c>
      <c r="C210" s="38"/>
      <c r="D210" s="38"/>
      <c r="E210" s="39">
        <v>0</v>
      </c>
      <c r="F210" s="38">
        <v>2</v>
      </c>
      <c r="G210" s="38">
        <v>0</v>
      </c>
      <c r="H210" s="38" t="s">
        <v>163</v>
      </c>
      <c r="I210" s="38" t="s">
        <v>163</v>
      </c>
      <c r="J210" s="38">
        <v>1</v>
      </c>
      <c r="K210" s="38"/>
      <c r="L210" s="40"/>
      <c r="M210" s="38"/>
      <c r="N210" s="38"/>
    </row>
    <row r="211" spans="1:14" x14ac:dyDescent="0.2">
      <c r="A211" s="41"/>
      <c r="B211" s="41"/>
      <c r="C211" s="41">
        <v>1</v>
      </c>
      <c r="D211" s="41"/>
      <c r="E211" s="42">
        <v>1</v>
      </c>
      <c r="F211" s="41">
        <v>1</v>
      </c>
      <c r="G211" s="41">
        <v>0</v>
      </c>
      <c r="H211" s="41" t="s">
        <v>2</v>
      </c>
      <c r="I211" s="41" t="s">
        <v>2</v>
      </c>
      <c r="J211" s="41">
        <v>1</v>
      </c>
      <c r="K211" s="41"/>
      <c r="L211" s="43"/>
      <c r="M211" s="41"/>
      <c r="N211" s="41"/>
    </row>
    <row r="212" spans="1:14" x14ac:dyDescent="0.2">
      <c r="A212" s="38"/>
      <c r="B212" s="38">
        <v>1</v>
      </c>
      <c r="C212" s="38"/>
      <c r="D212" s="38"/>
      <c r="E212" s="39">
        <v>0</v>
      </c>
      <c r="F212" s="38">
        <v>4</v>
      </c>
      <c r="G212" s="38">
        <v>0</v>
      </c>
      <c r="H212" s="38" t="s">
        <v>240</v>
      </c>
      <c r="I212" s="38" t="s">
        <v>240</v>
      </c>
      <c r="J212" s="38">
        <v>1</v>
      </c>
      <c r="K212" s="38"/>
      <c r="L212" s="40"/>
      <c r="M212" s="38"/>
      <c r="N212" s="38"/>
    </row>
    <row r="213" spans="1:14" x14ac:dyDescent="0.2">
      <c r="A213" s="41"/>
      <c r="B213" s="41"/>
      <c r="C213" s="41">
        <v>1</v>
      </c>
      <c r="D213" s="41"/>
      <c r="E213" s="42">
        <v>0</v>
      </c>
      <c r="F213" s="41">
        <v>3</v>
      </c>
      <c r="G213" s="41">
        <v>0</v>
      </c>
      <c r="H213" s="41" t="s">
        <v>241</v>
      </c>
      <c r="I213" s="41" t="s">
        <v>241</v>
      </c>
      <c r="J213" s="41">
        <v>1</v>
      </c>
      <c r="K213" s="41"/>
      <c r="L213" s="43"/>
      <c r="M213" s="41"/>
      <c r="N213" s="41"/>
    </row>
    <row r="214" spans="1:14" x14ac:dyDescent="0.2">
      <c r="A214" s="38"/>
      <c r="B214" s="38">
        <v>1</v>
      </c>
      <c r="C214" s="38"/>
      <c r="D214" s="38"/>
      <c r="E214" s="39">
        <v>0</v>
      </c>
      <c r="F214" s="38">
        <v>4</v>
      </c>
      <c r="G214" s="38">
        <v>0</v>
      </c>
      <c r="H214" s="38" t="s">
        <v>226</v>
      </c>
      <c r="I214" s="38" t="s">
        <v>226</v>
      </c>
      <c r="J214" s="38">
        <v>1</v>
      </c>
      <c r="K214" s="38"/>
      <c r="L214" s="40"/>
      <c r="M214" s="38"/>
      <c r="N214" s="38"/>
    </row>
    <row r="215" spans="1:14" x14ac:dyDescent="0.2">
      <c r="A215" s="41"/>
      <c r="B215" s="41">
        <v>1</v>
      </c>
      <c r="C215" s="41"/>
      <c r="D215" s="41"/>
      <c r="E215" s="42">
        <v>0</v>
      </c>
      <c r="F215" s="41">
        <v>2</v>
      </c>
      <c r="G215" s="41">
        <v>0</v>
      </c>
      <c r="H215" s="41" t="s">
        <v>158</v>
      </c>
      <c r="I215" s="41" t="s">
        <v>158</v>
      </c>
      <c r="J215" s="41">
        <v>1</v>
      </c>
      <c r="K215" s="41"/>
      <c r="L215" s="43"/>
      <c r="M215" s="41"/>
      <c r="N215" s="41"/>
    </row>
    <row r="216" spans="1:14" ht="25.5" x14ac:dyDescent="0.2">
      <c r="A216" s="38"/>
      <c r="B216" s="38"/>
      <c r="C216" s="38">
        <v>1</v>
      </c>
      <c r="D216" s="38"/>
      <c r="E216" s="39">
        <v>0</v>
      </c>
      <c r="F216" s="38">
        <v>4</v>
      </c>
      <c r="G216" s="38">
        <v>1</v>
      </c>
      <c r="H216" s="38" t="s">
        <v>242</v>
      </c>
      <c r="I216" s="38" t="s">
        <v>227</v>
      </c>
      <c r="J216" s="38">
        <v>1</v>
      </c>
      <c r="K216" s="38">
        <v>1</v>
      </c>
      <c r="L216" s="40" t="s">
        <v>1485</v>
      </c>
      <c r="M216" s="38" t="s">
        <v>1478</v>
      </c>
      <c r="N216" s="38" t="s">
        <v>1592</v>
      </c>
    </row>
    <row r="217" spans="1:14" ht="25.5" x14ac:dyDescent="0.2">
      <c r="A217" s="41"/>
      <c r="B217" s="41">
        <v>1</v>
      </c>
      <c r="C217" s="41"/>
      <c r="D217" s="41"/>
      <c r="E217" s="42">
        <v>0</v>
      </c>
      <c r="F217" s="41">
        <v>5</v>
      </c>
      <c r="G217" s="41">
        <v>1</v>
      </c>
      <c r="H217" s="41" t="s">
        <v>244</v>
      </c>
      <c r="I217" s="41" t="s">
        <v>243</v>
      </c>
      <c r="J217" s="41">
        <v>1</v>
      </c>
      <c r="K217" s="41">
        <v>1</v>
      </c>
      <c r="L217" s="43" t="s">
        <v>1485</v>
      </c>
      <c r="M217" s="41" t="s">
        <v>1478</v>
      </c>
      <c r="N217" s="41" t="s">
        <v>1594</v>
      </c>
    </row>
    <row r="218" spans="1:14" x14ac:dyDescent="0.2">
      <c r="A218" s="38"/>
      <c r="B218" s="38">
        <v>1</v>
      </c>
      <c r="C218" s="38"/>
      <c r="D218" s="38"/>
      <c r="E218" s="39">
        <v>0</v>
      </c>
      <c r="F218" s="38">
        <v>3</v>
      </c>
      <c r="G218" s="38">
        <v>0</v>
      </c>
      <c r="H218" s="38" t="s">
        <v>231</v>
      </c>
      <c r="I218" s="38" t="s">
        <v>231</v>
      </c>
      <c r="J218" s="38">
        <v>1</v>
      </c>
      <c r="K218" s="38"/>
      <c r="L218" s="40"/>
      <c r="M218" s="38"/>
      <c r="N218" s="38"/>
    </row>
    <row r="219" spans="1:14" x14ac:dyDescent="0.2">
      <c r="A219" s="41"/>
      <c r="B219" s="41">
        <v>1</v>
      </c>
      <c r="C219" s="41"/>
      <c r="D219" s="41"/>
      <c r="E219" s="42">
        <v>0</v>
      </c>
      <c r="F219" s="41">
        <v>6</v>
      </c>
      <c r="G219" s="41">
        <v>0</v>
      </c>
      <c r="H219" s="41" t="s">
        <v>245</v>
      </c>
      <c r="I219" s="41" t="s">
        <v>245</v>
      </c>
      <c r="J219" s="41">
        <v>1</v>
      </c>
      <c r="K219" s="41"/>
      <c r="L219" s="43"/>
      <c r="M219" s="41"/>
      <c r="N219" s="41"/>
    </row>
    <row r="220" spans="1:14" x14ac:dyDescent="0.2">
      <c r="A220" s="38"/>
      <c r="B220" s="38">
        <v>1</v>
      </c>
      <c r="C220" s="38"/>
      <c r="D220" s="38"/>
      <c r="E220" s="39">
        <v>0</v>
      </c>
      <c r="F220" s="38">
        <v>6</v>
      </c>
      <c r="G220" s="38">
        <v>0</v>
      </c>
      <c r="H220" s="38" t="s">
        <v>246</v>
      </c>
      <c r="I220" s="38" t="s">
        <v>246</v>
      </c>
      <c r="J220" s="38">
        <v>1</v>
      </c>
      <c r="K220" s="38"/>
      <c r="L220" s="40"/>
      <c r="M220" s="38"/>
      <c r="N220" s="38"/>
    </row>
    <row r="221" spans="1:14" x14ac:dyDescent="0.2">
      <c r="A221" s="41"/>
      <c r="B221" s="41"/>
      <c r="C221" s="41">
        <v>1</v>
      </c>
      <c r="D221" s="41"/>
      <c r="E221" s="42">
        <v>0</v>
      </c>
      <c r="F221" s="41">
        <v>2</v>
      </c>
      <c r="G221" s="41">
        <v>0</v>
      </c>
      <c r="H221" s="41" t="s">
        <v>6</v>
      </c>
      <c r="I221" s="41" t="s">
        <v>6</v>
      </c>
      <c r="J221" s="41">
        <v>1</v>
      </c>
      <c r="K221" s="41"/>
      <c r="L221" s="43"/>
      <c r="M221" s="41"/>
      <c r="N221" s="41"/>
    </row>
    <row r="222" spans="1:14" x14ac:dyDescent="0.2">
      <c r="A222" s="38"/>
      <c r="B222" s="38"/>
      <c r="C222" s="38">
        <v>1</v>
      </c>
      <c r="D222" s="38"/>
      <c r="E222" s="39">
        <v>1</v>
      </c>
      <c r="F222" s="38">
        <v>1</v>
      </c>
      <c r="G222" s="38">
        <v>0</v>
      </c>
      <c r="H222" s="38" t="s">
        <v>2</v>
      </c>
      <c r="I222" s="38" t="s">
        <v>2</v>
      </c>
      <c r="J222" s="38">
        <v>1</v>
      </c>
      <c r="K222" s="38"/>
      <c r="L222" s="40"/>
      <c r="M222" s="38"/>
      <c r="N222" s="38"/>
    </row>
    <row r="223" spans="1:14" x14ac:dyDescent="0.2">
      <c r="A223" s="41"/>
      <c r="B223" s="41">
        <v>1</v>
      </c>
      <c r="C223" s="41"/>
      <c r="D223" s="41"/>
      <c r="E223" s="42">
        <v>0</v>
      </c>
      <c r="F223" s="41">
        <v>4</v>
      </c>
      <c r="G223" s="41">
        <v>0</v>
      </c>
      <c r="H223" s="41" t="s">
        <v>240</v>
      </c>
      <c r="I223" s="41" t="s">
        <v>240</v>
      </c>
      <c r="J223" s="41">
        <v>1</v>
      </c>
      <c r="K223" s="41"/>
      <c r="L223" s="43"/>
      <c r="M223" s="41"/>
      <c r="N223" s="41"/>
    </row>
    <row r="224" spans="1:14" x14ac:dyDescent="0.2">
      <c r="A224" s="38"/>
      <c r="B224" s="38"/>
      <c r="C224" s="38">
        <v>1</v>
      </c>
      <c r="D224" s="38"/>
      <c r="E224" s="39">
        <v>0</v>
      </c>
      <c r="F224" s="38">
        <v>3</v>
      </c>
      <c r="G224" s="38">
        <v>0</v>
      </c>
      <c r="H224" s="38" t="s">
        <v>167</v>
      </c>
      <c r="I224" s="38" t="s">
        <v>167</v>
      </c>
      <c r="J224" s="38">
        <v>1</v>
      </c>
      <c r="K224" s="38"/>
      <c r="L224" s="40"/>
      <c r="M224" s="38"/>
      <c r="N224" s="38"/>
    </row>
    <row r="225" spans="1:14" x14ac:dyDescent="0.2">
      <c r="A225" s="41"/>
      <c r="B225" s="41">
        <v>1</v>
      </c>
      <c r="C225" s="41"/>
      <c r="D225" s="41"/>
      <c r="E225" s="42">
        <v>0</v>
      </c>
      <c r="F225" s="41">
        <v>1</v>
      </c>
      <c r="G225" s="41">
        <v>0</v>
      </c>
      <c r="H225" s="41" t="s">
        <v>2</v>
      </c>
      <c r="I225" s="41" t="s">
        <v>2</v>
      </c>
      <c r="J225" s="41">
        <v>1</v>
      </c>
      <c r="K225" s="41"/>
      <c r="L225" s="43"/>
      <c r="M225" s="41"/>
      <c r="N225" s="41"/>
    </row>
    <row r="226" spans="1:14" x14ac:dyDescent="0.2">
      <c r="A226" s="38"/>
      <c r="B226" s="38">
        <v>1</v>
      </c>
      <c r="C226" s="38"/>
      <c r="D226" s="38"/>
      <c r="E226" s="39">
        <v>0</v>
      </c>
      <c r="F226" s="38">
        <v>3</v>
      </c>
      <c r="G226" s="38">
        <v>0</v>
      </c>
      <c r="H226" s="38" t="s">
        <v>228</v>
      </c>
      <c r="I226" s="38" t="s">
        <v>228</v>
      </c>
      <c r="J226" s="38">
        <v>1</v>
      </c>
      <c r="K226" s="38"/>
      <c r="L226" s="40"/>
      <c r="M226" s="38"/>
      <c r="N226" s="38"/>
    </row>
    <row r="227" spans="1:14" x14ac:dyDescent="0.2">
      <c r="A227" s="41"/>
      <c r="B227" s="41"/>
      <c r="C227" s="41">
        <v>1</v>
      </c>
      <c r="D227" s="41"/>
      <c r="E227" s="42">
        <v>0</v>
      </c>
      <c r="F227" s="41">
        <v>4</v>
      </c>
      <c r="G227" s="41">
        <v>0</v>
      </c>
      <c r="H227" s="58" t="s">
        <v>248</v>
      </c>
      <c r="I227" s="58" t="s">
        <v>1410</v>
      </c>
      <c r="J227" s="41">
        <v>0</v>
      </c>
      <c r="K227" s="41"/>
      <c r="L227" s="43"/>
      <c r="M227" s="41"/>
      <c r="N227" s="41"/>
    </row>
    <row r="228" spans="1:14" x14ac:dyDescent="0.2">
      <c r="A228" s="38"/>
      <c r="B228" s="38">
        <v>1</v>
      </c>
      <c r="C228" s="38"/>
      <c r="D228" s="38"/>
      <c r="E228" s="39">
        <v>1</v>
      </c>
      <c r="F228" s="38">
        <v>3</v>
      </c>
      <c r="G228" s="38">
        <v>0</v>
      </c>
      <c r="H228" s="38" t="s">
        <v>147</v>
      </c>
      <c r="I228" s="38" t="s">
        <v>147</v>
      </c>
      <c r="J228" s="38">
        <v>1</v>
      </c>
      <c r="K228" s="38"/>
      <c r="L228" s="40"/>
      <c r="M228" s="38"/>
      <c r="N228" s="38"/>
    </row>
    <row r="229" spans="1:14" x14ac:dyDescent="0.2">
      <c r="A229" s="41"/>
      <c r="B229" s="41"/>
      <c r="C229" s="41">
        <v>1</v>
      </c>
      <c r="D229" s="41"/>
      <c r="E229" s="42">
        <v>0</v>
      </c>
      <c r="F229" s="41">
        <v>3</v>
      </c>
      <c r="G229" s="41">
        <v>0</v>
      </c>
      <c r="H229" s="41" t="s">
        <v>249</v>
      </c>
      <c r="I229" s="41" t="s">
        <v>249</v>
      </c>
      <c r="J229" s="41">
        <v>1</v>
      </c>
      <c r="K229" s="41"/>
      <c r="L229" s="43"/>
      <c r="M229" s="41"/>
      <c r="N229" s="41"/>
    </row>
    <row r="230" spans="1:14" x14ac:dyDescent="0.2">
      <c r="A230" s="38"/>
      <c r="B230" s="38"/>
      <c r="C230" s="38">
        <v>1</v>
      </c>
      <c r="D230" s="38"/>
      <c r="E230" s="39">
        <v>1</v>
      </c>
      <c r="F230" s="38">
        <v>1</v>
      </c>
      <c r="G230" s="38">
        <v>0</v>
      </c>
      <c r="H230" s="38" t="s">
        <v>2</v>
      </c>
      <c r="I230" s="38" t="s">
        <v>2</v>
      </c>
      <c r="J230" s="38">
        <v>1</v>
      </c>
      <c r="K230" s="38"/>
      <c r="L230" s="40"/>
      <c r="M230" s="38"/>
      <c r="N230" s="38"/>
    </row>
    <row r="231" spans="1:14" ht="25.5" x14ac:dyDescent="0.2">
      <c r="A231" s="41"/>
      <c r="B231" s="41">
        <v>1</v>
      </c>
      <c r="C231" s="41"/>
      <c r="D231" s="41"/>
      <c r="E231" s="42">
        <v>0</v>
      </c>
      <c r="F231" s="41">
        <v>4</v>
      </c>
      <c r="G231" s="41">
        <v>1</v>
      </c>
      <c r="H231" s="41" t="s">
        <v>251</v>
      </c>
      <c r="I231" s="41" t="s">
        <v>250</v>
      </c>
      <c r="J231" s="41">
        <v>1</v>
      </c>
      <c r="K231" s="41">
        <v>1</v>
      </c>
      <c r="L231" s="43" t="s">
        <v>1485</v>
      </c>
      <c r="M231" s="41" t="s">
        <v>1481</v>
      </c>
      <c r="N231" s="41" t="s">
        <v>1489</v>
      </c>
    </row>
    <row r="232" spans="1:14" x14ac:dyDescent="0.2">
      <c r="A232" s="38"/>
      <c r="B232" s="38"/>
      <c r="C232" s="38">
        <v>1</v>
      </c>
      <c r="D232" s="38"/>
      <c r="E232" s="39">
        <v>0</v>
      </c>
      <c r="F232" s="38">
        <v>3</v>
      </c>
      <c r="G232" s="38">
        <v>0</v>
      </c>
      <c r="H232" s="38" t="s">
        <v>252</v>
      </c>
      <c r="I232" s="38" t="s">
        <v>252</v>
      </c>
      <c r="J232" s="38">
        <v>1</v>
      </c>
      <c r="K232" s="38"/>
      <c r="L232" s="40"/>
      <c r="M232" s="38"/>
      <c r="N232" s="38"/>
    </row>
    <row r="233" spans="1:14" x14ac:dyDescent="0.2">
      <c r="A233" s="41"/>
      <c r="B233" s="41">
        <v>1</v>
      </c>
      <c r="C233" s="41"/>
      <c r="D233" s="41"/>
      <c r="E233" s="42">
        <v>0</v>
      </c>
      <c r="F233" s="41">
        <v>4</v>
      </c>
      <c r="G233" s="41">
        <v>0</v>
      </c>
      <c r="H233" s="41" t="s">
        <v>226</v>
      </c>
      <c r="I233" s="41" t="s">
        <v>226</v>
      </c>
      <c r="J233" s="41">
        <v>1</v>
      </c>
      <c r="K233" s="41"/>
      <c r="L233" s="43"/>
      <c r="M233" s="41"/>
      <c r="N233" s="41"/>
    </row>
    <row r="234" spans="1:14" x14ac:dyDescent="0.2">
      <c r="A234" s="38"/>
      <c r="B234" s="38">
        <v>1</v>
      </c>
      <c r="C234" s="38"/>
      <c r="D234" s="38"/>
      <c r="E234" s="39">
        <v>0</v>
      </c>
      <c r="F234" s="38">
        <v>2</v>
      </c>
      <c r="G234" s="38">
        <v>0</v>
      </c>
      <c r="H234" s="38" t="s">
        <v>158</v>
      </c>
      <c r="I234" s="38" t="s">
        <v>158</v>
      </c>
      <c r="J234" s="38">
        <v>1</v>
      </c>
      <c r="K234" s="38"/>
      <c r="L234" s="40"/>
      <c r="M234" s="38"/>
      <c r="N234" s="38"/>
    </row>
    <row r="235" spans="1:14" x14ac:dyDescent="0.2">
      <c r="A235" s="41"/>
      <c r="B235" s="41">
        <v>1</v>
      </c>
      <c r="C235" s="41"/>
      <c r="D235" s="41"/>
      <c r="E235" s="42">
        <v>0</v>
      </c>
      <c r="F235" s="41">
        <v>4</v>
      </c>
      <c r="G235" s="41">
        <v>0</v>
      </c>
      <c r="H235" s="41" t="s">
        <v>254</v>
      </c>
      <c r="I235" s="41" t="s">
        <v>254</v>
      </c>
      <c r="J235" s="41">
        <v>1</v>
      </c>
      <c r="K235" s="41"/>
      <c r="L235" s="43"/>
      <c r="M235" s="41"/>
      <c r="N235" s="41"/>
    </row>
    <row r="236" spans="1:14" x14ac:dyDescent="0.2">
      <c r="A236" s="38"/>
      <c r="B236" s="38">
        <v>1</v>
      </c>
      <c r="C236" s="38"/>
      <c r="D236" s="38"/>
      <c r="E236" s="39">
        <v>0</v>
      </c>
      <c r="F236" s="38">
        <v>2</v>
      </c>
      <c r="G236" s="38">
        <v>0</v>
      </c>
      <c r="H236" s="38" t="s">
        <v>156</v>
      </c>
      <c r="I236" s="38" t="s">
        <v>156</v>
      </c>
      <c r="J236" s="38">
        <v>1</v>
      </c>
      <c r="K236" s="38"/>
      <c r="L236" s="40"/>
      <c r="M236" s="38"/>
      <c r="N236" s="38"/>
    </row>
    <row r="237" spans="1:14" x14ac:dyDescent="0.2">
      <c r="A237" s="41"/>
      <c r="B237" s="41">
        <v>1</v>
      </c>
      <c r="C237" s="41"/>
      <c r="D237" s="41"/>
      <c r="E237" s="42">
        <v>0</v>
      </c>
      <c r="F237" s="41">
        <v>5</v>
      </c>
      <c r="G237" s="41">
        <v>0</v>
      </c>
      <c r="H237" s="41" t="s">
        <v>255</v>
      </c>
      <c r="I237" s="41" t="s">
        <v>255</v>
      </c>
      <c r="J237" s="41">
        <v>1</v>
      </c>
      <c r="K237" s="41"/>
      <c r="L237" s="43"/>
      <c r="M237" s="41"/>
      <c r="N237" s="41"/>
    </row>
    <row r="238" spans="1:14" x14ac:dyDescent="0.2">
      <c r="A238" s="38"/>
      <c r="B238" s="38">
        <v>1</v>
      </c>
      <c r="C238" s="38"/>
      <c r="D238" s="38"/>
      <c r="E238" s="39">
        <v>1</v>
      </c>
      <c r="F238" s="38">
        <v>4</v>
      </c>
      <c r="G238" s="38">
        <v>0</v>
      </c>
      <c r="H238" s="38" t="s">
        <v>256</v>
      </c>
      <c r="I238" s="38" t="s">
        <v>256</v>
      </c>
      <c r="J238" s="38">
        <v>1</v>
      </c>
      <c r="K238" s="38"/>
      <c r="L238" s="40"/>
      <c r="M238" s="38"/>
      <c r="N238" s="38"/>
    </row>
    <row r="239" spans="1:14" x14ac:dyDescent="0.2">
      <c r="A239" s="41"/>
      <c r="B239" s="41">
        <v>1</v>
      </c>
      <c r="C239" s="41"/>
      <c r="D239" s="41"/>
      <c r="E239" s="42">
        <v>0</v>
      </c>
      <c r="F239" s="41">
        <v>5</v>
      </c>
      <c r="G239" s="41">
        <v>0</v>
      </c>
      <c r="H239" s="41" t="s">
        <v>257</v>
      </c>
      <c r="I239" s="41" t="s">
        <v>257</v>
      </c>
      <c r="J239" s="41">
        <v>1</v>
      </c>
      <c r="K239" s="41"/>
      <c r="L239" s="43"/>
      <c r="M239" s="41"/>
      <c r="N239" s="41"/>
    </row>
    <row r="240" spans="1:14" x14ac:dyDescent="0.2">
      <c r="A240" s="38"/>
      <c r="B240" s="38">
        <v>1</v>
      </c>
      <c r="C240" s="38"/>
      <c r="D240" s="38"/>
      <c r="E240" s="39">
        <v>0</v>
      </c>
      <c r="F240" s="38">
        <v>5</v>
      </c>
      <c r="G240" s="38">
        <v>0</v>
      </c>
      <c r="H240" s="38" t="s">
        <v>258</v>
      </c>
      <c r="I240" s="38" t="s">
        <v>258</v>
      </c>
      <c r="J240" s="38">
        <v>1</v>
      </c>
      <c r="K240" s="38"/>
      <c r="L240" s="40"/>
      <c r="M240" s="38"/>
      <c r="N240" s="38"/>
    </row>
    <row r="241" spans="1:14" x14ac:dyDescent="0.2">
      <c r="A241" s="41"/>
      <c r="B241" s="41"/>
      <c r="C241" s="41">
        <v>1</v>
      </c>
      <c r="D241" s="41"/>
      <c r="E241" s="42">
        <v>0</v>
      </c>
      <c r="F241" s="41">
        <v>2</v>
      </c>
      <c r="G241" s="41">
        <v>0</v>
      </c>
      <c r="H241" s="41" t="s">
        <v>6</v>
      </c>
      <c r="I241" s="41" t="s">
        <v>6</v>
      </c>
      <c r="J241" s="41">
        <v>1</v>
      </c>
      <c r="K241" s="41"/>
      <c r="L241" s="43"/>
      <c r="M241" s="41"/>
      <c r="N241" s="41"/>
    </row>
    <row r="242" spans="1:14" x14ac:dyDescent="0.2">
      <c r="A242" s="38"/>
      <c r="B242" s="38">
        <v>1</v>
      </c>
      <c r="C242" s="38"/>
      <c r="D242" s="38"/>
      <c r="E242" s="39">
        <v>0</v>
      </c>
      <c r="F242" s="38">
        <v>4</v>
      </c>
      <c r="G242" s="38">
        <v>0</v>
      </c>
      <c r="H242" s="38" t="s">
        <v>259</v>
      </c>
      <c r="I242" s="38" t="s">
        <v>259</v>
      </c>
      <c r="J242" s="38">
        <v>1</v>
      </c>
      <c r="K242" s="38"/>
      <c r="L242" s="40"/>
      <c r="M242" s="38"/>
      <c r="N242" s="38"/>
    </row>
    <row r="243" spans="1:14" x14ac:dyDescent="0.2">
      <c r="A243" s="41"/>
      <c r="B243" s="41"/>
      <c r="C243" s="41">
        <v>1</v>
      </c>
      <c r="D243" s="41"/>
      <c r="E243" s="42">
        <v>1</v>
      </c>
      <c r="F243" s="41">
        <v>1</v>
      </c>
      <c r="G243" s="41">
        <v>0</v>
      </c>
      <c r="H243" s="41" t="s">
        <v>2</v>
      </c>
      <c r="I243" s="41" t="s">
        <v>2</v>
      </c>
      <c r="J243" s="41">
        <v>1</v>
      </c>
      <c r="K243" s="41"/>
      <c r="L243" s="43"/>
      <c r="M243" s="41"/>
      <c r="N243" s="41"/>
    </row>
    <row r="244" spans="1:14" x14ac:dyDescent="0.2">
      <c r="A244" s="38"/>
      <c r="B244" s="38">
        <v>1</v>
      </c>
      <c r="C244" s="38"/>
      <c r="D244" s="38"/>
      <c r="E244" s="39">
        <v>0</v>
      </c>
      <c r="F244" s="38">
        <v>4</v>
      </c>
      <c r="G244" s="38">
        <v>0</v>
      </c>
      <c r="H244" s="38" t="s">
        <v>260</v>
      </c>
      <c r="I244" s="38" t="s">
        <v>260</v>
      </c>
      <c r="J244" s="38">
        <v>1</v>
      </c>
      <c r="K244" s="38"/>
      <c r="L244" s="40"/>
      <c r="M244" s="38"/>
      <c r="N244" s="38"/>
    </row>
    <row r="245" spans="1:14" x14ac:dyDescent="0.2">
      <c r="A245" s="41"/>
      <c r="B245" s="41"/>
      <c r="C245" s="41">
        <v>1</v>
      </c>
      <c r="D245" s="41"/>
      <c r="E245" s="42">
        <v>1</v>
      </c>
      <c r="F245" s="41">
        <v>1</v>
      </c>
      <c r="G245" s="41">
        <v>0</v>
      </c>
      <c r="H245" s="41" t="s">
        <v>2</v>
      </c>
      <c r="I245" s="41" t="s">
        <v>2</v>
      </c>
      <c r="J245" s="41">
        <v>1</v>
      </c>
      <c r="K245" s="41"/>
      <c r="L245" s="43"/>
      <c r="M245" s="41"/>
      <c r="N245" s="41"/>
    </row>
    <row r="246" spans="1:14" x14ac:dyDescent="0.2">
      <c r="A246" s="38"/>
      <c r="B246" s="38">
        <v>1</v>
      </c>
      <c r="C246" s="38"/>
      <c r="D246" s="38"/>
      <c r="E246" s="39">
        <v>0</v>
      </c>
      <c r="F246" s="38">
        <v>4</v>
      </c>
      <c r="G246" s="38">
        <v>0</v>
      </c>
      <c r="H246" s="38" t="s">
        <v>262</v>
      </c>
      <c r="I246" s="38" t="s">
        <v>262</v>
      </c>
      <c r="J246" s="38">
        <v>1</v>
      </c>
      <c r="K246" s="38"/>
      <c r="L246" s="40"/>
      <c r="M246" s="38"/>
      <c r="N246" s="38"/>
    </row>
    <row r="247" spans="1:14" ht="25.5" x14ac:dyDescent="0.2">
      <c r="A247" s="41"/>
      <c r="B247" s="41">
        <v>1</v>
      </c>
      <c r="C247" s="41"/>
      <c r="D247" s="41"/>
      <c r="E247" s="42">
        <v>0</v>
      </c>
      <c r="F247" s="41">
        <v>3</v>
      </c>
      <c r="G247" s="41">
        <v>1</v>
      </c>
      <c r="H247" s="41" t="s">
        <v>264</v>
      </c>
      <c r="I247" s="41" t="s">
        <v>263</v>
      </c>
      <c r="J247" s="41">
        <v>1</v>
      </c>
      <c r="K247" s="41">
        <v>1</v>
      </c>
      <c r="L247" s="43" t="s">
        <v>1485</v>
      </c>
      <c r="M247" s="41" t="s">
        <v>1481</v>
      </c>
      <c r="N247" s="41" t="s">
        <v>1489</v>
      </c>
    </row>
    <row r="248" spans="1:14" x14ac:dyDescent="0.2">
      <c r="A248" s="38"/>
      <c r="B248" s="38"/>
      <c r="C248" s="38">
        <v>1</v>
      </c>
      <c r="D248" s="38"/>
      <c r="E248" s="39">
        <v>1</v>
      </c>
      <c r="F248" s="38">
        <v>1</v>
      </c>
      <c r="G248" s="38">
        <v>0</v>
      </c>
      <c r="H248" s="38" t="s">
        <v>2</v>
      </c>
      <c r="I248" s="38" t="s">
        <v>2</v>
      </c>
      <c r="J248" s="38">
        <v>1</v>
      </c>
      <c r="K248" s="38"/>
      <c r="L248" s="40"/>
      <c r="M248" s="38"/>
      <c r="N248" s="38"/>
    </row>
    <row r="249" spans="1:14" x14ac:dyDescent="0.2">
      <c r="A249" s="41"/>
      <c r="B249" s="41">
        <v>1</v>
      </c>
      <c r="C249" s="41"/>
      <c r="D249" s="41"/>
      <c r="E249" s="42">
        <v>0</v>
      </c>
      <c r="F249" s="41">
        <v>3</v>
      </c>
      <c r="G249" s="41">
        <v>0</v>
      </c>
      <c r="H249" s="41" t="s">
        <v>228</v>
      </c>
      <c r="I249" s="41" t="s">
        <v>228</v>
      </c>
      <c r="J249" s="41">
        <v>1</v>
      </c>
      <c r="K249" s="41"/>
      <c r="L249" s="43"/>
      <c r="M249" s="41"/>
      <c r="N249" s="41"/>
    </row>
    <row r="250" spans="1:14" ht="25.5" x14ac:dyDescent="0.2">
      <c r="A250" s="38"/>
      <c r="B250" s="38">
        <v>1</v>
      </c>
      <c r="C250" s="38"/>
      <c r="D250" s="38"/>
      <c r="E250" s="39">
        <v>0</v>
      </c>
      <c r="F250" s="38">
        <v>4</v>
      </c>
      <c r="G250" s="38">
        <v>1</v>
      </c>
      <c r="H250" s="38" t="s">
        <v>266</v>
      </c>
      <c r="I250" s="38" t="s">
        <v>265</v>
      </c>
      <c r="J250" s="38">
        <v>1</v>
      </c>
      <c r="K250" s="38">
        <v>1</v>
      </c>
      <c r="L250" s="40" t="s">
        <v>1485</v>
      </c>
      <c r="M250" s="38" t="s">
        <v>1481</v>
      </c>
      <c r="N250" s="38" t="s">
        <v>1489</v>
      </c>
    </row>
    <row r="251" spans="1:14" x14ac:dyDescent="0.2">
      <c r="A251" s="41">
        <v>1</v>
      </c>
      <c r="B251" s="41"/>
      <c r="C251" s="41"/>
      <c r="D251" s="41"/>
      <c r="E251" s="42">
        <v>0</v>
      </c>
      <c r="F251" s="41">
        <v>3</v>
      </c>
      <c r="G251" s="41">
        <v>0</v>
      </c>
      <c r="H251" s="41" t="s">
        <v>267</v>
      </c>
      <c r="I251" s="41" t="s">
        <v>267</v>
      </c>
      <c r="J251" s="41">
        <v>1</v>
      </c>
      <c r="K251" s="41"/>
      <c r="L251" s="43"/>
      <c r="M251" s="41"/>
      <c r="N251" s="41"/>
    </row>
    <row r="252" spans="1:14" x14ac:dyDescent="0.2">
      <c r="A252" s="38"/>
      <c r="B252" s="38">
        <v>1</v>
      </c>
      <c r="C252" s="38"/>
      <c r="D252" s="38"/>
      <c r="E252" s="39">
        <v>0</v>
      </c>
      <c r="F252" s="38">
        <v>3</v>
      </c>
      <c r="G252" s="38">
        <v>0</v>
      </c>
      <c r="H252" s="38" t="s">
        <v>99</v>
      </c>
      <c r="I252" s="38" t="s">
        <v>99</v>
      </c>
      <c r="J252" s="38">
        <v>1</v>
      </c>
      <c r="K252" s="38"/>
      <c r="L252" s="40"/>
      <c r="M252" s="38"/>
      <c r="N252" s="38"/>
    </row>
    <row r="253" spans="1:14" x14ac:dyDescent="0.2">
      <c r="A253" s="41"/>
      <c r="B253" s="41"/>
      <c r="C253" s="41">
        <v>1</v>
      </c>
      <c r="D253" s="41"/>
      <c r="E253" s="42">
        <v>1</v>
      </c>
      <c r="F253" s="41">
        <v>1</v>
      </c>
      <c r="G253" s="41">
        <v>0</v>
      </c>
      <c r="H253" s="41" t="s">
        <v>2</v>
      </c>
      <c r="I253" s="41" t="s">
        <v>2</v>
      </c>
      <c r="J253" s="41">
        <v>1</v>
      </c>
      <c r="K253" s="41"/>
      <c r="L253" s="43"/>
      <c r="M253" s="41"/>
      <c r="N253" s="41"/>
    </row>
    <row r="254" spans="1:14" x14ac:dyDescent="0.2">
      <c r="A254" s="38"/>
      <c r="B254" s="38">
        <v>1</v>
      </c>
      <c r="C254" s="38"/>
      <c r="D254" s="38"/>
      <c r="E254" s="39">
        <v>0</v>
      </c>
      <c r="F254" s="38">
        <v>4</v>
      </c>
      <c r="G254" s="38">
        <v>0</v>
      </c>
      <c r="H254" s="38" t="s">
        <v>240</v>
      </c>
      <c r="I254" s="38" t="s">
        <v>240</v>
      </c>
      <c r="J254" s="38">
        <v>1</v>
      </c>
      <c r="K254" s="38"/>
      <c r="L254" s="40"/>
      <c r="M254" s="38"/>
      <c r="N254" s="38"/>
    </row>
    <row r="255" spans="1:14" x14ac:dyDescent="0.2">
      <c r="A255" s="41"/>
      <c r="B255" s="41">
        <v>1</v>
      </c>
      <c r="C255" s="41"/>
      <c r="D255" s="41"/>
      <c r="E255" s="42">
        <v>0</v>
      </c>
      <c r="F255" s="41">
        <v>2</v>
      </c>
      <c r="G255" s="41">
        <v>0</v>
      </c>
      <c r="H255" s="41" t="s">
        <v>92</v>
      </c>
      <c r="I255" s="41" t="s">
        <v>92</v>
      </c>
      <c r="J255" s="41">
        <v>1</v>
      </c>
      <c r="K255" s="41"/>
      <c r="L255" s="43"/>
      <c r="M255" s="41"/>
      <c r="N255" s="41"/>
    </row>
    <row r="256" spans="1:14" x14ac:dyDescent="0.2">
      <c r="A256" s="38"/>
      <c r="B256" s="38">
        <v>1</v>
      </c>
      <c r="C256" s="38"/>
      <c r="D256" s="38"/>
      <c r="E256" s="39">
        <v>0</v>
      </c>
      <c r="F256" s="38">
        <v>6</v>
      </c>
      <c r="G256" s="38">
        <v>0</v>
      </c>
      <c r="H256" s="38" t="s">
        <v>268</v>
      </c>
      <c r="I256" s="38" t="s">
        <v>268</v>
      </c>
      <c r="J256" s="38">
        <v>1</v>
      </c>
      <c r="K256" s="38"/>
      <c r="L256" s="40"/>
      <c r="M256" s="38"/>
      <c r="N256" s="38"/>
    </row>
    <row r="257" spans="1:14" x14ac:dyDescent="0.2">
      <c r="A257" s="41"/>
      <c r="B257" s="41"/>
      <c r="C257" s="41">
        <v>1</v>
      </c>
      <c r="D257" s="41"/>
      <c r="E257" s="42">
        <v>0</v>
      </c>
      <c r="F257" s="41">
        <v>2</v>
      </c>
      <c r="G257" s="41">
        <v>0</v>
      </c>
      <c r="H257" s="41" t="s">
        <v>68</v>
      </c>
      <c r="I257" s="41" t="s">
        <v>68</v>
      </c>
      <c r="J257" s="41">
        <v>1</v>
      </c>
      <c r="K257" s="41"/>
      <c r="L257" s="43"/>
      <c r="M257" s="41"/>
      <c r="N257" s="41"/>
    </row>
    <row r="258" spans="1:14" ht="25.5" x14ac:dyDescent="0.2">
      <c r="A258" s="38"/>
      <c r="B258" s="38">
        <v>1</v>
      </c>
      <c r="C258" s="38"/>
      <c r="D258" s="38"/>
      <c r="E258" s="39">
        <v>0</v>
      </c>
      <c r="F258" s="38">
        <v>6</v>
      </c>
      <c r="G258" s="38">
        <v>1</v>
      </c>
      <c r="H258" s="38" t="s">
        <v>271</v>
      </c>
      <c r="I258" s="38" t="s">
        <v>1411</v>
      </c>
      <c r="J258" s="38">
        <v>1</v>
      </c>
      <c r="K258" s="38">
        <v>1</v>
      </c>
      <c r="L258" s="40" t="s">
        <v>1485</v>
      </c>
      <c r="M258" s="38" t="s">
        <v>1481</v>
      </c>
      <c r="N258" s="38" t="s">
        <v>1499</v>
      </c>
    </row>
    <row r="259" spans="1:14" x14ac:dyDescent="0.2">
      <c r="A259" s="41"/>
      <c r="B259" s="41">
        <v>1</v>
      </c>
      <c r="C259" s="41"/>
      <c r="D259" s="41"/>
      <c r="E259" s="42">
        <v>0</v>
      </c>
      <c r="F259" s="41">
        <v>4</v>
      </c>
      <c r="G259" s="41">
        <v>0</v>
      </c>
      <c r="H259" s="41" t="s">
        <v>272</v>
      </c>
      <c r="I259" s="41" t="s">
        <v>272</v>
      </c>
      <c r="J259" s="41">
        <v>1</v>
      </c>
      <c r="K259" s="41"/>
      <c r="L259" s="43"/>
      <c r="M259" s="41"/>
      <c r="N259" s="41"/>
    </row>
    <row r="260" spans="1:14" x14ac:dyDescent="0.2">
      <c r="A260" s="38"/>
      <c r="B260" s="38">
        <v>1</v>
      </c>
      <c r="C260" s="38"/>
      <c r="D260" s="38"/>
      <c r="E260" s="39">
        <v>0</v>
      </c>
      <c r="F260" s="38">
        <v>3</v>
      </c>
      <c r="G260" s="38">
        <v>0</v>
      </c>
      <c r="H260" s="38" t="s">
        <v>273</v>
      </c>
      <c r="I260" s="38" t="s">
        <v>273</v>
      </c>
      <c r="J260" s="38">
        <v>1</v>
      </c>
      <c r="K260" s="38"/>
      <c r="L260" s="40"/>
      <c r="M260" s="38"/>
      <c r="N260" s="38"/>
    </row>
    <row r="261" spans="1:14" ht="25.5" x14ac:dyDescent="0.2">
      <c r="A261" s="41"/>
      <c r="B261" s="41">
        <v>1</v>
      </c>
      <c r="C261" s="41"/>
      <c r="D261" s="41"/>
      <c r="E261" s="42">
        <v>0</v>
      </c>
      <c r="F261" s="41">
        <v>3</v>
      </c>
      <c r="G261" s="41">
        <v>1</v>
      </c>
      <c r="H261" s="41" t="s">
        <v>275</v>
      </c>
      <c r="I261" s="41" t="s">
        <v>491</v>
      </c>
      <c r="J261" s="41">
        <v>1</v>
      </c>
      <c r="K261" s="41">
        <v>1</v>
      </c>
      <c r="L261" s="43" t="s">
        <v>1485</v>
      </c>
      <c r="M261" s="41" t="s">
        <v>1481</v>
      </c>
      <c r="N261" s="41" t="s">
        <v>1577</v>
      </c>
    </row>
    <row r="262" spans="1:14" x14ac:dyDescent="0.2">
      <c r="A262" s="38"/>
      <c r="B262" s="38">
        <v>1</v>
      </c>
      <c r="C262" s="38"/>
      <c r="D262" s="38"/>
      <c r="E262" s="39">
        <v>0</v>
      </c>
      <c r="F262" s="38">
        <v>5</v>
      </c>
      <c r="G262" s="38">
        <v>0</v>
      </c>
      <c r="H262" s="38" t="s">
        <v>276</v>
      </c>
      <c r="I262" s="38" t="s">
        <v>276</v>
      </c>
      <c r="J262" s="38">
        <v>1</v>
      </c>
      <c r="K262" s="38"/>
      <c r="L262" s="40"/>
      <c r="M262" s="38"/>
      <c r="N262" s="38"/>
    </row>
    <row r="263" spans="1:14" x14ac:dyDescent="0.2">
      <c r="A263" s="41"/>
      <c r="B263" s="41"/>
      <c r="C263" s="41">
        <v>1</v>
      </c>
      <c r="D263" s="41"/>
      <c r="E263" s="42">
        <v>0</v>
      </c>
      <c r="F263" s="41">
        <v>3</v>
      </c>
      <c r="G263" s="41">
        <v>0</v>
      </c>
      <c r="H263" s="41" t="s">
        <v>167</v>
      </c>
      <c r="I263" s="41" t="s">
        <v>167</v>
      </c>
      <c r="J263" s="41">
        <v>1</v>
      </c>
      <c r="K263" s="41"/>
      <c r="L263" s="43"/>
      <c r="M263" s="41"/>
      <c r="N263" s="41"/>
    </row>
    <row r="264" spans="1:14" x14ac:dyDescent="0.2">
      <c r="A264" s="38"/>
      <c r="B264" s="38"/>
      <c r="C264" s="38">
        <v>1</v>
      </c>
      <c r="D264" s="38"/>
      <c r="E264" s="39">
        <v>1</v>
      </c>
      <c r="F264" s="38">
        <v>1</v>
      </c>
      <c r="G264" s="38">
        <v>0</v>
      </c>
      <c r="H264" s="38" t="s">
        <v>2</v>
      </c>
      <c r="I264" s="38" t="s">
        <v>2</v>
      </c>
      <c r="J264" s="38">
        <v>1</v>
      </c>
      <c r="K264" s="38"/>
      <c r="L264" s="40"/>
      <c r="M264" s="38"/>
      <c r="N264" s="38"/>
    </row>
    <row r="265" spans="1:14" x14ac:dyDescent="0.2">
      <c r="A265" s="41"/>
      <c r="B265" s="41">
        <v>1</v>
      </c>
      <c r="C265" s="41"/>
      <c r="D265" s="41"/>
      <c r="E265" s="42">
        <v>0</v>
      </c>
      <c r="F265" s="41">
        <v>3</v>
      </c>
      <c r="G265" s="41">
        <v>0</v>
      </c>
      <c r="H265" s="41" t="s">
        <v>228</v>
      </c>
      <c r="I265" s="41" t="s">
        <v>228</v>
      </c>
      <c r="J265" s="41">
        <v>1</v>
      </c>
      <c r="K265" s="41"/>
      <c r="L265" s="43"/>
      <c r="M265" s="41"/>
      <c r="N265" s="41"/>
    </row>
    <row r="266" spans="1:14" x14ac:dyDescent="0.2">
      <c r="A266" s="38"/>
      <c r="B266" s="38">
        <v>1</v>
      </c>
      <c r="C266" s="38"/>
      <c r="D266" s="38"/>
      <c r="E266" s="39">
        <v>0</v>
      </c>
      <c r="F266" s="38">
        <v>4</v>
      </c>
      <c r="G266" s="38">
        <v>0</v>
      </c>
      <c r="H266" s="38" t="s">
        <v>254</v>
      </c>
      <c r="I266" s="38" t="s">
        <v>254</v>
      </c>
      <c r="J266" s="38">
        <v>1</v>
      </c>
      <c r="K266" s="38"/>
      <c r="L266" s="40"/>
      <c r="M266" s="38"/>
      <c r="N266" s="38"/>
    </row>
    <row r="267" spans="1:14" x14ac:dyDescent="0.2">
      <c r="A267" s="41"/>
      <c r="B267" s="41">
        <v>1</v>
      </c>
      <c r="C267" s="41"/>
      <c r="D267" s="41"/>
      <c r="E267" s="42">
        <v>1</v>
      </c>
      <c r="F267" s="41">
        <v>5</v>
      </c>
      <c r="G267" s="41">
        <v>0</v>
      </c>
      <c r="H267" s="41" t="s">
        <v>277</v>
      </c>
      <c r="I267" s="41" t="s">
        <v>277</v>
      </c>
      <c r="J267" s="41">
        <v>1</v>
      </c>
      <c r="K267" s="41"/>
      <c r="L267" s="43"/>
      <c r="M267" s="41"/>
      <c r="N267" s="41"/>
    </row>
    <row r="268" spans="1:14" x14ac:dyDescent="0.2">
      <c r="A268" s="38"/>
      <c r="B268" s="38"/>
      <c r="C268" s="38">
        <v>1</v>
      </c>
      <c r="D268" s="38"/>
      <c r="E268" s="39">
        <v>1</v>
      </c>
      <c r="F268" s="38">
        <v>1</v>
      </c>
      <c r="G268" s="38">
        <v>0</v>
      </c>
      <c r="H268" s="38" t="s">
        <v>2</v>
      </c>
      <c r="I268" s="38" t="s">
        <v>2</v>
      </c>
      <c r="J268" s="38">
        <v>1</v>
      </c>
      <c r="K268" s="38"/>
      <c r="L268" s="40"/>
      <c r="M268" s="38"/>
      <c r="N268" s="38"/>
    </row>
    <row r="269" spans="1:14" ht="25.5" x14ac:dyDescent="0.2">
      <c r="A269" s="41"/>
      <c r="B269" s="41"/>
      <c r="C269" s="41">
        <v>1</v>
      </c>
      <c r="D269" s="41"/>
      <c r="E269" s="42">
        <v>0</v>
      </c>
      <c r="F269" s="41">
        <v>3</v>
      </c>
      <c r="G269" s="41">
        <v>1</v>
      </c>
      <c r="H269" s="41" t="s">
        <v>279</v>
      </c>
      <c r="I269" s="41" t="s">
        <v>278</v>
      </c>
      <c r="J269" s="41">
        <v>1</v>
      </c>
      <c r="K269" s="41">
        <v>2</v>
      </c>
      <c r="L269" s="43" t="s">
        <v>1485</v>
      </c>
      <c r="M269" s="41" t="s">
        <v>1490</v>
      </c>
      <c r="N269" s="41" t="s">
        <v>1727</v>
      </c>
    </row>
    <row r="270" spans="1:14" x14ac:dyDescent="0.2">
      <c r="A270" s="38"/>
      <c r="B270" s="38"/>
      <c r="C270" s="38">
        <v>1</v>
      </c>
      <c r="D270" s="38"/>
      <c r="E270" s="39">
        <v>0</v>
      </c>
      <c r="F270" s="38">
        <v>3</v>
      </c>
      <c r="G270" s="38">
        <v>0</v>
      </c>
      <c r="H270" s="38" t="s">
        <v>52</v>
      </c>
      <c r="I270" s="38" t="s">
        <v>52</v>
      </c>
      <c r="J270" s="38">
        <v>1</v>
      </c>
      <c r="K270" s="38"/>
      <c r="L270" s="40"/>
      <c r="M270" s="38"/>
      <c r="N270" s="38"/>
    </row>
    <row r="271" spans="1:14" x14ac:dyDescent="0.2">
      <c r="A271" s="41"/>
      <c r="B271" s="41"/>
      <c r="C271" s="41">
        <v>1</v>
      </c>
      <c r="D271" s="41"/>
      <c r="E271" s="42">
        <v>0</v>
      </c>
      <c r="F271" s="41">
        <v>5</v>
      </c>
      <c r="G271" s="41">
        <v>0</v>
      </c>
      <c r="H271" s="41" t="s">
        <v>280</v>
      </c>
      <c r="I271" s="41" t="s">
        <v>280</v>
      </c>
      <c r="J271" s="41">
        <v>1</v>
      </c>
      <c r="K271" s="41"/>
      <c r="L271" s="43"/>
      <c r="M271" s="41"/>
      <c r="N271" s="41"/>
    </row>
    <row r="272" spans="1:14" x14ac:dyDescent="0.2">
      <c r="A272" s="38"/>
      <c r="B272" s="38">
        <v>1</v>
      </c>
      <c r="C272" s="38"/>
      <c r="D272" s="38"/>
      <c r="E272" s="39">
        <v>0</v>
      </c>
      <c r="F272" s="38">
        <v>4</v>
      </c>
      <c r="G272" s="38">
        <v>0</v>
      </c>
      <c r="H272" s="38" t="s">
        <v>281</v>
      </c>
      <c r="I272" s="38" t="s">
        <v>281</v>
      </c>
      <c r="J272" s="38">
        <v>1</v>
      </c>
      <c r="K272" s="38"/>
      <c r="L272" s="40"/>
      <c r="M272" s="38"/>
      <c r="N272" s="38"/>
    </row>
    <row r="273" spans="1:14" x14ac:dyDescent="0.2">
      <c r="A273" s="41"/>
      <c r="B273" s="41">
        <v>1</v>
      </c>
      <c r="C273" s="41"/>
      <c r="D273" s="41"/>
      <c r="E273" s="42">
        <v>0</v>
      </c>
      <c r="F273" s="41">
        <v>2</v>
      </c>
      <c r="G273" s="41">
        <v>0</v>
      </c>
      <c r="H273" s="41" t="s">
        <v>156</v>
      </c>
      <c r="I273" s="41" t="s">
        <v>156</v>
      </c>
      <c r="J273" s="41">
        <v>1</v>
      </c>
      <c r="K273" s="41"/>
      <c r="L273" s="43"/>
      <c r="M273" s="41"/>
      <c r="N273" s="41"/>
    </row>
    <row r="274" spans="1:14" x14ac:dyDescent="0.2">
      <c r="A274" s="38"/>
      <c r="B274" s="38">
        <v>1</v>
      </c>
      <c r="C274" s="38"/>
      <c r="D274" s="38"/>
      <c r="E274" s="39">
        <v>1</v>
      </c>
      <c r="F274" s="38">
        <v>2</v>
      </c>
      <c r="G274" s="38">
        <v>0</v>
      </c>
      <c r="H274" s="38" t="s">
        <v>282</v>
      </c>
      <c r="I274" s="38" t="s">
        <v>282</v>
      </c>
      <c r="J274" s="38">
        <v>1</v>
      </c>
      <c r="K274" s="38"/>
      <c r="L274" s="40"/>
      <c r="M274" s="38"/>
      <c r="N274" s="38"/>
    </row>
    <row r="275" spans="1:14" x14ac:dyDescent="0.2">
      <c r="A275" s="41"/>
      <c r="B275" s="41">
        <v>1</v>
      </c>
      <c r="C275" s="41"/>
      <c r="D275" s="41"/>
      <c r="E275" s="42">
        <v>0</v>
      </c>
      <c r="F275" s="41">
        <v>2</v>
      </c>
      <c r="G275" s="41">
        <v>0</v>
      </c>
      <c r="H275" s="41" t="s">
        <v>283</v>
      </c>
      <c r="I275" s="41" t="s">
        <v>283</v>
      </c>
      <c r="J275" s="41">
        <v>1</v>
      </c>
      <c r="K275" s="41"/>
      <c r="L275" s="43"/>
      <c r="M275" s="41"/>
      <c r="N275" s="41"/>
    </row>
    <row r="276" spans="1:14" x14ac:dyDescent="0.2">
      <c r="A276" s="38"/>
      <c r="B276" s="38"/>
      <c r="C276" s="38"/>
      <c r="D276" s="38">
        <v>1</v>
      </c>
      <c r="E276" s="39">
        <v>0</v>
      </c>
      <c r="F276" s="38">
        <v>4</v>
      </c>
      <c r="G276" s="38">
        <v>0</v>
      </c>
      <c r="H276" s="38" t="s">
        <v>284</v>
      </c>
      <c r="I276" s="38" t="s">
        <v>284</v>
      </c>
      <c r="J276" s="38">
        <v>1</v>
      </c>
      <c r="K276" s="38"/>
      <c r="L276" s="40"/>
      <c r="M276" s="38"/>
      <c r="N276" s="38"/>
    </row>
    <row r="277" spans="1:14" x14ac:dyDescent="0.2">
      <c r="A277" s="41">
        <v>1</v>
      </c>
      <c r="B277" s="41"/>
      <c r="C277" s="41"/>
      <c r="D277" s="41"/>
      <c r="E277" s="42">
        <v>0</v>
      </c>
      <c r="F277" s="41">
        <v>3</v>
      </c>
      <c r="G277" s="41">
        <v>0</v>
      </c>
      <c r="H277" s="41" t="s">
        <v>285</v>
      </c>
      <c r="I277" s="41" t="s">
        <v>285</v>
      </c>
      <c r="J277" s="41">
        <v>1</v>
      </c>
      <c r="K277" s="41"/>
      <c r="L277" s="43"/>
      <c r="M277" s="41"/>
      <c r="N277" s="41"/>
    </row>
    <row r="278" spans="1:14" x14ac:dyDescent="0.2">
      <c r="A278" s="44">
        <v>1</v>
      </c>
      <c r="B278" s="38"/>
      <c r="C278" s="38"/>
      <c r="D278" s="38"/>
      <c r="E278" s="39">
        <v>0</v>
      </c>
      <c r="F278" s="38">
        <v>5</v>
      </c>
      <c r="G278" s="38">
        <v>0</v>
      </c>
      <c r="H278" s="38" t="s">
        <v>286</v>
      </c>
      <c r="I278" s="38" t="s">
        <v>286</v>
      </c>
      <c r="J278" s="38">
        <v>1</v>
      </c>
      <c r="K278" s="38"/>
      <c r="L278" s="40"/>
      <c r="M278" s="38"/>
      <c r="N278" s="38"/>
    </row>
    <row r="279" spans="1:14" x14ac:dyDescent="0.2">
      <c r="A279" s="45">
        <v>1</v>
      </c>
      <c r="B279" s="41"/>
      <c r="C279" s="41"/>
      <c r="D279" s="41"/>
      <c r="E279" s="42">
        <v>0</v>
      </c>
      <c r="F279" s="41">
        <v>2</v>
      </c>
      <c r="G279" s="41">
        <v>0</v>
      </c>
      <c r="H279" s="41" t="s">
        <v>288</v>
      </c>
      <c r="I279" s="41" t="s">
        <v>288</v>
      </c>
      <c r="J279" s="41">
        <v>1</v>
      </c>
      <c r="K279" s="41"/>
      <c r="L279" s="43"/>
      <c r="M279" s="41"/>
      <c r="N279" s="41"/>
    </row>
    <row r="280" spans="1:14" x14ac:dyDescent="0.2">
      <c r="A280" s="44"/>
      <c r="B280" s="38"/>
      <c r="C280" s="38">
        <v>1</v>
      </c>
      <c r="D280" s="38"/>
      <c r="E280" s="39">
        <v>0</v>
      </c>
      <c r="F280" s="38">
        <v>3</v>
      </c>
      <c r="G280" s="38">
        <v>0</v>
      </c>
      <c r="H280" s="38" t="s">
        <v>52</v>
      </c>
      <c r="I280" s="38" t="s">
        <v>52</v>
      </c>
      <c r="J280" s="38">
        <v>1</v>
      </c>
      <c r="K280" s="38"/>
      <c r="L280" s="40"/>
      <c r="M280" s="38"/>
      <c r="N280" s="38"/>
    </row>
    <row r="281" spans="1:14" x14ac:dyDescent="0.2">
      <c r="A281" s="41">
        <v>1</v>
      </c>
      <c r="B281" s="41"/>
      <c r="C281" s="41"/>
      <c r="D281" s="41"/>
      <c r="E281" s="42">
        <v>0</v>
      </c>
      <c r="F281" s="41">
        <v>3</v>
      </c>
      <c r="G281" s="41">
        <v>0</v>
      </c>
      <c r="H281" s="41" t="s">
        <v>107</v>
      </c>
      <c r="I281" s="41" t="s">
        <v>107</v>
      </c>
      <c r="J281" s="41">
        <v>1</v>
      </c>
      <c r="K281" s="41"/>
      <c r="L281" s="43"/>
      <c r="M281" s="41"/>
      <c r="N281" s="41"/>
    </row>
    <row r="282" spans="1:14" x14ac:dyDescent="0.2">
      <c r="A282" s="38">
        <v>1</v>
      </c>
      <c r="B282" s="38"/>
      <c r="C282" s="38"/>
      <c r="D282" s="38"/>
      <c r="E282" s="39">
        <v>0</v>
      </c>
      <c r="F282" s="38">
        <v>5</v>
      </c>
      <c r="G282" s="38">
        <v>0</v>
      </c>
      <c r="H282" s="38" t="s">
        <v>289</v>
      </c>
      <c r="I282" s="38" t="s">
        <v>289</v>
      </c>
      <c r="J282" s="38">
        <v>1</v>
      </c>
      <c r="K282" s="38"/>
      <c r="L282" s="40"/>
      <c r="M282" s="38"/>
      <c r="N282" s="38"/>
    </row>
    <row r="283" spans="1:14" x14ac:dyDescent="0.2">
      <c r="A283" s="41"/>
      <c r="B283" s="41">
        <v>1</v>
      </c>
      <c r="C283" s="41"/>
      <c r="D283" s="41"/>
      <c r="E283" s="42">
        <v>1</v>
      </c>
      <c r="F283" s="41">
        <v>3</v>
      </c>
      <c r="G283" s="41">
        <v>0</v>
      </c>
      <c r="H283" s="41" t="s">
        <v>291</v>
      </c>
      <c r="I283" s="41" t="s">
        <v>291</v>
      </c>
      <c r="J283" s="41">
        <v>1</v>
      </c>
      <c r="K283" s="41"/>
      <c r="L283" s="43"/>
      <c r="M283" s="41"/>
      <c r="N283" s="41"/>
    </row>
    <row r="284" spans="1:14" x14ac:dyDescent="0.2">
      <c r="A284" s="38">
        <v>1</v>
      </c>
      <c r="B284" s="38"/>
      <c r="C284" s="38"/>
      <c r="D284" s="38"/>
      <c r="E284" s="39">
        <v>0</v>
      </c>
      <c r="F284" s="38">
        <v>4</v>
      </c>
      <c r="G284" s="38">
        <v>0</v>
      </c>
      <c r="H284" s="38" t="s">
        <v>293</v>
      </c>
      <c r="I284" s="38" t="s">
        <v>293</v>
      </c>
      <c r="J284" s="38">
        <v>1</v>
      </c>
      <c r="K284" s="38"/>
      <c r="L284" s="40"/>
      <c r="M284" s="38"/>
      <c r="N284" s="38"/>
    </row>
    <row r="285" spans="1:14" x14ac:dyDescent="0.2">
      <c r="A285" s="41"/>
      <c r="B285" s="41"/>
      <c r="C285" s="41"/>
      <c r="D285" s="41">
        <v>1</v>
      </c>
      <c r="E285" s="42">
        <v>0</v>
      </c>
      <c r="F285" s="41">
        <v>4</v>
      </c>
      <c r="G285" s="41">
        <v>0</v>
      </c>
      <c r="H285" s="41" t="s">
        <v>54</v>
      </c>
      <c r="I285" s="41" t="s">
        <v>54</v>
      </c>
      <c r="J285" s="41">
        <v>1</v>
      </c>
      <c r="K285" s="41"/>
      <c r="L285" s="43"/>
      <c r="M285" s="41"/>
      <c r="N285" s="41"/>
    </row>
    <row r="286" spans="1:14" x14ac:dyDescent="0.2">
      <c r="A286" s="38"/>
      <c r="B286" s="38">
        <v>1</v>
      </c>
      <c r="C286" s="38"/>
      <c r="D286" s="38"/>
      <c r="E286" s="39">
        <v>0</v>
      </c>
      <c r="F286" s="38">
        <v>6</v>
      </c>
      <c r="G286" s="38">
        <v>0</v>
      </c>
      <c r="H286" s="38" t="s">
        <v>294</v>
      </c>
      <c r="I286" s="38" t="s">
        <v>294</v>
      </c>
      <c r="J286" s="38">
        <v>1</v>
      </c>
      <c r="K286" s="38"/>
      <c r="L286" s="40"/>
      <c r="M286" s="38"/>
      <c r="N286" s="38"/>
    </row>
    <row r="287" spans="1:14" x14ac:dyDescent="0.2">
      <c r="A287" s="41"/>
      <c r="B287" s="41"/>
      <c r="C287" s="41">
        <v>1</v>
      </c>
      <c r="D287" s="41"/>
      <c r="E287" s="42">
        <v>1</v>
      </c>
      <c r="F287" s="41">
        <v>1</v>
      </c>
      <c r="G287" s="41">
        <v>0</v>
      </c>
      <c r="H287" s="41" t="s">
        <v>2</v>
      </c>
      <c r="I287" s="41" t="s">
        <v>2</v>
      </c>
      <c r="J287" s="41">
        <v>1</v>
      </c>
      <c r="K287" s="41"/>
      <c r="L287" s="43"/>
      <c r="M287" s="41"/>
      <c r="N287" s="41"/>
    </row>
    <row r="288" spans="1:14" ht="25.5" x14ac:dyDescent="0.2">
      <c r="A288" s="38"/>
      <c r="B288" s="38">
        <v>1</v>
      </c>
      <c r="C288" s="38"/>
      <c r="D288" s="38"/>
      <c r="E288" s="39">
        <v>0</v>
      </c>
      <c r="F288" s="38">
        <v>5</v>
      </c>
      <c r="G288" s="38">
        <v>1</v>
      </c>
      <c r="H288" s="38" t="s">
        <v>296</v>
      </c>
      <c r="I288" s="38" t="s">
        <v>295</v>
      </c>
      <c r="J288" s="38">
        <v>1</v>
      </c>
      <c r="K288" s="38">
        <v>1</v>
      </c>
      <c r="L288" s="40" t="s">
        <v>1485</v>
      </c>
      <c r="M288" s="38" t="s">
        <v>1481</v>
      </c>
      <c r="N288" s="38" t="s">
        <v>1489</v>
      </c>
    </row>
    <row r="289" spans="1:14" x14ac:dyDescent="0.2">
      <c r="A289" s="41"/>
      <c r="B289" s="41"/>
      <c r="C289" s="41">
        <v>1</v>
      </c>
      <c r="D289" s="41"/>
      <c r="E289" s="42">
        <v>0</v>
      </c>
      <c r="F289" s="41">
        <v>3</v>
      </c>
      <c r="G289" s="41">
        <v>0</v>
      </c>
      <c r="H289" s="41" t="s">
        <v>249</v>
      </c>
      <c r="I289" s="41" t="s">
        <v>249</v>
      </c>
      <c r="J289" s="41">
        <v>1</v>
      </c>
      <c r="K289" s="41"/>
      <c r="L289" s="43"/>
      <c r="M289" s="41"/>
      <c r="N289" s="41"/>
    </row>
    <row r="290" spans="1:14" x14ac:dyDescent="0.2">
      <c r="A290" s="38"/>
      <c r="B290" s="38"/>
      <c r="C290" s="38">
        <v>1</v>
      </c>
      <c r="D290" s="38"/>
      <c r="E290" s="39">
        <v>0</v>
      </c>
      <c r="F290" s="38">
        <v>7</v>
      </c>
      <c r="G290" s="38">
        <v>0</v>
      </c>
      <c r="H290" s="38" t="s">
        <v>297</v>
      </c>
      <c r="I290" s="38" t="s">
        <v>297</v>
      </c>
      <c r="J290" s="38">
        <v>1</v>
      </c>
      <c r="K290" s="38"/>
      <c r="L290" s="40"/>
      <c r="M290" s="38"/>
      <c r="N290" s="38"/>
    </row>
    <row r="291" spans="1:14" ht="25.5" x14ac:dyDescent="0.2">
      <c r="A291" s="45"/>
      <c r="B291" s="41"/>
      <c r="C291" s="41">
        <v>1</v>
      </c>
      <c r="D291" s="41"/>
      <c r="E291" s="42">
        <v>1</v>
      </c>
      <c r="F291" s="41">
        <v>1</v>
      </c>
      <c r="G291" s="41">
        <v>1</v>
      </c>
      <c r="H291" s="41" t="s">
        <v>315</v>
      </c>
      <c r="I291" s="41" t="s">
        <v>2</v>
      </c>
      <c r="J291" s="41">
        <v>1</v>
      </c>
      <c r="K291" s="41">
        <v>1</v>
      </c>
      <c r="L291" s="43" t="s">
        <v>1485</v>
      </c>
      <c r="M291" s="41" t="s">
        <v>1481</v>
      </c>
      <c r="N291" s="41" t="s">
        <v>1501</v>
      </c>
    </row>
    <row r="292" spans="1:14" ht="25.5" x14ac:dyDescent="0.2">
      <c r="A292" s="44"/>
      <c r="B292" s="38">
        <v>1</v>
      </c>
      <c r="C292" s="38"/>
      <c r="D292" s="38"/>
      <c r="E292" s="39">
        <v>0</v>
      </c>
      <c r="F292" s="38">
        <v>5</v>
      </c>
      <c r="G292" s="38">
        <v>1</v>
      </c>
      <c r="H292" s="38" t="s">
        <v>317</v>
      </c>
      <c r="I292" s="38" t="s">
        <v>316</v>
      </c>
      <c r="J292" s="38">
        <v>1</v>
      </c>
      <c r="K292" s="38">
        <v>1</v>
      </c>
      <c r="L292" s="40" t="s">
        <v>1485</v>
      </c>
      <c r="M292" s="38" t="s">
        <v>1554</v>
      </c>
      <c r="N292" s="38" t="s">
        <v>1502</v>
      </c>
    </row>
    <row r="293" spans="1:14" ht="25.5" x14ac:dyDescent="0.2">
      <c r="A293" s="41"/>
      <c r="B293" s="41"/>
      <c r="C293" s="41">
        <v>1</v>
      </c>
      <c r="D293" s="41"/>
      <c r="E293" s="42">
        <v>0</v>
      </c>
      <c r="F293" s="41">
        <v>6</v>
      </c>
      <c r="G293" s="41">
        <v>1</v>
      </c>
      <c r="H293" s="41" t="s">
        <v>319</v>
      </c>
      <c r="I293" s="41" t="s">
        <v>318</v>
      </c>
      <c r="J293" s="41">
        <v>1</v>
      </c>
      <c r="K293" s="41">
        <v>1</v>
      </c>
      <c r="L293" s="43" t="s">
        <v>1485</v>
      </c>
      <c r="M293" s="41" t="s">
        <v>1478</v>
      </c>
      <c r="N293" s="41" t="s">
        <v>1374</v>
      </c>
    </row>
    <row r="294" spans="1:14" x14ac:dyDescent="0.2">
      <c r="A294" s="38"/>
      <c r="B294" s="38">
        <v>1</v>
      </c>
      <c r="C294" s="38"/>
      <c r="D294" s="38"/>
      <c r="E294" s="39">
        <v>0</v>
      </c>
      <c r="F294" s="38">
        <v>4</v>
      </c>
      <c r="G294" s="38">
        <v>0</v>
      </c>
      <c r="H294" s="38" t="s">
        <v>320</v>
      </c>
      <c r="I294" s="38" t="s">
        <v>320</v>
      </c>
      <c r="J294" s="38">
        <v>1</v>
      </c>
      <c r="K294" s="38"/>
      <c r="L294" s="40"/>
      <c r="M294" s="38"/>
      <c r="N294" s="38"/>
    </row>
    <row r="295" spans="1:14" x14ac:dyDescent="0.2">
      <c r="A295" s="41"/>
      <c r="B295" s="41"/>
      <c r="C295" s="41">
        <v>1</v>
      </c>
      <c r="D295" s="41"/>
      <c r="E295" s="42">
        <v>1</v>
      </c>
      <c r="F295" s="41">
        <v>1</v>
      </c>
      <c r="G295" s="41">
        <v>0</v>
      </c>
      <c r="H295" s="41" t="s">
        <v>2</v>
      </c>
      <c r="I295" s="41" t="s">
        <v>2</v>
      </c>
      <c r="J295" s="41">
        <v>1</v>
      </c>
      <c r="K295" s="41"/>
      <c r="L295" s="43"/>
      <c r="M295" s="41"/>
      <c r="N295" s="41"/>
    </row>
    <row r="296" spans="1:14" x14ac:dyDescent="0.2">
      <c r="A296" s="38"/>
      <c r="B296" s="38">
        <v>1</v>
      </c>
      <c r="C296" s="38"/>
      <c r="D296" s="38"/>
      <c r="E296" s="39">
        <v>0</v>
      </c>
      <c r="F296" s="38">
        <v>5</v>
      </c>
      <c r="G296" s="38">
        <v>0</v>
      </c>
      <c r="H296" s="38" t="s">
        <v>321</v>
      </c>
      <c r="I296" s="38" t="s">
        <v>321</v>
      </c>
      <c r="J296" s="38">
        <v>1</v>
      </c>
      <c r="K296" s="38"/>
      <c r="L296" s="40"/>
      <c r="M296" s="38"/>
      <c r="N296" s="38"/>
    </row>
    <row r="297" spans="1:14" x14ac:dyDescent="0.2">
      <c r="A297" s="41"/>
      <c r="B297" s="41">
        <v>1</v>
      </c>
      <c r="C297" s="41"/>
      <c r="D297" s="41"/>
      <c r="E297" s="42">
        <v>0</v>
      </c>
      <c r="F297" s="41">
        <v>4</v>
      </c>
      <c r="G297" s="41">
        <v>0</v>
      </c>
      <c r="H297" s="41" t="s">
        <v>322</v>
      </c>
      <c r="I297" s="41" t="s">
        <v>322</v>
      </c>
      <c r="J297" s="41">
        <v>1</v>
      </c>
      <c r="K297" s="41"/>
      <c r="L297" s="43"/>
      <c r="M297" s="41"/>
      <c r="N297" s="41"/>
    </row>
    <row r="298" spans="1:14" x14ac:dyDescent="0.2">
      <c r="A298" s="38"/>
      <c r="B298" s="38">
        <v>1</v>
      </c>
      <c r="C298" s="38"/>
      <c r="D298" s="38"/>
      <c r="E298" s="39">
        <v>0</v>
      </c>
      <c r="F298" s="38">
        <v>6</v>
      </c>
      <c r="G298" s="38">
        <v>0</v>
      </c>
      <c r="H298" s="38" t="s">
        <v>323</v>
      </c>
      <c r="I298" s="38" t="s">
        <v>323</v>
      </c>
      <c r="J298" s="38">
        <v>1</v>
      </c>
      <c r="K298" s="38"/>
      <c r="L298" s="40"/>
      <c r="M298" s="38"/>
      <c r="N298" s="38"/>
    </row>
    <row r="299" spans="1:14" x14ac:dyDescent="0.2">
      <c r="A299" s="45"/>
      <c r="B299" s="41">
        <v>1</v>
      </c>
      <c r="C299" s="41"/>
      <c r="D299" s="41"/>
      <c r="E299" s="42">
        <v>0</v>
      </c>
      <c r="F299" s="41">
        <v>6</v>
      </c>
      <c r="G299" s="41">
        <v>0</v>
      </c>
      <c r="H299" s="41" t="s">
        <v>132</v>
      </c>
      <c r="I299" s="41" t="s">
        <v>132</v>
      </c>
      <c r="J299" s="41">
        <v>1</v>
      </c>
      <c r="K299" s="41"/>
      <c r="L299" s="43"/>
      <c r="M299" s="41"/>
      <c r="N299" s="41"/>
    </row>
    <row r="300" spans="1:14" x14ac:dyDescent="0.2">
      <c r="A300" s="44">
        <v>1</v>
      </c>
      <c r="B300" s="38"/>
      <c r="C300" s="38"/>
      <c r="D300" s="38"/>
      <c r="E300" s="39">
        <v>0</v>
      </c>
      <c r="F300" s="38">
        <v>3</v>
      </c>
      <c r="G300" s="38">
        <v>0</v>
      </c>
      <c r="H300" s="38" t="s">
        <v>134</v>
      </c>
      <c r="I300" s="38" t="s">
        <v>134</v>
      </c>
      <c r="J300" s="38">
        <v>1</v>
      </c>
      <c r="K300" s="38"/>
      <c r="L300" s="40"/>
      <c r="M300" s="38"/>
      <c r="N300" s="38"/>
    </row>
    <row r="301" spans="1:14" x14ac:dyDescent="0.2">
      <c r="A301" s="45">
        <v>1</v>
      </c>
      <c r="B301" s="41"/>
      <c r="C301" s="41"/>
      <c r="D301" s="41"/>
      <c r="E301" s="42">
        <v>0</v>
      </c>
      <c r="F301" s="41">
        <v>5</v>
      </c>
      <c r="G301" s="41">
        <v>0</v>
      </c>
      <c r="H301" s="41" t="s">
        <v>143</v>
      </c>
      <c r="I301" s="41" t="s">
        <v>143</v>
      </c>
      <c r="J301" s="41">
        <v>1</v>
      </c>
      <c r="K301" s="41"/>
      <c r="L301" s="43"/>
      <c r="M301" s="41"/>
      <c r="N301" s="41"/>
    </row>
    <row r="302" spans="1:14" ht="25.5" x14ac:dyDescent="0.2">
      <c r="A302" s="44">
        <v>1</v>
      </c>
      <c r="B302" s="38"/>
      <c r="C302" s="38"/>
      <c r="D302" s="38"/>
      <c r="E302" s="39">
        <v>0</v>
      </c>
      <c r="F302" s="38">
        <v>7</v>
      </c>
      <c r="G302" s="38">
        <v>1</v>
      </c>
      <c r="H302" s="38" t="s">
        <v>326</v>
      </c>
      <c r="I302" s="38" t="s">
        <v>1382</v>
      </c>
      <c r="J302" s="38">
        <v>2</v>
      </c>
      <c r="K302" s="38">
        <v>2</v>
      </c>
      <c r="L302" s="40" t="s">
        <v>1485</v>
      </c>
      <c r="M302" s="38" t="s">
        <v>1582</v>
      </c>
      <c r="N302" s="38" t="s">
        <v>1584</v>
      </c>
    </row>
    <row r="303" spans="1:14" x14ac:dyDescent="0.2">
      <c r="A303" s="41"/>
      <c r="B303" s="41">
        <v>1</v>
      </c>
      <c r="C303" s="41"/>
      <c r="D303" s="41"/>
      <c r="E303" s="42">
        <v>1</v>
      </c>
      <c r="F303" s="41">
        <v>3</v>
      </c>
      <c r="G303" s="41">
        <v>0</v>
      </c>
      <c r="H303" s="41" t="s">
        <v>327</v>
      </c>
      <c r="I303" s="41" t="s">
        <v>327</v>
      </c>
      <c r="J303" s="41">
        <v>1</v>
      </c>
      <c r="K303" s="41"/>
      <c r="L303" s="43"/>
      <c r="M303" s="41"/>
      <c r="N303" s="41"/>
    </row>
    <row r="304" spans="1:14" x14ac:dyDescent="0.2">
      <c r="A304" s="38"/>
      <c r="B304" s="38">
        <v>1</v>
      </c>
      <c r="C304" s="38"/>
      <c r="D304" s="38"/>
      <c r="E304" s="39">
        <v>0</v>
      </c>
      <c r="F304" s="38">
        <v>4</v>
      </c>
      <c r="G304" s="38">
        <v>0</v>
      </c>
      <c r="H304" s="38" t="s">
        <v>328</v>
      </c>
      <c r="I304" s="38" t="s">
        <v>328</v>
      </c>
      <c r="J304" s="38">
        <v>1</v>
      </c>
      <c r="K304" s="38"/>
      <c r="L304" s="40"/>
      <c r="M304" s="38"/>
      <c r="N304" s="38"/>
    </row>
    <row r="305" spans="1:14" x14ac:dyDescent="0.2">
      <c r="A305" s="41"/>
      <c r="B305" s="41"/>
      <c r="C305" s="41">
        <v>1</v>
      </c>
      <c r="D305" s="41"/>
      <c r="E305" s="42">
        <v>0</v>
      </c>
      <c r="F305" s="41">
        <v>2</v>
      </c>
      <c r="G305" s="41">
        <v>0</v>
      </c>
      <c r="H305" s="41" t="s">
        <v>329</v>
      </c>
      <c r="I305" s="41" t="s">
        <v>329</v>
      </c>
      <c r="J305" s="41">
        <v>1</v>
      </c>
      <c r="K305" s="41"/>
      <c r="L305" s="43"/>
      <c r="M305" s="41"/>
      <c r="N305" s="41"/>
    </row>
    <row r="306" spans="1:14" ht="25.5" x14ac:dyDescent="0.2">
      <c r="A306" s="38"/>
      <c r="B306" s="38"/>
      <c r="C306" s="38">
        <v>1</v>
      </c>
      <c r="D306" s="38"/>
      <c r="E306" s="39">
        <v>0</v>
      </c>
      <c r="F306" s="38">
        <v>8</v>
      </c>
      <c r="G306" s="38">
        <v>1</v>
      </c>
      <c r="H306" s="38" t="s">
        <v>331</v>
      </c>
      <c r="I306" s="38" t="s">
        <v>1383</v>
      </c>
      <c r="J306" s="38">
        <v>2</v>
      </c>
      <c r="K306" s="38">
        <v>2</v>
      </c>
      <c r="L306" s="40" t="s">
        <v>1485</v>
      </c>
      <c r="M306" s="38" t="s">
        <v>1582</v>
      </c>
      <c r="N306" s="59" t="s">
        <v>1584</v>
      </c>
    </row>
    <row r="307" spans="1:14" x14ac:dyDescent="0.2">
      <c r="A307" s="41"/>
      <c r="B307" s="41">
        <v>1</v>
      </c>
      <c r="C307" s="41"/>
      <c r="D307" s="41"/>
      <c r="E307" s="42">
        <v>1</v>
      </c>
      <c r="F307" s="41">
        <v>3</v>
      </c>
      <c r="G307" s="41">
        <v>0</v>
      </c>
      <c r="H307" s="41" t="s">
        <v>327</v>
      </c>
      <c r="I307" s="41" t="s">
        <v>327</v>
      </c>
      <c r="J307" s="41">
        <v>1</v>
      </c>
      <c r="K307" s="41"/>
      <c r="L307" s="43"/>
      <c r="M307" s="41"/>
      <c r="N307" s="41"/>
    </row>
    <row r="308" spans="1:14" x14ac:dyDescent="0.2">
      <c r="A308" s="38"/>
      <c r="B308" s="38">
        <v>1</v>
      </c>
      <c r="C308" s="38"/>
      <c r="D308" s="38"/>
      <c r="E308" s="39">
        <v>0</v>
      </c>
      <c r="F308" s="38">
        <v>5</v>
      </c>
      <c r="G308" s="38">
        <v>0</v>
      </c>
      <c r="H308" s="38" t="s">
        <v>332</v>
      </c>
      <c r="I308" s="38" t="s">
        <v>332</v>
      </c>
      <c r="J308" s="38">
        <v>1</v>
      </c>
      <c r="K308" s="38"/>
      <c r="L308" s="40"/>
      <c r="M308" s="38"/>
      <c r="N308" s="38"/>
    </row>
    <row r="309" spans="1:14" x14ac:dyDescent="0.2">
      <c r="A309" s="41">
        <v>1</v>
      </c>
      <c r="B309" s="41"/>
      <c r="C309" s="41"/>
      <c r="D309" s="41"/>
      <c r="E309" s="42">
        <v>0</v>
      </c>
      <c r="F309" s="41">
        <v>2</v>
      </c>
      <c r="G309" s="41">
        <v>0</v>
      </c>
      <c r="H309" s="41" t="s">
        <v>333</v>
      </c>
      <c r="I309" s="41" t="s">
        <v>333</v>
      </c>
      <c r="J309" s="41">
        <v>1</v>
      </c>
      <c r="K309" s="41"/>
      <c r="L309" s="43"/>
      <c r="M309" s="41"/>
      <c r="N309" s="41"/>
    </row>
    <row r="310" spans="1:14" ht="25.5" x14ac:dyDescent="0.2">
      <c r="A310" s="38">
        <v>1</v>
      </c>
      <c r="B310" s="38"/>
      <c r="C310" s="38"/>
      <c r="D310" s="38"/>
      <c r="E310" s="39">
        <v>0</v>
      </c>
      <c r="F310" s="38">
        <v>5</v>
      </c>
      <c r="G310" s="38">
        <v>1</v>
      </c>
      <c r="H310" s="38" t="s">
        <v>335</v>
      </c>
      <c r="I310" s="38" t="s">
        <v>334</v>
      </c>
      <c r="J310" s="38">
        <v>1</v>
      </c>
      <c r="K310" s="38">
        <v>2</v>
      </c>
      <c r="L310" s="40" t="s">
        <v>1485</v>
      </c>
      <c r="M310" s="38" t="s">
        <v>1478</v>
      </c>
      <c r="N310" s="38" t="s">
        <v>1731</v>
      </c>
    </row>
    <row r="311" spans="1:14" x14ac:dyDescent="0.2">
      <c r="A311" s="41"/>
      <c r="B311" s="41"/>
      <c r="C311" s="41"/>
      <c r="D311" s="41">
        <v>1</v>
      </c>
      <c r="E311" s="42">
        <v>0</v>
      </c>
      <c r="F311" s="41">
        <v>4</v>
      </c>
      <c r="G311" s="41">
        <v>0</v>
      </c>
      <c r="H311" s="41" t="s">
        <v>54</v>
      </c>
      <c r="I311" s="41" t="s">
        <v>54</v>
      </c>
      <c r="J311" s="41">
        <v>1</v>
      </c>
      <c r="K311" s="41"/>
      <c r="L311" s="43"/>
      <c r="M311" s="41"/>
      <c r="N311" s="41"/>
    </row>
    <row r="312" spans="1:14" x14ac:dyDescent="0.2">
      <c r="A312" s="38"/>
      <c r="B312" s="38">
        <v>1</v>
      </c>
      <c r="C312" s="38"/>
      <c r="D312" s="38"/>
      <c r="E312" s="39">
        <v>1</v>
      </c>
      <c r="F312" s="38">
        <v>3</v>
      </c>
      <c r="G312" s="38">
        <v>0</v>
      </c>
      <c r="H312" s="38" t="s">
        <v>336</v>
      </c>
      <c r="I312" s="38" t="s">
        <v>336</v>
      </c>
      <c r="J312" s="38">
        <v>1</v>
      </c>
      <c r="K312" s="38"/>
      <c r="L312" s="40"/>
      <c r="M312" s="38"/>
      <c r="N312" s="38"/>
    </row>
    <row r="313" spans="1:14" ht="25.5" x14ac:dyDescent="0.2">
      <c r="A313" s="45"/>
      <c r="B313" s="41">
        <v>1</v>
      </c>
      <c r="C313" s="41"/>
      <c r="D313" s="41"/>
      <c r="E313" s="42">
        <v>0</v>
      </c>
      <c r="F313" s="41">
        <v>3</v>
      </c>
      <c r="G313" s="41">
        <v>1</v>
      </c>
      <c r="H313" s="41" t="s">
        <v>339</v>
      </c>
      <c r="I313" s="41" t="s">
        <v>1413</v>
      </c>
      <c r="J313" s="41">
        <v>1</v>
      </c>
      <c r="K313" s="41">
        <v>1</v>
      </c>
      <c r="L313" s="43" t="s">
        <v>1485</v>
      </c>
      <c r="M313" s="41" t="s">
        <v>1481</v>
      </c>
      <c r="N313" s="41" t="s">
        <v>1505</v>
      </c>
    </row>
    <row r="314" spans="1:14" x14ac:dyDescent="0.2">
      <c r="A314" s="44"/>
      <c r="B314" s="38"/>
      <c r="C314" s="38">
        <v>1</v>
      </c>
      <c r="D314" s="38"/>
      <c r="E314" s="39">
        <v>1</v>
      </c>
      <c r="F314" s="38">
        <v>1</v>
      </c>
      <c r="G314" s="38">
        <v>0</v>
      </c>
      <c r="H314" s="38" t="s">
        <v>2</v>
      </c>
      <c r="I314" s="38" t="s">
        <v>2</v>
      </c>
      <c r="J314" s="38">
        <v>1</v>
      </c>
      <c r="K314" s="38"/>
      <c r="L314" s="40"/>
      <c r="M314" s="38"/>
      <c r="N314" s="38"/>
    </row>
    <row r="315" spans="1:14" x14ac:dyDescent="0.2">
      <c r="A315" s="41"/>
      <c r="B315" s="41">
        <v>1</v>
      </c>
      <c r="C315" s="41"/>
      <c r="D315" s="41"/>
      <c r="E315" s="42">
        <v>0</v>
      </c>
      <c r="F315" s="41">
        <v>3</v>
      </c>
      <c r="G315" s="41">
        <v>0</v>
      </c>
      <c r="H315" s="41" t="s">
        <v>340</v>
      </c>
      <c r="I315" s="41" t="s">
        <v>340</v>
      </c>
      <c r="J315" s="41">
        <v>1</v>
      </c>
      <c r="K315" s="41"/>
      <c r="L315" s="43"/>
      <c r="M315" s="41"/>
      <c r="N315" s="41"/>
    </row>
    <row r="316" spans="1:14" x14ac:dyDescent="0.2">
      <c r="A316" s="38"/>
      <c r="B316" s="38"/>
      <c r="C316" s="38">
        <v>1</v>
      </c>
      <c r="D316" s="38"/>
      <c r="E316" s="39">
        <v>1</v>
      </c>
      <c r="F316" s="38">
        <v>1</v>
      </c>
      <c r="G316" s="38">
        <v>0</v>
      </c>
      <c r="H316" s="38" t="s">
        <v>2</v>
      </c>
      <c r="I316" s="38" t="s">
        <v>2</v>
      </c>
      <c r="J316" s="38">
        <v>1</v>
      </c>
      <c r="K316" s="38"/>
      <c r="L316" s="40"/>
      <c r="M316" s="38"/>
      <c r="N316" s="38"/>
    </row>
    <row r="317" spans="1:14" ht="25.5" x14ac:dyDescent="0.2">
      <c r="A317" s="41"/>
      <c r="B317" s="41">
        <v>1</v>
      </c>
      <c r="C317" s="41"/>
      <c r="D317" s="41"/>
      <c r="E317" s="42">
        <v>0</v>
      </c>
      <c r="F317" s="41">
        <v>5</v>
      </c>
      <c r="G317" s="41">
        <v>1</v>
      </c>
      <c r="H317" s="41" t="s">
        <v>342</v>
      </c>
      <c r="I317" s="41" t="s">
        <v>341</v>
      </c>
      <c r="J317" s="41">
        <v>1</v>
      </c>
      <c r="K317" s="41">
        <v>1</v>
      </c>
      <c r="L317" s="43" t="s">
        <v>1485</v>
      </c>
      <c r="M317" s="41" t="s">
        <v>1481</v>
      </c>
      <c r="N317" s="41" t="s">
        <v>1506</v>
      </c>
    </row>
    <row r="318" spans="1:14" ht="25.5" x14ac:dyDescent="0.2">
      <c r="A318" s="38"/>
      <c r="B318" s="38">
        <v>1</v>
      </c>
      <c r="C318" s="38"/>
      <c r="D318" s="38"/>
      <c r="E318" s="39">
        <v>0</v>
      </c>
      <c r="F318" s="38">
        <v>5</v>
      </c>
      <c r="G318" s="38">
        <v>1</v>
      </c>
      <c r="H318" s="38" t="s">
        <v>344</v>
      </c>
      <c r="I318" s="38" t="s">
        <v>343</v>
      </c>
      <c r="J318" s="38">
        <v>1</v>
      </c>
      <c r="K318" s="38">
        <v>1</v>
      </c>
      <c r="L318" s="40" t="s">
        <v>1485</v>
      </c>
      <c r="M318" s="38" t="s">
        <v>1481</v>
      </c>
      <c r="N318" s="38" t="s">
        <v>1507</v>
      </c>
    </row>
    <row r="319" spans="1:14" x14ac:dyDescent="0.2">
      <c r="A319" s="41"/>
      <c r="B319" s="41"/>
      <c r="C319" s="41">
        <v>1</v>
      </c>
      <c r="D319" s="41"/>
      <c r="E319" s="42">
        <v>0</v>
      </c>
      <c r="F319" s="41">
        <v>2</v>
      </c>
      <c r="G319" s="41">
        <v>0</v>
      </c>
      <c r="H319" s="41" t="s">
        <v>33</v>
      </c>
      <c r="I319" s="41" t="s">
        <v>33</v>
      </c>
      <c r="J319" s="41">
        <v>1</v>
      </c>
      <c r="K319" s="41"/>
      <c r="L319" s="43"/>
      <c r="M319" s="41"/>
      <c r="N319" s="41"/>
    </row>
    <row r="320" spans="1:14" x14ac:dyDescent="0.2">
      <c r="A320" s="38"/>
      <c r="B320" s="38"/>
      <c r="C320" s="38">
        <v>1</v>
      </c>
      <c r="D320" s="38"/>
      <c r="E320" s="39">
        <v>0</v>
      </c>
      <c r="F320" s="38">
        <v>4</v>
      </c>
      <c r="G320" s="38">
        <v>0</v>
      </c>
      <c r="H320" s="38" t="s">
        <v>345</v>
      </c>
      <c r="I320" s="38" t="s">
        <v>345</v>
      </c>
      <c r="J320" s="38">
        <v>1</v>
      </c>
      <c r="K320" s="38"/>
      <c r="L320" s="40"/>
      <c r="M320" s="38"/>
      <c r="N320" s="38"/>
    </row>
    <row r="321" spans="1:14" x14ac:dyDescent="0.2">
      <c r="A321" s="41"/>
      <c r="B321" s="41">
        <v>1</v>
      </c>
      <c r="C321" s="41"/>
      <c r="D321" s="41"/>
      <c r="E321" s="42">
        <v>0</v>
      </c>
      <c r="F321" s="41">
        <v>2</v>
      </c>
      <c r="G321" s="41">
        <v>0</v>
      </c>
      <c r="H321" s="41" t="s">
        <v>156</v>
      </c>
      <c r="I321" s="41" t="s">
        <v>156</v>
      </c>
      <c r="J321" s="41">
        <v>1</v>
      </c>
      <c r="K321" s="41"/>
      <c r="L321" s="43"/>
      <c r="M321" s="41"/>
      <c r="N321" s="41"/>
    </row>
    <row r="322" spans="1:14" x14ac:dyDescent="0.2">
      <c r="A322" s="38"/>
      <c r="B322" s="38"/>
      <c r="C322" s="38">
        <v>1</v>
      </c>
      <c r="D322" s="38"/>
      <c r="E322" s="39">
        <v>0</v>
      </c>
      <c r="F322" s="38">
        <v>4</v>
      </c>
      <c r="G322" s="38">
        <v>0</v>
      </c>
      <c r="H322" s="38" t="s">
        <v>346</v>
      </c>
      <c r="I322" s="38" t="s">
        <v>346</v>
      </c>
      <c r="J322" s="38">
        <v>1</v>
      </c>
      <c r="K322" s="38"/>
      <c r="L322" s="40"/>
      <c r="M322" s="38"/>
      <c r="N322" s="38"/>
    </row>
    <row r="323" spans="1:14" ht="25.5" x14ac:dyDescent="0.2">
      <c r="A323" s="41"/>
      <c r="B323" s="41">
        <v>1</v>
      </c>
      <c r="C323" s="41"/>
      <c r="D323" s="41"/>
      <c r="E323" s="42">
        <v>0</v>
      </c>
      <c r="F323" s="41">
        <v>4</v>
      </c>
      <c r="G323" s="41">
        <v>1</v>
      </c>
      <c r="H323" s="41" t="s">
        <v>348</v>
      </c>
      <c r="I323" s="41" t="s">
        <v>347</v>
      </c>
      <c r="J323" s="41">
        <v>1</v>
      </c>
      <c r="K323" s="41">
        <v>2</v>
      </c>
      <c r="L323" s="43" t="s">
        <v>1485</v>
      </c>
      <c r="M323" s="41" t="s">
        <v>1478</v>
      </c>
      <c r="N323" s="41" t="s">
        <v>1595</v>
      </c>
    </row>
    <row r="324" spans="1:14" x14ac:dyDescent="0.2">
      <c r="A324" s="38"/>
      <c r="B324" s="38">
        <v>1</v>
      </c>
      <c r="C324" s="38"/>
      <c r="D324" s="38"/>
      <c r="E324" s="39">
        <v>0</v>
      </c>
      <c r="F324" s="38">
        <v>2</v>
      </c>
      <c r="G324" s="38">
        <v>0</v>
      </c>
      <c r="H324" s="38" t="s">
        <v>349</v>
      </c>
      <c r="I324" s="38" t="s">
        <v>349</v>
      </c>
      <c r="J324" s="38">
        <v>1</v>
      </c>
      <c r="K324" s="38"/>
      <c r="L324" s="40"/>
      <c r="M324" s="38"/>
      <c r="N324" s="38"/>
    </row>
    <row r="325" spans="1:14" x14ac:dyDescent="0.2">
      <c r="A325" s="41"/>
      <c r="B325" s="41">
        <v>1</v>
      </c>
      <c r="C325" s="41"/>
      <c r="D325" s="41"/>
      <c r="E325" s="42">
        <v>0</v>
      </c>
      <c r="F325" s="41">
        <v>5</v>
      </c>
      <c r="G325" s="41">
        <v>0</v>
      </c>
      <c r="H325" s="41" t="s">
        <v>350</v>
      </c>
      <c r="I325" s="41" t="s">
        <v>350</v>
      </c>
      <c r="J325" s="41">
        <v>1</v>
      </c>
      <c r="K325" s="41"/>
      <c r="L325" s="43"/>
      <c r="M325" s="41"/>
      <c r="N325" s="41"/>
    </row>
    <row r="326" spans="1:14" x14ac:dyDescent="0.2">
      <c r="A326" s="38"/>
      <c r="B326" s="38"/>
      <c r="C326" s="38">
        <v>1</v>
      </c>
      <c r="D326" s="38"/>
      <c r="E326" s="39">
        <v>0</v>
      </c>
      <c r="F326" s="38">
        <v>3</v>
      </c>
      <c r="G326" s="38">
        <v>0</v>
      </c>
      <c r="H326" s="38" t="s">
        <v>351</v>
      </c>
      <c r="I326" s="38" t="s">
        <v>351</v>
      </c>
      <c r="J326" s="38">
        <v>1</v>
      </c>
      <c r="K326" s="38"/>
      <c r="L326" s="40"/>
      <c r="M326" s="38"/>
      <c r="N326" s="38"/>
    </row>
    <row r="327" spans="1:14" x14ac:dyDescent="0.2">
      <c r="A327" s="41"/>
      <c r="B327" s="41">
        <v>1</v>
      </c>
      <c r="C327" s="41"/>
      <c r="D327" s="41"/>
      <c r="E327" s="42">
        <v>0</v>
      </c>
      <c r="F327" s="41">
        <v>5</v>
      </c>
      <c r="G327" s="41">
        <v>0</v>
      </c>
      <c r="H327" s="41" t="s">
        <v>352</v>
      </c>
      <c r="I327" s="41" t="s">
        <v>352</v>
      </c>
      <c r="J327" s="41">
        <v>1</v>
      </c>
      <c r="K327" s="41"/>
      <c r="L327" s="43"/>
      <c r="M327" s="41"/>
      <c r="N327" s="41"/>
    </row>
    <row r="328" spans="1:14" x14ac:dyDescent="0.2">
      <c r="A328" s="38"/>
      <c r="B328" s="38">
        <v>1</v>
      </c>
      <c r="C328" s="38"/>
      <c r="D328" s="38"/>
      <c r="E328" s="39">
        <v>0</v>
      </c>
      <c r="F328" s="38">
        <v>5</v>
      </c>
      <c r="G328" s="38">
        <v>0</v>
      </c>
      <c r="H328" s="38" t="s">
        <v>353</v>
      </c>
      <c r="I328" s="38" t="s">
        <v>353</v>
      </c>
      <c r="J328" s="38">
        <v>1</v>
      </c>
      <c r="K328" s="38"/>
      <c r="L328" s="40"/>
      <c r="M328" s="38"/>
      <c r="N328" s="38"/>
    </row>
    <row r="329" spans="1:14" ht="25.5" x14ac:dyDescent="0.2">
      <c r="A329" s="41"/>
      <c r="B329" s="41"/>
      <c r="C329" s="41">
        <v>1</v>
      </c>
      <c r="D329" s="41"/>
      <c r="E329" s="42">
        <v>1</v>
      </c>
      <c r="F329" s="41">
        <v>2</v>
      </c>
      <c r="G329" s="41">
        <v>1</v>
      </c>
      <c r="H329" s="41" t="s">
        <v>354</v>
      </c>
      <c r="I329" s="41" t="s">
        <v>68</v>
      </c>
      <c r="J329" s="41">
        <v>1</v>
      </c>
      <c r="K329" s="41">
        <v>1</v>
      </c>
      <c r="L329" s="43" t="s">
        <v>1485</v>
      </c>
      <c r="M329" s="41" t="s">
        <v>1478</v>
      </c>
      <c r="N329" s="41" t="s">
        <v>1501</v>
      </c>
    </row>
    <row r="330" spans="1:14" x14ac:dyDescent="0.2">
      <c r="A330" s="44"/>
      <c r="B330" s="38">
        <v>1</v>
      </c>
      <c r="C330" s="38"/>
      <c r="D330" s="38"/>
      <c r="E330" s="39">
        <v>0</v>
      </c>
      <c r="F330" s="38">
        <v>4</v>
      </c>
      <c r="G330" s="38">
        <v>0</v>
      </c>
      <c r="H330" s="38" t="s">
        <v>356</v>
      </c>
      <c r="I330" s="38" t="s">
        <v>356</v>
      </c>
      <c r="J330" s="38">
        <v>1</v>
      </c>
      <c r="K330" s="38"/>
      <c r="L330" s="40"/>
      <c r="M330" s="38"/>
      <c r="N330" s="38"/>
    </row>
    <row r="331" spans="1:14" ht="25.5" x14ac:dyDescent="0.2">
      <c r="A331" s="45"/>
      <c r="B331" s="41">
        <v>1</v>
      </c>
      <c r="C331" s="41"/>
      <c r="D331" s="41"/>
      <c r="E331" s="42">
        <v>0</v>
      </c>
      <c r="F331" s="41">
        <v>5</v>
      </c>
      <c r="G331" s="41">
        <v>1</v>
      </c>
      <c r="H331" s="41" t="s">
        <v>358</v>
      </c>
      <c r="I331" s="41" t="s">
        <v>357</v>
      </c>
      <c r="J331" s="41">
        <v>1</v>
      </c>
      <c r="K331" s="41">
        <v>1</v>
      </c>
      <c r="L331" s="43" t="s">
        <v>1485</v>
      </c>
      <c r="M331" s="41" t="s">
        <v>1478</v>
      </c>
      <c r="N331" s="41" t="s">
        <v>1719</v>
      </c>
    </row>
    <row r="332" spans="1:14" x14ac:dyDescent="0.2">
      <c r="A332" s="38"/>
      <c r="B332" s="38">
        <v>1</v>
      </c>
      <c r="C332" s="38"/>
      <c r="D332" s="38"/>
      <c r="E332" s="39">
        <v>1</v>
      </c>
      <c r="F332" s="38">
        <v>2</v>
      </c>
      <c r="G332" s="38">
        <v>0</v>
      </c>
      <c r="H332" s="38" t="s">
        <v>282</v>
      </c>
      <c r="I332" s="38" t="s">
        <v>282</v>
      </c>
      <c r="J332" s="38">
        <v>1</v>
      </c>
      <c r="K332" s="38"/>
      <c r="L332" s="40"/>
      <c r="M332" s="38"/>
      <c r="N332" s="38"/>
    </row>
    <row r="333" spans="1:14" x14ac:dyDescent="0.2">
      <c r="A333" s="41"/>
      <c r="B333" s="41">
        <v>1</v>
      </c>
      <c r="C333" s="41"/>
      <c r="D333" s="41"/>
      <c r="E333" s="42">
        <v>0</v>
      </c>
      <c r="F333" s="41">
        <v>4</v>
      </c>
      <c r="G333" s="41">
        <v>0</v>
      </c>
      <c r="H333" s="41" t="s">
        <v>187</v>
      </c>
      <c r="I333" s="41" t="s">
        <v>187</v>
      </c>
      <c r="J333" s="41">
        <v>1</v>
      </c>
      <c r="K333" s="41"/>
      <c r="L333" s="43"/>
      <c r="M333" s="41"/>
      <c r="N333" s="41"/>
    </row>
    <row r="334" spans="1:14" x14ac:dyDescent="0.2">
      <c r="A334" s="38"/>
      <c r="B334" s="38"/>
      <c r="C334" s="38">
        <v>1</v>
      </c>
      <c r="D334" s="38"/>
      <c r="E334" s="39">
        <v>1</v>
      </c>
      <c r="F334" s="38">
        <v>1</v>
      </c>
      <c r="G334" s="38">
        <v>0</v>
      </c>
      <c r="H334" s="38" t="s">
        <v>2</v>
      </c>
      <c r="I334" s="38" t="s">
        <v>2</v>
      </c>
      <c r="J334" s="38">
        <v>1</v>
      </c>
      <c r="K334" s="38"/>
      <c r="L334" s="40"/>
      <c r="M334" s="38"/>
      <c r="N334" s="38"/>
    </row>
    <row r="335" spans="1:14" x14ac:dyDescent="0.2">
      <c r="A335" s="41"/>
      <c r="B335" s="41"/>
      <c r="C335" s="41">
        <v>1</v>
      </c>
      <c r="D335" s="41"/>
      <c r="E335" s="42">
        <v>0</v>
      </c>
      <c r="F335" s="41">
        <v>3</v>
      </c>
      <c r="G335" s="41">
        <v>0</v>
      </c>
      <c r="H335" s="41" t="s">
        <v>359</v>
      </c>
      <c r="I335" s="41" t="s">
        <v>359</v>
      </c>
      <c r="J335" s="41">
        <v>1</v>
      </c>
      <c r="K335" s="41"/>
      <c r="L335" s="43"/>
      <c r="M335" s="41"/>
      <c r="N335" s="41"/>
    </row>
    <row r="336" spans="1:14" x14ac:dyDescent="0.2">
      <c r="A336" s="38"/>
      <c r="B336" s="38"/>
      <c r="C336" s="38">
        <v>1</v>
      </c>
      <c r="D336" s="38"/>
      <c r="E336" s="39">
        <v>0</v>
      </c>
      <c r="F336" s="38">
        <v>4</v>
      </c>
      <c r="G336" s="38">
        <v>0</v>
      </c>
      <c r="H336" s="38" t="s">
        <v>360</v>
      </c>
      <c r="I336" s="38" t="s">
        <v>360</v>
      </c>
      <c r="J336" s="38">
        <v>1</v>
      </c>
      <c r="K336" s="38"/>
      <c r="L336" s="40"/>
      <c r="M336" s="38"/>
      <c r="N336" s="38"/>
    </row>
    <row r="337" spans="1:14" x14ac:dyDescent="0.2">
      <c r="A337" s="41"/>
      <c r="B337" s="41"/>
      <c r="C337" s="41">
        <v>1</v>
      </c>
      <c r="D337" s="41"/>
      <c r="E337" s="42">
        <v>1</v>
      </c>
      <c r="F337" s="41">
        <v>1</v>
      </c>
      <c r="G337" s="41">
        <v>0</v>
      </c>
      <c r="H337" s="41" t="s">
        <v>2</v>
      </c>
      <c r="I337" s="41" t="s">
        <v>2</v>
      </c>
      <c r="J337" s="41">
        <v>1</v>
      </c>
      <c r="K337" s="41"/>
      <c r="L337" s="43"/>
      <c r="M337" s="41"/>
      <c r="N337" s="41"/>
    </row>
    <row r="338" spans="1:14" x14ac:dyDescent="0.2">
      <c r="A338" s="38"/>
      <c r="B338" s="38">
        <v>1</v>
      </c>
      <c r="C338" s="38"/>
      <c r="D338" s="38"/>
      <c r="E338" s="39">
        <v>0</v>
      </c>
      <c r="F338" s="38">
        <v>3</v>
      </c>
      <c r="G338" s="38">
        <v>0</v>
      </c>
      <c r="H338" s="38" t="s">
        <v>340</v>
      </c>
      <c r="I338" s="38" t="s">
        <v>340</v>
      </c>
      <c r="J338" s="38">
        <v>1</v>
      </c>
      <c r="K338" s="38"/>
      <c r="L338" s="40"/>
      <c r="M338" s="38"/>
      <c r="N338" s="38"/>
    </row>
    <row r="339" spans="1:14" x14ac:dyDescent="0.2">
      <c r="A339" s="45"/>
      <c r="B339" s="41">
        <v>1</v>
      </c>
      <c r="C339" s="41"/>
      <c r="D339" s="41"/>
      <c r="E339" s="42">
        <v>0</v>
      </c>
      <c r="F339" s="41">
        <v>2</v>
      </c>
      <c r="G339" s="41">
        <v>0</v>
      </c>
      <c r="H339" s="41" t="s">
        <v>363</v>
      </c>
      <c r="I339" s="41" t="s">
        <v>363</v>
      </c>
      <c r="J339" s="41">
        <v>1</v>
      </c>
      <c r="K339" s="41"/>
      <c r="L339" s="43"/>
      <c r="M339" s="41"/>
      <c r="N339" s="41"/>
    </row>
    <row r="340" spans="1:14" ht="25.5" x14ac:dyDescent="0.2">
      <c r="A340" s="44"/>
      <c r="B340" s="38">
        <v>1</v>
      </c>
      <c r="C340" s="38"/>
      <c r="D340" s="38"/>
      <c r="E340" s="39">
        <v>0</v>
      </c>
      <c r="F340" s="38">
        <v>5</v>
      </c>
      <c r="G340" s="38">
        <v>1</v>
      </c>
      <c r="H340" s="38" t="s">
        <v>365</v>
      </c>
      <c r="I340" s="38" t="s">
        <v>364</v>
      </c>
      <c r="J340" s="38">
        <v>1</v>
      </c>
      <c r="K340" s="38">
        <v>2</v>
      </c>
      <c r="L340" s="40" t="s">
        <v>1485</v>
      </c>
      <c r="M340" s="38" t="s">
        <v>1481</v>
      </c>
      <c r="N340" s="38" t="s">
        <v>1509</v>
      </c>
    </row>
    <row r="341" spans="1:14" x14ac:dyDescent="0.2">
      <c r="A341" s="41"/>
      <c r="B341" s="41"/>
      <c r="C341" s="41">
        <v>1</v>
      </c>
      <c r="D341" s="41"/>
      <c r="E341" s="42">
        <v>0</v>
      </c>
      <c r="F341" s="41">
        <v>2</v>
      </c>
      <c r="G341" s="41">
        <v>0</v>
      </c>
      <c r="H341" s="41" t="s">
        <v>33</v>
      </c>
      <c r="I341" s="41" t="s">
        <v>33</v>
      </c>
      <c r="J341" s="41">
        <v>1</v>
      </c>
      <c r="K341" s="41"/>
      <c r="L341" s="43"/>
      <c r="M341" s="41"/>
      <c r="N341" s="41"/>
    </row>
    <row r="342" spans="1:14" x14ac:dyDescent="0.2">
      <c r="A342" s="38"/>
      <c r="B342" s="38">
        <v>1</v>
      </c>
      <c r="C342" s="38"/>
      <c r="D342" s="38"/>
      <c r="E342" s="39">
        <v>0</v>
      </c>
      <c r="F342" s="38">
        <v>3</v>
      </c>
      <c r="G342" s="38">
        <v>0</v>
      </c>
      <c r="H342" s="38" t="s">
        <v>366</v>
      </c>
      <c r="I342" s="38" t="s">
        <v>366</v>
      </c>
      <c r="J342" s="38">
        <v>1</v>
      </c>
      <c r="K342" s="38"/>
      <c r="L342" s="40"/>
      <c r="M342" s="38"/>
      <c r="N342" s="38"/>
    </row>
    <row r="343" spans="1:14" x14ac:dyDescent="0.2">
      <c r="A343" s="41"/>
      <c r="B343" s="41">
        <v>1</v>
      </c>
      <c r="C343" s="41"/>
      <c r="D343" s="41"/>
      <c r="E343" s="42">
        <v>0</v>
      </c>
      <c r="F343" s="41">
        <v>3</v>
      </c>
      <c r="G343" s="41">
        <v>0</v>
      </c>
      <c r="H343" s="41" t="s">
        <v>231</v>
      </c>
      <c r="I343" s="41" t="s">
        <v>231</v>
      </c>
      <c r="J343" s="41">
        <v>1</v>
      </c>
      <c r="K343" s="41"/>
      <c r="L343" s="43"/>
      <c r="M343" s="41"/>
      <c r="N343" s="41"/>
    </row>
    <row r="344" spans="1:14" x14ac:dyDescent="0.2">
      <c r="A344" s="38"/>
      <c r="B344" s="38"/>
      <c r="C344" s="38">
        <v>1</v>
      </c>
      <c r="D344" s="38"/>
      <c r="E344" s="39">
        <v>0</v>
      </c>
      <c r="F344" s="38">
        <v>2</v>
      </c>
      <c r="G344" s="38">
        <v>0</v>
      </c>
      <c r="H344" s="38" t="s">
        <v>367</v>
      </c>
      <c r="I344" s="38" t="s">
        <v>367</v>
      </c>
      <c r="J344" s="38">
        <v>1</v>
      </c>
      <c r="K344" s="38"/>
      <c r="L344" s="40"/>
      <c r="M344" s="38"/>
      <c r="N344" s="38"/>
    </row>
    <row r="345" spans="1:14" x14ac:dyDescent="0.2">
      <c r="A345" s="41"/>
      <c r="B345" s="41">
        <v>1</v>
      </c>
      <c r="C345" s="41"/>
      <c r="D345" s="41"/>
      <c r="E345" s="42">
        <v>0</v>
      </c>
      <c r="F345" s="41">
        <v>4</v>
      </c>
      <c r="G345" s="41">
        <v>0</v>
      </c>
      <c r="H345" s="41" t="s">
        <v>368</v>
      </c>
      <c r="I345" s="41" t="s">
        <v>368</v>
      </c>
      <c r="J345" s="41">
        <v>1</v>
      </c>
      <c r="K345" s="41"/>
      <c r="L345" s="43"/>
      <c r="M345" s="41"/>
      <c r="N345" s="41"/>
    </row>
    <row r="346" spans="1:14" x14ac:dyDescent="0.2">
      <c r="A346" s="38"/>
      <c r="B346" s="38">
        <v>1</v>
      </c>
      <c r="C346" s="38"/>
      <c r="D346" s="38"/>
      <c r="E346" s="39">
        <v>0</v>
      </c>
      <c r="F346" s="38">
        <v>3</v>
      </c>
      <c r="G346" s="38">
        <v>0</v>
      </c>
      <c r="H346" s="38" t="s">
        <v>235</v>
      </c>
      <c r="I346" s="38" t="s">
        <v>235</v>
      </c>
      <c r="J346" s="38">
        <v>1</v>
      </c>
      <c r="K346" s="38"/>
      <c r="L346" s="40"/>
      <c r="M346" s="38"/>
      <c r="N346" s="38"/>
    </row>
    <row r="347" spans="1:14" x14ac:dyDescent="0.2">
      <c r="A347" s="41"/>
      <c r="B347" s="41">
        <v>1</v>
      </c>
      <c r="C347" s="41"/>
      <c r="D347" s="41"/>
      <c r="E347" s="42">
        <v>0</v>
      </c>
      <c r="F347" s="41">
        <v>3</v>
      </c>
      <c r="G347" s="41">
        <v>0</v>
      </c>
      <c r="H347" s="41" t="s">
        <v>369</v>
      </c>
      <c r="I347" s="41" t="s">
        <v>369</v>
      </c>
      <c r="J347" s="41">
        <v>1</v>
      </c>
      <c r="K347" s="41"/>
      <c r="L347" s="43"/>
      <c r="M347" s="41"/>
      <c r="N347" s="41"/>
    </row>
    <row r="348" spans="1:14" x14ac:dyDescent="0.2">
      <c r="A348" s="38"/>
      <c r="B348" s="38"/>
      <c r="C348" s="38">
        <v>1</v>
      </c>
      <c r="D348" s="38"/>
      <c r="E348" s="39">
        <v>1</v>
      </c>
      <c r="F348" s="38">
        <v>1</v>
      </c>
      <c r="G348" s="38">
        <v>0</v>
      </c>
      <c r="H348" s="38" t="s">
        <v>2</v>
      </c>
      <c r="I348" s="38" t="s">
        <v>2</v>
      </c>
      <c r="J348" s="38">
        <v>1</v>
      </c>
      <c r="K348" s="38"/>
      <c r="L348" s="40"/>
      <c r="M348" s="38"/>
      <c r="N348" s="38"/>
    </row>
    <row r="349" spans="1:14" ht="25.5" x14ac:dyDescent="0.2">
      <c r="A349" s="41"/>
      <c r="B349" s="41">
        <v>1</v>
      </c>
      <c r="C349" s="41"/>
      <c r="D349" s="41"/>
      <c r="E349" s="42">
        <v>0</v>
      </c>
      <c r="F349" s="41">
        <v>6</v>
      </c>
      <c r="G349" s="41">
        <v>1</v>
      </c>
      <c r="H349" s="41" t="s">
        <v>370</v>
      </c>
      <c r="I349" s="41" t="s">
        <v>1326</v>
      </c>
      <c r="J349" s="41">
        <v>2</v>
      </c>
      <c r="K349" s="41">
        <v>1</v>
      </c>
      <c r="L349" s="43" t="s">
        <v>1485</v>
      </c>
      <c r="M349" s="41" t="s">
        <v>1480</v>
      </c>
      <c r="N349" s="41" t="s">
        <v>1597</v>
      </c>
    </row>
    <row r="350" spans="1:14" x14ac:dyDescent="0.2">
      <c r="A350" s="38"/>
      <c r="B350" s="38"/>
      <c r="C350" s="38">
        <v>1</v>
      </c>
      <c r="D350" s="38"/>
      <c r="E350" s="39">
        <v>0</v>
      </c>
      <c r="F350" s="38">
        <v>2</v>
      </c>
      <c r="G350" s="38">
        <v>0</v>
      </c>
      <c r="H350" s="38" t="s">
        <v>371</v>
      </c>
      <c r="I350" s="38" t="s">
        <v>371</v>
      </c>
      <c r="J350" s="38">
        <v>1</v>
      </c>
      <c r="K350" s="38"/>
      <c r="L350" s="40"/>
      <c r="M350" s="38"/>
      <c r="N350" s="38"/>
    </row>
    <row r="351" spans="1:14" x14ac:dyDescent="0.2">
      <c r="A351" s="41"/>
      <c r="B351" s="41"/>
      <c r="C351" s="41">
        <v>1</v>
      </c>
      <c r="D351" s="41"/>
      <c r="E351" s="42">
        <v>0</v>
      </c>
      <c r="F351" s="41">
        <v>3</v>
      </c>
      <c r="G351" s="41">
        <v>0</v>
      </c>
      <c r="H351" s="41" t="s">
        <v>372</v>
      </c>
      <c r="I351" s="41" t="s">
        <v>372</v>
      </c>
      <c r="J351" s="41">
        <v>1</v>
      </c>
      <c r="K351" s="41"/>
      <c r="L351" s="43"/>
      <c r="M351" s="41"/>
      <c r="N351" s="41"/>
    </row>
    <row r="352" spans="1:14" x14ac:dyDescent="0.2">
      <c r="A352" s="38"/>
      <c r="B352" s="38">
        <v>1</v>
      </c>
      <c r="C352" s="38"/>
      <c r="D352" s="38"/>
      <c r="E352" s="39">
        <v>0</v>
      </c>
      <c r="F352" s="38">
        <v>5</v>
      </c>
      <c r="G352" s="38">
        <v>0</v>
      </c>
      <c r="H352" s="38" t="s">
        <v>373</v>
      </c>
      <c r="I352" s="38" t="s">
        <v>373</v>
      </c>
      <c r="J352" s="38">
        <v>1</v>
      </c>
      <c r="K352" s="38"/>
      <c r="L352" s="40"/>
      <c r="M352" s="38"/>
      <c r="N352" s="38"/>
    </row>
    <row r="353" spans="1:14" ht="25.5" x14ac:dyDescent="0.2">
      <c r="A353" s="41"/>
      <c r="B353" s="41">
        <v>1</v>
      </c>
      <c r="C353" s="41"/>
      <c r="D353" s="41"/>
      <c r="E353" s="42">
        <v>0</v>
      </c>
      <c r="F353" s="41">
        <v>6</v>
      </c>
      <c r="G353" s="41">
        <v>1</v>
      </c>
      <c r="H353" s="41" t="s">
        <v>1325</v>
      </c>
      <c r="I353" s="41" t="s">
        <v>374</v>
      </c>
      <c r="J353" s="41">
        <v>1</v>
      </c>
      <c r="K353" s="41">
        <v>1</v>
      </c>
      <c r="L353" s="43" t="s">
        <v>1485</v>
      </c>
      <c r="M353" s="41" t="s">
        <v>1481</v>
      </c>
      <c r="N353" s="41" t="s">
        <v>1513</v>
      </c>
    </row>
    <row r="354" spans="1:14" x14ac:dyDescent="0.2">
      <c r="A354" s="38"/>
      <c r="B354" s="38">
        <v>1</v>
      </c>
      <c r="C354" s="38"/>
      <c r="D354" s="38"/>
      <c r="E354" s="39">
        <v>0</v>
      </c>
      <c r="F354" s="38">
        <v>5</v>
      </c>
      <c r="G354" s="38">
        <v>0</v>
      </c>
      <c r="H354" s="38" t="s">
        <v>375</v>
      </c>
      <c r="I354" s="38" t="s">
        <v>375</v>
      </c>
      <c r="J354" s="38">
        <v>1</v>
      </c>
      <c r="K354" s="38"/>
      <c r="L354" s="40"/>
      <c r="M354" s="38"/>
      <c r="N354" s="38"/>
    </row>
    <row r="355" spans="1:14" x14ac:dyDescent="0.2">
      <c r="A355" s="41"/>
      <c r="B355" s="41">
        <v>1</v>
      </c>
      <c r="C355" s="41"/>
      <c r="D355" s="41"/>
      <c r="E355" s="42">
        <v>0</v>
      </c>
      <c r="F355" s="41">
        <v>3</v>
      </c>
      <c r="G355" s="41">
        <v>0</v>
      </c>
      <c r="H355" s="41" t="s">
        <v>231</v>
      </c>
      <c r="I355" s="41" t="s">
        <v>231</v>
      </c>
      <c r="J355" s="41">
        <v>1</v>
      </c>
      <c r="K355" s="41"/>
      <c r="L355" s="43"/>
      <c r="M355" s="41"/>
      <c r="N355" s="41"/>
    </row>
    <row r="356" spans="1:14" x14ac:dyDescent="0.2">
      <c r="A356" s="38"/>
      <c r="B356" s="38">
        <v>1</v>
      </c>
      <c r="C356" s="38"/>
      <c r="D356" s="38"/>
      <c r="E356" s="39">
        <v>0</v>
      </c>
      <c r="F356" s="38">
        <v>5</v>
      </c>
      <c r="G356" s="38">
        <v>0</v>
      </c>
      <c r="H356" s="38" t="s">
        <v>376</v>
      </c>
      <c r="I356" s="38" t="s">
        <v>376</v>
      </c>
      <c r="J356" s="38">
        <v>1</v>
      </c>
      <c r="K356" s="38"/>
      <c r="L356" s="40"/>
      <c r="M356" s="38"/>
      <c r="N356" s="38"/>
    </row>
    <row r="357" spans="1:14" x14ac:dyDescent="0.2">
      <c r="A357" s="41"/>
      <c r="B357" s="41">
        <v>1</v>
      </c>
      <c r="C357" s="41"/>
      <c r="D357" s="41"/>
      <c r="E357" s="42">
        <v>0</v>
      </c>
      <c r="F357" s="41">
        <v>3</v>
      </c>
      <c r="G357" s="41">
        <v>0</v>
      </c>
      <c r="H357" s="41" t="s">
        <v>99</v>
      </c>
      <c r="I357" s="41" t="s">
        <v>99</v>
      </c>
      <c r="J357" s="41">
        <v>1</v>
      </c>
      <c r="K357" s="41"/>
      <c r="L357" s="43"/>
      <c r="M357" s="41"/>
      <c r="N357" s="41"/>
    </row>
    <row r="358" spans="1:14" x14ac:dyDescent="0.2">
      <c r="A358" s="44"/>
      <c r="B358" s="38"/>
      <c r="C358" s="38">
        <v>1</v>
      </c>
      <c r="D358" s="38"/>
      <c r="E358" s="39">
        <v>0</v>
      </c>
      <c r="F358" s="38">
        <v>2</v>
      </c>
      <c r="G358" s="38">
        <v>0</v>
      </c>
      <c r="H358" s="38" t="s">
        <v>33</v>
      </c>
      <c r="I358" s="38" t="s">
        <v>33</v>
      </c>
      <c r="J358" s="38">
        <v>1</v>
      </c>
      <c r="K358" s="38"/>
      <c r="L358" s="40"/>
      <c r="M358" s="38"/>
      <c r="N358" s="38"/>
    </row>
    <row r="359" spans="1:14" x14ac:dyDescent="0.2">
      <c r="A359" s="45"/>
      <c r="B359" s="41"/>
      <c r="C359" s="41">
        <v>1</v>
      </c>
      <c r="D359" s="41"/>
      <c r="E359" s="42">
        <v>1</v>
      </c>
      <c r="F359" s="41">
        <v>2</v>
      </c>
      <c r="G359" s="41">
        <v>0</v>
      </c>
      <c r="H359" s="41" t="s">
        <v>68</v>
      </c>
      <c r="I359" s="41" t="s">
        <v>68</v>
      </c>
      <c r="J359" s="41">
        <v>1</v>
      </c>
      <c r="K359" s="41"/>
      <c r="L359" s="43"/>
      <c r="M359" s="41"/>
      <c r="N359" s="41"/>
    </row>
    <row r="360" spans="1:14" x14ac:dyDescent="0.2">
      <c r="A360" s="44"/>
      <c r="B360" s="38"/>
      <c r="C360" s="38">
        <v>1</v>
      </c>
      <c r="D360" s="38"/>
      <c r="E360" s="39">
        <v>0</v>
      </c>
      <c r="F360" s="38">
        <v>4</v>
      </c>
      <c r="G360" s="38">
        <v>0</v>
      </c>
      <c r="H360" s="38" t="s">
        <v>380</v>
      </c>
      <c r="I360" s="38" t="s">
        <v>380</v>
      </c>
      <c r="J360" s="38">
        <v>1</v>
      </c>
      <c r="K360" s="38"/>
      <c r="L360" s="40"/>
      <c r="M360" s="38"/>
      <c r="N360" s="38"/>
    </row>
    <row r="361" spans="1:14" x14ac:dyDescent="0.2">
      <c r="A361" s="41"/>
      <c r="B361" s="41"/>
      <c r="C361" s="41">
        <v>1</v>
      </c>
      <c r="D361" s="41"/>
      <c r="E361" s="42">
        <v>1</v>
      </c>
      <c r="F361" s="41">
        <v>1</v>
      </c>
      <c r="G361" s="41">
        <v>0</v>
      </c>
      <c r="H361" s="41" t="s">
        <v>2</v>
      </c>
      <c r="I361" s="41" t="s">
        <v>2</v>
      </c>
      <c r="J361" s="41">
        <v>1</v>
      </c>
      <c r="K361" s="41"/>
      <c r="L361" s="43"/>
      <c r="M361" s="41"/>
      <c r="N361" s="41"/>
    </row>
    <row r="362" spans="1:14" x14ac:dyDescent="0.2">
      <c r="A362" s="38"/>
      <c r="B362" s="38">
        <v>1</v>
      </c>
      <c r="C362" s="38"/>
      <c r="D362" s="38"/>
      <c r="E362" s="39">
        <v>0</v>
      </c>
      <c r="F362" s="38">
        <v>7</v>
      </c>
      <c r="G362" s="38">
        <v>0</v>
      </c>
      <c r="H362" s="38" t="s">
        <v>381</v>
      </c>
      <c r="I362" s="38" t="s">
        <v>381</v>
      </c>
      <c r="J362" s="38">
        <v>1</v>
      </c>
      <c r="K362" s="38"/>
      <c r="L362" s="40"/>
      <c r="M362" s="38"/>
      <c r="N362" s="38"/>
    </row>
    <row r="363" spans="1:14" x14ac:dyDescent="0.2">
      <c r="A363" s="41"/>
      <c r="B363" s="41"/>
      <c r="C363" s="41">
        <v>1</v>
      </c>
      <c r="D363" s="41"/>
      <c r="E363" s="42">
        <v>1</v>
      </c>
      <c r="F363" s="41">
        <v>1</v>
      </c>
      <c r="G363" s="41">
        <v>0</v>
      </c>
      <c r="H363" s="41" t="s">
        <v>2</v>
      </c>
      <c r="I363" s="41" t="s">
        <v>2</v>
      </c>
      <c r="J363" s="41">
        <v>1</v>
      </c>
      <c r="K363" s="41"/>
      <c r="L363" s="43"/>
      <c r="M363" s="41"/>
      <c r="N363" s="41"/>
    </row>
    <row r="364" spans="1:14" ht="25.5" x14ac:dyDescent="0.2">
      <c r="A364" s="38"/>
      <c r="B364" s="38">
        <v>1</v>
      </c>
      <c r="C364" s="38"/>
      <c r="D364" s="38"/>
      <c r="E364" s="39">
        <v>0</v>
      </c>
      <c r="F364" s="38">
        <v>6</v>
      </c>
      <c r="G364" s="38">
        <v>1</v>
      </c>
      <c r="H364" s="38" t="s">
        <v>383</v>
      </c>
      <c r="I364" s="38" t="s">
        <v>382</v>
      </c>
      <c r="J364" s="38">
        <v>1</v>
      </c>
      <c r="K364" s="38">
        <v>1</v>
      </c>
      <c r="L364" s="40" t="s">
        <v>1485</v>
      </c>
      <c r="M364" s="38" t="s">
        <v>1481</v>
      </c>
      <c r="N364" s="38" t="s">
        <v>1489</v>
      </c>
    </row>
    <row r="365" spans="1:14" x14ac:dyDescent="0.2">
      <c r="A365" s="41"/>
      <c r="B365" s="41">
        <v>1</v>
      </c>
      <c r="C365" s="41"/>
      <c r="D365" s="41"/>
      <c r="E365" s="42">
        <v>0</v>
      </c>
      <c r="F365" s="41">
        <v>4</v>
      </c>
      <c r="G365" s="41">
        <v>0</v>
      </c>
      <c r="H365" s="41" t="s">
        <v>384</v>
      </c>
      <c r="I365" s="41" t="s">
        <v>384</v>
      </c>
      <c r="J365" s="41">
        <v>1</v>
      </c>
      <c r="K365" s="41"/>
      <c r="L365" s="43"/>
      <c r="M365" s="41"/>
      <c r="N365" s="41"/>
    </row>
    <row r="366" spans="1:14" x14ac:dyDescent="0.2">
      <c r="A366" s="38"/>
      <c r="B366" s="38">
        <v>1</v>
      </c>
      <c r="C366" s="38"/>
      <c r="D366" s="38"/>
      <c r="E366" s="39">
        <v>0</v>
      </c>
      <c r="F366" s="38">
        <v>2</v>
      </c>
      <c r="G366" s="38">
        <v>0</v>
      </c>
      <c r="H366" s="38" t="s">
        <v>282</v>
      </c>
      <c r="I366" s="38" t="s">
        <v>282</v>
      </c>
      <c r="J366" s="38">
        <v>1</v>
      </c>
      <c r="K366" s="38"/>
      <c r="L366" s="40"/>
      <c r="M366" s="38"/>
      <c r="N366" s="38"/>
    </row>
    <row r="367" spans="1:14" x14ac:dyDescent="0.2">
      <c r="A367" s="41"/>
      <c r="B367" s="41"/>
      <c r="C367" s="41">
        <v>1</v>
      </c>
      <c r="D367" s="41"/>
      <c r="E367" s="42">
        <v>1</v>
      </c>
      <c r="F367" s="41">
        <v>1</v>
      </c>
      <c r="G367" s="41">
        <v>0</v>
      </c>
      <c r="H367" s="41" t="s">
        <v>2</v>
      </c>
      <c r="I367" s="41" t="s">
        <v>2</v>
      </c>
      <c r="J367" s="41">
        <v>1</v>
      </c>
      <c r="K367" s="41"/>
      <c r="L367" s="43"/>
      <c r="M367" s="41"/>
      <c r="N367" s="41"/>
    </row>
    <row r="368" spans="1:14" x14ac:dyDescent="0.2">
      <c r="A368" s="38"/>
      <c r="B368" s="38">
        <v>1</v>
      </c>
      <c r="C368" s="38"/>
      <c r="D368" s="38"/>
      <c r="E368" s="39">
        <v>0</v>
      </c>
      <c r="F368" s="38">
        <v>4</v>
      </c>
      <c r="G368" s="38">
        <v>0</v>
      </c>
      <c r="H368" s="38" t="s">
        <v>114</v>
      </c>
      <c r="I368" s="38" t="s">
        <v>114</v>
      </c>
      <c r="J368" s="38">
        <v>1</v>
      </c>
      <c r="K368" s="38"/>
      <c r="L368" s="40"/>
      <c r="M368" s="38"/>
      <c r="N368" s="38"/>
    </row>
    <row r="369" spans="1:14" x14ac:dyDescent="0.2">
      <c r="A369" s="41">
        <v>1</v>
      </c>
      <c r="B369" s="41"/>
      <c r="C369" s="41"/>
      <c r="D369" s="41"/>
      <c r="E369" s="42">
        <v>0</v>
      </c>
      <c r="F369" s="41">
        <v>4</v>
      </c>
      <c r="G369" s="41">
        <v>0</v>
      </c>
      <c r="H369" s="41" t="s">
        <v>115</v>
      </c>
      <c r="I369" s="41" t="s">
        <v>115</v>
      </c>
      <c r="J369" s="41">
        <v>1</v>
      </c>
      <c r="K369" s="41"/>
      <c r="L369" s="43"/>
      <c r="M369" s="41"/>
      <c r="N369" s="41"/>
    </row>
    <row r="370" spans="1:14" x14ac:dyDescent="0.2">
      <c r="A370" s="38"/>
      <c r="B370" s="38"/>
      <c r="C370" s="38"/>
      <c r="D370" s="38">
        <v>1</v>
      </c>
      <c r="E370" s="39">
        <v>0</v>
      </c>
      <c r="F370" s="38">
        <v>5</v>
      </c>
      <c r="G370" s="38">
        <v>1</v>
      </c>
      <c r="H370" s="38" t="s">
        <v>387</v>
      </c>
      <c r="I370" s="38" t="s">
        <v>386</v>
      </c>
      <c r="J370" s="38">
        <v>1</v>
      </c>
      <c r="K370" s="38">
        <v>3</v>
      </c>
      <c r="L370" s="40" t="s">
        <v>1562</v>
      </c>
      <c r="M370" s="38" t="s">
        <v>1700</v>
      </c>
      <c r="N370" s="38" t="s">
        <v>1517</v>
      </c>
    </row>
    <row r="371" spans="1:14" x14ac:dyDescent="0.2">
      <c r="A371" s="41">
        <v>1</v>
      </c>
      <c r="B371" s="41"/>
      <c r="C371" s="41"/>
      <c r="D371" s="41"/>
      <c r="E371" s="42">
        <v>0</v>
      </c>
      <c r="F371" s="41">
        <v>6</v>
      </c>
      <c r="G371" s="41">
        <v>0</v>
      </c>
      <c r="H371" s="41" t="s">
        <v>388</v>
      </c>
      <c r="I371" s="41" t="s">
        <v>388</v>
      </c>
      <c r="J371" s="41">
        <v>1</v>
      </c>
      <c r="K371" s="41"/>
      <c r="L371" s="43"/>
      <c r="M371" s="41"/>
      <c r="N371" s="41"/>
    </row>
    <row r="372" spans="1:14" x14ac:dyDescent="0.2">
      <c r="A372" s="38"/>
      <c r="B372" s="38"/>
      <c r="C372" s="38">
        <v>1</v>
      </c>
      <c r="D372" s="38"/>
      <c r="E372" s="39">
        <v>0</v>
      </c>
      <c r="F372" s="38">
        <v>3</v>
      </c>
      <c r="G372" s="38">
        <v>0</v>
      </c>
      <c r="H372" s="38" t="s">
        <v>389</v>
      </c>
      <c r="I372" s="38" t="s">
        <v>389</v>
      </c>
      <c r="J372" s="38">
        <v>1</v>
      </c>
      <c r="K372" s="38"/>
      <c r="L372" s="40"/>
      <c r="M372" s="38"/>
      <c r="N372" s="38"/>
    </row>
    <row r="373" spans="1:14" x14ac:dyDescent="0.2">
      <c r="A373" s="41">
        <v>1</v>
      </c>
      <c r="B373" s="41"/>
      <c r="C373" s="41"/>
      <c r="D373" s="41"/>
      <c r="E373" s="42">
        <v>0</v>
      </c>
      <c r="F373" s="41">
        <v>3</v>
      </c>
      <c r="G373" s="41">
        <v>0</v>
      </c>
      <c r="H373" s="41" t="s">
        <v>390</v>
      </c>
      <c r="I373" s="41" t="s">
        <v>390</v>
      </c>
      <c r="J373" s="41">
        <v>1</v>
      </c>
      <c r="K373" s="41"/>
      <c r="L373" s="43"/>
      <c r="M373" s="41"/>
      <c r="N373" s="41"/>
    </row>
    <row r="374" spans="1:14" x14ac:dyDescent="0.2">
      <c r="A374" s="38">
        <v>1</v>
      </c>
      <c r="B374" s="38"/>
      <c r="C374" s="38"/>
      <c r="D374" s="38"/>
      <c r="E374" s="39">
        <v>0</v>
      </c>
      <c r="F374" s="38">
        <v>5</v>
      </c>
      <c r="G374" s="38">
        <v>0</v>
      </c>
      <c r="H374" s="38" t="s">
        <v>391</v>
      </c>
      <c r="I374" s="38" t="s">
        <v>391</v>
      </c>
      <c r="J374" s="38">
        <v>1</v>
      </c>
      <c r="K374" s="38"/>
      <c r="L374" s="40"/>
      <c r="M374" s="38"/>
      <c r="N374" s="38"/>
    </row>
    <row r="375" spans="1:14" ht="25.5" x14ac:dyDescent="0.2">
      <c r="A375" s="41">
        <v>1</v>
      </c>
      <c r="B375" s="41"/>
      <c r="C375" s="41"/>
      <c r="D375" s="41"/>
      <c r="E375" s="42">
        <v>0</v>
      </c>
      <c r="F375" s="41">
        <v>5</v>
      </c>
      <c r="G375" s="41">
        <v>1</v>
      </c>
      <c r="H375" s="41" t="s">
        <v>1324</v>
      </c>
      <c r="I375" s="41" t="s">
        <v>392</v>
      </c>
      <c r="J375" s="41">
        <v>1</v>
      </c>
      <c r="K375" s="41">
        <v>1</v>
      </c>
      <c r="L375" s="43" t="s">
        <v>1485</v>
      </c>
      <c r="M375" s="41" t="s">
        <v>1556</v>
      </c>
      <c r="N375" s="41" t="s">
        <v>1598</v>
      </c>
    </row>
    <row r="376" spans="1:14" x14ac:dyDescent="0.2">
      <c r="A376" s="38"/>
      <c r="B376" s="38"/>
      <c r="C376" s="38">
        <v>1</v>
      </c>
      <c r="D376" s="38"/>
      <c r="E376" s="39">
        <v>0</v>
      </c>
      <c r="F376" s="38">
        <v>2</v>
      </c>
      <c r="G376" s="38">
        <v>0</v>
      </c>
      <c r="H376" s="38" t="s">
        <v>6</v>
      </c>
      <c r="I376" s="38" t="s">
        <v>6</v>
      </c>
      <c r="J376" s="38">
        <v>1</v>
      </c>
      <c r="K376" s="38"/>
      <c r="L376" s="40"/>
      <c r="M376" s="38"/>
      <c r="N376" s="38"/>
    </row>
    <row r="377" spans="1:14" x14ac:dyDescent="0.2">
      <c r="A377" s="41"/>
      <c r="B377" s="41"/>
      <c r="C377" s="41"/>
      <c r="D377" s="41">
        <v>1</v>
      </c>
      <c r="E377" s="42">
        <v>0</v>
      </c>
      <c r="F377" s="41">
        <v>4</v>
      </c>
      <c r="G377" s="41">
        <v>0</v>
      </c>
      <c r="H377" s="41" t="s">
        <v>54</v>
      </c>
      <c r="I377" s="41" t="s">
        <v>54</v>
      </c>
      <c r="J377" s="41">
        <v>1</v>
      </c>
      <c r="K377" s="41"/>
      <c r="L377" s="43"/>
      <c r="M377" s="41"/>
      <c r="N377" s="41"/>
    </row>
    <row r="378" spans="1:14" x14ac:dyDescent="0.2">
      <c r="A378" s="38"/>
      <c r="B378" s="38">
        <v>1</v>
      </c>
      <c r="C378" s="38"/>
      <c r="D378" s="38"/>
      <c r="E378" s="39">
        <v>0</v>
      </c>
      <c r="F378" s="38">
        <v>4</v>
      </c>
      <c r="G378" s="38">
        <v>0</v>
      </c>
      <c r="H378" s="38" t="s">
        <v>223</v>
      </c>
      <c r="I378" s="38" t="s">
        <v>223</v>
      </c>
      <c r="J378" s="38">
        <v>1</v>
      </c>
      <c r="K378" s="38"/>
      <c r="L378" s="40"/>
      <c r="M378" s="38"/>
      <c r="N378" s="38"/>
    </row>
    <row r="379" spans="1:14" x14ac:dyDescent="0.2">
      <c r="A379" s="41"/>
      <c r="B379" s="41">
        <v>1</v>
      </c>
      <c r="C379" s="41"/>
      <c r="D379" s="41"/>
      <c r="E379" s="42">
        <v>0</v>
      </c>
      <c r="F379" s="41">
        <v>4</v>
      </c>
      <c r="G379" s="41">
        <v>1</v>
      </c>
      <c r="H379" s="41" t="s">
        <v>394</v>
      </c>
      <c r="I379" s="41" t="s">
        <v>1389</v>
      </c>
      <c r="J379" s="41">
        <v>2</v>
      </c>
      <c r="K379" s="41">
        <v>2</v>
      </c>
      <c r="L379" s="43" t="s">
        <v>1562</v>
      </c>
      <c r="M379" s="41" t="s">
        <v>1561</v>
      </c>
      <c r="N379" s="41" t="s">
        <v>1599</v>
      </c>
    </row>
    <row r="380" spans="1:14" x14ac:dyDescent="0.2">
      <c r="A380" s="38"/>
      <c r="B380" s="38">
        <v>1</v>
      </c>
      <c r="C380" s="38"/>
      <c r="D380" s="38"/>
      <c r="E380" s="39">
        <v>0</v>
      </c>
      <c r="F380" s="38">
        <v>5</v>
      </c>
      <c r="G380" s="38">
        <v>0</v>
      </c>
      <c r="H380" s="38" t="s">
        <v>395</v>
      </c>
      <c r="I380" s="38" t="s">
        <v>395</v>
      </c>
      <c r="J380" s="38">
        <v>1</v>
      </c>
      <c r="K380" s="38"/>
      <c r="L380" s="40"/>
      <c r="M380" s="38"/>
      <c r="N380" s="38"/>
    </row>
    <row r="381" spans="1:14" x14ac:dyDescent="0.2">
      <c r="A381" s="41"/>
      <c r="B381" s="41"/>
      <c r="C381" s="41">
        <v>1</v>
      </c>
      <c r="D381" s="41"/>
      <c r="E381" s="42">
        <v>0</v>
      </c>
      <c r="F381" s="41">
        <v>4</v>
      </c>
      <c r="G381" s="41">
        <v>0</v>
      </c>
      <c r="H381" s="41" t="s">
        <v>396</v>
      </c>
      <c r="I381" s="41" t="s">
        <v>396</v>
      </c>
      <c r="J381" s="41">
        <v>1</v>
      </c>
      <c r="K381" s="41"/>
      <c r="L381" s="43"/>
      <c r="M381" s="41"/>
      <c r="N381" s="41"/>
    </row>
    <row r="382" spans="1:14" x14ac:dyDescent="0.2">
      <c r="A382" s="38"/>
      <c r="B382" s="38"/>
      <c r="C382" s="38">
        <v>1</v>
      </c>
      <c r="D382" s="38"/>
      <c r="E382" s="39">
        <v>1</v>
      </c>
      <c r="F382" s="38">
        <v>1</v>
      </c>
      <c r="G382" s="38">
        <v>0</v>
      </c>
      <c r="H382" s="38" t="s">
        <v>2</v>
      </c>
      <c r="I382" s="38" t="s">
        <v>2</v>
      </c>
      <c r="J382" s="38">
        <v>1</v>
      </c>
      <c r="K382" s="38"/>
      <c r="L382" s="40"/>
      <c r="M382" s="38"/>
      <c r="N382" s="38"/>
    </row>
    <row r="383" spans="1:14" x14ac:dyDescent="0.2">
      <c r="A383" s="41"/>
      <c r="B383" s="41">
        <v>1</v>
      </c>
      <c r="C383" s="41"/>
      <c r="D383" s="41"/>
      <c r="E383" s="42">
        <v>0</v>
      </c>
      <c r="F383" s="41">
        <v>5</v>
      </c>
      <c r="G383" s="41">
        <v>0</v>
      </c>
      <c r="H383" s="41" t="s">
        <v>397</v>
      </c>
      <c r="I383" s="41" t="s">
        <v>397</v>
      </c>
      <c r="J383" s="41">
        <v>1</v>
      </c>
      <c r="K383" s="41"/>
      <c r="L383" s="43"/>
      <c r="M383" s="41"/>
      <c r="N383" s="41"/>
    </row>
    <row r="384" spans="1:14" x14ac:dyDescent="0.2">
      <c r="A384" s="38"/>
      <c r="B384" s="38"/>
      <c r="C384" s="38">
        <v>1</v>
      </c>
      <c r="D384" s="38"/>
      <c r="E384" s="39">
        <v>0</v>
      </c>
      <c r="F384" s="38">
        <v>2</v>
      </c>
      <c r="G384" s="38">
        <v>0</v>
      </c>
      <c r="H384" s="38" t="s">
        <v>6</v>
      </c>
      <c r="I384" s="38" t="s">
        <v>6</v>
      </c>
      <c r="J384" s="38">
        <v>1</v>
      </c>
      <c r="K384" s="38"/>
      <c r="L384" s="40"/>
      <c r="M384" s="38"/>
      <c r="N384" s="38"/>
    </row>
    <row r="385" spans="1:14" x14ac:dyDescent="0.2">
      <c r="A385" s="41"/>
      <c r="B385" s="41"/>
      <c r="C385" s="41">
        <v>1</v>
      </c>
      <c r="D385" s="41"/>
      <c r="E385" s="42">
        <v>1</v>
      </c>
      <c r="F385" s="41">
        <v>1</v>
      </c>
      <c r="G385" s="41">
        <v>0</v>
      </c>
      <c r="H385" s="41" t="s">
        <v>2</v>
      </c>
      <c r="I385" s="41" t="s">
        <v>2</v>
      </c>
      <c r="J385" s="41">
        <v>1</v>
      </c>
      <c r="K385" s="41"/>
      <c r="L385" s="43"/>
      <c r="M385" s="41"/>
      <c r="N385" s="41"/>
    </row>
    <row r="386" spans="1:14" ht="25.5" x14ac:dyDescent="0.2">
      <c r="A386" s="38"/>
      <c r="B386" s="38"/>
      <c r="C386" s="38">
        <v>1</v>
      </c>
      <c r="D386" s="38"/>
      <c r="E386" s="39">
        <v>0</v>
      </c>
      <c r="F386" s="38">
        <v>4</v>
      </c>
      <c r="G386" s="38">
        <v>1</v>
      </c>
      <c r="H386" s="38" t="s">
        <v>399</v>
      </c>
      <c r="I386" s="38" t="s">
        <v>398</v>
      </c>
      <c r="J386" s="38">
        <v>1</v>
      </c>
      <c r="K386" s="38">
        <v>1</v>
      </c>
      <c r="L386" s="40" t="s">
        <v>1485</v>
      </c>
      <c r="M386" s="38" t="s">
        <v>1478</v>
      </c>
      <c r="N386" s="38" t="s">
        <v>1596</v>
      </c>
    </row>
    <row r="387" spans="1:14" ht="25.5" x14ac:dyDescent="0.2">
      <c r="A387" s="41"/>
      <c r="B387" s="41">
        <v>1</v>
      </c>
      <c r="C387" s="41"/>
      <c r="D387" s="41"/>
      <c r="E387" s="42">
        <v>0</v>
      </c>
      <c r="F387" s="41">
        <v>3</v>
      </c>
      <c r="G387" s="41">
        <v>1</v>
      </c>
      <c r="H387" s="41" t="s">
        <v>401</v>
      </c>
      <c r="I387" s="41" t="s">
        <v>400</v>
      </c>
      <c r="J387" s="41">
        <v>1</v>
      </c>
      <c r="K387" s="41">
        <v>1</v>
      </c>
      <c r="L387" s="43" t="s">
        <v>1485</v>
      </c>
      <c r="M387" s="41" t="s">
        <v>1481</v>
      </c>
      <c r="N387" s="41" t="s">
        <v>1521</v>
      </c>
    </row>
    <row r="388" spans="1:14" x14ac:dyDescent="0.2">
      <c r="A388" s="38"/>
      <c r="B388" s="38">
        <v>1</v>
      </c>
      <c r="C388" s="38"/>
      <c r="D388" s="38"/>
      <c r="E388" s="39">
        <v>0</v>
      </c>
      <c r="F388" s="38">
        <v>2</v>
      </c>
      <c r="G388" s="38">
        <v>0</v>
      </c>
      <c r="H388" s="38" t="s">
        <v>158</v>
      </c>
      <c r="I388" s="38" t="s">
        <v>158</v>
      </c>
      <c r="J388" s="38">
        <v>1</v>
      </c>
      <c r="K388" s="38"/>
      <c r="L388" s="40"/>
      <c r="M388" s="38"/>
      <c r="N388" s="38"/>
    </row>
    <row r="389" spans="1:14" x14ac:dyDescent="0.2">
      <c r="A389" s="41"/>
      <c r="B389" s="41">
        <v>1</v>
      </c>
      <c r="C389" s="41"/>
      <c r="D389" s="41"/>
      <c r="E389" s="42">
        <v>0</v>
      </c>
      <c r="F389" s="41">
        <v>6</v>
      </c>
      <c r="G389" s="41">
        <v>0</v>
      </c>
      <c r="H389" s="41" t="s">
        <v>402</v>
      </c>
      <c r="I389" s="41" t="s">
        <v>402</v>
      </c>
      <c r="J389" s="41">
        <v>1</v>
      </c>
      <c r="K389" s="41"/>
      <c r="L389" s="43"/>
      <c r="M389" s="41"/>
      <c r="N389" s="41"/>
    </row>
    <row r="390" spans="1:14" x14ac:dyDescent="0.2">
      <c r="A390" s="38"/>
      <c r="B390" s="38">
        <v>1</v>
      </c>
      <c r="C390" s="38"/>
      <c r="D390" s="38"/>
      <c r="E390" s="39">
        <v>0</v>
      </c>
      <c r="F390" s="38">
        <v>4</v>
      </c>
      <c r="G390" s="38">
        <v>0</v>
      </c>
      <c r="H390" s="38" t="s">
        <v>403</v>
      </c>
      <c r="I390" s="38" t="s">
        <v>403</v>
      </c>
      <c r="J390" s="38">
        <v>1</v>
      </c>
      <c r="K390" s="38"/>
      <c r="L390" s="40"/>
      <c r="M390" s="38"/>
      <c r="N390" s="38"/>
    </row>
    <row r="391" spans="1:14" ht="25.5" x14ac:dyDescent="0.2">
      <c r="A391" s="41"/>
      <c r="B391" s="41"/>
      <c r="C391" s="41">
        <v>1</v>
      </c>
      <c r="D391" s="41"/>
      <c r="E391" s="42">
        <v>0</v>
      </c>
      <c r="F391" s="41">
        <v>3</v>
      </c>
      <c r="G391" s="41">
        <v>1</v>
      </c>
      <c r="H391" s="41" t="s">
        <v>405</v>
      </c>
      <c r="I391" s="41" t="s">
        <v>404</v>
      </c>
      <c r="J391" s="41">
        <v>1</v>
      </c>
      <c r="K391" s="41">
        <v>1</v>
      </c>
      <c r="L391" s="43" t="s">
        <v>1485</v>
      </c>
      <c r="M391" s="41" t="s">
        <v>1481</v>
      </c>
      <c r="N391" s="41" t="s">
        <v>1522</v>
      </c>
    </row>
    <row r="392" spans="1:14" x14ac:dyDescent="0.2">
      <c r="A392" s="38"/>
      <c r="B392" s="38"/>
      <c r="C392" s="38">
        <v>1</v>
      </c>
      <c r="D392" s="38"/>
      <c r="E392" s="39">
        <v>0</v>
      </c>
      <c r="F392" s="38">
        <v>4</v>
      </c>
      <c r="G392" s="38">
        <v>0</v>
      </c>
      <c r="H392" s="38" t="s">
        <v>406</v>
      </c>
      <c r="I392" s="38" t="s">
        <v>406</v>
      </c>
      <c r="J392" s="38">
        <v>1</v>
      </c>
      <c r="K392" s="38"/>
      <c r="L392" s="40"/>
      <c r="M392" s="38"/>
      <c r="N392" s="38"/>
    </row>
    <row r="393" spans="1:14" x14ac:dyDescent="0.2">
      <c r="A393" s="41"/>
      <c r="B393" s="41"/>
      <c r="C393" s="41">
        <v>1</v>
      </c>
      <c r="D393" s="41"/>
      <c r="E393" s="42">
        <v>0</v>
      </c>
      <c r="F393" s="41">
        <v>4</v>
      </c>
      <c r="G393" s="41">
        <v>0</v>
      </c>
      <c r="H393" s="41" t="s">
        <v>407</v>
      </c>
      <c r="I393" s="41" t="s">
        <v>407</v>
      </c>
      <c r="J393" s="41">
        <v>1</v>
      </c>
      <c r="K393" s="41"/>
      <c r="L393" s="43"/>
      <c r="M393" s="41"/>
      <c r="N393" s="41"/>
    </row>
    <row r="394" spans="1:14" x14ac:dyDescent="0.2">
      <c r="A394" s="38"/>
      <c r="B394" s="38">
        <v>1</v>
      </c>
      <c r="C394" s="38"/>
      <c r="D394" s="38"/>
      <c r="E394" s="39">
        <v>1</v>
      </c>
      <c r="F394" s="38">
        <v>4</v>
      </c>
      <c r="G394" s="38">
        <v>0</v>
      </c>
      <c r="H394" s="38" t="s">
        <v>408</v>
      </c>
      <c r="I394" s="38" t="s">
        <v>408</v>
      </c>
      <c r="J394" s="38">
        <v>1</v>
      </c>
      <c r="K394" s="38"/>
      <c r="L394" s="40"/>
      <c r="M394" s="38"/>
      <c r="N394" s="38"/>
    </row>
    <row r="395" spans="1:14" x14ac:dyDescent="0.2">
      <c r="A395" s="41"/>
      <c r="B395" s="41">
        <v>1</v>
      </c>
      <c r="C395" s="41"/>
      <c r="D395" s="41"/>
      <c r="E395" s="42">
        <v>0</v>
      </c>
      <c r="F395" s="41">
        <v>4</v>
      </c>
      <c r="G395" s="41">
        <v>0</v>
      </c>
      <c r="H395" s="41" t="s">
        <v>223</v>
      </c>
      <c r="I395" s="41" t="s">
        <v>223</v>
      </c>
      <c r="J395" s="41">
        <v>1</v>
      </c>
      <c r="K395" s="41"/>
      <c r="L395" s="43"/>
      <c r="M395" s="41"/>
      <c r="N395" s="41"/>
    </row>
    <row r="396" spans="1:14" x14ac:dyDescent="0.2">
      <c r="A396" s="38"/>
      <c r="B396" s="38">
        <v>1</v>
      </c>
      <c r="C396" s="38"/>
      <c r="D396" s="38"/>
      <c r="E396" s="39">
        <v>0</v>
      </c>
      <c r="F396" s="38">
        <v>2</v>
      </c>
      <c r="G396" s="38">
        <v>0</v>
      </c>
      <c r="H396" s="38" t="s">
        <v>158</v>
      </c>
      <c r="I396" s="38" t="s">
        <v>158</v>
      </c>
      <c r="J396" s="38">
        <v>1</v>
      </c>
      <c r="K396" s="38"/>
      <c r="L396" s="40"/>
      <c r="M396" s="38"/>
      <c r="N396" s="38"/>
    </row>
    <row r="397" spans="1:14" x14ac:dyDescent="0.2">
      <c r="A397" s="41"/>
      <c r="B397" s="41"/>
      <c r="C397" s="41">
        <v>1</v>
      </c>
      <c r="D397" s="41"/>
      <c r="E397" s="42">
        <v>0</v>
      </c>
      <c r="F397" s="41">
        <v>4</v>
      </c>
      <c r="G397" s="41">
        <v>0</v>
      </c>
      <c r="H397" s="41" t="s">
        <v>227</v>
      </c>
      <c r="I397" s="41" t="s">
        <v>227</v>
      </c>
      <c r="J397" s="41">
        <v>1</v>
      </c>
      <c r="K397" s="41"/>
      <c r="L397" s="43"/>
      <c r="M397" s="41"/>
      <c r="N397" s="41"/>
    </row>
    <row r="398" spans="1:14" x14ac:dyDescent="0.2">
      <c r="A398" s="38"/>
      <c r="B398" s="38"/>
      <c r="C398" s="38">
        <v>1</v>
      </c>
      <c r="D398" s="38"/>
      <c r="E398" s="39">
        <v>1</v>
      </c>
      <c r="F398" s="38">
        <v>1</v>
      </c>
      <c r="G398" s="38">
        <v>0</v>
      </c>
      <c r="H398" s="38" t="s">
        <v>2</v>
      </c>
      <c r="I398" s="38" t="s">
        <v>2</v>
      </c>
      <c r="J398" s="38">
        <v>1</v>
      </c>
      <c r="K398" s="38"/>
      <c r="L398" s="40"/>
      <c r="M398" s="38"/>
      <c r="N398" s="38"/>
    </row>
    <row r="399" spans="1:14" x14ac:dyDescent="0.2">
      <c r="A399" s="41"/>
      <c r="B399" s="41"/>
      <c r="C399" s="41">
        <v>1</v>
      </c>
      <c r="D399" s="41"/>
      <c r="E399" s="42">
        <v>0</v>
      </c>
      <c r="F399" s="41">
        <v>3</v>
      </c>
      <c r="G399" s="41">
        <v>0</v>
      </c>
      <c r="H399" s="41" t="s">
        <v>409</v>
      </c>
      <c r="I399" s="41" t="s">
        <v>409</v>
      </c>
      <c r="J399" s="41">
        <v>1</v>
      </c>
      <c r="K399" s="41"/>
      <c r="L399" s="43"/>
      <c r="M399" s="41"/>
      <c r="N399" s="41"/>
    </row>
    <row r="400" spans="1:14" x14ac:dyDescent="0.2">
      <c r="A400" s="38"/>
      <c r="B400" s="38">
        <v>1</v>
      </c>
      <c r="C400" s="38"/>
      <c r="D400" s="38"/>
      <c r="E400" s="39">
        <v>0</v>
      </c>
      <c r="F400" s="38">
        <v>3</v>
      </c>
      <c r="G400" s="38">
        <v>0</v>
      </c>
      <c r="H400" s="38" t="s">
        <v>7</v>
      </c>
      <c r="I400" s="38" t="s">
        <v>7</v>
      </c>
      <c r="J400" s="38">
        <v>1</v>
      </c>
      <c r="K400" s="38"/>
      <c r="L400" s="40"/>
      <c r="M400" s="38"/>
      <c r="N400" s="38"/>
    </row>
    <row r="401" spans="1:14" x14ac:dyDescent="0.2">
      <c r="A401" s="41"/>
      <c r="B401" s="41">
        <v>1</v>
      </c>
      <c r="C401" s="41"/>
      <c r="D401" s="41"/>
      <c r="E401" s="42">
        <v>0</v>
      </c>
      <c r="F401" s="41">
        <v>5</v>
      </c>
      <c r="G401" s="41">
        <v>0</v>
      </c>
      <c r="H401" s="41" t="s">
        <v>410</v>
      </c>
      <c r="I401" s="41" t="s">
        <v>410</v>
      </c>
      <c r="J401" s="41">
        <v>1</v>
      </c>
      <c r="K401" s="41"/>
      <c r="L401" s="43"/>
      <c r="M401" s="41"/>
      <c r="N401" s="41"/>
    </row>
    <row r="402" spans="1:14" x14ac:dyDescent="0.2">
      <c r="A402" s="38"/>
      <c r="B402" s="38"/>
      <c r="C402" s="38">
        <v>1</v>
      </c>
      <c r="D402" s="38"/>
      <c r="E402" s="39">
        <v>1</v>
      </c>
      <c r="F402" s="38">
        <v>2</v>
      </c>
      <c r="G402" s="38">
        <v>0</v>
      </c>
      <c r="H402" s="38" t="s">
        <v>16</v>
      </c>
      <c r="I402" s="38" t="s">
        <v>16</v>
      </c>
      <c r="J402" s="38">
        <v>1</v>
      </c>
      <c r="K402" s="38"/>
      <c r="L402" s="40"/>
      <c r="M402" s="38"/>
      <c r="N402" s="38"/>
    </row>
    <row r="403" spans="1:14" x14ac:dyDescent="0.2">
      <c r="A403" s="41"/>
      <c r="B403" s="41">
        <v>1</v>
      </c>
      <c r="C403" s="41"/>
      <c r="D403" s="41"/>
      <c r="E403" s="42">
        <v>0</v>
      </c>
      <c r="F403" s="41">
        <v>4</v>
      </c>
      <c r="G403" s="41">
        <v>0</v>
      </c>
      <c r="H403" s="41" t="s">
        <v>411</v>
      </c>
      <c r="I403" s="41" t="s">
        <v>411</v>
      </c>
      <c r="J403" s="41">
        <v>1</v>
      </c>
      <c r="K403" s="41"/>
      <c r="L403" s="43"/>
      <c r="M403" s="41"/>
      <c r="N403" s="41"/>
    </row>
    <row r="404" spans="1:14" x14ac:dyDescent="0.2">
      <c r="A404" s="38"/>
      <c r="B404" s="38">
        <v>1</v>
      </c>
      <c r="C404" s="38"/>
      <c r="D404" s="38"/>
      <c r="E404" s="39">
        <v>0</v>
      </c>
      <c r="F404" s="38">
        <v>3</v>
      </c>
      <c r="G404" s="38">
        <v>0</v>
      </c>
      <c r="H404" s="38" t="s">
        <v>7</v>
      </c>
      <c r="I404" s="38" t="s">
        <v>7</v>
      </c>
      <c r="J404" s="38">
        <v>1</v>
      </c>
      <c r="K404" s="38"/>
      <c r="L404" s="40"/>
      <c r="M404" s="38"/>
      <c r="N404" s="38"/>
    </row>
    <row r="405" spans="1:14" x14ac:dyDescent="0.2">
      <c r="A405" s="41"/>
      <c r="B405" s="41">
        <v>1</v>
      </c>
      <c r="C405" s="41"/>
      <c r="D405" s="41"/>
      <c r="E405" s="42">
        <v>0</v>
      </c>
      <c r="F405" s="41">
        <v>6</v>
      </c>
      <c r="G405" s="41">
        <v>0</v>
      </c>
      <c r="H405" s="41" t="s">
        <v>412</v>
      </c>
      <c r="I405" s="41" t="s">
        <v>412</v>
      </c>
      <c r="J405" s="41">
        <v>1</v>
      </c>
      <c r="K405" s="41"/>
      <c r="L405" s="43"/>
      <c r="M405" s="41"/>
      <c r="N405" s="41"/>
    </row>
    <row r="406" spans="1:14" x14ac:dyDescent="0.2">
      <c r="A406" s="38"/>
      <c r="B406" s="38"/>
      <c r="C406" s="38">
        <v>1</v>
      </c>
      <c r="D406" s="38"/>
      <c r="E406" s="39">
        <v>0</v>
      </c>
      <c r="F406" s="38">
        <v>2</v>
      </c>
      <c r="G406" s="38">
        <v>0</v>
      </c>
      <c r="H406" s="38" t="s">
        <v>413</v>
      </c>
      <c r="I406" s="38" t="s">
        <v>413</v>
      </c>
      <c r="J406" s="38">
        <v>1</v>
      </c>
      <c r="K406" s="38"/>
      <c r="L406" s="40"/>
      <c r="M406" s="38"/>
      <c r="N406" s="38"/>
    </row>
    <row r="407" spans="1:14" x14ac:dyDescent="0.2">
      <c r="A407" s="41"/>
      <c r="B407" s="41"/>
      <c r="C407" s="41">
        <v>1</v>
      </c>
      <c r="D407" s="41"/>
      <c r="E407" s="42">
        <v>1</v>
      </c>
      <c r="F407" s="41">
        <v>2</v>
      </c>
      <c r="G407" s="41">
        <v>0</v>
      </c>
      <c r="H407" s="41" t="s">
        <v>68</v>
      </c>
      <c r="I407" s="41" t="s">
        <v>68</v>
      </c>
      <c r="J407" s="41">
        <v>1</v>
      </c>
      <c r="K407" s="41"/>
      <c r="L407" s="43"/>
      <c r="M407" s="41"/>
      <c r="N407" s="41"/>
    </row>
    <row r="408" spans="1:14" ht="25.5" x14ac:dyDescent="0.2">
      <c r="A408" s="38"/>
      <c r="B408" s="38">
        <v>1</v>
      </c>
      <c r="C408" s="38"/>
      <c r="D408" s="38"/>
      <c r="E408" s="39">
        <v>0</v>
      </c>
      <c r="F408" s="38">
        <v>3</v>
      </c>
      <c r="G408" s="38">
        <v>1</v>
      </c>
      <c r="H408" s="38" t="s">
        <v>415</v>
      </c>
      <c r="I408" s="38" t="s">
        <v>414</v>
      </c>
      <c r="J408" s="38">
        <v>1</v>
      </c>
      <c r="K408" s="38">
        <v>1</v>
      </c>
      <c r="L408" s="40" t="s">
        <v>1485</v>
      </c>
      <c r="M408" s="38" t="s">
        <v>1481</v>
      </c>
      <c r="N408" s="38" t="s">
        <v>1523</v>
      </c>
    </row>
    <row r="409" spans="1:14" x14ac:dyDescent="0.2">
      <c r="A409" s="41"/>
      <c r="B409" s="41">
        <v>1</v>
      </c>
      <c r="C409" s="41"/>
      <c r="D409" s="41"/>
      <c r="E409" s="42">
        <v>0</v>
      </c>
      <c r="F409" s="41">
        <v>2</v>
      </c>
      <c r="G409" s="41">
        <v>0</v>
      </c>
      <c r="H409" s="41" t="s">
        <v>158</v>
      </c>
      <c r="I409" s="41" t="s">
        <v>158</v>
      </c>
      <c r="J409" s="41">
        <v>1</v>
      </c>
      <c r="K409" s="41"/>
      <c r="L409" s="43"/>
      <c r="M409" s="41"/>
      <c r="N409" s="41"/>
    </row>
    <row r="410" spans="1:14" x14ac:dyDescent="0.2">
      <c r="A410" s="38"/>
      <c r="B410" s="38"/>
      <c r="C410" s="38">
        <v>1</v>
      </c>
      <c r="D410" s="38"/>
      <c r="E410" s="39">
        <v>0</v>
      </c>
      <c r="F410" s="38">
        <v>4</v>
      </c>
      <c r="G410" s="38">
        <v>0</v>
      </c>
      <c r="H410" s="38" t="s">
        <v>227</v>
      </c>
      <c r="I410" s="38" t="s">
        <v>227</v>
      </c>
      <c r="J410" s="38">
        <v>1</v>
      </c>
      <c r="K410" s="38"/>
      <c r="L410" s="40"/>
      <c r="M410" s="38"/>
      <c r="N410" s="38"/>
    </row>
    <row r="411" spans="1:14" x14ac:dyDescent="0.2">
      <c r="A411" s="41"/>
      <c r="B411" s="41"/>
      <c r="C411" s="41">
        <v>1</v>
      </c>
      <c r="D411" s="41"/>
      <c r="E411" s="42">
        <v>1</v>
      </c>
      <c r="F411" s="41">
        <v>1</v>
      </c>
      <c r="G411" s="41">
        <v>0</v>
      </c>
      <c r="H411" s="41" t="s">
        <v>2</v>
      </c>
      <c r="I411" s="41" t="s">
        <v>2</v>
      </c>
      <c r="J411" s="41">
        <v>1</v>
      </c>
      <c r="K411" s="41"/>
      <c r="L411" s="43"/>
      <c r="M411" s="41"/>
      <c r="N411" s="41"/>
    </row>
    <row r="412" spans="1:14" x14ac:dyDescent="0.2">
      <c r="A412" s="38"/>
      <c r="B412" s="38"/>
      <c r="C412" s="38">
        <v>1</v>
      </c>
      <c r="D412" s="38"/>
      <c r="E412" s="39">
        <v>0</v>
      </c>
      <c r="F412" s="38">
        <v>3</v>
      </c>
      <c r="G412" s="38">
        <v>0</v>
      </c>
      <c r="H412" s="38" t="s">
        <v>409</v>
      </c>
      <c r="I412" s="38" t="s">
        <v>409</v>
      </c>
      <c r="J412" s="38">
        <v>1</v>
      </c>
      <c r="K412" s="38"/>
      <c r="L412" s="40"/>
      <c r="M412" s="38"/>
      <c r="N412" s="38"/>
    </row>
    <row r="413" spans="1:14" x14ac:dyDescent="0.2">
      <c r="A413" s="41"/>
      <c r="B413" s="41">
        <v>1</v>
      </c>
      <c r="C413" s="41"/>
      <c r="D413" s="41"/>
      <c r="E413" s="42">
        <v>0</v>
      </c>
      <c r="F413" s="41">
        <v>5</v>
      </c>
      <c r="G413" s="41">
        <v>0</v>
      </c>
      <c r="H413" s="41" t="s">
        <v>410</v>
      </c>
      <c r="I413" s="41" t="s">
        <v>410</v>
      </c>
      <c r="J413" s="41">
        <v>1</v>
      </c>
      <c r="K413" s="41"/>
      <c r="L413" s="43"/>
      <c r="M413" s="41"/>
      <c r="N413" s="41"/>
    </row>
    <row r="414" spans="1:14" x14ac:dyDescent="0.2">
      <c r="A414" s="38"/>
      <c r="B414" s="38"/>
      <c r="C414" s="38">
        <v>1</v>
      </c>
      <c r="D414" s="38"/>
      <c r="E414" s="39">
        <v>1</v>
      </c>
      <c r="F414" s="38">
        <v>2</v>
      </c>
      <c r="G414" s="38">
        <v>0</v>
      </c>
      <c r="H414" s="38" t="s">
        <v>16</v>
      </c>
      <c r="I414" s="38" t="s">
        <v>16</v>
      </c>
      <c r="J414" s="38">
        <v>1</v>
      </c>
      <c r="K414" s="38"/>
      <c r="L414" s="40"/>
      <c r="M414" s="38"/>
      <c r="N414" s="38"/>
    </row>
    <row r="415" spans="1:14" x14ac:dyDescent="0.2">
      <c r="A415" s="41"/>
      <c r="B415" s="41">
        <v>1</v>
      </c>
      <c r="C415" s="41"/>
      <c r="D415" s="41"/>
      <c r="E415" s="42">
        <v>0</v>
      </c>
      <c r="F415" s="41">
        <v>4</v>
      </c>
      <c r="G415" s="41">
        <v>0</v>
      </c>
      <c r="H415" s="41" t="s">
        <v>411</v>
      </c>
      <c r="I415" s="41" t="s">
        <v>411</v>
      </c>
      <c r="J415" s="41">
        <v>1</v>
      </c>
      <c r="K415" s="41"/>
      <c r="L415" s="43"/>
      <c r="M415" s="41"/>
      <c r="N415" s="41"/>
    </row>
    <row r="416" spans="1:14" x14ac:dyDescent="0.2">
      <c r="A416" s="38"/>
      <c r="B416" s="38">
        <v>1</v>
      </c>
      <c r="C416" s="38"/>
      <c r="D416" s="38"/>
      <c r="E416" s="39">
        <v>0</v>
      </c>
      <c r="F416" s="38">
        <v>3</v>
      </c>
      <c r="G416" s="38">
        <v>0</v>
      </c>
      <c r="H416" s="38" t="s">
        <v>7</v>
      </c>
      <c r="I416" s="38" t="s">
        <v>7</v>
      </c>
      <c r="J416" s="38">
        <v>1</v>
      </c>
      <c r="K416" s="38"/>
      <c r="L416" s="40"/>
      <c r="M416" s="38"/>
      <c r="N416" s="38"/>
    </row>
    <row r="417" spans="1:14" x14ac:dyDescent="0.2">
      <c r="A417" s="41"/>
      <c r="B417" s="41">
        <v>1</v>
      </c>
      <c r="C417" s="41"/>
      <c r="D417" s="41"/>
      <c r="E417" s="42">
        <v>0</v>
      </c>
      <c r="F417" s="41">
        <v>6</v>
      </c>
      <c r="G417" s="41">
        <v>0</v>
      </c>
      <c r="H417" s="41" t="s">
        <v>412</v>
      </c>
      <c r="I417" s="41" t="s">
        <v>412</v>
      </c>
      <c r="J417" s="41">
        <v>1</v>
      </c>
      <c r="K417" s="41"/>
      <c r="L417" s="43"/>
      <c r="M417" s="41"/>
      <c r="N417" s="41"/>
    </row>
    <row r="418" spans="1:14" ht="25.5" x14ac:dyDescent="0.2">
      <c r="A418" s="38"/>
      <c r="B418" s="38">
        <v>1</v>
      </c>
      <c r="C418" s="38"/>
      <c r="D418" s="38"/>
      <c r="E418" s="39">
        <v>0</v>
      </c>
      <c r="F418" s="38">
        <v>4</v>
      </c>
      <c r="G418" s="38">
        <v>1</v>
      </c>
      <c r="H418" s="38" t="s">
        <v>446</v>
      </c>
      <c r="I418" s="38" t="s">
        <v>417</v>
      </c>
      <c r="J418" s="38">
        <v>1</v>
      </c>
      <c r="K418" s="38">
        <v>1</v>
      </c>
      <c r="L418" s="40" t="s">
        <v>1485</v>
      </c>
      <c r="M418" s="38" t="s">
        <v>1481</v>
      </c>
      <c r="N418" s="38" t="s">
        <v>1523</v>
      </c>
    </row>
    <row r="419" spans="1:14" x14ac:dyDescent="0.2">
      <c r="A419" s="41"/>
      <c r="B419" s="41">
        <v>1</v>
      </c>
      <c r="C419" s="41"/>
      <c r="D419" s="41"/>
      <c r="E419" s="42">
        <v>0</v>
      </c>
      <c r="F419" s="41">
        <v>6</v>
      </c>
      <c r="G419" s="41">
        <v>0</v>
      </c>
      <c r="H419" s="41" t="s">
        <v>418</v>
      </c>
      <c r="I419" s="41" t="s">
        <v>418</v>
      </c>
      <c r="J419" s="41">
        <v>1</v>
      </c>
      <c r="K419" s="41"/>
      <c r="L419" s="43"/>
      <c r="M419" s="41"/>
      <c r="N419" s="41"/>
    </row>
    <row r="420" spans="1:14" x14ac:dyDescent="0.2">
      <c r="A420" s="38"/>
      <c r="B420" s="38"/>
      <c r="C420" s="38">
        <v>1</v>
      </c>
      <c r="D420" s="38"/>
      <c r="E420" s="39">
        <v>0</v>
      </c>
      <c r="F420" s="38">
        <v>2</v>
      </c>
      <c r="G420" s="38">
        <v>0</v>
      </c>
      <c r="H420" s="38" t="s">
        <v>419</v>
      </c>
      <c r="I420" s="38" t="s">
        <v>419</v>
      </c>
      <c r="J420" s="38">
        <v>1</v>
      </c>
      <c r="K420" s="38"/>
      <c r="L420" s="40"/>
      <c r="M420" s="38"/>
      <c r="N420" s="38"/>
    </row>
    <row r="421" spans="1:14" x14ac:dyDescent="0.2">
      <c r="A421" s="41"/>
      <c r="B421" s="41">
        <v>1</v>
      </c>
      <c r="C421" s="41"/>
      <c r="D421" s="41"/>
      <c r="E421" s="42">
        <v>0</v>
      </c>
      <c r="F421" s="41">
        <v>5</v>
      </c>
      <c r="G421" s="41">
        <v>0</v>
      </c>
      <c r="H421" s="41" t="s">
        <v>397</v>
      </c>
      <c r="I421" s="41" t="s">
        <v>397</v>
      </c>
      <c r="J421" s="41">
        <v>1</v>
      </c>
      <c r="K421" s="41"/>
      <c r="L421" s="43"/>
      <c r="M421" s="41"/>
      <c r="N421" s="41"/>
    </row>
    <row r="422" spans="1:14" x14ac:dyDescent="0.2">
      <c r="A422" s="38"/>
      <c r="B422" s="38">
        <v>1</v>
      </c>
      <c r="C422" s="38"/>
      <c r="D422" s="38"/>
      <c r="E422" s="39">
        <v>1</v>
      </c>
      <c r="F422" s="38">
        <v>5</v>
      </c>
      <c r="G422" s="38">
        <v>0</v>
      </c>
      <c r="H422" s="38" t="s">
        <v>420</v>
      </c>
      <c r="I422" s="38" t="s">
        <v>420</v>
      </c>
      <c r="J422" s="38">
        <v>1</v>
      </c>
      <c r="K422" s="38"/>
      <c r="L422" s="40"/>
      <c r="M422" s="38"/>
      <c r="N422" s="38"/>
    </row>
    <row r="423" spans="1:14" x14ac:dyDescent="0.2">
      <c r="A423" s="41"/>
      <c r="B423" s="41"/>
      <c r="C423" s="41">
        <v>1</v>
      </c>
      <c r="D423" s="41"/>
      <c r="E423" s="42">
        <v>0</v>
      </c>
      <c r="F423" s="41">
        <v>2</v>
      </c>
      <c r="G423" s="41">
        <v>0</v>
      </c>
      <c r="H423" s="41" t="s">
        <v>421</v>
      </c>
      <c r="I423" s="41" t="s">
        <v>421</v>
      </c>
      <c r="J423" s="41">
        <v>1</v>
      </c>
      <c r="K423" s="41"/>
      <c r="L423" s="43"/>
      <c r="M423" s="41"/>
      <c r="N423" s="41"/>
    </row>
    <row r="424" spans="1:14" ht="25.5" x14ac:dyDescent="0.2">
      <c r="A424" s="38"/>
      <c r="B424" s="38">
        <v>1</v>
      </c>
      <c r="C424" s="38"/>
      <c r="D424" s="38"/>
      <c r="E424" s="39">
        <v>0</v>
      </c>
      <c r="F424" s="38">
        <v>6</v>
      </c>
      <c r="G424" s="38">
        <v>1</v>
      </c>
      <c r="H424" s="38" t="s">
        <v>422</v>
      </c>
      <c r="I424" s="38" t="s">
        <v>1394</v>
      </c>
      <c r="J424" s="38">
        <v>1</v>
      </c>
      <c r="K424" s="38">
        <v>1</v>
      </c>
      <c r="L424" s="40" t="s">
        <v>1485</v>
      </c>
      <c r="M424" s="38" t="s">
        <v>1480</v>
      </c>
      <c r="N424" s="38" t="s">
        <v>1597</v>
      </c>
    </row>
    <row r="425" spans="1:14" x14ac:dyDescent="0.2">
      <c r="A425" s="41"/>
      <c r="B425" s="41"/>
      <c r="C425" s="41">
        <v>1</v>
      </c>
      <c r="D425" s="41"/>
      <c r="E425" s="42">
        <v>0</v>
      </c>
      <c r="F425" s="41">
        <v>4</v>
      </c>
      <c r="G425" s="41">
        <v>0</v>
      </c>
      <c r="H425" s="41" t="s">
        <v>423</v>
      </c>
      <c r="I425" s="41" t="s">
        <v>423</v>
      </c>
      <c r="J425" s="41">
        <v>1</v>
      </c>
      <c r="K425" s="41"/>
      <c r="L425" s="43"/>
      <c r="M425" s="41"/>
      <c r="N425" s="41"/>
    </row>
    <row r="426" spans="1:14" x14ac:dyDescent="0.2">
      <c r="A426" s="38"/>
      <c r="B426" s="38"/>
      <c r="C426" s="38">
        <v>1</v>
      </c>
      <c r="D426" s="38"/>
      <c r="E426" s="39">
        <v>0</v>
      </c>
      <c r="F426" s="38">
        <v>4</v>
      </c>
      <c r="G426" s="38">
        <v>0</v>
      </c>
      <c r="H426" s="38" t="s">
        <v>424</v>
      </c>
      <c r="I426" s="38" t="s">
        <v>424</v>
      </c>
      <c r="J426" s="38">
        <v>1</v>
      </c>
      <c r="K426" s="38"/>
      <c r="L426" s="40"/>
      <c r="M426" s="38"/>
      <c r="N426" s="38"/>
    </row>
    <row r="427" spans="1:14" x14ac:dyDescent="0.2">
      <c r="A427" s="41"/>
      <c r="B427" s="41"/>
      <c r="C427" s="41">
        <v>1</v>
      </c>
      <c r="D427" s="41"/>
      <c r="E427" s="42">
        <v>0</v>
      </c>
      <c r="F427" s="41">
        <v>2</v>
      </c>
      <c r="G427" s="41">
        <v>0</v>
      </c>
      <c r="H427" s="41" t="s">
        <v>413</v>
      </c>
      <c r="I427" s="41" t="s">
        <v>413</v>
      </c>
      <c r="J427" s="41">
        <v>1</v>
      </c>
      <c r="K427" s="41"/>
      <c r="L427" s="43"/>
      <c r="M427" s="41"/>
      <c r="N427" s="41"/>
    </row>
    <row r="428" spans="1:14" x14ac:dyDescent="0.2">
      <c r="A428" s="38"/>
      <c r="B428" s="38">
        <v>1</v>
      </c>
      <c r="C428" s="38"/>
      <c r="D428" s="38"/>
      <c r="E428" s="39">
        <v>0</v>
      </c>
      <c r="F428" s="38">
        <v>2</v>
      </c>
      <c r="G428" s="38">
        <v>0</v>
      </c>
      <c r="H428" s="38" t="s">
        <v>158</v>
      </c>
      <c r="I428" s="38" t="s">
        <v>158</v>
      </c>
      <c r="J428" s="38">
        <v>1</v>
      </c>
      <c r="K428" s="38"/>
      <c r="L428" s="40"/>
      <c r="M428" s="38"/>
      <c r="N428" s="38"/>
    </row>
    <row r="429" spans="1:14" x14ac:dyDescent="0.2">
      <c r="A429" s="41"/>
      <c r="B429" s="41">
        <v>1</v>
      </c>
      <c r="C429" s="41"/>
      <c r="D429" s="41"/>
      <c r="E429" s="42">
        <v>0</v>
      </c>
      <c r="F429" s="41">
        <v>5</v>
      </c>
      <c r="G429" s="41">
        <v>0</v>
      </c>
      <c r="H429" s="41" t="s">
        <v>425</v>
      </c>
      <c r="I429" s="41" t="s">
        <v>425</v>
      </c>
      <c r="J429" s="41">
        <v>1</v>
      </c>
      <c r="K429" s="41"/>
      <c r="L429" s="43"/>
      <c r="M429" s="41"/>
      <c r="N429" s="41"/>
    </row>
    <row r="430" spans="1:14" ht="25.5" x14ac:dyDescent="0.2">
      <c r="A430" s="38"/>
      <c r="B430" s="38">
        <v>1</v>
      </c>
      <c r="C430" s="38"/>
      <c r="D430" s="38"/>
      <c r="E430" s="39">
        <v>0</v>
      </c>
      <c r="F430" s="38">
        <v>7</v>
      </c>
      <c r="G430" s="38">
        <v>1</v>
      </c>
      <c r="H430" s="38" t="s">
        <v>427</v>
      </c>
      <c r="I430" s="38" t="s">
        <v>426</v>
      </c>
      <c r="J430" s="38">
        <v>1</v>
      </c>
      <c r="K430" s="38">
        <v>1</v>
      </c>
      <c r="L430" s="40" t="s">
        <v>1485</v>
      </c>
      <c r="M430" s="38" t="s">
        <v>1481</v>
      </c>
      <c r="N430" s="38" t="s">
        <v>1489</v>
      </c>
    </row>
    <row r="431" spans="1:14" x14ac:dyDescent="0.2">
      <c r="A431" s="41"/>
      <c r="B431" s="41">
        <v>1</v>
      </c>
      <c r="C431" s="41"/>
      <c r="D431" s="41"/>
      <c r="E431" s="42">
        <v>0</v>
      </c>
      <c r="F431" s="41">
        <v>7</v>
      </c>
      <c r="G431" s="41">
        <v>0</v>
      </c>
      <c r="H431" s="41" t="s">
        <v>428</v>
      </c>
      <c r="I431" s="41" t="s">
        <v>428</v>
      </c>
      <c r="J431" s="41">
        <v>1</v>
      </c>
      <c r="K431" s="41"/>
      <c r="L431" s="43"/>
      <c r="M431" s="41"/>
      <c r="N431" s="41"/>
    </row>
    <row r="432" spans="1:14" ht="25.5" x14ac:dyDescent="0.2">
      <c r="A432" s="38"/>
      <c r="B432" s="38">
        <v>1</v>
      </c>
      <c r="C432" s="38"/>
      <c r="D432" s="38"/>
      <c r="E432" s="39">
        <v>0</v>
      </c>
      <c r="F432" s="38">
        <v>4</v>
      </c>
      <c r="G432" s="38">
        <v>1</v>
      </c>
      <c r="H432" s="38" t="s">
        <v>429</v>
      </c>
      <c r="I432" s="38" t="s">
        <v>481</v>
      </c>
      <c r="J432" s="38">
        <v>1</v>
      </c>
      <c r="K432" s="38">
        <v>1</v>
      </c>
      <c r="L432" s="40" t="s">
        <v>1485</v>
      </c>
      <c r="M432" s="38" t="s">
        <v>1481</v>
      </c>
      <c r="N432" s="38" t="s">
        <v>1499</v>
      </c>
    </row>
    <row r="433" spans="1:14" x14ac:dyDescent="0.2">
      <c r="A433" s="41"/>
      <c r="B433" s="41">
        <v>1</v>
      </c>
      <c r="C433" s="41"/>
      <c r="D433" s="41"/>
      <c r="E433" s="42">
        <v>0</v>
      </c>
      <c r="F433" s="41">
        <v>4</v>
      </c>
      <c r="G433" s="41">
        <v>0</v>
      </c>
      <c r="H433" s="41" t="s">
        <v>430</v>
      </c>
      <c r="I433" s="41" t="s">
        <v>430</v>
      </c>
      <c r="J433" s="41">
        <v>1</v>
      </c>
      <c r="K433" s="41"/>
      <c r="L433" s="43"/>
      <c r="M433" s="41"/>
      <c r="N433" s="41"/>
    </row>
    <row r="434" spans="1:14" x14ac:dyDescent="0.2">
      <c r="A434" s="38"/>
      <c r="B434" s="38"/>
      <c r="C434" s="38"/>
      <c r="D434" s="38">
        <v>1</v>
      </c>
      <c r="E434" s="39">
        <v>0</v>
      </c>
      <c r="F434" s="38">
        <v>3</v>
      </c>
      <c r="G434" s="38">
        <v>0</v>
      </c>
      <c r="H434" s="38" t="s">
        <v>431</v>
      </c>
      <c r="I434" s="38" t="s">
        <v>431</v>
      </c>
      <c r="J434" s="38">
        <v>1</v>
      </c>
      <c r="K434" s="38"/>
      <c r="L434" s="40"/>
      <c r="M434" s="38"/>
      <c r="N434" s="38"/>
    </row>
    <row r="435" spans="1:14" x14ac:dyDescent="0.2">
      <c r="A435" s="41"/>
      <c r="B435" s="41">
        <v>1</v>
      </c>
      <c r="C435" s="41"/>
      <c r="D435" s="41"/>
      <c r="E435" s="42">
        <v>0</v>
      </c>
      <c r="F435" s="41">
        <v>5</v>
      </c>
      <c r="G435" s="41">
        <v>0</v>
      </c>
      <c r="H435" s="41" t="s">
        <v>395</v>
      </c>
      <c r="I435" s="41" t="s">
        <v>395</v>
      </c>
      <c r="J435" s="41">
        <v>1</v>
      </c>
      <c r="K435" s="41"/>
      <c r="L435" s="43"/>
      <c r="M435" s="41"/>
      <c r="N435" s="41"/>
    </row>
    <row r="436" spans="1:14" x14ac:dyDescent="0.2">
      <c r="A436" s="38"/>
      <c r="B436" s="38">
        <v>1</v>
      </c>
      <c r="C436" s="38"/>
      <c r="D436" s="38"/>
      <c r="E436" s="39">
        <v>0</v>
      </c>
      <c r="F436" s="38">
        <v>6</v>
      </c>
      <c r="G436" s="38">
        <v>0</v>
      </c>
      <c r="H436" s="38" t="s">
        <v>432</v>
      </c>
      <c r="I436" s="38" t="s">
        <v>432</v>
      </c>
      <c r="J436" s="38">
        <v>2</v>
      </c>
      <c r="K436" s="38"/>
      <c r="L436" s="40"/>
      <c r="M436" s="38"/>
      <c r="N436" s="38"/>
    </row>
    <row r="437" spans="1:14" x14ac:dyDescent="0.2">
      <c r="A437" s="41"/>
      <c r="B437" s="41"/>
      <c r="C437" s="41">
        <v>1</v>
      </c>
      <c r="D437" s="41"/>
      <c r="E437" s="42">
        <v>0</v>
      </c>
      <c r="F437" s="41">
        <v>2</v>
      </c>
      <c r="G437" s="41">
        <v>0</v>
      </c>
      <c r="H437" s="41" t="s">
        <v>26</v>
      </c>
      <c r="I437" s="41" t="s">
        <v>26</v>
      </c>
      <c r="J437" s="41">
        <v>1</v>
      </c>
      <c r="K437" s="41"/>
      <c r="L437" s="43"/>
      <c r="M437" s="41"/>
      <c r="N437" s="41"/>
    </row>
    <row r="438" spans="1:14" x14ac:dyDescent="0.2">
      <c r="A438" s="38"/>
      <c r="B438" s="38"/>
      <c r="C438" s="38">
        <v>1</v>
      </c>
      <c r="D438" s="38"/>
      <c r="E438" s="39">
        <v>1</v>
      </c>
      <c r="F438" s="38">
        <v>1</v>
      </c>
      <c r="G438" s="38">
        <v>0</v>
      </c>
      <c r="H438" s="38" t="s">
        <v>2</v>
      </c>
      <c r="I438" s="38" t="s">
        <v>2</v>
      </c>
      <c r="J438" s="38">
        <v>1</v>
      </c>
      <c r="K438" s="38"/>
      <c r="L438" s="40"/>
      <c r="M438" s="38"/>
      <c r="N438" s="38"/>
    </row>
    <row r="439" spans="1:14" x14ac:dyDescent="0.2">
      <c r="A439" s="41"/>
      <c r="B439" s="41"/>
      <c r="C439" s="41">
        <v>1</v>
      </c>
      <c r="D439" s="41"/>
      <c r="E439" s="42">
        <v>0</v>
      </c>
      <c r="F439" s="41">
        <v>4</v>
      </c>
      <c r="G439" s="41">
        <v>0</v>
      </c>
      <c r="H439" s="41" t="s">
        <v>398</v>
      </c>
      <c r="I439" s="41" t="s">
        <v>398</v>
      </c>
      <c r="J439" s="41">
        <v>1</v>
      </c>
      <c r="K439" s="41"/>
      <c r="L439" s="43"/>
      <c r="M439" s="41"/>
      <c r="N439" s="41"/>
    </row>
    <row r="440" spans="1:14" x14ac:dyDescent="0.2">
      <c r="A440" s="38"/>
      <c r="B440" s="38">
        <v>1</v>
      </c>
      <c r="C440" s="38"/>
      <c r="D440" s="38"/>
      <c r="E440" s="39">
        <v>1</v>
      </c>
      <c r="F440" s="38">
        <v>6</v>
      </c>
      <c r="G440" s="38">
        <v>0</v>
      </c>
      <c r="H440" s="38" t="s">
        <v>433</v>
      </c>
      <c r="I440" s="38" t="s">
        <v>433</v>
      </c>
      <c r="J440" s="38">
        <v>1</v>
      </c>
      <c r="K440" s="38"/>
      <c r="L440" s="40"/>
      <c r="M440" s="38"/>
      <c r="N440" s="38"/>
    </row>
    <row r="441" spans="1:14" x14ac:dyDescent="0.2">
      <c r="A441" s="41"/>
      <c r="B441" s="41">
        <v>1</v>
      </c>
      <c r="C441" s="41"/>
      <c r="D441" s="41"/>
      <c r="E441" s="42">
        <v>0</v>
      </c>
      <c r="F441" s="41">
        <v>2</v>
      </c>
      <c r="G441" s="41">
        <v>0</v>
      </c>
      <c r="H441" s="41" t="s">
        <v>158</v>
      </c>
      <c r="I441" s="41" t="s">
        <v>158</v>
      </c>
      <c r="J441" s="41">
        <v>1</v>
      </c>
      <c r="K441" s="41"/>
      <c r="L441" s="43"/>
      <c r="M441" s="41"/>
      <c r="N441" s="41"/>
    </row>
    <row r="442" spans="1:14" x14ac:dyDescent="0.2">
      <c r="A442" s="38"/>
      <c r="B442" s="38">
        <v>1</v>
      </c>
      <c r="C442" s="38"/>
      <c r="D442" s="38"/>
      <c r="E442" s="39">
        <v>0</v>
      </c>
      <c r="F442" s="38">
        <v>4</v>
      </c>
      <c r="G442" s="38">
        <v>0</v>
      </c>
      <c r="H442" s="38" t="s">
        <v>434</v>
      </c>
      <c r="I442" s="38" t="s">
        <v>434</v>
      </c>
      <c r="J442" s="38">
        <v>1</v>
      </c>
      <c r="K442" s="38"/>
      <c r="L442" s="40"/>
      <c r="M442" s="38"/>
      <c r="N442" s="38"/>
    </row>
    <row r="443" spans="1:14" x14ac:dyDescent="0.2">
      <c r="A443" s="41"/>
      <c r="B443" s="41">
        <v>1</v>
      </c>
      <c r="C443" s="41"/>
      <c r="D443" s="41"/>
      <c r="E443" s="42">
        <v>0</v>
      </c>
      <c r="F443" s="41">
        <v>5</v>
      </c>
      <c r="G443" s="41">
        <v>0</v>
      </c>
      <c r="H443" s="41" t="s">
        <v>435</v>
      </c>
      <c r="I443" s="41" t="s">
        <v>435</v>
      </c>
      <c r="J443" s="41">
        <v>1</v>
      </c>
      <c r="K443" s="41"/>
      <c r="L443" s="43"/>
      <c r="M443" s="41"/>
      <c r="N443" s="41"/>
    </row>
    <row r="444" spans="1:14" ht="25.5" x14ac:dyDescent="0.2">
      <c r="A444" s="38"/>
      <c r="B444" s="38">
        <v>1</v>
      </c>
      <c r="C444" s="38"/>
      <c r="D444" s="38"/>
      <c r="E444" s="39">
        <v>0</v>
      </c>
      <c r="F444" s="38">
        <v>3</v>
      </c>
      <c r="G444" s="38">
        <v>1</v>
      </c>
      <c r="H444" s="38" t="s">
        <v>437</v>
      </c>
      <c r="I444" s="38" t="s">
        <v>436</v>
      </c>
      <c r="J444" s="38">
        <v>1</v>
      </c>
      <c r="K444" s="38">
        <v>1</v>
      </c>
      <c r="L444" s="40" t="s">
        <v>1485</v>
      </c>
      <c r="M444" s="38" t="s">
        <v>1481</v>
      </c>
      <c r="N444" s="38" t="s">
        <v>1523</v>
      </c>
    </row>
    <row r="445" spans="1:14" x14ac:dyDescent="0.2">
      <c r="A445" s="41"/>
      <c r="B445" s="41"/>
      <c r="C445" s="41">
        <v>1</v>
      </c>
      <c r="D445" s="41"/>
      <c r="E445" s="42">
        <v>0</v>
      </c>
      <c r="F445" s="41">
        <v>2</v>
      </c>
      <c r="G445" s="41">
        <v>0</v>
      </c>
      <c r="H445" s="41" t="s">
        <v>283</v>
      </c>
      <c r="I445" s="41" t="s">
        <v>283</v>
      </c>
      <c r="J445" s="41">
        <v>1</v>
      </c>
      <c r="K445" s="41"/>
      <c r="L445" s="43"/>
      <c r="M445" s="41"/>
      <c r="N445" s="41"/>
    </row>
    <row r="446" spans="1:14" x14ac:dyDescent="0.2">
      <c r="A446" s="38"/>
      <c r="B446" s="38">
        <v>1</v>
      </c>
      <c r="C446" s="38"/>
      <c r="D446" s="38"/>
      <c r="E446" s="39">
        <v>0</v>
      </c>
      <c r="F446" s="38">
        <v>5</v>
      </c>
      <c r="G446" s="38">
        <v>0</v>
      </c>
      <c r="H446" s="38" t="s">
        <v>438</v>
      </c>
      <c r="I446" s="38" t="s">
        <v>438</v>
      </c>
      <c r="J446" s="38">
        <v>1</v>
      </c>
      <c r="K446" s="38"/>
      <c r="L446" s="40"/>
      <c r="M446" s="38"/>
      <c r="N446" s="38"/>
    </row>
    <row r="447" spans="1:14" ht="25.5" x14ac:dyDescent="0.2">
      <c r="A447" s="41"/>
      <c r="B447" s="41">
        <v>1</v>
      </c>
      <c r="C447" s="41"/>
      <c r="D447" s="41"/>
      <c r="E447" s="42">
        <v>0</v>
      </c>
      <c r="F447" s="41">
        <v>4</v>
      </c>
      <c r="G447" s="41">
        <v>1</v>
      </c>
      <c r="H447" s="41" t="s">
        <v>440</v>
      </c>
      <c r="I447" s="41" t="s">
        <v>439</v>
      </c>
      <c r="J447" s="41">
        <v>1</v>
      </c>
      <c r="K447" s="41">
        <v>1</v>
      </c>
      <c r="L447" s="43" t="s">
        <v>1485</v>
      </c>
      <c r="M447" s="41" t="s">
        <v>1477</v>
      </c>
      <c r="N447" s="41" t="s">
        <v>1734</v>
      </c>
    </row>
    <row r="448" spans="1:14" x14ac:dyDescent="0.2">
      <c r="A448" s="38"/>
      <c r="B448" s="38">
        <v>1</v>
      </c>
      <c r="C448" s="38"/>
      <c r="D448" s="38"/>
      <c r="E448" s="39">
        <v>0</v>
      </c>
      <c r="F448" s="38">
        <v>4</v>
      </c>
      <c r="G448" s="38">
        <v>0</v>
      </c>
      <c r="H448" s="38" t="s">
        <v>441</v>
      </c>
      <c r="I448" s="38" t="s">
        <v>441</v>
      </c>
      <c r="J448" s="38">
        <v>1</v>
      </c>
      <c r="K448" s="38"/>
      <c r="L448" s="40"/>
      <c r="M448" s="38"/>
      <c r="N448" s="38"/>
    </row>
    <row r="449" spans="1:14" x14ac:dyDescent="0.2">
      <c r="A449" s="41">
        <v>1</v>
      </c>
      <c r="B449" s="41"/>
      <c r="C449" s="41"/>
      <c r="D449" s="41"/>
      <c r="E449" s="42">
        <v>0</v>
      </c>
      <c r="F449" s="41">
        <v>3</v>
      </c>
      <c r="G449" s="41">
        <v>0</v>
      </c>
      <c r="H449" s="41" t="s">
        <v>442</v>
      </c>
      <c r="I449" s="41" t="s">
        <v>442</v>
      </c>
      <c r="J449" s="41">
        <v>1</v>
      </c>
      <c r="K449" s="41"/>
      <c r="L449" s="43"/>
      <c r="M449" s="41"/>
      <c r="N449" s="41"/>
    </row>
    <row r="450" spans="1:14" x14ac:dyDescent="0.2">
      <c r="A450" s="38">
        <v>1</v>
      </c>
      <c r="B450" s="38"/>
      <c r="C450" s="38"/>
      <c r="D450" s="38"/>
      <c r="E450" s="39">
        <v>0</v>
      </c>
      <c r="F450" s="38">
        <v>2</v>
      </c>
      <c r="G450" s="38">
        <v>0</v>
      </c>
      <c r="H450" s="38" t="s">
        <v>443</v>
      </c>
      <c r="I450" s="38" t="s">
        <v>443</v>
      </c>
      <c r="J450" s="38">
        <v>1</v>
      </c>
      <c r="K450" s="38"/>
      <c r="L450" s="40"/>
      <c r="M450" s="38"/>
      <c r="N450" s="38"/>
    </row>
    <row r="451" spans="1:14" x14ac:dyDescent="0.2">
      <c r="A451" s="41">
        <v>1</v>
      </c>
      <c r="B451" s="41"/>
      <c r="C451" s="41"/>
      <c r="D451" s="41"/>
      <c r="E451" s="42">
        <v>0</v>
      </c>
      <c r="F451" s="41">
        <v>4</v>
      </c>
      <c r="G451" s="41">
        <v>0</v>
      </c>
      <c r="H451" s="41" t="s">
        <v>444</v>
      </c>
      <c r="I451" s="41" t="s">
        <v>444</v>
      </c>
      <c r="J451" s="41">
        <v>1</v>
      </c>
      <c r="K451" s="41"/>
      <c r="L451" s="43"/>
      <c r="M451" s="41"/>
      <c r="N451" s="41"/>
    </row>
    <row r="452" spans="1:14" x14ac:dyDescent="0.2">
      <c r="A452" s="38"/>
      <c r="B452" s="38"/>
      <c r="C452" s="38"/>
      <c r="D452" s="38">
        <v>1</v>
      </c>
      <c r="E452" s="39">
        <v>0</v>
      </c>
      <c r="F452" s="38">
        <v>4</v>
      </c>
      <c r="G452" s="38">
        <v>0</v>
      </c>
      <c r="H452" s="38" t="s">
        <v>54</v>
      </c>
      <c r="I452" s="38" t="s">
        <v>54</v>
      </c>
      <c r="J452" s="38">
        <v>1</v>
      </c>
      <c r="K452" s="38"/>
      <c r="L452" s="40"/>
      <c r="M452" s="38"/>
      <c r="N452" s="38"/>
    </row>
    <row r="453" spans="1:14" x14ac:dyDescent="0.2">
      <c r="A453" s="41"/>
      <c r="B453" s="41"/>
      <c r="C453" s="41">
        <v>1</v>
      </c>
      <c r="D453" s="41"/>
      <c r="E453" s="42">
        <v>0</v>
      </c>
      <c r="F453" s="41">
        <v>2</v>
      </c>
      <c r="G453" s="41">
        <v>0</v>
      </c>
      <c r="H453" s="41" t="s">
        <v>413</v>
      </c>
      <c r="I453" s="41" t="s">
        <v>413</v>
      </c>
      <c r="J453" s="41">
        <v>1</v>
      </c>
      <c r="K453" s="41"/>
      <c r="L453" s="43"/>
      <c r="M453" s="41"/>
      <c r="N453" s="41"/>
    </row>
    <row r="454" spans="1:14" x14ac:dyDescent="0.2">
      <c r="A454" s="38"/>
      <c r="B454" s="38"/>
      <c r="C454" s="38">
        <v>1</v>
      </c>
      <c r="D454" s="38"/>
      <c r="E454" s="39">
        <v>1</v>
      </c>
      <c r="F454" s="38">
        <v>2</v>
      </c>
      <c r="G454" s="38">
        <v>0</v>
      </c>
      <c r="H454" s="38" t="s">
        <v>68</v>
      </c>
      <c r="I454" s="38" t="s">
        <v>68</v>
      </c>
      <c r="J454" s="38">
        <v>1</v>
      </c>
      <c r="K454" s="38"/>
      <c r="L454" s="40"/>
      <c r="M454" s="38"/>
      <c r="N454" s="38"/>
    </row>
    <row r="455" spans="1:14" ht="25.5" x14ac:dyDescent="0.2">
      <c r="A455" s="41"/>
      <c r="B455" s="41">
        <v>1</v>
      </c>
      <c r="C455" s="41"/>
      <c r="D455" s="41"/>
      <c r="E455" s="42">
        <v>0</v>
      </c>
      <c r="F455" s="41">
        <v>3</v>
      </c>
      <c r="G455" s="41">
        <v>1</v>
      </c>
      <c r="H455" s="41" t="s">
        <v>415</v>
      </c>
      <c r="I455" s="41" t="s">
        <v>414</v>
      </c>
      <c r="J455" s="41">
        <v>1</v>
      </c>
      <c r="K455" s="41">
        <v>1</v>
      </c>
      <c r="L455" s="43" t="s">
        <v>1485</v>
      </c>
      <c r="M455" s="41" t="s">
        <v>1481</v>
      </c>
      <c r="N455" s="41" t="s">
        <v>1523</v>
      </c>
    </row>
    <row r="456" spans="1:14" x14ac:dyDescent="0.2">
      <c r="A456" s="38"/>
      <c r="B456" s="38"/>
      <c r="C456" s="38">
        <v>1</v>
      </c>
      <c r="D456" s="38"/>
      <c r="E456" s="39">
        <v>0</v>
      </c>
      <c r="F456" s="38">
        <v>2</v>
      </c>
      <c r="G456" s="38">
        <v>0</v>
      </c>
      <c r="H456" s="38" t="s">
        <v>283</v>
      </c>
      <c r="I456" s="38" t="s">
        <v>283</v>
      </c>
      <c r="J456" s="38">
        <v>1</v>
      </c>
      <c r="K456" s="38"/>
      <c r="L456" s="40"/>
      <c r="M456" s="38"/>
      <c r="N456" s="38"/>
    </row>
    <row r="457" spans="1:14" x14ac:dyDescent="0.2">
      <c r="A457" s="41"/>
      <c r="B457" s="41">
        <v>1</v>
      </c>
      <c r="C457" s="41"/>
      <c r="D457" s="41"/>
      <c r="E457" s="42">
        <v>0</v>
      </c>
      <c r="F457" s="41">
        <v>4</v>
      </c>
      <c r="G457" s="41">
        <v>0</v>
      </c>
      <c r="H457" s="41" t="s">
        <v>445</v>
      </c>
      <c r="I457" s="41" t="s">
        <v>445</v>
      </c>
      <c r="J457" s="41">
        <v>1</v>
      </c>
      <c r="K457" s="41"/>
      <c r="L457" s="43"/>
      <c r="M457" s="41"/>
      <c r="N457" s="41"/>
    </row>
    <row r="458" spans="1:14" ht="25.5" x14ac:dyDescent="0.2">
      <c r="A458" s="38"/>
      <c r="B458" s="38">
        <v>1</v>
      </c>
      <c r="C458" s="38"/>
      <c r="D458" s="38"/>
      <c r="E458" s="39">
        <v>0</v>
      </c>
      <c r="F458" s="38">
        <v>4</v>
      </c>
      <c r="G458" s="38">
        <v>1</v>
      </c>
      <c r="H458" s="38" t="s">
        <v>446</v>
      </c>
      <c r="I458" s="38" t="s">
        <v>417</v>
      </c>
      <c r="J458" s="38">
        <v>1</v>
      </c>
      <c r="K458" s="38">
        <v>1</v>
      </c>
      <c r="L458" s="40" t="s">
        <v>1485</v>
      </c>
      <c r="M458" s="38" t="s">
        <v>1481</v>
      </c>
      <c r="N458" s="38" t="s">
        <v>1523</v>
      </c>
    </row>
    <row r="459" spans="1:14" x14ac:dyDescent="0.2">
      <c r="A459" s="41"/>
      <c r="B459" s="41"/>
      <c r="C459" s="41">
        <v>1</v>
      </c>
      <c r="D459" s="41"/>
      <c r="E459" s="42">
        <v>0</v>
      </c>
      <c r="F459" s="41">
        <v>4</v>
      </c>
      <c r="G459" s="41">
        <v>0</v>
      </c>
      <c r="H459" s="41" t="s">
        <v>447</v>
      </c>
      <c r="I459" s="41" t="s">
        <v>447</v>
      </c>
      <c r="J459" s="41">
        <v>1</v>
      </c>
      <c r="K459" s="41"/>
      <c r="L459" s="43"/>
      <c r="M459" s="41"/>
      <c r="N459" s="41"/>
    </row>
    <row r="460" spans="1:14" x14ac:dyDescent="0.2">
      <c r="A460" s="38"/>
      <c r="B460" s="38"/>
      <c r="C460" s="38">
        <v>1</v>
      </c>
      <c r="D460" s="38"/>
      <c r="E460" s="39">
        <v>1</v>
      </c>
      <c r="F460" s="38">
        <v>4</v>
      </c>
      <c r="G460" s="38">
        <v>0</v>
      </c>
      <c r="H460" s="38" t="s">
        <v>449</v>
      </c>
      <c r="I460" s="38" t="s">
        <v>448</v>
      </c>
      <c r="J460" s="38">
        <v>1</v>
      </c>
      <c r="K460" s="38"/>
      <c r="L460" s="40"/>
      <c r="M460" s="38"/>
      <c r="N460" s="38"/>
    </row>
    <row r="461" spans="1:14" x14ac:dyDescent="0.2">
      <c r="A461" s="41"/>
      <c r="B461" s="41"/>
      <c r="C461" s="41">
        <v>1</v>
      </c>
      <c r="D461" s="41"/>
      <c r="E461" s="42">
        <v>0</v>
      </c>
      <c r="F461" s="41">
        <v>4</v>
      </c>
      <c r="G461" s="41">
        <v>0</v>
      </c>
      <c r="H461" s="41" t="s">
        <v>398</v>
      </c>
      <c r="I461" s="41" t="s">
        <v>398</v>
      </c>
      <c r="J461" s="41">
        <v>1</v>
      </c>
      <c r="K461" s="41"/>
      <c r="L461" s="43"/>
      <c r="M461" s="41"/>
      <c r="N461" s="41"/>
    </row>
    <row r="462" spans="1:14" x14ac:dyDescent="0.2">
      <c r="A462" s="38"/>
      <c r="B462" s="38">
        <v>1</v>
      </c>
      <c r="C462" s="38"/>
      <c r="D462" s="38"/>
      <c r="E462" s="39">
        <v>0</v>
      </c>
      <c r="F462" s="38">
        <v>4</v>
      </c>
      <c r="G462" s="38">
        <v>0</v>
      </c>
      <c r="H462" s="38" t="s">
        <v>439</v>
      </c>
      <c r="I462" s="38" t="s">
        <v>439</v>
      </c>
      <c r="J462" s="38">
        <v>1</v>
      </c>
      <c r="K462" s="38"/>
      <c r="L462" s="40"/>
      <c r="M462" s="38"/>
      <c r="N462" s="38"/>
    </row>
    <row r="463" spans="1:14" x14ac:dyDescent="0.2">
      <c r="A463" s="41"/>
      <c r="B463" s="41">
        <v>1</v>
      </c>
      <c r="C463" s="41"/>
      <c r="D463" s="41"/>
      <c r="E463" s="42">
        <v>0</v>
      </c>
      <c r="F463" s="41">
        <v>4</v>
      </c>
      <c r="G463" s="41">
        <v>0</v>
      </c>
      <c r="H463" s="41" t="s">
        <v>441</v>
      </c>
      <c r="I463" s="41" t="s">
        <v>441</v>
      </c>
      <c r="J463" s="41">
        <v>1</v>
      </c>
      <c r="K463" s="41"/>
      <c r="L463" s="43"/>
      <c r="M463" s="41"/>
      <c r="N463" s="41"/>
    </row>
    <row r="464" spans="1:14" ht="25.5" x14ac:dyDescent="0.2">
      <c r="A464" s="38">
        <v>1</v>
      </c>
      <c r="B464" s="38"/>
      <c r="C464" s="38"/>
      <c r="D464" s="38"/>
      <c r="E464" s="39">
        <v>0</v>
      </c>
      <c r="F464" s="38">
        <v>6</v>
      </c>
      <c r="G464" s="38">
        <v>1</v>
      </c>
      <c r="H464" s="38" t="s">
        <v>451</v>
      </c>
      <c r="I464" s="38" t="s">
        <v>450</v>
      </c>
      <c r="J464" s="38">
        <v>1</v>
      </c>
      <c r="K464" s="38">
        <v>1</v>
      </c>
      <c r="L464" s="40" t="s">
        <v>1485</v>
      </c>
      <c r="M464" s="38" t="s">
        <v>1481</v>
      </c>
      <c r="N464" s="38" t="s">
        <v>1529</v>
      </c>
    </row>
    <row r="465" spans="1:14" x14ac:dyDescent="0.2">
      <c r="A465" s="41">
        <v>1</v>
      </c>
      <c r="B465" s="41"/>
      <c r="C465" s="41"/>
      <c r="D465" s="41"/>
      <c r="E465" s="42">
        <v>0</v>
      </c>
      <c r="F465" s="41">
        <v>4</v>
      </c>
      <c r="G465" s="41">
        <v>0</v>
      </c>
      <c r="H465" s="41" t="s">
        <v>452</v>
      </c>
      <c r="I465" s="41" t="s">
        <v>452</v>
      </c>
      <c r="J465" s="41">
        <v>1</v>
      </c>
      <c r="K465" s="41"/>
      <c r="L465" s="43"/>
      <c r="M465" s="41"/>
      <c r="N465" s="41"/>
    </row>
    <row r="466" spans="1:14" x14ac:dyDescent="0.2">
      <c r="A466" s="38"/>
      <c r="B466" s="38"/>
      <c r="C466" s="38"/>
      <c r="D466" s="38">
        <v>1</v>
      </c>
      <c r="E466" s="39">
        <v>0</v>
      </c>
      <c r="F466" s="38">
        <v>4</v>
      </c>
      <c r="G466" s="38">
        <v>0</v>
      </c>
      <c r="H466" s="38" t="s">
        <v>54</v>
      </c>
      <c r="I466" s="38" t="s">
        <v>54</v>
      </c>
      <c r="J466" s="38">
        <v>1</v>
      </c>
      <c r="K466" s="38"/>
      <c r="L466" s="40"/>
      <c r="M466" s="38"/>
      <c r="N466" s="38"/>
    </row>
    <row r="467" spans="1:14" x14ac:dyDescent="0.2">
      <c r="A467" s="41"/>
      <c r="B467" s="41"/>
      <c r="C467" s="41">
        <v>1</v>
      </c>
      <c r="D467" s="41"/>
      <c r="E467" s="42">
        <v>0</v>
      </c>
      <c r="F467" s="41">
        <v>2</v>
      </c>
      <c r="G467" s="41">
        <v>0</v>
      </c>
      <c r="H467" s="41" t="s">
        <v>413</v>
      </c>
      <c r="I467" s="41" t="s">
        <v>413</v>
      </c>
      <c r="J467" s="41">
        <v>1</v>
      </c>
      <c r="K467" s="41"/>
      <c r="L467" s="43"/>
      <c r="M467" s="41"/>
      <c r="N467" s="41"/>
    </row>
    <row r="468" spans="1:14" x14ac:dyDescent="0.2">
      <c r="A468" s="38"/>
      <c r="B468" s="38"/>
      <c r="C468" s="38">
        <v>1</v>
      </c>
      <c r="D468" s="38"/>
      <c r="E468" s="39">
        <v>0</v>
      </c>
      <c r="F468" s="38">
        <v>4</v>
      </c>
      <c r="G468" s="38">
        <v>0</v>
      </c>
      <c r="H468" s="38" t="s">
        <v>227</v>
      </c>
      <c r="I468" s="38" t="s">
        <v>227</v>
      </c>
      <c r="J468" s="38">
        <v>1</v>
      </c>
      <c r="K468" s="38"/>
      <c r="L468" s="40"/>
      <c r="M468" s="38"/>
      <c r="N468" s="38"/>
    </row>
    <row r="469" spans="1:14" x14ac:dyDescent="0.2">
      <c r="A469" s="41"/>
      <c r="B469" s="41"/>
      <c r="C469" s="41">
        <v>1</v>
      </c>
      <c r="D469" s="41"/>
      <c r="E469" s="42">
        <v>1</v>
      </c>
      <c r="F469" s="41">
        <v>1</v>
      </c>
      <c r="G469" s="41">
        <v>0</v>
      </c>
      <c r="H469" s="41" t="s">
        <v>2</v>
      </c>
      <c r="I469" s="41" t="s">
        <v>2</v>
      </c>
      <c r="J469" s="41">
        <v>1</v>
      </c>
      <c r="K469" s="41"/>
      <c r="L469" s="43"/>
      <c r="M469" s="41"/>
      <c r="N469" s="41"/>
    </row>
    <row r="470" spans="1:14" x14ac:dyDescent="0.2">
      <c r="A470" s="38"/>
      <c r="B470" s="38">
        <v>1</v>
      </c>
      <c r="C470" s="38"/>
      <c r="D470" s="38"/>
      <c r="E470" s="39">
        <v>0</v>
      </c>
      <c r="F470" s="38">
        <v>3</v>
      </c>
      <c r="G470" s="38">
        <v>0</v>
      </c>
      <c r="H470" s="38" t="s">
        <v>453</v>
      </c>
      <c r="I470" s="38" t="s">
        <v>453</v>
      </c>
      <c r="J470" s="38">
        <v>1</v>
      </c>
      <c r="K470" s="38"/>
      <c r="L470" s="40"/>
      <c r="M470" s="38"/>
      <c r="N470" s="38"/>
    </row>
    <row r="471" spans="1:14" x14ac:dyDescent="0.2">
      <c r="A471" s="41"/>
      <c r="B471" s="41">
        <v>1</v>
      </c>
      <c r="C471" s="41"/>
      <c r="D471" s="41"/>
      <c r="E471" s="42">
        <v>0</v>
      </c>
      <c r="F471" s="41">
        <v>4</v>
      </c>
      <c r="G471" s="41">
        <v>0</v>
      </c>
      <c r="H471" s="41" t="s">
        <v>454</v>
      </c>
      <c r="I471" s="41" t="s">
        <v>454</v>
      </c>
      <c r="J471" s="41">
        <v>1</v>
      </c>
      <c r="K471" s="41"/>
      <c r="L471" s="43"/>
      <c r="M471" s="41"/>
      <c r="N471" s="41"/>
    </row>
    <row r="472" spans="1:14" ht="25.5" x14ac:dyDescent="0.2">
      <c r="A472" s="38"/>
      <c r="B472" s="38">
        <v>1</v>
      </c>
      <c r="C472" s="38"/>
      <c r="D472" s="38"/>
      <c r="E472" s="39">
        <v>0</v>
      </c>
      <c r="F472" s="38">
        <v>6</v>
      </c>
      <c r="G472" s="38">
        <v>1</v>
      </c>
      <c r="H472" s="38" t="s">
        <v>456</v>
      </c>
      <c r="I472" s="38" t="s">
        <v>1395</v>
      </c>
      <c r="J472" s="38">
        <v>2</v>
      </c>
      <c r="K472" s="38">
        <v>1</v>
      </c>
      <c r="L472" s="40" t="s">
        <v>1485</v>
      </c>
      <c r="M472" s="38" t="s">
        <v>1480</v>
      </c>
      <c r="N472" s="38" t="s">
        <v>1597</v>
      </c>
    </row>
    <row r="473" spans="1:14" x14ac:dyDescent="0.2">
      <c r="A473" s="41"/>
      <c r="B473" s="41">
        <v>1</v>
      </c>
      <c r="C473" s="41"/>
      <c r="D473" s="41"/>
      <c r="E473" s="42">
        <v>0</v>
      </c>
      <c r="F473" s="41">
        <v>5</v>
      </c>
      <c r="G473" s="41">
        <v>0</v>
      </c>
      <c r="H473" s="41" t="s">
        <v>457</v>
      </c>
      <c r="I473" s="41" t="s">
        <v>457</v>
      </c>
      <c r="J473" s="41">
        <v>1</v>
      </c>
      <c r="K473" s="41"/>
      <c r="L473" s="43"/>
      <c r="M473" s="41"/>
      <c r="N473" s="41"/>
    </row>
    <row r="474" spans="1:14" x14ac:dyDescent="0.2">
      <c r="A474" s="38"/>
      <c r="B474" s="38"/>
      <c r="C474" s="38">
        <v>1</v>
      </c>
      <c r="D474" s="38"/>
      <c r="E474" s="39">
        <v>1</v>
      </c>
      <c r="F474" s="38">
        <v>1</v>
      </c>
      <c r="G474" s="38">
        <v>0</v>
      </c>
      <c r="H474" s="38" t="s">
        <v>2</v>
      </c>
      <c r="I474" s="38" t="s">
        <v>2</v>
      </c>
      <c r="J474" s="38">
        <v>1</v>
      </c>
      <c r="K474" s="38"/>
      <c r="L474" s="40"/>
      <c r="M474" s="38"/>
      <c r="N474" s="38"/>
    </row>
    <row r="475" spans="1:14" ht="25.5" x14ac:dyDescent="0.2">
      <c r="A475" s="41"/>
      <c r="B475" s="41">
        <v>1</v>
      </c>
      <c r="C475" s="41"/>
      <c r="D475" s="41"/>
      <c r="E475" s="42">
        <v>0</v>
      </c>
      <c r="F475" s="41">
        <v>4</v>
      </c>
      <c r="G475" s="41">
        <v>1</v>
      </c>
      <c r="H475" s="41" t="s">
        <v>459</v>
      </c>
      <c r="I475" s="41" t="s">
        <v>458</v>
      </c>
      <c r="J475" s="41">
        <v>1</v>
      </c>
      <c r="K475" s="41">
        <v>1</v>
      </c>
      <c r="L475" s="43" t="s">
        <v>1485</v>
      </c>
      <c r="M475" s="41" t="s">
        <v>1477</v>
      </c>
      <c r="N475" s="41" t="s">
        <v>1530</v>
      </c>
    </row>
    <row r="476" spans="1:14" x14ac:dyDescent="0.2">
      <c r="A476" s="38"/>
      <c r="B476" s="38"/>
      <c r="C476" s="38">
        <v>1</v>
      </c>
      <c r="D476" s="38"/>
      <c r="E476" s="39">
        <v>1</v>
      </c>
      <c r="F476" s="38">
        <v>3</v>
      </c>
      <c r="G476" s="38">
        <v>0</v>
      </c>
      <c r="H476" s="38" t="s">
        <v>449</v>
      </c>
      <c r="I476" s="38" t="s">
        <v>449</v>
      </c>
      <c r="J476" s="38">
        <v>1</v>
      </c>
      <c r="K476" s="38"/>
      <c r="L476" s="40"/>
      <c r="M476" s="38"/>
      <c r="N476" s="38"/>
    </row>
    <row r="477" spans="1:14" x14ac:dyDescent="0.2">
      <c r="A477" s="41"/>
      <c r="B477" s="41"/>
      <c r="C477" s="41">
        <v>1</v>
      </c>
      <c r="D477" s="41"/>
      <c r="E477" s="42">
        <v>0</v>
      </c>
      <c r="F477" s="41">
        <v>4</v>
      </c>
      <c r="G477" s="41">
        <v>0</v>
      </c>
      <c r="H477" s="41" t="s">
        <v>439</v>
      </c>
      <c r="I477" s="41" t="s">
        <v>439</v>
      </c>
      <c r="J477" s="41">
        <v>1</v>
      </c>
      <c r="K477" s="41"/>
      <c r="L477" s="43"/>
      <c r="M477" s="41"/>
      <c r="N477" s="41"/>
    </row>
    <row r="478" spans="1:14" x14ac:dyDescent="0.2">
      <c r="A478" s="38"/>
      <c r="B478" s="38">
        <v>1</v>
      </c>
      <c r="C478" s="38"/>
      <c r="D478" s="38"/>
      <c r="E478" s="39">
        <v>0</v>
      </c>
      <c r="F478" s="38">
        <v>4</v>
      </c>
      <c r="G478" s="38">
        <v>0</v>
      </c>
      <c r="H478" s="38" t="s">
        <v>441</v>
      </c>
      <c r="I478" s="38" t="s">
        <v>441</v>
      </c>
      <c r="J478" s="38">
        <v>1</v>
      </c>
      <c r="K478" s="38"/>
      <c r="L478" s="40"/>
      <c r="M478" s="38"/>
      <c r="N478" s="38"/>
    </row>
    <row r="479" spans="1:14" x14ac:dyDescent="0.2">
      <c r="A479" s="41"/>
      <c r="B479" s="41"/>
      <c r="C479" s="41">
        <v>1</v>
      </c>
      <c r="D479" s="41"/>
      <c r="E479" s="42">
        <v>0</v>
      </c>
      <c r="F479" s="41">
        <v>2</v>
      </c>
      <c r="G479" s="41">
        <v>0</v>
      </c>
      <c r="H479" s="41" t="s">
        <v>33</v>
      </c>
      <c r="I479" s="41" t="s">
        <v>33</v>
      </c>
      <c r="J479" s="41">
        <v>1</v>
      </c>
      <c r="K479" s="41"/>
      <c r="L479" s="43"/>
      <c r="M479" s="41"/>
      <c r="N479" s="41"/>
    </row>
    <row r="480" spans="1:14" ht="25.5" x14ac:dyDescent="0.2">
      <c r="A480" s="38">
        <v>1</v>
      </c>
      <c r="B480" s="38"/>
      <c r="C480" s="38"/>
      <c r="D480" s="38"/>
      <c r="E480" s="39">
        <v>0</v>
      </c>
      <c r="F480" s="38">
        <v>5</v>
      </c>
      <c r="G480" s="38">
        <v>1</v>
      </c>
      <c r="H480" s="38" t="s">
        <v>461</v>
      </c>
      <c r="I480" s="38" t="s">
        <v>460</v>
      </c>
      <c r="J480" s="38">
        <v>1</v>
      </c>
      <c r="K480" s="38">
        <v>1</v>
      </c>
      <c r="L480" s="40" t="s">
        <v>1485</v>
      </c>
      <c r="M480" s="38" t="s">
        <v>1481</v>
      </c>
      <c r="N480" s="38" t="s">
        <v>1492</v>
      </c>
    </row>
    <row r="481" spans="1:14" x14ac:dyDescent="0.2">
      <c r="A481" s="41">
        <v>1</v>
      </c>
      <c r="B481" s="41"/>
      <c r="C481" s="41"/>
      <c r="D481" s="41"/>
      <c r="E481" s="42">
        <v>0</v>
      </c>
      <c r="F481" s="41">
        <v>5</v>
      </c>
      <c r="G481" s="41">
        <v>0</v>
      </c>
      <c r="H481" s="41" t="s">
        <v>462</v>
      </c>
      <c r="I481" s="41" t="s">
        <v>462</v>
      </c>
      <c r="J481" s="41">
        <v>1</v>
      </c>
      <c r="K481" s="41"/>
      <c r="L481" s="43"/>
      <c r="M481" s="41"/>
      <c r="N481" s="41"/>
    </row>
    <row r="482" spans="1:14" ht="25.5" x14ac:dyDescent="0.2">
      <c r="A482" s="38">
        <v>1</v>
      </c>
      <c r="B482" s="38"/>
      <c r="C482" s="38"/>
      <c r="D482" s="38"/>
      <c r="E482" s="39">
        <v>0</v>
      </c>
      <c r="F482" s="38">
        <v>6</v>
      </c>
      <c r="G482" s="38">
        <v>1</v>
      </c>
      <c r="H482" s="38" t="s">
        <v>464</v>
      </c>
      <c r="I482" s="38" t="s">
        <v>463</v>
      </c>
      <c r="J482" s="38">
        <v>1</v>
      </c>
      <c r="K482" s="38">
        <v>1</v>
      </c>
      <c r="L482" s="40" t="s">
        <v>1485</v>
      </c>
      <c r="M482" s="38" t="s">
        <v>1481</v>
      </c>
      <c r="N482" s="38" t="s">
        <v>1531</v>
      </c>
    </row>
    <row r="483" spans="1:14" x14ac:dyDescent="0.2">
      <c r="A483" s="45"/>
      <c r="B483" s="41"/>
      <c r="C483" s="41">
        <v>1</v>
      </c>
      <c r="D483" s="41"/>
      <c r="E483" s="42">
        <v>0</v>
      </c>
      <c r="F483" s="41">
        <v>2</v>
      </c>
      <c r="G483" s="41">
        <v>0</v>
      </c>
      <c r="H483" s="41" t="s">
        <v>413</v>
      </c>
      <c r="I483" s="41" t="s">
        <v>413</v>
      </c>
      <c r="J483" s="41">
        <v>1</v>
      </c>
      <c r="K483" s="41"/>
      <c r="L483" s="43"/>
      <c r="M483" s="41"/>
      <c r="N483" s="41"/>
    </row>
    <row r="484" spans="1:14" x14ac:dyDescent="0.2">
      <c r="A484" s="44"/>
      <c r="B484" s="38">
        <v>1</v>
      </c>
      <c r="C484" s="38"/>
      <c r="D484" s="38"/>
      <c r="E484" s="39">
        <v>0</v>
      </c>
      <c r="F484" s="38">
        <v>2</v>
      </c>
      <c r="G484" s="38">
        <v>0</v>
      </c>
      <c r="H484" s="38" t="s">
        <v>158</v>
      </c>
      <c r="I484" s="38" t="s">
        <v>158</v>
      </c>
      <c r="J484" s="38">
        <v>1</v>
      </c>
      <c r="K484" s="38"/>
      <c r="L484" s="40"/>
      <c r="M484" s="38"/>
      <c r="N484" s="38"/>
    </row>
    <row r="485" spans="1:14" x14ac:dyDescent="0.2">
      <c r="A485" s="41"/>
      <c r="B485" s="41">
        <v>1</v>
      </c>
      <c r="C485" s="41"/>
      <c r="D485" s="41"/>
      <c r="E485" s="42">
        <v>0</v>
      </c>
      <c r="F485" s="41">
        <v>5</v>
      </c>
      <c r="G485" s="41">
        <v>0</v>
      </c>
      <c r="H485" s="41" t="s">
        <v>425</v>
      </c>
      <c r="I485" s="41" t="s">
        <v>425</v>
      </c>
      <c r="J485" s="41">
        <v>1</v>
      </c>
      <c r="K485" s="41"/>
      <c r="L485" s="43"/>
      <c r="M485" s="41"/>
      <c r="N485" s="41"/>
    </row>
    <row r="486" spans="1:14" ht="25.5" x14ac:dyDescent="0.2">
      <c r="A486" s="38"/>
      <c r="B486" s="38">
        <v>1</v>
      </c>
      <c r="C486" s="38"/>
      <c r="D486" s="38"/>
      <c r="E486" s="39">
        <v>0</v>
      </c>
      <c r="F486" s="38">
        <v>7</v>
      </c>
      <c r="G486" s="38">
        <v>1</v>
      </c>
      <c r="H486" s="38" t="s">
        <v>427</v>
      </c>
      <c r="I486" s="38" t="s">
        <v>426</v>
      </c>
      <c r="J486" s="38">
        <v>1</v>
      </c>
      <c r="K486" s="38">
        <v>1</v>
      </c>
      <c r="L486" s="40" t="s">
        <v>1485</v>
      </c>
      <c r="M486" s="38" t="s">
        <v>1481</v>
      </c>
      <c r="N486" s="38" t="s">
        <v>1489</v>
      </c>
    </row>
    <row r="487" spans="1:14" x14ac:dyDescent="0.2">
      <c r="A487" s="41"/>
      <c r="B487" s="41">
        <v>1</v>
      </c>
      <c r="C487" s="41"/>
      <c r="D487" s="41"/>
      <c r="E487" s="42">
        <v>0</v>
      </c>
      <c r="F487" s="41">
        <v>4</v>
      </c>
      <c r="G487" s="41">
        <v>0</v>
      </c>
      <c r="H487" s="41" t="s">
        <v>465</v>
      </c>
      <c r="I487" s="41" t="s">
        <v>465</v>
      </c>
      <c r="J487" s="41">
        <v>1</v>
      </c>
      <c r="K487" s="41"/>
      <c r="L487" s="43"/>
      <c r="M487" s="41"/>
      <c r="N487" s="41"/>
    </row>
    <row r="488" spans="1:14" x14ac:dyDescent="0.2">
      <c r="A488" s="38"/>
      <c r="B488" s="38"/>
      <c r="C488" s="38">
        <v>1</v>
      </c>
      <c r="D488" s="38"/>
      <c r="E488" s="39">
        <v>1</v>
      </c>
      <c r="F488" s="38">
        <v>1</v>
      </c>
      <c r="G488" s="38">
        <v>0</v>
      </c>
      <c r="H488" s="38" t="s">
        <v>2</v>
      </c>
      <c r="I488" s="38" t="s">
        <v>2</v>
      </c>
      <c r="J488" s="38">
        <v>1</v>
      </c>
      <c r="K488" s="38"/>
      <c r="L488" s="40"/>
      <c r="M488" s="38"/>
      <c r="N488" s="38"/>
    </row>
    <row r="489" spans="1:14" x14ac:dyDescent="0.2">
      <c r="A489" s="41"/>
      <c r="B489" s="41"/>
      <c r="C489" s="41">
        <v>1</v>
      </c>
      <c r="D489" s="41"/>
      <c r="E489" s="42">
        <v>1</v>
      </c>
      <c r="F489" s="41">
        <v>2</v>
      </c>
      <c r="G489" s="41">
        <v>0</v>
      </c>
      <c r="H489" s="41" t="s">
        <v>186</v>
      </c>
      <c r="I489" s="41" t="s">
        <v>186</v>
      </c>
      <c r="J489" s="41">
        <v>1</v>
      </c>
      <c r="K489" s="41"/>
      <c r="L489" s="43"/>
      <c r="M489" s="41"/>
      <c r="N489" s="41"/>
    </row>
    <row r="490" spans="1:14" x14ac:dyDescent="0.2">
      <c r="A490" s="38"/>
      <c r="B490" s="38"/>
      <c r="C490" s="38">
        <v>1</v>
      </c>
      <c r="D490" s="38"/>
      <c r="E490" s="39">
        <v>1</v>
      </c>
      <c r="F490" s="38">
        <v>1</v>
      </c>
      <c r="G490" s="38">
        <v>0</v>
      </c>
      <c r="H490" s="38" t="s">
        <v>2</v>
      </c>
      <c r="I490" s="38" t="s">
        <v>2</v>
      </c>
      <c r="J490" s="38">
        <v>1</v>
      </c>
      <c r="K490" s="38"/>
      <c r="L490" s="40"/>
      <c r="M490" s="38"/>
      <c r="N490" s="38"/>
    </row>
    <row r="491" spans="1:14" ht="25.5" x14ac:dyDescent="0.2">
      <c r="A491" s="41"/>
      <c r="B491" s="41">
        <v>1</v>
      </c>
      <c r="C491" s="41"/>
      <c r="D491" s="41"/>
      <c r="E491" s="42">
        <v>0</v>
      </c>
      <c r="F491" s="41">
        <v>5</v>
      </c>
      <c r="G491" s="41">
        <v>1</v>
      </c>
      <c r="H491" s="41" t="s">
        <v>467</v>
      </c>
      <c r="I491" s="41" t="s">
        <v>466</v>
      </c>
      <c r="J491" s="41">
        <v>1</v>
      </c>
      <c r="K491" s="41">
        <v>1</v>
      </c>
      <c r="L491" s="43" t="s">
        <v>1485</v>
      </c>
      <c r="M491" s="41" t="s">
        <v>1478</v>
      </c>
      <c r="N491" s="41" t="s">
        <v>1603</v>
      </c>
    </row>
    <row r="492" spans="1:14" x14ac:dyDescent="0.2">
      <c r="A492" s="38"/>
      <c r="B492" s="38">
        <v>1</v>
      </c>
      <c r="C492" s="38"/>
      <c r="D492" s="38"/>
      <c r="E492" s="39">
        <v>1</v>
      </c>
      <c r="F492" s="38">
        <v>3</v>
      </c>
      <c r="G492" s="38">
        <v>0</v>
      </c>
      <c r="H492" s="38" t="s">
        <v>336</v>
      </c>
      <c r="I492" s="38" t="s">
        <v>336</v>
      </c>
      <c r="J492" s="38">
        <v>1</v>
      </c>
      <c r="K492" s="38"/>
      <c r="L492" s="40"/>
      <c r="M492" s="38"/>
      <c r="N492" s="38"/>
    </row>
    <row r="493" spans="1:14" x14ac:dyDescent="0.2">
      <c r="A493" s="41"/>
      <c r="B493" s="41">
        <v>1</v>
      </c>
      <c r="C493" s="41"/>
      <c r="D493" s="41"/>
      <c r="E493" s="42">
        <v>0</v>
      </c>
      <c r="F493" s="41">
        <v>6</v>
      </c>
      <c r="G493" s="41">
        <v>0</v>
      </c>
      <c r="H493" s="41" t="s">
        <v>468</v>
      </c>
      <c r="I493" s="41" t="s">
        <v>468</v>
      </c>
      <c r="J493" s="41">
        <v>1</v>
      </c>
      <c r="K493" s="41"/>
      <c r="L493" s="43"/>
      <c r="M493" s="41"/>
      <c r="N493" s="41"/>
    </row>
    <row r="494" spans="1:14" x14ac:dyDescent="0.2">
      <c r="A494" s="38"/>
      <c r="B494" s="38"/>
      <c r="C494" s="38">
        <v>1</v>
      </c>
      <c r="D494" s="38"/>
      <c r="E494" s="39">
        <v>1</v>
      </c>
      <c r="F494" s="38">
        <v>2</v>
      </c>
      <c r="G494" s="38">
        <v>0</v>
      </c>
      <c r="H494" s="38" t="s">
        <v>237</v>
      </c>
      <c r="I494" s="38" t="s">
        <v>237</v>
      </c>
      <c r="J494" s="38">
        <v>1</v>
      </c>
      <c r="K494" s="38"/>
      <c r="L494" s="40"/>
      <c r="M494" s="38"/>
      <c r="N494" s="38"/>
    </row>
    <row r="495" spans="1:14" x14ac:dyDescent="0.2">
      <c r="A495" s="41"/>
      <c r="B495" s="41"/>
      <c r="C495" s="41">
        <v>1</v>
      </c>
      <c r="D495" s="41"/>
      <c r="E495" s="42">
        <v>1</v>
      </c>
      <c r="F495" s="41">
        <v>1</v>
      </c>
      <c r="G495" s="41">
        <v>0</v>
      </c>
      <c r="H495" s="41" t="s">
        <v>2</v>
      </c>
      <c r="I495" s="41" t="s">
        <v>2</v>
      </c>
      <c r="J495" s="41">
        <v>1</v>
      </c>
      <c r="K495" s="41"/>
      <c r="L495" s="43"/>
      <c r="M495" s="41"/>
      <c r="N495" s="41"/>
    </row>
    <row r="496" spans="1:14" x14ac:dyDescent="0.2">
      <c r="A496" s="38"/>
      <c r="B496" s="38">
        <v>1</v>
      </c>
      <c r="C496" s="38"/>
      <c r="D496" s="38"/>
      <c r="E496" s="39">
        <v>1</v>
      </c>
      <c r="F496" s="38">
        <v>3</v>
      </c>
      <c r="G496" s="38">
        <v>0</v>
      </c>
      <c r="H496" s="38" t="s">
        <v>469</v>
      </c>
      <c r="I496" s="38" t="s">
        <v>469</v>
      </c>
      <c r="J496" s="38">
        <v>1</v>
      </c>
      <c r="K496" s="38"/>
      <c r="L496" s="40"/>
      <c r="M496" s="38"/>
      <c r="N496" s="38"/>
    </row>
    <row r="497" spans="1:14" x14ac:dyDescent="0.2">
      <c r="A497" s="41"/>
      <c r="B497" s="41">
        <v>1</v>
      </c>
      <c r="C497" s="41"/>
      <c r="D497" s="41"/>
      <c r="E497" s="42">
        <v>0</v>
      </c>
      <c r="F497" s="41">
        <v>4</v>
      </c>
      <c r="G497" s="41">
        <v>0</v>
      </c>
      <c r="H497" s="41" t="s">
        <v>470</v>
      </c>
      <c r="I497" s="41" t="s">
        <v>470</v>
      </c>
      <c r="J497" s="41">
        <v>1</v>
      </c>
      <c r="K497" s="41"/>
      <c r="L497" s="43"/>
      <c r="M497" s="41"/>
      <c r="N497" s="41"/>
    </row>
    <row r="498" spans="1:14" x14ac:dyDescent="0.2">
      <c r="A498" s="38"/>
      <c r="B498" s="38"/>
      <c r="C498" s="38">
        <v>1</v>
      </c>
      <c r="D498" s="38"/>
      <c r="E498" s="39">
        <v>0</v>
      </c>
      <c r="F498" s="38">
        <v>4</v>
      </c>
      <c r="G498" s="38">
        <v>0</v>
      </c>
      <c r="H498" s="38" t="s">
        <v>471</v>
      </c>
      <c r="I498" s="38" t="s">
        <v>471</v>
      </c>
      <c r="J498" s="38">
        <v>1</v>
      </c>
      <c r="K498" s="38"/>
      <c r="L498" s="40"/>
      <c r="M498" s="38"/>
      <c r="N498" s="38"/>
    </row>
    <row r="499" spans="1:14" x14ac:dyDescent="0.2">
      <c r="A499" s="41"/>
      <c r="B499" s="41"/>
      <c r="C499" s="41">
        <v>1</v>
      </c>
      <c r="D499" s="41"/>
      <c r="E499" s="42">
        <v>0</v>
      </c>
      <c r="F499" s="41">
        <v>4</v>
      </c>
      <c r="G499" s="41">
        <v>0</v>
      </c>
      <c r="H499" s="41" t="s">
        <v>472</v>
      </c>
      <c r="I499" s="41" t="s">
        <v>472</v>
      </c>
      <c r="J499" s="41">
        <v>1</v>
      </c>
      <c r="K499" s="41"/>
      <c r="L499" s="43"/>
      <c r="M499" s="41"/>
      <c r="N499" s="41"/>
    </row>
    <row r="500" spans="1:14" x14ac:dyDescent="0.2">
      <c r="A500" s="38">
        <v>1</v>
      </c>
      <c r="B500" s="38"/>
      <c r="C500" s="38"/>
      <c r="D500" s="38"/>
      <c r="E500" s="39">
        <v>0</v>
      </c>
      <c r="F500" s="38">
        <v>4</v>
      </c>
      <c r="G500" s="38">
        <v>0</v>
      </c>
      <c r="H500" s="38" t="s">
        <v>473</v>
      </c>
      <c r="I500" s="38" t="s">
        <v>473</v>
      </c>
      <c r="J500" s="38">
        <v>1</v>
      </c>
      <c r="K500" s="38"/>
      <c r="L500" s="40"/>
      <c r="M500" s="38"/>
      <c r="N500" s="38"/>
    </row>
    <row r="501" spans="1:14" x14ac:dyDescent="0.2">
      <c r="A501" s="41">
        <v>1</v>
      </c>
      <c r="B501" s="41"/>
      <c r="C501" s="41"/>
      <c r="D501" s="41"/>
      <c r="E501" s="42">
        <v>0</v>
      </c>
      <c r="F501" s="41">
        <v>7</v>
      </c>
      <c r="G501" s="41">
        <v>0</v>
      </c>
      <c r="H501" s="41" t="s">
        <v>474</v>
      </c>
      <c r="I501" s="41" t="s">
        <v>474</v>
      </c>
      <c r="J501" s="41">
        <v>1</v>
      </c>
      <c r="K501" s="41"/>
      <c r="L501" s="43"/>
      <c r="M501" s="41"/>
      <c r="N501" s="41"/>
    </row>
    <row r="502" spans="1:14" x14ac:dyDescent="0.2">
      <c r="A502" s="44"/>
      <c r="B502" s="38"/>
      <c r="C502" s="38"/>
      <c r="D502" s="38">
        <v>1</v>
      </c>
      <c r="E502" s="39">
        <v>0</v>
      </c>
      <c r="F502" s="38">
        <v>4</v>
      </c>
      <c r="G502" s="38">
        <v>0</v>
      </c>
      <c r="H502" s="38" t="s">
        <v>54</v>
      </c>
      <c r="I502" s="38" t="s">
        <v>54</v>
      </c>
      <c r="J502" s="38">
        <v>1</v>
      </c>
      <c r="K502" s="38"/>
      <c r="L502" s="40"/>
      <c r="M502" s="38"/>
      <c r="N502" s="38"/>
    </row>
    <row r="503" spans="1:14" x14ac:dyDescent="0.2">
      <c r="A503" s="45"/>
      <c r="B503" s="41"/>
      <c r="C503" s="41">
        <v>1</v>
      </c>
      <c r="D503" s="41"/>
      <c r="E503" s="42">
        <v>0</v>
      </c>
      <c r="F503" s="41">
        <v>2</v>
      </c>
      <c r="G503" s="41">
        <v>0</v>
      </c>
      <c r="H503" s="41" t="s">
        <v>413</v>
      </c>
      <c r="I503" s="41" t="s">
        <v>413</v>
      </c>
      <c r="J503" s="41">
        <v>1</v>
      </c>
      <c r="K503" s="41"/>
      <c r="L503" s="43"/>
      <c r="M503" s="41"/>
      <c r="N503" s="41"/>
    </row>
    <row r="504" spans="1:14" x14ac:dyDescent="0.2">
      <c r="A504" s="38"/>
      <c r="B504" s="38">
        <v>1</v>
      </c>
      <c r="C504" s="38"/>
      <c r="D504" s="38"/>
      <c r="E504" s="39">
        <v>0</v>
      </c>
      <c r="F504" s="38">
        <v>7</v>
      </c>
      <c r="G504" s="38">
        <v>0</v>
      </c>
      <c r="H504" s="38" t="s">
        <v>478</v>
      </c>
      <c r="I504" s="38" t="s">
        <v>478</v>
      </c>
      <c r="J504" s="38">
        <v>1</v>
      </c>
      <c r="K504" s="38"/>
      <c r="L504" s="40"/>
      <c r="M504" s="38"/>
      <c r="N504" s="38"/>
    </row>
    <row r="505" spans="1:14" ht="25.5" x14ac:dyDescent="0.2">
      <c r="A505" s="41"/>
      <c r="B505" s="41">
        <v>1</v>
      </c>
      <c r="C505" s="41"/>
      <c r="D505" s="41"/>
      <c r="E505" s="42">
        <v>0</v>
      </c>
      <c r="F505" s="41">
        <v>6</v>
      </c>
      <c r="G505" s="41">
        <v>1</v>
      </c>
      <c r="H505" s="41" t="s">
        <v>480</v>
      </c>
      <c r="I505" s="41" t="s">
        <v>479</v>
      </c>
      <c r="J505" s="41">
        <v>1</v>
      </c>
      <c r="K505" s="41">
        <v>1</v>
      </c>
      <c r="L505" s="43" t="s">
        <v>1485</v>
      </c>
      <c r="M505" s="41" t="s">
        <v>1481</v>
      </c>
      <c r="N505" s="41" t="s">
        <v>1533</v>
      </c>
    </row>
    <row r="506" spans="1:14" x14ac:dyDescent="0.2">
      <c r="A506" s="38"/>
      <c r="B506" s="38">
        <v>1</v>
      </c>
      <c r="C506" s="38"/>
      <c r="D506" s="38"/>
      <c r="E506" s="39">
        <v>0</v>
      </c>
      <c r="F506" s="38">
        <v>4</v>
      </c>
      <c r="G506" s="38">
        <v>0</v>
      </c>
      <c r="H506" s="38" t="s">
        <v>481</v>
      </c>
      <c r="I506" s="38" t="s">
        <v>481</v>
      </c>
      <c r="J506" s="38">
        <v>1</v>
      </c>
      <c r="K506" s="38"/>
      <c r="L506" s="40"/>
      <c r="M506" s="38"/>
      <c r="N506" s="38"/>
    </row>
    <row r="507" spans="1:14" x14ac:dyDescent="0.2">
      <c r="A507" s="41"/>
      <c r="B507" s="41"/>
      <c r="C507" s="41">
        <v>1</v>
      </c>
      <c r="D507" s="41"/>
      <c r="E507" s="42">
        <v>0</v>
      </c>
      <c r="F507" s="41">
        <v>3</v>
      </c>
      <c r="G507" s="41">
        <v>0</v>
      </c>
      <c r="H507" s="41" t="s">
        <v>482</v>
      </c>
      <c r="I507" s="41" t="s">
        <v>482</v>
      </c>
      <c r="J507" s="41">
        <v>1</v>
      </c>
      <c r="K507" s="41"/>
      <c r="L507" s="43"/>
      <c r="M507" s="41"/>
      <c r="N507" s="41"/>
    </row>
    <row r="508" spans="1:14" x14ac:dyDescent="0.2">
      <c r="A508" s="38"/>
      <c r="B508" s="38"/>
      <c r="C508" s="38">
        <v>1</v>
      </c>
      <c r="D508" s="38"/>
      <c r="E508" s="39">
        <v>0</v>
      </c>
      <c r="F508" s="38">
        <v>3</v>
      </c>
      <c r="G508" s="38">
        <v>0</v>
      </c>
      <c r="H508" s="38" t="s">
        <v>101</v>
      </c>
      <c r="I508" s="38" t="s">
        <v>101</v>
      </c>
      <c r="J508" s="38">
        <v>1</v>
      </c>
      <c r="K508" s="38"/>
      <c r="L508" s="40"/>
      <c r="M508" s="38"/>
      <c r="N508" s="38"/>
    </row>
    <row r="509" spans="1:14" x14ac:dyDescent="0.2">
      <c r="A509" s="41"/>
      <c r="B509" s="41">
        <v>1</v>
      </c>
      <c r="C509" s="41"/>
      <c r="D509" s="41"/>
      <c r="E509" s="42">
        <v>0</v>
      </c>
      <c r="F509" s="41">
        <v>5</v>
      </c>
      <c r="G509" s="41">
        <v>0</v>
      </c>
      <c r="H509" s="41" t="s">
        <v>483</v>
      </c>
      <c r="I509" s="41" t="s">
        <v>483</v>
      </c>
      <c r="J509" s="41">
        <v>1</v>
      </c>
      <c r="K509" s="41"/>
      <c r="L509" s="43"/>
      <c r="M509" s="41"/>
      <c r="N509" s="41"/>
    </row>
    <row r="510" spans="1:14" x14ac:dyDescent="0.2">
      <c r="A510" s="38"/>
      <c r="B510" s="38"/>
      <c r="C510" s="38">
        <v>1</v>
      </c>
      <c r="D510" s="38"/>
      <c r="E510" s="39">
        <v>0</v>
      </c>
      <c r="F510" s="38">
        <v>2</v>
      </c>
      <c r="G510" s="38">
        <v>0</v>
      </c>
      <c r="H510" s="38" t="s">
        <v>413</v>
      </c>
      <c r="I510" s="38" t="s">
        <v>413</v>
      </c>
      <c r="J510" s="38">
        <v>1</v>
      </c>
      <c r="K510" s="38"/>
      <c r="L510" s="40"/>
      <c r="M510" s="38"/>
      <c r="N510" s="38"/>
    </row>
    <row r="511" spans="1:14" x14ac:dyDescent="0.2">
      <c r="A511" s="41"/>
      <c r="B511" s="41">
        <v>1</v>
      </c>
      <c r="C511" s="41"/>
      <c r="D511" s="41"/>
      <c r="E511" s="42">
        <v>0</v>
      </c>
      <c r="F511" s="41">
        <v>4</v>
      </c>
      <c r="G511" s="41">
        <v>0</v>
      </c>
      <c r="H511" s="41" t="s">
        <v>484</v>
      </c>
      <c r="I511" s="41" t="s">
        <v>484</v>
      </c>
      <c r="J511" s="41">
        <v>1</v>
      </c>
      <c r="K511" s="41"/>
      <c r="L511" s="43"/>
      <c r="M511" s="41"/>
      <c r="N511" s="41"/>
    </row>
    <row r="512" spans="1:14" x14ac:dyDescent="0.2">
      <c r="A512" s="38"/>
      <c r="B512" s="38">
        <v>1</v>
      </c>
      <c r="C512" s="38"/>
      <c r="D512" s="38"/>
      <c r="E512" s="39">
        <v>0</v>
      </c>
      <c r="F512" s="38">
        <v>3</v>
      </c>
      <c r="G512" s="38">
        <v>0</v>
      </c>
      <c r="H512" s="38" t="s">
        <v>7</v>
      </c>
      <c r="I512" s="38" t="s">
        <v>7</v>
      </c>
      <c r="J512" s="38">
        <v>1</v>
      </c>
      <c r="K512" s="38"/>
      <c r="L512" s="40"/>
      <c r="M512" s="38"/>
      <c r="N512" s="38"/>
    </row>
    <row r="513" spans="1:14" x14ac:dyDescent="0.2">
      <c r="A513" s="41"/>
      <c r="B513" s="41">
        <v>1</v>
      </c>
      <c r="C513" s="41"/>
      <c r="D513" s="41"/>
      <c r="E513" s="42">
        <v>0</v>
      </c>
      <c r="F513" s="41">
        <v>3</v>
      </c>
      <c r="G513" s="41">
        <v>0</v>
      </c>
      <c r="H513" s="41" t="s">
        <v>235</v>
      </c>
      <c r="I513" s="41" t="s">
        <v>235</v>
      </c>
      <c r="J513" s="41">
        <v>1</v>
      </c>
      <c r="K513" s="41"/>
      <c r="L513" s="43"/>
      <c r="M513" s="41"/>
      <c r="N513" s="41"/>
    </row>
    <row r="514" spans="1:14" x14ac:dyDescent="0.2">
      <c r="A514" s="38"/>
      <c r="B514" s="38">
        <v>1</v>
      </c>
      <c r="C514" s="38"/>
      <c r="D514" s="38"/>
      <c r="E514" s="39">
        <v>0</v>
      </c>
      <c r="F514" s="38">
        <v>5</v>
      </c>
      <c r="G514" s="38">
        <v>0</v>
      </c>
      <c r="H514" s="38" t="s">
        <v>485</v>
      </c>
      <c r="I514" s="38" t="s">
        <v>485</v>
      </c>
      <c r="J514" s="38">
        <v>1</v>
      </c>
      <c r="K514" s="38"/>
      <c r="L514" s="40"/>
      <c r="M514" s="38"/>
      <c r="N514" s="38"/>
    </row>
    <row r="515" spans="1:14" x14ac:dyDescent="0.2">
      <c r="A515" s="41"/>
      <c r="B515" s="41"/>
      <c r="C515" s="41">
        <v>1</v>
      </c>
      <c r="D515" s="41"/>
      <c r="E515" s="42">
        <v>0</v>
      </c>
      <c r="F515" s="41">
        <v>4</v>
      </c>
      <c r="G515" s="41">
        <v>0</v>
      </c>
      <c r="H515" s="41" t="s">
        <v>486</v>
      </c>
      <c r="I515" s="41" t="s">
        <v>486</v>
      </c>
      <c r="J515" s="41">
        <v>1</v>
      </c>
      <c r="K515" s="41"/>
      <c r="L515" s="43"/>
      <c r="M515" s="41"/>
      <c r="N515" s="41"/>
    </row>
    <row r="516" spans="1:14" x14ac:dyDescent="0.2">
      <c r="A516" s="38"/>
      <c r="B516" s="38"/>
      <c r="C516" s="38">
        <v>1</v>
      </c>
      <c r="D516" s="38"/>
      <c r="E516" s="39">
        <v>1</v>
      </c>
      <c r="F516" s="38">
        <v>1</v>
      </c>
      <c r="G516" s="38">
        <v>0</v>
      </c>
      <c r="H516" s="38" t="s">
        <v>2</v>
      </c>
      <c r="I516" s="38" t="s">
        <v>2</v>
      </c>
      <c r="J516" s="38">
        <v>1</v>
      </c>
      <c r="K516" s="38"/>
      <c r="L516" s="40"/>
      <c r="M516" s="38"/>
      <c r="N516" s="38"/>
    </row>
    <row r="517" spans="1:14" x14ac:dyDescent="0.2">
      <c r="A517" s="41"/>
      <c r="B517" s="41">
        <v>1</v>
      </c>
      <c r="C517" s="41"/>
      <c r="D517" s="41"/>
      <c r="E517" s="42">
        <v>0</v>
      </c>
      <c r="F517" s="41">
        <v>4</v>
      </c>
      <c r="G517" s="41">
        <v>0</v>
      </c>
      <c r="H517" s="41" t="s">
        <v>114</v>
      </c>
      <c r="I517" s="41" t="s">
        <v>114</v>
      </c>
      <c r="J517" s="41">
        <v>1</v>
      </c>
      <c r="K517" s="41"/>
      <c r="L517" s="43"/>
      <c r="M517" s="41"/>
      <c r="N517" s="41"/>
    </row>
    <row r="518" spans="1:14" x14ac:dyDescent="0.2">
      <c r="A518" s="38"/>
      <c r="B518" s="38"/>
      <c r="C518" s="38">
        <v>1</v>
      </c>
      <c r="D518" s="38"/>
      <c r="E518" s="39">
        <v>1</v>
      </c>
      <c r="F518" s="38">
        <v>1</v>
      </c>
      <c r="G518" s="38">
        <v>0</v>
      </c>
      <c r="H518" s="38" t="s">
        <v>2</v>
      </c>
      <c r="I518" s="38" t="s">
        <v>2</v>
      </c>
      <c r="J518" s="38">
        <v>1</v>
      </c>
      <c r="K518" s="38"/>
      <c r="L518" s="40"/>
      <c r="M518" s="38"/>
      <c r="N518" s="38"/>
    </row>
    <row r="519" spans="1:14" x14ac:dyDescent="0.2">
      <c r="A519" s="41"/>
      <c r="B519" s="41">
        <v>1</v>
      </c>
      <c r="C519" s="41"/>
      <c r="D519" s="41"/>
      <c r="E519" s="42">
        <v>0</v>
      </c>
      <c r="F519" s="41">
        <v>5</v>
      </c>
      <c r="G519" s="41">
        <v>0</v>
      </c>
      <c r="H519" s="41" t="s">
        <v>193</v>
      </c>
      <c r="I519" s="41" t="s">
        <v>193</v>
      </c>
      <c r="J519" s="41">
        <v>1</v>
      </c>
      <c r="K519" s="41"/>
      <c r="L519" s="43"/>
      <c r="M519" s="41"/>
      <c r="N519" s="41"/>
    </row>
    <row r="520" spans="1:14" x14ac:dyDescent="0.2">
      <c r="A520" s="38"/>
      <c r="B520" s="38"/>
      <c r="C520" s="38">
        <v>1</v>
      </c>
      <c r="D520" s="38"/>
      <c r="E520" s="39">
        <v>1</v>
      </c>
      <c r="F520" s="38">
        <v>2</v>
      </c>
      <c r="G520" s="38">
        <v>0</v>
      </c>
      <c r="H520" s="38" t="s">
        <v>68</v>
      </c>
      <c r="I520" s="38" t="s">
        <v>68</v>
      </c>
      <c r="J520" s="38">
        <v>1</v>
      </c>
      <c r="K520" s="38"/>
      <c r="L520" s="40"/>
      <c r="M520" s="38"/>
      <c r="N520" s="38"/>
    </row>
    <row r="521" spans="1:14" x14ac:dyDescent="0.2">
      <c r="A521" s="41"/>
      <c r="B521" s="41"/>
      <c r="C521" s="41">
        <v>1</v>
      </c>
      <c r="D521" s="41"/>
      <c r="E521" s="42">
        <v>0</v>
      </c>
      <c r="F521" s="41">
        <v>2</v>
      </c>
      <c r="G521" s="41">
        <v>0</v>
      </c>
      <c r="H521" s="41" t="s">
        <v>179</v>
      </c>
      <c r="I521" s="41" t="s">
        <v>179</v>
      </c>
      <c r="J521" s="41">
        <v>1</v>
      </c>
      <c r="K521" s="41"/>
      <c r="L521" s="43"/>
      <c r="M521" s="41"/>
      <c r="N521" s="41"/>
    </row>
    <row r="522" spans="1:14" x14ac:dyDescent="0.2">
      <c r="A522" s="38"/>
      <c r="B522" s="38"/>
      <c r="C522" s="38">
        <v>1</v>
      </c>
      <c r="D522" s="38"/>
      <c r="E522" s="39">
        <v>0</v>
      </c>
      <c r="F522" s="38">
        <v>2</v>
      </c>
      <c r="G522" s="38">
        <v>0</v>
      </c>
      <c r="H522" s="38" t="s">
        <v>487</v>
      </c>
      <c r="I522" s="38" t="s">
        <v>487</v>
      </c>
      <c r="J522" s="38">
        <v>1</v>
      </c>
      <c r="K522" s="38"/>
      <c r="L522" s="40"/>
      <c r="M522" s="38"/>
      <c r="N522" s="38"/>
    </row>
    <row r="523" spans="1:14" x14ac:dyDescent="0.2">
      <c r="A523" s="41"/>
      <c r="B523" s="41">
        <v>1</v>
      </c>
      <c r="C523" s="41"/>
      <c r="D523" s="41"/>
      <c r="E523" s="42">
        <v>1</v>
      </c>
      <c r="F523" s="41">
        <v>2</v>
      </c>
      <c r="G523" s="41">
        <v>0</v>
      </c>
      <c r="H523" s="41" t="s">
        <v>282</v>
      </c>
      <c r="I523" s="41" t="s">
        <v>282</v>
      </c>
      <c r="J523" s="41">
        <v>1</v>
      </c>
      <c r="K523" s="41"/>
      <c r="L523" s="43"/>
      <c r="M523" s="41"/>
      <c r="N523" s="41"/>
    </row>
    <row r="524" spans="1:14" x14ac:dyDescent="0.2">
      <c r="A524" s="38"/>
      <c r="B524" s="38"/>
      <c r="C524" s="38">
        <v>1</v>
      </c>
      <c r="D524" s="38"/>
      <c r="E524" s="39">
        <v>0</v>
      </c>
      <c r="F524" s="38">
        <v>2</v>
      </c>
      <c r="G524" s="38">
        <v>0</v>
      </c>
      <c r="H524" s="38" t="s">
        <v>26</v>
      </c>
      <c r="I524" s="38" t="s">
        <v>26</v>
      </c>
      <c r="J524" s="38">
        <v>1</v>
      </c>
      <c r="K524" s="38"/>
      <c r="L524" s="40"/>
      <c r="M524" s="38"/>
      <c r="N524" s="38"/>
    </row>
    <row r="525" spans="1:14" x14ac:dyDescent="0.2">
      <c r="A525" s="41"/>
      <c r="B525" s="41"/>
      <c r="C525" s="41">
        <v>1</v>
      </c>
      <c r="D525" s="41"/>
      <c r="E525" s="42">
        <v>1</v>
      </c>
      <c r="F525" s="41">
        <v>1</v>
      </c>
      <c r="G525" s="41">
        <v>0</v>
      </c>
      <c r="H525" s="41" t="s">
        <v>2</v>
      </c>
      <c r="I525" s="41" t="s">
        <v>2</v>
      </c>
      <c r="J525" s="41">
        <v>1</v>
      </c>
      <c r="K525" s="41"/>
      <c r="L525" s="43"/>
      <c r="M525" s="41"/>
      <c r="N525" s="41"/>
    </row>
    <row r="526" spans="1:14" ht="25.5" x14ac:dyDescent="0.2">
      <c r="A526" s="38"/>
      <c r="B526" s="38">
        <v>1</v>
      </c>
      <c r="C526" s="38"/>
      <c r="D526" s="38"/>
      <c r="E526" s="39">
        <v>0</v>
      </c>
      <c r="F526" s="38">
        <v>7</v>
      </c>
      <c r="G526" s="38">
        <v>1</v>
      </c>
      <c r="H526" s="38" t="s">
        <v>488</v>
      </c>
      <c r="I526" s="38" t="s">
        <v>141</v>
      </c>
      <c r="J526" s="38">
        <v>1</v>
      </c>
      <c r="K526" s="38">
        <v>1</v>
      </c>
      <c r="L526" s="40" t="s">
        <v>1485</v>
      </c>
      <c r="M526" s="38" t="s">
        <v>1490</v>
      </c>
      <c r="N526" s="38" t="s">
        <v>1591</v>
      </c>
    </row>
    <row r="527" spans="1:14" x14ac:dyDescent="0.2">
      <c r="A527" s="41"/>
      <c r="B527" s="41"/>
      <c r="C527" s="41">
        <v>1</v>
      </c>
      <c r="D527" s="41"/>
      <c r="E527" s="42">
        <v>0</v>
      </c>
      <c r="F527" s="41">
        <v>2</v>
      </c>
      <c r="G527" s="41">
        <v>0</v>
      </c>
      <c r="H527" s="41" t="s">
        <v>48</v>
      </c>
      <c r="I527" s="41" t="s">
        <v>48</v>
      </c>
      <c r="J527" s="41">
        <v>1</v>
      </c>
      <c r="K527" s="41"/>
      <c r="L527" s="43"/>
      <c r="M527" s="41"/>
      <c r="N527" s="41"/>
    </row>
    <row r="528" spans="1:14" x14ac:dyDescent="0.2">
      <c r="A528" s="38">
        <v>1</v>
      </c>
      <c r="B528" s="38"/>
      <c r="C528" s="38"/>
      <c r="D528" s="38"/>
      <c r="E528" s="39">
        <v>0</v>
      </c>
      <c r="F528" s="38">
        <v>2</v>
      </c>
      <c r="G528" s="38">
        <v>0</v>
      </c>
      <c r="H528" s="38" t="s">
        <v>333</v>
      </c>
      <c r="I528" s="38" t="s">
        <v>333</v>
      </c>
      <c r="J528" s="38">
        <v>1</v>
      </c>
      <c r="K528" s="38"/>
      <c r="L528" s="40"/>
      <c r="M528" s="38"/>
      <c r="N528" s="38"/>
    </row>
    <row r="529" spans="1:14" x14ac:dyDescent="0.2">
      <c r="A529" s="41">
        <v>1</v>
      </c>
      <c r="B529" s="41"/>
      <c r="C529" s="41"/>
      <c r="D529" s="41"/>
      <c r="E529" s="42">
        <v>0</v>
      </c>
      <c r="F529" s="41">
        <v>4</v>
      </c>
      <c r="G529" s="41">
        <v>0</v>
      </c>
      <c r="H529" s="41" t="s">
        <v>489</v>
      </c>
      <c r="I529" s="41" t="s">
        <v>489</v>
      </c>
      <c r="J529" s="41">
        <v>1</v>
      </c>
      <c r="K529" s="41"/>
      <c r="L529" s="43"/>
      <c r="M529" s="41"/>
      <c r="N529" s="41"/>
    </row>
    <row r="530" spans="1:14" x14ac:dyDescent="0.2">
      <c r="A530" s="38"/>
      <c r="B530" s="38"/>
      <c r="C530" s="38"/>
      <c r="D530" s="38">
        <v>1</v>
      </c>
      <c r="E530" s="39">
        <v>0</v>
      </c>
      <c r="F530" s="38">
        <v>4</v>
      </c>
      <c r="G530" s="38">
        <v>0</v>
      </c>
      <c r="H530" s="38" t="s">
        <v>54</v>
      </c>
      <c r="I530" s="38" t="s">
        <v>54</v>
      </c>
      <c r="J530" s="38">
        <v>1</v>
      </c>
      <c r="K530" s="38"/>
      <c r="L530" s="40"/>
      <c r="M530" s="38"/>
      <c r="N530" s="38"/>
    </row>
    <row r="531" spans="1:14" x14ac:dyDescent="0.2">
      <c r="A531" s="41"/>
      <c r="B531" s="41">
        <v>1</v>
      </c>
      <c r="C531" s="41"/>
      <c r="D531" s="41"/>
      <c r="E531" s="42">
        <v>0</v>
      </c>
      <c r="F531" s="41">
        <v>5</v>
      </c>
      <c r="G531" s="41">
        <v>0</v>
      </c>
      <c r="H531" s="41" t="s">
        <v>490</v>
      </c>
      <c r="I531" s="41" t="s">
        <v>490</v>
      </c>
      <c r="J531" s="41">
        <v>1</v>
      </c>
      <c r="K531" s="41"/>
      <c r="L531" s="43"/>
      <c r="M531" s="41"/>
      <c r="N531" s="41"/>
    </row>
    <row r="532" spans="1:14" x14ac:dyDescent="0.2">
      <c r="A532" s="38"/>
      <c r="B532" s="38">
        <v>1</v>
      </c>
      <c r="C532" s="38"/>
      <c r="D532" s="38"/>
      <c r="E532" s="39">
        <v>0</v>
      </c>
      <c r="F532" s="38">
        <v>3</v>
      </c>
      <c r="G532" s="38">
        <v>0</v>
      </c>
      <c r="H532" s="38" t="s">
        <v>491</v>
      </c>
      <c r="I532" s="38" t="s">
        <v>491</v>
      </c>
      <c r="J532" s="38">
        <v>1</v>
      </c>
      <c r="K532" s="38"/>
      <c r="L532" s="40"/>
      <c r="M532" s="38"/>
      <c r="N532" s="38"/>
    </row>
    <row r="533" spans="1:14" x14ac:dyDescent="0.2">
      <c r="A533" s="41"/>
      <c r="B533" s="41">
        <v>1</v>
      </c>
      <c r="C533" s="41"/>
      <c r="D533" s="41"/>
      <c r="E533" s="42">
        <v>0</v>
      </c>
      <c r="F533" s="41">
        <v>5</v>
      </c>
      <c r="G533" s="41">
        <v>0</v>
      </c>
      <c r="H533" s="41" t="s">
        <v>492</v>
      </c>
      <c r="I533" s="41" t="s">
        <v>492</v>
      </c>
      <c r="J533" s="41">
        <v>1</v>
      </c>
      <c r="K533" s="41"/>
      <c r="L533" s="43"/>
      <c r="M533" s="41"/>
      <c r="N533" s="41"/>
    </row>
    <row r="534" spans="1:14" x14ac:dyDescent="0.2">
      <c r="A534" s="38"/>
      <c r="B534" s="38">
        <v>1</v>
      </c>
      <c r="C534" s="38"/>
      <c r="D534" s="38"/>
      <c r="E534" s="39">
        <v>1</v>
      </c>
      <c r="F534" s="38">
        <v>5</v>
      </c>
      <c r="G534" s="38">
        <v>0</v>
      </c>
      <c r="H534" s="38" t="s">
        <v>494</v>
      </c>
      <c r="I534" s="38" t="s">
        <v>493</v>
      </c>
      <c r="J534" s="38">
        <v>2</v>
      </c>
      <c r="K534" s="38"/>
      <c r="L534" s="40"/>
      <c r="M534" s="38"/>
      <c r="N534" s="38"/>
    </row>
    <row r="535" spans="1:14" x14ac:dyDescent="0.2">
      <c r="A535" s="41"/>
      <c r="B535" s="41"/>
      <c r="C535" s="41">
        <v>1</v>
      </c>
      <c r="D535" s="41"/>
      <c r="E535" s="42">
        <v>1</v>
      </c>
      <c r="F535" s="41">
        <v>2</v>
      </c>
      <c r="G535" s="41">
        <v>0</v>
      </c>
      <c r="H535" s="41" t="s">
        <v>16</v>
      </c>
      <c r="I535" s="41" t="s">
        <v>16</v>
      </c>
      <c r="J535" s="41">
        <v>1</v>
      </c>
      <c r="K535" s="41"/>
      <c r="L535" s="43"/>
      <c r="M535" s="41"/>
      <c r="N535" s="41"/>
    </row>
    <row r="536" spans="1:14" x14ac:dyDescent="0.2">
      <c r="A536" s="38"/>
      <c r="B536" s="38">
        <v>1</v>
      </c>
      <c r="C536" s="38"/>
      <c r="D536" s="38"/>
      <c r="E536" s="39">
        <v>0</v>
      </c>
      <c r="F536" s="38">
        <v>5</v>
      </c>
      <c r="G536" s="38">
        <v>0</v>
      </c>
      <c r="H536" s="38" t="s">
        <v>495</v>
      </c>
      <c r="I536" s="38" t="s">
        <v>495</v>
      </c>
      <c r="J536" s="38">
        <v>1</v>
      </c>
      <c r="K536" s="38"/>
      <c r="L536" s="40"/>
      <c r="M536" s="38"/>
      <c r="N536" s="38"/>
    </row>
    <row r="537" spans="1:14" x14ac:dyDescent="0.2">
      <c r="A537" s="41"/>
      <c r="B537" s="41"/>
      <c r="C537" s="41">
        <v>1</v>
      </c>
      <c r="D537" s="41"/>
      <c r="E537" s="42">
        <v>0</v>
      </c>
      <c r="F537" s="41">
        <v>3</v>
      </c>
      <c r="G537" s="41">
        <v>0</v>
      </c>
      <c r="H537" s="41" t="s">
        <v>496</v>
      </c>
      <c r="I537" s="41" t="s">
        <v>496</v>
      </c>
      <c r="J537" s="41">
        <v>1</v>
      </c>
      <c r="K537" s="41"/>
      <c r="L537" s="43"/>
      <c r="M537" s="41"/>
      <c r="N537" s="41"/>
    </row>
    <row r="538" spans="1:14" x14ac:dyDescent="0.2">
      <c r="A538" s="38"/>
      <c r="B538" s="38"/>
      <c r="C538" s="38">
        <v>1</v>
      </c>
      <c r="D538" s="38"/>
      <c r="E538" s="39">
        <v>0</v>
      </c>
      <c r="F538" s="38">
        <v>2</v>
      </c>
      <c r="G538" s="38">
        <v>0</v>
      </c>
      <c r="H538" s="38" t="s">
        <v>26</v>
      </c>
      <c r="I538" s="38" t="s">
        <v>26</v>
      </c>
      <c r="J538" s="38">
        <v>1</v>
      </c>
      <c r="K538" s="38"/>
      <c r="L538" s="40"/>
      <c r="M538" s="38"/>
      <c r="N538" s="38"/>
    </row>
    <row r="539" spans="1:14" ht="25.5" x14ac:dyDescent="0.2">
      <c r="A539" s="41"/>
      <c r="B539" s="41">
        <v>1</v>
      </c>
      <c r="C539" s="41"/>
      <c r="D539" s="41"/>
      <c r="E539" s="42">
        <v>0</v>
      </c>
      <c r="F539" s="41">
        <v>5</v>
      </c>
      <c r="G539" s="41">
        <v>1</v>
      </c>
      <c r="H539" s="41" t="s">
        <v>497</v>
      </c>
      <c r="I539" s="41" t="s">
        <v>1414</v>
      </c>
      <c r="J539" s="41">
        <v>1</v>
      </c>
      <c r="K539" s="41">
        <v>1</v>
      </c>
      <c r="L539" s="43" t="s">
        <v>1485</v>
      </c>
      <c r="M539" s="41" t="s">
        <v>1481</v>
      </c>
      <c r="N539" s="41" t="s">
        <v>1535</v>
      </c>
    </row>
    <row r="540" spans="1:14" x14ac:dyDescent="0.2">
      <c r="A540" s="38"/>
      <c r="B540" s="38"/>
      <c r="C540" s="38">
        <v>1</v>
      </c>
      <c r="D540" s="38"/>
      <c r="E540" s="39">
        <v>1</v>
      </c>
      <c r="F540" s="38">
        <v>1</v>
      </c>
      <c r="G540" s="38">
        <v>0</v>
      </c>
      <c r="H540" s="38" t="s">
        <v>2</v>
      </c>
      <c r="I540" s="38" t="s">
        <v>2</v>
      </c>
      <c r="J540" s="38">
        <v>1</v>
      </c>
      <c r="K540" s="38"/>
      <c r="L540" s="40"/>
      <c r="M540" s="38"/>
      <c r="N540" s="38"/>
    </row>
    <row r="541" spans="1:14" x14ac:dyDescent="0.2">
      <c r="A541" s="41"/>
      <c r="B541" s="41"/>
      <c r="C541" s="41">
        <v>1</v>
      </c>
      <c r="D541" s="41"/>
      <c r="E541" s="42">
        <v>0</v>
      </c>
      <c r="F541" s="41">
        <v>4</v>
      </c>
      <c r="G541" s="41">
        <v>0</v>
      </c>
      <c r="H541" s="41" t="s">
        <v>398</v>
      </c>
      <c r="I541" s="41" t="s">
        <v>398</v>
      </c>
      <c r="J541" s="41">
        <v>1</v>
      </c>
      <c r="K541" s="41"/>
      <c r="L541" s="43"/>
      <c r="M541" s="41"/>
      <c r="N541" s="41"/>
    </row>
    <row r="542" spans="1:14" x14ac:dyDescent="0.2">
      <c r="A542" s="38"/>
      <c r="B542" s="38">
        <v>1</v>
      </c>
      <c r="C542" s="38"/>
      <c r="D542" s="38"/>
      <c r="E542" s="39">
        <v>0</v>
      </c>
      <c r="F542" s="38">
        <v>3</v>
      </c>
      <c r="G542" s="38">
        <v>0</v>
      </c>
      <c r="H542" s="38" t="s">
        <v>41</v>
      </c>
      <c r="I542" s="38" t="s">
        <v>41</v>
      </c>
      <c r="J542" s="38">
        <v>1</v>
      </c>
      <c r="K542" s="38"/>
      <c r="L542" s="40"/>
      <c r="M542" s="38"/>
      <c r="N542" s="38"/>
    </row>
    <row r="543" spans="1:14" x14ac:dyDescent="0.2">
      <c r="A543" s="41"/>
      <c r="B543" s="41">
        <v>1</v>
      </c>
      <c r="C543" s="41"/>
      <c r="D543" s="41"/>
      <c r="E543" s="42">
        <v>0</v>
      </c>
      <c r="F543" s="41">
        <v>3</v>
      </c>
      <c r="G543" s="41">
        <v>0</v>
      </c>
      <c r="H543" s="41" t="s">
        <v>498</v>
      </c>
      <c r="I543" s="41" t="s">
        <v>498</v>
      </c>
      <c r="J543" s="41">
        <v>1</v>
      </c>
      <c r="K543" s="41"/>
      <c r="L543" s="43"/>
      <c r="M543" s="41"/>
      <c r="N543" s="41"/>
    </row>
    <row r="544" spans="1:14" x14ac:dyDescent="0.2">
      <c r="A544" s="38"/>
      <c r="B544" s="38"/>
      <c r="C544" s="38">
        <v>1</v>
      </c>
      <c r="D544" s="38"/>
      <c r="E544" s="39">
        <v>1</v>
      </c>
      <c r="F544" s="38">
        <v>1</v>
      </c>
      <c r="G544" s="38">
        <v>0</v>
      </c>
      <c r="H544" s="38" t="s">
        <v>2</v>
      </c>
      <c r="I544" s="38" t="s">
        <v>2</v>
      </c>
      <c r="J544" s="38">
        <v>1</v>
      </c>
      <c r="K544" s="38"/>
      <c r="L544" s="40"/>
      <c r="M544" s="38"/>
      <c r="N544" s="38"/>
    </row>
    <row r="545" spans="1:14" ht="25.5" x14ac:dyDescent="0.2">
      <c r="A545" s="41"/>
      <c r="B545" s="41">
        <v>1</v>
      </c>
      <c r="C545" s="41"/>
      <c r="D545" s="41"/>
      <c r="E545" s="42">
        <v>1</v>
      </c>
      <c r="F545" s="41">
        <v>3</v>
      </c>
      <c r="G545" s="41">
        <v>1</v>
      </c>
      <c r="H545" s="41" t="s">
        <v>500</v>
      </c>
      <c r="I545" s="41" t="s">
        <v>499</v>
      </c>
      <c r="J545" s="41">
        <v>1</v>
      </c>
      <c r="K545" s="41">
        <v>1</v>
      </c>
      <c r="L545" s="43" t="s">
        <v>1485</v>
      </c>
      <c r="M545" s="41" t="s">
        <v>1477</v>
      </c>
      <c r="N545" s="41" t="s">
        <v>1536</v>
      </c>
    </row>
    <row r="546" spans="1:14" x14ac:dyDescent="0.2">
      <c r="A546" s="38"/>
      <c r="B546" s="38">
        <v>1</v>
      </c>
      <c r="C546" s="38"/>
      <c r="D546" s="38"/>
      <c r="E546" s="39">
        <v>0</v>
      </c>
      <c r="F546" s="38">
        <v>8</v>
      </c>
      <c r="G546" s="38">
        <v>0</v>
      </c>
      <c r="H546" s="38" t="s">
        <v>501</v>
      </c>
      <c r="I546" s="38" t="s">
        <v>501</v>
      </c>
      <c r="J546" s="38">
        <v>1</v>
      </c>
      <c r="K546" s="38"/>
      <c r="L546" s="40"/>
      <c r="M546" s="38"/>
      <c r="N546" s="38"/>
    </row>
    <row r="547" spans="1:14" x14ac:dyDescent="0.2">
      <c r="A547" s="45">
        <v>1</v>
      </c>
      <c r="B547" s="41"/>
      <c r="C547" s="41"/>
      <c r="D547" s="41"/>
      <c r="E547" s="42">
        <v>0</v>
      </c>
      <c r="F547" s="41">
        <v>2</v>
      </c>
      <c r="G547" s="41">
        <v>0</v>
      </c>
      <c r="H547" s="41" t="s">
        <v>502</v>
      </c>
      <c r="I547" s="41" t="s">
        <v>502</v>
      </c>
      <c r="J547" s="41">
        <v>1</v>
      </c>
      <c r="K547" s="41"/>
      <c r="L547" s="43"/>
      <c r="M547" s="41"/>
      <c r="N547" s="41"/>
    </row>
    <row r="548" spans="1:14" x14ac:dyDescent="0.2">
      <c r="A548" s="44">
        <v>1</v>
      </c>
      <c r="B548" s="38"/>
      <c r="C548" s="38"/>
      <c r="D548" s="38"/>
      <c r="E548" s="39">
        <v>0</v>
      </c>
      <c r="F548" s="38">
        <v>4</v>
      </c>
      <c r="G548" s="38">
        <v>0</v>
      </c>
      <c r="H548" s="38" t="s">
        <v>503</v>
      </c>
      <c r="I548" s="38" t="s">
        <v>503</v>
      </c>
      <c r="J548" s="38">
        <v>1</v>
      </c>
      <c r="K548" s="38"/>
      <c r="L548" s="40"/>
      <c r="M548" s="38"/>
      <c r="N548" s="38"/>
    </row>
    <row r="549" spans="1:14" x14ac:dyDescent="0.2">
      <c r="A549" s="41"/>
      <c r="B549" s="41">
        <v>1</v>
      </c>
      <c r="C549" s="41"/>
      <c r="D549" s="41"/>
      <c r="E549" s="42">
        <v>0</v>
      </c>
      <c r="F549" s="41">
        <v>5</v>
      </c>
      <c r="G549" s="41">
        <v>0</v>
      </c>
      <c r="H549" s="41" t="s">
        <v>504</v>
      </c>
      <c r="I549" s="41" t="s">
        <v>504</v>
      </c>
      <c r="J549" s="41">
        <v>1</v>
      </c>
      <c r="K549" s="41"/>
      <c r="L549" s="43"/>
      <c r="M549" s="41"/>
      <c r="N549" s="41"/>
    </row>
    <row r="550" spans="1:14" x14ac:dyDescent="0.2">
      <c r="A550" s="38">
        <v>1</v>
      </c>
      <c r="B550" s="38"/>
      <c r="C550" s="38"/>
      <c r="D550" s="38"/>
      <c r="E550" s="39">
        <v>0</v>
      </c>
      <c r="F550" s="38">
        <v>5</v>
      </c>
      <c r="G550" s="38">
        <v>0</v>
      </c>
      <c r="H550" s="38" t="s">
        <v>505</v>
      </c>
      <c r="I550" s="38" t="s">
        <v>505</v>
      </c>
      <c r="J550" s="38">
        <v>1</v>
      </c>
      <c r="K550" s="38"/>
      <c r="L550" s="40"/>
      <c r="M550" s="38"/>
      <c r="N550" s="38"/>
    </row>
    <row r="551" spans="1:14" x14ac:dyDescent="0.2">
      <c r="A551" s="45"/>
      <c r="B551" s="41">
        <v>1</v>
      </c>
      <c r="C551" s="41"/>
      <c r="D551" s="41"/>
      <c r="E551" s="42">
        <v>1</v>
      </c>
      <c r="F551" s="41">
        <v>4</v>
      </c>
      <c r="G551" s="41">
        <v>0</v>
      </c>
      <c r="H551" s="41" t="s">
        <v>506</v>
      </c>
      <c r="I551" s="41" t="s">
        <v>506</v>
      </c>
      <c r="J551" s="41">
        <v>1</v>
      </c>
      <c r="K551" s="41"/>
      <c r="L551" s="43"/>
      <c r="M551" s="41"/>
      <c r="N551" s="41"/>
    </row>
    <row r="552" spans="1:14" ht="25.5" x14ac:dyDescent="0.2">
      <c r="A552" s="44"/>
      <c r="B552" s="38"/>
      <c r="C552" s="38"/>
      <c r="D552" s="38">
        <v>1</v>
      </c>
      <c r="E552" s="39">
        <v>0</v>
      </c>
      <c r="F552" s="38">
        <v>5</v>
      </c>
      <c r="G552" s="38">
        <v>1</v>
      </c>
      <c r="H552" s="38" t="s">
        <v>508</v>
      </c>
      <c r="I552" s="38" t="s">
        <v>507</v>
      </c>
      <c r="J552" s="38">
        <v>1</v>
      </c>
      <c r="K552" s="38">
        <v>3</v>
      </c>
      <c r="L552" s="40" t="s">
        <v>1485</v>
      </c>
      <c r="M552" s="38" t="s">
        <v>1477</v>
      </c>
      <c r="N552" s="38" t="s">
        <v>1538</v>
      </c>
    </row>
    <row r="553" spans="1:14" x14ac:dyDescent="0.2">
      <c r="A553" s="41"/>
      <c r="B553" s="41"/>
      <c r="C553" s="41">
        <v>1</v>
      </c>
      <c r="D553" s="41"/>
      <c r="E553" s="42">
        <v>0</v>
      </c>
      <c r="F553" s="41">
        <v>2</v>
      </c>
      <c r="G553" s="41">
        <v>0</v>
      </c>
      <c r="H553" s="41" t="s">
        <v>509</v>
      </c>
      <c r="I553" s="41" t="s">
        <v>509</v>
      </c>
      <c r="J553" s="41">
        <v>1</v>
      </c>
      <c r="K553" s="41"/>
      <c r="L553" s="43"/>
      <c r="M553" s="41"/>
      <c r="N553" s="41"/>
    </row>
    <row r="554" spans="1:14" x14ac:dyDescent="0.2">
      <c r="A554" s="38">
        <v>1</v>
      </c>
      <c r="B554" s="38"/>
      <c r="C554" s="38"/>
      <c r="D554" s="38"/>
      <c r="E554" s="39">
        <v>0</v>
      </c>
      <c r="F554" s="38">
        <v>4</v>
      </c>
      <c r="G554" s="38">
        <v>0</v>
      </c>
      <c r="H554" s="38" t="s">
        <v>510</v>
      </c>
      <c r="I554" s="38" t="s">
        <v>510</v>
      </c>
      <c r="J554" s="38">
        <v>1</v>
      </c>
      <c r="K554" s="38"/>
      <c r="L554" s="40"/>
      <c r="M554" s="38"/>
      <c r="N554" s="38"/>
    </row>
    <row r="555" spans="1:14" x14ac:dyDescent="0.2">
      <c r="A555" s="41"/>
      <c r="B555" s="41"/>
      <c r="C555" s="41">
        <v>1</v>
      </c>
      <c r="D555" s="41"/>
      <c r="E555" s="42">
        <v>0</v>
      </c>
      <c r="F555" s="41">
        <v>5</v>
      </c>
      <c r="G555" s="41">
        <v>0</v>
      </c>
      <c r="H555" s="41" t="s">
        <v>511</v>
      </c>
      <c r="I555" s="41" t="s">
        <v>511</v>
      </c>
      <c r="J555" s="41">
        <v>1</v>
      </c>
      <c r="K555" s="41"/>
      <c r="L555" s="43"/>
      <c r="M555" s="41"/>
      <c r="N555" s="41"/>
    </row>
    <row r="556" spans="1:14" x14ac:dyDescent="0.2">
      <c r="A556" s="38">
        <v>1</v>
      </c>
      <c r="B556" s="38"/>
      <c r="C556" s="38"/>
      <c r="D556" s="38"/>
      <c r="E556" s="39">
        <v>0</v>
      </c>
      <c r="F556" s="38">
        <v>5</v>
      </c>
      <c r="G556" s="38">
        <v>0</v>
      </c>
      <c r="H556" s="38" t="s">
        <v>512</v>
      </c>
      <c r="I556" s="38" t="s">
        <v>512</v>
      </c>
      <c r="J556" s="38">
        <v>1</v>
      </c>
      <c r="K556" s="38"/>
      <c r="L556" s="40"/>
      <c r="M556" s="38"/>
      <c r="N556" s="38"/>
    </row>
    <row r="557" spans="1:14" x14ac:dyDescent="0.2">
      <c r="A557" s="41"/>
      <c r="B557" s="41"/>
      <c r="C557" s="41">
        <v>1</v>
      </c>
      <c r="D557" s="41"/>
      <c r="E557" s="42">
        <v>0</v>
      </c>
      <c r="F557" s="41">
        <v>2</v>
      </c>
      <c r="G557" s="41">
        <v>0</v>
      </c>
      <c r="H557" s="41" t="s">
        <v>109</v>
      </c>
      <c r="I557" s="41" t="s">
        <v>109</v>
      </c>
      <c r="J557" s="41">
        <v>1</v>
      </c>
      <c r="K557" s="41"/>
      <c r="L557" s="43"/>
      <c r="M557" s="41"/>
      <c r="N557" s="41"/>
    </row>
    <row r="558" spans="1:14" x14ac:dyDescent="0.2">
      <c r="A558" s="38"/>
      <c r="B558" s="38"/>
      <c r="C558" s="38">
        <v>1</v>
      </c>
      <c r="D558" s="38"/>
      <c r="E558" s="39">
        <v>0</v>
      </c>
      <c r="F558" s="38">
        <v>3</v>
      </c>
      <c r="G558" s="38">
        <v>0</v>
      </c>
      <c r="H558" s="38" t="s">
        <v>513</v>
      </c>
      <c r="I558" s="38" t="s">
        <v>513</v>
      </c>
      <c r="J558" s="38">
        <v>1</v>
      </c>
      <c r="K558" s="38"/>
      <c r="L558" s="40"/>
      <c r="M558" s="38"/>
      <c r="N558" s="38"/>
    </row>
    <row r="559" spans="1:14" x14ac:dyDescent="0.2">
      <c r="A559" s="41">
        <v>1</v>
      </c>
      <c r="B559" s="41"/>
      <c r="C559" s="41"/>
      <c r="D559" s="41"/>
      <c r="E559" s="42">
        <v>0</v>
      </c>
      <c r="F559" s="41">
        <v>4</v>
      </c>
      <c r="G559" s="41">
        <v>0</v>
      </c>
      <c r="H559" s="41" t="s">
        <v>514</v>
      </c>
      <c r="I559" s="41" t="s">
        <v>514</v>
      </c>
      <c r="J559" s="41">
        <v>1</v>
      </c>
      <c r="K559" s="41"/>
      <c r="L559" s="43"/>
      <c r="M559" s="41"/>
      <c r="N559" s="41"/>
    </row>
    <row r="560" spans="1:14" x14ac:dyDescent="0.2">
      <c r="A560" s="38">
        <v>1</v>
      </c>
      <c r="B560" s="38"/>
      <c r="C560" s="38"/>
      <c r="D560" s="38"/>
      <c r="E560" s="39">
        <v>0</v>
      </c>
      <c r="F560" s="38">
        <v>7</v>
      </c>
      <c r="G560" s="38">
        <v>0</v>
      </c>
      <c r="H560" s="38" t="s">
        <v>515</v>
      </c>
      <c r="I560" s="38" t="s">
        <v>515</v>
      </c>
      <c r="J560" s="38">
        <v>1</v>
      </c>
      <c r="K560" s="38"/>
      <c r="L560" s="40"/>
      <c r="M560" s="38"/>
      <c r="N560" s="38"/>
    </row>
    <row r="561" spans="1:14" x14ac:dyDescent="0.2">
      <c r="A561" s="41">
        <v>1</v>
      </c>
      <c r="B561" s="41"/>
      <c r="C561" s="41"/>
      <c r="D561" s="41"/>
      <c r="E561" s="42">
        <v>0</v>
      </c>
      <c r="F561" s="41">
        <v>4</v>
      </c>
      <c r="G561" s="41">
        <v>0</v>
      </c>
      <c r="H561" s="41" t="s">
        <v>317</v>
      </c>
      <c r="I561" s="41" t="s">
        <v>317</v>
      </c>
      <c r="J561" s="41">
        <v>1</v>
      </c>
      <c r="K561" s="41"/>
      <c r="L561" s="43"/>
      <c r="M561" s="41"/>
      <c r="N561" s="41"/>
    </row>
    <row r="562" spans="1:14" x14ac:dyDescent="0.2">
      <c r="A562" s="38"/>
      <c r="B562" s="38"/>
      <c r="C562" s="38">
        <v>1</v>
      </c>
      <c r="D562" s="38"/>
      <c r="E562" s="39">
        <v>0</v>
      </c>
      <c r="F562" s="38">
        <v>4</v>
      </c>
      <c r="G562" s="38">
        <v>0</v>
      </c>
      <c r="H562" s="38" t="s">
        <v>330</v>
      </c>
      <c r="I562" s="38" t="s">
        <v>330</v>
      </c>
      <c r="J562" s="38">
        <v>1</v>
      </c>
      <c r="K562" s="38"/>
      <c r="L562" s="40"/>
      <c r="M562" s="38"/>
      <c r="N562" s="38"/>
    </row>
    <row r="563" spans="1:14" x14ac:dyDescent="0.2">
      <c r="A563" s="41">
        <v>1</v>
      </c>
      <c r="B563" s="41"/>
      <c r="C563" s="41"/>
      <c r="D563" s="41"/>
      <c r="E563" s="42">
        <v>0</v>
      </c>
      <c r="F563" s="41">
        <v>5</v>
      </c>
      <c r="G563" s="41">
        <v>0</v>
      </c>
      <c r="H563" s="41" t="s">
        <v>516</v>
      </c>
      <c r="I563" s="41" t="s">
        <v>516</v>
      </c>
      <c r="J563" s="41">
        <v>1</v>
      </c>
      <c r="K563" s="41"/>
      <c r="L563" s="43"/>
      <c r="M563" s="41"/>
      <c r="N563" s="41"/>
    </row>
    <row r="564" spans="1:14" x14ac:dyDescent="0.2">
      <c r="A564" s="38">
        <v>1</v>
      </c>
      <c r="B564" s="38"/>
      <c r="C564" s="38"/>
      <c r="D564" s="38"/>
      <c r="E564" s="39">
        <v>0</v>
      </c>
      <c r="F564" s="38">
        <v>3</v>
      </c>
      <c r="G564" s="38">
        <v>0</v>
      </c>
      <c r="H564" s="38" t="s">
        <v>107</v>
      </c>
      <c r="I564" s="38" t="s">
        <v>107</v>
      </c>
      <c r="J564" s="38">
        <v>1</v>
      </c>
      <c r="K564" s="38"/>
      <c r="L564" s="40"/>
      <c r="M564" s="38"/>
      <c r="N564" s="38"/>
    </row>
    <row r="565" spans="1:14" x14ac:dyDescent="0.2">
      <c r="A565" s="41">
        <v>1</v>
      </c>
      <c r="B565" s="41"/>
      <c r="C565" s="41"/>
      <c r="D565" s="41"/>
      <c r="E565" s="42">
        <v>0</v>
      </c>
      <c r="F565" s="41">
        <v>6</v>
      </c>
      <c r="G565" s="41">
        <v>1</v>
      </c>
      <c r="H565" s="41" t="s">
        <v>518</v>
      </c>
      <c r="I565" s="41" t="s">
        <v>1399</v>
      </c>
      <c r="J565" s="41">
        <v>2</v>
      </c>
      <c r="K565" s="41">
        <v>2</v>
      </c>
      <c r="L565" s="43" t="s">
        <v>1562</v>
      </c>
      <c r="M565" s="41" t="s">
        <v>1561</v>
      </c>
      <c r="N565" s="41" t="s">
        <v>1499</v>
      </c>
    </row>
    <row r="566" spans="1:14" x14ac:dyDescent="0.2">
      <c r="A566" s="38">
        <v>1</v>
      </c>
      <c r="B566" s="38"/>
      <c r="C566" s="38"/>
      <c r="D566" s="38"/>
      <c r="E566" s="39">
        <v>0</v>
      </c>
      <c r="F566" s="38">
        <v>3</v>
      </c>
      <c r="G566" s="38">
        <v>0</v>
      </c>
      <c r="H566" s="38" t="s">
        <v>519</v>
      </c>
      <c r="I566" s="38" t="s">
        <v>519</v>
      </c>
      <c r="J566" s="38">
        <v>1</v>
      </c>
      <c r="K566" s="38"/>
      <c r="L566" s="40"/>
      <c r="M566" s="38"/>
      <c r="N566" s="38"/>
    </row>
    <row r="567" spans="1:14" x14ac:dyDescent="0.2">
      <c r="A567" s="41">
        <v>1</v>
      </c>
      <c r="B567" s="41"/>
      <c r="C567" s="41"/>
      <c r="D567" s="41"/>
      <c r="E567" s="42">
        <v>0</v>
      </c>
      <c r="F567" s="41">
        <v>5</v>
      </c>
      <c r="G567" s="41">
        <v>0</v>
      </c>
      <c r="H567" s="41" t="s">
        <v>520</v>
      </c>
      <c r="I567" s="41" t="s">
        <v>520</v>
      </c>
      <c r="J567" s="41">
        <v>1</v>
      </c>
      <c r="K567" s="41"/>
      <c r="L567" s="43"/>
      <c r="M567" s="41"/>
      <c r="N567" s="41"/>
    </row>
    <row r="568" spans="1:14" x14ac:dyDescent="0.2">
      <c r="A568" s="38">
        <v>1</v>
      </c>
      <c r="B568" s="38"/>
      <c r="C568" s="38"/>
      <c r="D568" s="38"/>
      <c r="E568" s="39">
        <v>0</v>
      </c>
      <c r="F568" s="38">
        <v>3</v>
      </c>
      <c r="G568" s="38">
        <v>0</v>
      </c>
      <c r="H568" s="38" t="s">
        <v>521</v>
      </c>
      <c r="I568" s="38" t="s">
        <v>521</v>
      </c>
      <c r="J568" s="38">
        <v>1</v>
      </c>
      <c r="K568" s="38"/>
      <c r="L568" s="40"/>
      <c r="M568" s="38"/>
      <c r="N568" s="38"/>
    </row>
    <row r="569" spans="1:14" x14ac:dyDescent="0.2">
      <c r="A569" s="41">
        <v>1</v>
      </c>
      <c r="B569" s="41"/>
      <c r="C569" s="41"/>
      <c r="D569" s="41"/>
      <c r="E569" s="42">
        <v>0</v>
      </c>
      <c r="F569" s="41">
        <v>3</v>
      </c>
      <c r="G569" s="41">
        <v>0</v>
      </c>
      <c r="H569" s="41" t="s">
        <v>517</v>
      </c>
      <c r="I569" s="41" t="s">
        <v>517</v>
      </c>
      <c r="J569" s="41">
        <v>1</v>
      </c>
      <c r="K569" s="41"/>
      <c r="L569" s="43"/>
      <c r="M569" s="41"/>
      <c r="N569" s="41"/>
    </row>
    <row r="570" spans="1:14" x14ac:dyDescent="0.2">
      <c r="A570" s="38">
        <v>1</v>
      </c>
      <c r="B570" s="38"/>
      <c r="C570" s="38"/>
      <c r="D570" s="38"/>
      <c r="E570" s="39">
        <v>0</v>
      </c>
      <c r="F570" s="38">
        <v>3</v>
      </c>
      <c r="G570" s="38">
        <v>0</v>
      </c>
      <c r="H570" s="38" t="s">
        <v>519</v>
      </c>
      <c r="I570" s="38" t="s">
        <v>519</v>
      </c>
      <c r="J570" s="38">
        <v>1</v>
      </c>
      <c r="K570" s="38"/>
      <c r="L570" s="40"/>
      <c r="M570" s="38"/>
      <c r="N570" s="38"/>
    </row>
    <row r="571" spans="1:14" x14ac:dyDescent="0.2">
      <c r="A571" s="41">
        <v>1</v>
      </c>
      <c r="B571" s="41"/>
      <c r="C571" s="41"/>
      <c r="D571" s="41"/>
      <c r="E571" s="42">
        <v>0</v>
      </c>
      <c r="F571" s="41">
        <v>5</v>
      </c>
      <c r="G571" s="41">
        <v>0</v>
      </c>
      <c r="H571" s="41" t="s">
        <v>520</v>
      </c>
      <c r="I571" s="41" t="s">
        <v>520</v>
      </c>
      <c r="J571" s="41">
        <v>1</v>
      </c>
      <c r="K571" s="41"/>
      <c r="L571" s="43"/>
      <c r="M571" s="41"/>
      <c r="N571" s="41"/>
    </row>
    <row r="572" spans="1:14" x14ac:dyDescent="0.2">
      <c r="A572" s="38">
        <v>1</v>
      </c>
      <c r="B572" s="38"/>
      <c r="C572" s="38"/>
      <c r="D572" s="38"/>
      <c r="E572" s="39">
        <v>0</v>
      </c>
      <c r="F572" s="38">
        <v>3</v>
      </c>
      <c r="G572" s="38">
        <v>0</v>
      </c>
      <c r="H572" s="38" t="s">
        <v>522</v>
      </c>
      <c r="I572" s="38" t="s">
        <v>522</v>
      </c>
      <c r="J572" s="38">
        <v>1</v>
      </c>
      <c r="K572" s="38"/>
      <c r="L572" s="40"/>
      <c r="M572" s="38"/>
      <c r="N572" s="38"/>
    </row>
    <row r="573" spans="1:14" ht="25.5" x14ac:dyDescent="0.2">
      <c r="A573" s="41"/>
      <c r="B573" s="41"/>
      <c r="C573" s="41">
        <v>1</v>
      </c>
      <c r="D573" s="41"/>
      <c r="E573" s="42">
        <v>0</v>
      </c>
      <c r="F573" s="41">
        <v>5</v>
      </c>
      <c r="G573" s="41">
        <v>1</v>
      </c>
      <c r="H573" s="41" t="s">
        <v>523</v>
      </c>
      <c r="I573" s="41" t="s">
        <v>511</v>
      </c>
      <c r="J573" s="41">
        <v>1</v>
      </c>
      <c r="K573" s="41">
        <v>1</v>
      </c>
      <c r="L573" s="43" t="s">
        <v>1485</v>
      </c>
      <c r="M573" s="41" t="s">
        <v>1481</v>
      </c>
      <c r="N573" s="41" t="s">
        <v>1489</v>
      </c>
    </row>
    <row r="574" spans="1:14" x14ac:dyDescent="0.2">
      <c r="A574" s="38">
        <v>1</v>
      </c>
      <c r="B574" s="38"/>
      <c r="C574" s="38"/>
      <c r="D574" s="38"/>
      <c r="E574" s="39">
        <v>0</v>
      </c>
      <c r="F574" s="38">
        <v>5</v>
      </c>
      <c r="G574" s="38">
        <v>0</v>
      </c>
      <c r="H574" s="38" t="s">
        <v>524</v>
      </c>
      <c r="I574" s="38" t="s">
        <v>524</v>
      </c>
      <c r="J574" s="38">
        <v>1</v>
      </c>
      <c r="K574" s="38"/>
      <c r="L574" s="40"/>
      <c r="M574" s="38"/>
      <c r="N574" s="38"/>
    </row>
    <row r="575" spans="1:14" x14ac:dyDescent="0.2">
      <c r="A575" s="41"/>
      <c r="B575" s="41"/>
      <c r="C575" s="41">
        <v>1</v>
      </c>
      <c r="D575" s="41"/>
      <c r="E575" s="42">
        <v>0</v>
      </c>
      <c r="F575" s="41">
        <v>2</v>
      </c>
      <c r="G575" s="41">
        <v>0</v>
      </c>
      <c r="H575" s="41" t="s">
        <v>109</v>
      </c>
      <c r="I575" s="41" t="s">
        <v>109</v>
      </c>
      <c r="J575" s="41">
        <v>1</v>
      </c>
      <c r="K575" s="41"/>
      <c r="L575" s="43"/>
      <c r="M575" s="41"/>
      <c r="N575" s="41"/>
    </row>
    <row r="576" spans="1:14" x14ac:dyDescent="0.2">
      <c r="A576" s="38"/>
      <c r="B576" s="38"/>
      <c r="C576" s="38">
        <v>1</v>
      </c>
      <c r="D576" s="38"/>
      <c r="E576" s="39">
        <v>0</v>
      </c>
      <c r="F576" s="38">
        <v>3</v>
      </c>
      <c r="G576" s="38">
        <v>0</v>
      </c>
      <c r="H576" s="38" t="s">
        <v>513</v>
      </c>
      <c r="I576" s="38" t="s">
        <v>513</v>
      </c>
      <c r="J576" s="38">
        <v>1</v>
      </c>
      <c r="K576" s="38"/>
      <c r="L576" s="40"/>
      <c r="M576" s="38"/>
      <c r="N576" s="38"/>
    </row>
    <row r="577" spans="1:14" x14ac:dyDescent="0.2">
      <c r="A577" s="41">
        <v>1</v>
      </c>
      <c r="B577" s="41"/>
      <c r="C577" s="41"/>
      <c r="D577" s="41"/>
      <c r="E577" s="42">
        <v>0</v>
      </c>
      <c r="F577" s="41">
        <v>5</v>
      </c>
      <c r="G577" s="41">
        <v>0</v>
      </c>
      <c r="H577" s="41" t="s">
        <v>525</v>
      </c>
      <c r="I577" s="41" t="s">
        <v>525</v>
      </c>
      <c r="J577" s="41">
        <v>1</v>
      </c>
      <c r="K577" s="41"/>
      <c r="L577" s="43"/>
      <c r="M577" s="41"/>
      <c r="N577" s="41"/>
    </row>
    <row r="578" spans="1:14" x14ac:dyDescent="0.2">
      <c r="A578" s="38">
        <v>1</v>
      </c>
      <c r="B578" s="38"/>
      <c r="C578" s="38"/>
      <c r="D578" s="38"/>
      <c r="E578" s="39">
        <v>0</v>
      </c>
      <c r="F578" s="38">
        <v>4</v>
      </c>
      <c r="G578" s="38">
        <v>0</v>
      </c>
      <c r="H578" s="38" t="s">
        <v>514</v>
      </c>
      <c r="I578" s="38" t="s">
        <v>514</v>
      </c>
      <c r="J578" s="38">
        <v>1</v>
      </c>
      <c r="K578" s="38"/>
      <c r="L578" s="40"/>
      <c r="M578" s="38"/>
      <c r="N578" s="38"/>
    </row>
    <row r="579" spans="1:14" x14ac:dyDescent="0.2">
      <c r="A579" s="41">
        <v>1</v>
      </c>
      <c r="B579" s="41"/>
      <c r="C579" s="41"/>
      <c r="D579" s="41"/>
      <c r="E579" s="42">
        <v>0</v>
      </c>
      <c r="F579" s="41">
        <v>7</v>
      </c>
      <c r="G579" s="41">
        <v>0</v>
      </c>
      <c r="H579" s="41" t="s">
        <v>515</v>
      </c>
      <c r="I579" s="41" t="s">
        <v>515</v>
      </c>
      <c r="J579" s="41">
        <v>1</v>
      </c>
      <c r="K579" s="41"/>
      <c r="L579" s="43"/>
      <c r="M579" s="41"/>
      <c r="N579" s="41"/>
    </row>
    <row r="580" spans="1:14" x14ac:dyDescent="0.2">
      <c r="A580" s="38"/>
      <c r="B580" s="38"/>
      <c r="C580" s="38">
        <v>1</v>
      </c>
      <c r="D580" s="38"/>
      <c r="E580" s="39">
        <v>0</v>
      </c>
      <c r="F580" s="38">
        <v>5</v>
      </c>
      <c r="G580" s="38">
        <v>0</v>
      </c>
      <c r="H580" s="38" t="s">
        <v>526</v>
      </c>
      <c r="I580" s="38" t="s">
        <v>526</v>
      </c>
      <c r="J580" s="38">
        <v>1</v>
      </c>
      <c r="K580" s="38"/>
      <c r="L580" s="40"/>
      <c r="M580" s="38"/>
      <c r="N580" s="38"/>
    </row>
    <row r="581" spans="1:14" x14ac:dyDescent="0.2">
      <c r="A581" s="45">
        <v>1</v>
      </c>
      <c r="B581" s="41"/>
      <c r="C581" s="41"/>
      <c r="D581" s="41"/>
      <c r="E581" s="42">
        <v>0</v>
      </c>
      <c r="F581" s="41">
        <v>4</v>
      </c>
      <c r="G581" s="41">
        <v>0</v>
      </c>
      <c r="H581" s="41" t="s">
        <v>51</v>
      </c>
      <c r="I581" s="41" t="s">
        <v>51</v>
      </c>
      <c r="J581" s="41">
        <v>1</v>
      </c>
      <c r="K581" s="41"/>
      <c r="L581" s="43"/>
      <c r="M581" s="41"/>
      <c r="N581" s="41"/>
    </row>
    <row r="582" spans="1:14" x14ac:dyDescent="0.2">
      <c r="A582" s="44"/>
      <c r="B582" s="38"/>
      <c r="C582" s="38">
        <v>1</v>
      </c>
      <c r="D582" s="38"/>
      <c r="E582" s="39">
        <v>0</v>
      </c>
      <c r="F582" s="38">
        <v>4</v>
      </c>
      <c r="G582" s="38">
        <v>0</v>
      </c>
      <c r="H582" s="38" t="s">
        <v>529</v>
      </c>
      <c r="I582" s="38" t="s">
        <v>529</v>
      </c>
      <c r="J582" s="38">
        <v>1</v>
      </c>
      <c r="K582" s="38"/>
      <c r="L582" s="40"/>
      <c r="M582" s="38"/>
      <c r="N582" s="38"/>
    </row>
    <row r="583" spans="1:14" x14ac:dyDescent="0.2">
      <c r="A583" s="41">
        <v>1</v>
      </c>
      <c r="B583" s="41"/>
      <c r="C583" s="41"/>
      <c r="D583" s="41"/>
      <c r="E583" s="42">
        <v>0</v>
      </c>
      <c r="F583" s="41">
        <v>3</v>
      </c>
      <c r="G583" s="41">
        <v>0</v>
      </c>
      <c r="H583" s="41" t="s">
        <v>530</v>
      </c>
      <c r="I583" s="41" t="s">
        <v>530</v>
      </c>
      <c r="J583" s="41">
        <v>1</v>
      </c>
      <c r="K583" s="41"/>
      <c r="L583" s="43"/>
      <c r="M583" s="41"/>
      <c r="N583" s="41"/>
    </row>
    <row r="584" spans="1:14" x14ac:dyDescent="0.2">
      <c r="A584" s="38">
        <v>1</v>
      </c>
      <c r="B584" s="38"/>
      <c r="C584" s="38"/>
      <c r="D584" s="38"/>
      <c r="E584" s="39">
        <v>0</v>
      </c>
      <c r="F584" s="38">
        <v>5</v>
      </c>
      <c r="G584" s="38">
        <v>0</v>
      </c>
      <c r="H584" s="38" t="s">
        <v>505</v>
      </c>
      <c r="I584" s="38" t="s">
        <v>505</v>
      </c>
      <c r="J584" s="38">
        <v>1</v>
      </c>
      <c r="K584" s="38"/>
      <c r="L584" s="40"/>
      <c r="M584" s="38"/>
      <c r="N584" s="38"/>
    </row>
    <row r="585" spans="1:14" x14ac:dyDescent="0.2">
      <c r="A585" s="41">
        <v>1</v>
      </c>
      <c r="B585" s="41"/>
      <c r="C585" s="41"/>
      <c r="D585" s="41"/>
      <c r="E585" s="42">
        <v>0</v>
      </c>
      <c r="F585" s="41">
        <v>4</v>
      </c>
      <c r="G585" s="41">
        <v>0</v>
      </c>
      <c r="H585" s="41" t="s">
        <v>531</v>
      </c>
      <c r="I585" s="41" t="s">
        <v>531</v>
      </c>
      <c r="J585" s="41">
        <v>1</v>
      </c>
      <c r="K585" s="41"/>
      <c r="L585" s="43"/>
      <c r="M585" s="41"/>
      <c r="N585" s="41"/>
    </row>
    <row r="586" spans="1:14" x14ac:dyDescent="0.2">
      <c r="A586" s="38">
        <v>1</v>
      </c>
      <c r="B586" s="38"/>
      <c r="C586" s="38"/>
      <c r="D586" s="38"/>
      <c r="E586" s="39">
        <v>0</v>
      </c>
      <c r="F586" s="38">
        <v>4</v>
      </c>
      <c r="G586" s="38">
        <v>0</v>
      </c>
      <c r="H586" s="38" t="s">
        <v>532</v>
      </c>
      <c r="I586" s="38" t="s">
        <v>532</v>
      </c>
      <c r="J586" s="38">
        <v>1</v>
      </c>
      <c r="K586" s="38"/>
      <c r="L586" s="40"/>
      <c r="M586" s="38"/>
      <c r="N586" s="38"/>
    </row>
    <row r="587" spans="1:14" x14ac:dyDescent="0.2">
      <c r="A587" s="41">
        <v>1</v>
      </c>
      <c r="B587" s="41"/>
      <c r="C587" s="41"/>
      <c r="D587" s="41"/>
      <c r="E587" s="42">
        <v>0</v>
      </c>
      <c r="F587" s="41">
        <v>3</v>
      </c>
      <c r="G587" s="41">
        <v>0</v>
      </c>
      <c r="H587" s="41" t="s">
        <v>107</v>
      </c>
      <c r="I587" s="41" t="s">
        <v>107</v>
      </c>
      <c r="J587" s="41">
        <v>1</v>
      </c>
      <c r="K587" s="41"/>
      <c r="L587" s="43"/>
      <c r="M587" s="41"/>
      <c r="N587" s="41"/>
    </row>
    <row r="588" spans="1:14" x14ac:dyDescent="0.2">
      <c r="A588" s="44">
        <v>1</v>
      </c>
      <c r="B588" s="38"/>
      <c r="C588" s="38"/>
      <c r="D588" s="38"/>
      <c r="E588" s="39">
        <v>0</v>
      </c>
      <c r="F588" s="38">
        <v>4</v>
      </c>
      <c r="G588" s="38">
        <v>0</v>
      </c>
      <c r="H588" s="38" t="s">
        <v>535</v>
      </c>
      <c r="I588" s="38" t="s">
        <v>535</v>
      </c>
      <c r="J588" s="38">
        <v>1</v>
      </c>
      <c r="K588" s="38"/>
      <c r="L588" s="40"/>
      <c r="M588" s="38"/>
      <c r="N588" s="38"/>
    </row>
    <row r="589" spans="1:14" x14ac:dyDescent="0.2">
      <c r="A589" s="45">
        <v>1</v>
      </c>
      <c r="B589" s="41"/>
      <c r="C589" s="41"/>
      <c r="D589" s="41"/>
      <c r="E589" s="42">
        <v>0</v>
      </c>
      <c r="F589" s="41">
        <v>2</v>
      </c>
      <c r="G589" s="41">
        <v>0</v>
      </c>
      <c r="H589" s="41" t="s">
        <v>443</v>
      </c>
      <c r="I589" s="41" t="s">
        <v>443</v>
      </c>
      <c r="J589" s="41">
        <v>1</v>
      </c>
      <c r="K589" s="41"/>
      <c r="L589" s="43"/>
      <c r="M589" s="41"/>
      <c r="N589" s="41"/>
    </row>
    <row r="590" spans="1:14" x14ac:dyDescent="0.2">
      <c r="A590" s="38"/>
      <c r="B590" s="38"/>
      <c r="C590" s="38">
        <v>1</v>
      </c>
      <c r="D590" s="38"/>
      <c r="E590" s="39">
        <v>0</v>
      </c>
      <c r="F590" s="38">
        <v>3</v>
      </c>
      <c r="G590" s="38">
        <v>0</v>
      </c>
      <c r="H590" s="38" t="s">
        <v>536</v>
      </c>
      <c r="I590" s="38" t="s">
        <v>536</v>
      </c>
      <c r="J590" s="38">
        <v>1</v>
      </c>
      <c r="K590" s="38"/>
      <c r="L590" s="40"/>
      <c r="M590" s="38"/>
      <c r="N590" s="38"/>
    </row>
    <row r="591" spans="1:14" x14ac:dyDescent="0.2">
      <c r="A591" s="41">
        <v>1</v>
      </c>
      <c r="B591" s="41"/>
      <c r="C591" s="41"/>
      <c r="D591" s="41"/>
      <c r="E591" s="42">
        <v>0</v>
      </c>
      <c r="F591" s="41">
        <v>4</v>
      </c>
      <c r="G591" s="41">
        <v>0</v>
      </c>
      <c r="H591" s="41" t="s">
        <v>537</v>
      </c>
      <c r="I591" s="41" t="s">
        <v>537</v>
      </c>
      <c r="J591" s="41">
        <v>1</v>
      </c>
      <c r="K591" s="41"/>
      <c r="L591" s="43"/>
      <c r="M591" s="41"/>
      <c r="N591" s="41"/>
    </row>
    <row r="592" spans="1:14" x14ac:dyDescent="0.2">
      <c r="A592" s="38">
        <v>1</v>
      </c>
      <c r="B592" s="38"/>
      <c r="C592" s="38"/>
      <c r="D592" s="38"/>
      <c r="E592" s="39">
        <v>0</v>
      </c>
      <c r="F592" s="38">
        <v>6</v>
      </c>
      <c r="G592" s="38">
        <v>0</v>
      </c>
      <c r="H592" s="38" t="s">
        <v>538</v>
      </c>
      <c r="I592" s="38" t="s">
        <v>538</v>
      </c>
      <c r="J592" s="38">
        <v>1</v>
      </c>
      <c r="K592" s="38"/>
      <c r="L592" s="40"/>
      <c r="M592" s="38"/>
      <c r="N592" s="38"/>
    </row>
    <row r="593" spans="1:14" ht="25.5" x14ac:dyDescent="0.2">
      <c r="A593" s="41">
        <v>1</v>
      </c>
      <c r="B593" s="41"/>
      <c r="C593" s="41"/>
      <c r="D593" s="41"/>
      <c r="E593" s="42">
        <v>0</v>
      </c>
      <c r="F593" s="41">
        <v>4</v>
      </c>
      <c r="G593" s="41">
        <v>1</v>
      </c>
      <c r="H593" s="41" t="s">
        <v>540</v>
      </c>
      <c r="I593" s="41" t="s">
        <v>539</v>
      </c>
      <c r="J593" s="41">
        <v>1</v>
      </c>
      <c r="K593" s="41">
        <v>2</v>
      </c>
      <c r="L593" s="43" t="s">
        <v>1485</v>
      </c>
      <c r="M593" s="41" t="s">
        <v>1554</v>
      </c>
      <c r="N593" s="41" t="s">
        <v>1541</v>
      </c>
    </row>
    <row r="594" spans="1:14" x14ac:dyDescent="0.2">
      <c r="A594" s="38"/>
      <c r="B594" s="38"/>
      <c r="C594" s="38">
        <v>1</v>
      </c>
      <c r="D594" s="38"/>
      <c r="E594" s="39">
        <v>0</v>
      </c>
      <c r="F594" s="38">
        <v>3</v>
      </c>
      <c r="G594" s="38">
        <v>0</v>
      </c>
      <c r="H594" s="38" t="s">
        <v>541</v>
      </c>
      <c r="I594" s="38" t="s">
        <v>541</v>
      </c>
      <c r="J594" s="38">
        <v>1</v>
      </c>
      <c r="K594" s="38"/>
      <c r="L594" s="40"/>
      <c r="M594" s="38"/>
      <c r="N594" s="38"/>
    </row>
    <row r="595" spans="1:14" x14ac:dyDescent="0.2">
      <c r="A595" s="41">
        <v>1</v>
      </c>
      <c r="B595" s="41"/>
      <c r="C595" s="41"/>
      <c r="D595" s="41"/>
      <c r="E595" s="42">
        <v>0</v>
      </c>
      <c r="F595" s="41">
        <v>4</v>
      </c>
      <c r="G595" s="41">
        <v>0</v>
      </c>
      <c r="H595" s="41" t="s">
        <v>535</v>
      </c>
      <c r="I595" s="41" t="s">
        <v>535</v>
      </c>
      <c r="J595" s="41">
        <v>1</v>
      </c>
      <c r="K595" s="41"/>
      <c r="L595" s="43"/>
      <c r="M595" s="41"/>
      <c r="N595" s="41"/>
    </row>
    <row r="596" spans="1:14" x14ac:dyDescent="0.2">
      <c r="A596" s="38">
        <v>1</v>
      </c>
      <c r="B596" s="38"/>
      <c r="C596" s="38"/>
      <c r="D596" s="38"/>
      <c r="E596" s="39">
        <v>0</v>
      </c>
      <c r="F596" s="38">
        <v>2</v>
      </c>
      <c r="G596" s="38">
        <v>0</v>
      </c>
      <c r="H596" s="38" t="s">
        <v>443</v>
      </c>
      <c r="I596" s="38" t="s">
        <v>443</v>
      </c>
      <c r="J596" s="38">
        <v>1</v>
      </c>
      <c r="K596" s="38"/>
      <c r="L596" s="40"/>
      <c r="M596" s="38"/>
      <c r="N596" s="38"/>
    </row>
    <row r="597" spans="1:14" ht="25.5" x14ac:dyDescent="0.2">
      <c r="A597" s="41">
        <v>1</v>
      </c>
      <c r="B597" s="41"/>
      <c r="C597" s="41"/>
      <c r="D597" s="41"/>
      <c r="E597" s="42">
        <v>0</v>
      </c>
      <c r="F597" s="41">
        <v>4</v>
      </c>
      <c r="G597" s="41">
        <v>1</v>
      </c>
      <c r="H597" s="41" t="s">
        <v>542</v>
      </c>
      <c r="I597" s="41" t="s">
        <v>539</v>
      </c>
      <c r="J597" s="41">
        <v>1</v>
      </c>
      <c r="K597" s="41">
        <v>1</v>
      </c>
      <c r="L597" s="43" t="s">
        <v>1485</v>
      </c>
      <c r="M597" s="41" t="s">
        <v>1478</v>
      </c>
      <c r="N597" s="41" t="s">
        <v>1592</v>
      </c>
    </row>
    <row r="598" spans="1:14" x14ac:dyDescent="0.2">
      <c r="A598" s="38">
        <v>1</v>
      </c>
      <c r="B598" s="38"/>
      <c r="C598" s="38"/>
      <c r="D598" s="38"/>
      <c r="E598" s="39">
        <v>0</v>
      </c>
      <c r="F598" s="38">
        <v>4</v>
      </c>
      <c r="G598" s="38">
        <v>0</v>
      </c>
      <c r="H598" s="38" t="s">
        <v>537</v>
      </c>
      <c r="I598" s="38" t="s">
        <v>537</v>
      </c>
      <c r="J598" s="38">
        <v>1</v>
      </c>
      <c r="K598" s="38"/>
      <c r="L598" s="40"/>
      <c r="M598" s="38"/>
      <c r="N598" s="38"/>
    </row>
    <row r="599" spans="1:14" ht="25.5" x14ac:dyDescent="0.2">
      <c r="A599" s="41">
        <v>1</v>
      </c>
      <c r="B599" s="41"/>
      <c r="C599" s="41"/>
      <c r="D599" s="41"/>
      <c r="E599" s="42">
        <v>0</v>
      </c>
      <c r="F599" s="41">
        <v>6</v>
      </c>
      <c r="G599" s="41">
        <v>1</v>
      </c>
      <c r="H599" s="41" t="s">
        <v>543</v>
      </c>
      <c r="I599" s="41" t="s">
        <v>538</v>
      </c>
      <c r="J599" s="41">
        <v>1</v>
      </c>
      <c r="K599" s="41">
        <v>1</v>
      </c>
      <c r="L599" s="43" t="s">
        <v>1485</v>
      </c>
      <c r="M599" s="41" t="s">
        <v>1478</v>
      </c>
      <c r="N599" s="41" t="s">
        <v>1608</v>
      </c>
    </row>
    <row r="600" spans="1:14" x14ac:dyDescent="0.2">
      <c r="A600" s="38"/>
      <c r="B600" s="38"/>
      <c r="C600" s="38">
        <v>1</v>
      </c>
      <c r="D600" s="38"/>
      <c r="E600" s="39">
        <v>0</v>
      </c>
      <c r="F600" s="38">
        <v>3</v>
      </c>
      <c r="G600" s="38">
        <v>0</v>
      </c>
      <c r="H600" s="38" t="s">
        <v>536</v>
      </c>
      <c r="I600" s="38" t="s">
        <v>536</v>
      </c>
      <c r="J600" s="38">
        <v>1</v>
      </c>
      <c r="K600" s="38"/>
      <c r="L600" s="40"/>
      <c r="M600" s="38"/>
      <c r="N600" s="38"/>
    </row>
    <row r="601" spans="1:14" ht="25.5" x14ac:dyDescent="0.2">
      <c r="A601" s="41">
        <v>1</v>
      </c>
      <c r="B601" s="41"/>
      <c r="C601" s="41"/>
      <c r="D601" s="41"/>
      <c r="E601" s="42">
        <v>0</v>
      </c>
      <c r="F601" s="41">
        <v>5</v>
      </c>
      <c r="G601" s="41">
        <v>1</v>
      </c>
      <c r="H601" s="41" t="s">
        <v>545</v>
      </c>
      <c r="I601" s="41" t="s">
        <v>544</v>
      </c>
      <c r="J601" s="41">
        <v>1</v>
      </c>
      <c r="K601" s="41">
        <v>1</v>
      </c>
      <c r="L601" s="43" t="s">
        <v>1485</v>
      </c>
      <c r="M601" s="41" t="s">
        <v>1478</v>
      </c>
      <c r="N601" s="41" t="s">
        <v>1609</v>
      </c>
    </row>
    <row r="602" spans="1:14" x14ac:dyDescent="0.2">
      <c r="A602" s="38">
        <v>1</v>
      </c>
      <c r="B602" s="38"/>
      <c r="C602" s="38"/>
      <c r="D602" s="38"/>
      <c r="E602" s="39">
        <v>0</v>
      </c>
      <c r="F602" s="38">
        <v>2</v>
      </c>
      <c r="G602" s="38">
        <v>0</v>
      </c>
      <c r="H602" s="38" t="s">
        <v>546</v>
      </c>
      <c r="I602" s="38" t="s">
        <v>546</v>
      </c>
      <c r="J602" s="38">
        <v>1</v>
      </c>
      <c r="K602" s="38"/>
      <c r="L602" s="40"/>
      <c r="M602" s="38"/>
      <c r="N602" s="38"/>
    </row>
    <row r="603" spans="1:14" x14ac:dyDescent="0.2">
      <c r="A603" s="41">
        <v>1</v>
      </c>
      <c r="B603" s="41"/>
      <c r="C603" s="41"/>
      <c r="D603" s="41"/>
      <c r="E603" s="42">
        <v>0</v>
      </c>
      <c r="F603" s="41">
        <v>3</v>
      </c>
      <c r="G603" s="41">
        <v>0</v>
      </c>
      <c r="H603" s="41" t="s">
        <v>547</v>
      </c>
      <c r="I603" s="41" t="s">
        <v>547</v>
      </c>
      <c r="J603" s="41">
        <v>1</v>
      </c>
      <c r="K603" s="41"/>
      <c r="L603" s="43"/>
      <c r="M603" s="41"/>
      <c r="N603" s="41"/>
    </row>
    <row r="604" spans="1:14" ht="25.5" x14ac:dyDescent="0.2">
      <c r="A604" s="44">
        <v>1</v>
      </c>
      <c r="B604" s="38"/>
      <c r="C604" s="38"/>
      <c r="D604" s="38"/>
      <c r="E604" s="39">
        <v>0</v>
      </c>
      <c r="F604" s="38">
        <v>6</v>
      </c>
      <c r="G604" s="38">
        <v>1</v>
      </c>
      <c r="H604" s="38" t="s">
        <v>551</v>
      </c>
      <c r="I604" s="38" t="s">
        <v>550</v>
      </c>
      <c r="J604" s="38">
        <v>1</v>
      </c>
      <c r="K604" s="38">
        <v>1</v>
      </c>
      <c r="L604" s="40" t="s">
        <v>1485</v>
      </c>
      <c r="M604" s="38" t="s">
        <v>1478</v>
      </c>
      <c r="N604" s="38" t="s">
        <v>1608</v>
      </c>
    </row>
    <row r="605" spans="1:14" x14ac:dyDescent="0.2">
      <c r="A605" s="45"/>
      <c r="B605" s="41"/>
      <c r="C605" s="41">
        <v>1</v>
      </c>
      <c r="D605" s="41"/>
      <c r="E605" s="42">
        <v>0</v>
      </c>
      <c r="F605" s="41">
        <v>4</v>
      </c>
      <c r="G605" s="41">
        <v>0</v>
      </c>
      <c r="H605" s="41" t="s">
        <v>552</v>
      </c>
      <c r="I605" s="41" t="s">
        <v>552</v>
      </c>
      <c r="J605" s="41">
        <v>1</v>
      </c>
      <c r="K605" s="41"/>
      <c r="L605" s="43"/>
      <c r="M605" s="41"/>
      <c r="N605" s="41"/>
    </row>
    <row r="606" spans="1:14" x14ac:dyDescent="0.2">
      <c r="A606" s="38">
        <v>1</v>
      </c>
      <c r="B606" s="38"/>
      <c r="C606" s="38"/>
      <c r="D606" s="38"/>
      <c r="E606" s="39">
        <v>0</v>
      </c>
      <c r="F606" s="38">
        <v>4</v>
      </c>
      <c r="G606" s="38">
        <v>0</v>
      </c>
      <c r="H606" s="38" t="s">
        <v>553</v>
      </c>
      <c r="I606" s="38" t="s">
        <v>553</v>
      </c>
      <c r="J606" s="38">
        <v>1</v>
      </c>
      <c r="K606" s="38"/>
      <c r="L606" s="40"/>
      <c r="M606" s="38"/>
      <c r="N606" s="38"/>
    </row>
    <row r="607" spans="1:14" x14ac:dyDescent="0.2">
      <c r="A607" s="41">
        <v>1</v>
      </c>
      <c r="B607" s="41"/>
      <c r="C607" s="41"/>
      <c r="D607" s="41"/>
      <c r="E607" s="42">
        <v>0</v>
      </c>
      <c r="F607" s="41">
        <v>4</v>
      </c>
      <c r="G607" s="41">
        <v>0</v>
      </c>
      <c r="H607" s="41" t="s">
        <v>554</v>
      </c>
      <c r="I607" s="41" t="s">
        <v>554</v>
      </c>
      <c r="J607" s="41">
        <v>1</v>
      </c>
      <c r="K607" s="41"/>
      <c r="L607" s="43"/>
      <c r="M607" s="41"/>
      <c r="N607" s="41"/>
    </row>
    <row r="608" spans="1:14" x14ac:dyDescent="0.2">
      <c r="A608" s="38">
        <v>1</v>
      </c>
      <c r="B608" s="38"/>
      <c r="C608" s="38"/>
      <c r="D608" s="38"/>
      <c r="E608" s="39">
        <v>0</v>
      </c>
      <c r="F608" s="38">
        <v>3</v>
      </c>
      <c r="G608" s="38">
        <v>0</v>
      </c>
      <c r="H608" s="38" t="s">
        <v>555</v>
      </c>
      <c r="I608" s="38" t="s">
        <v>555</v>
      </c>
      <c r="J608" s="38">
        <v>1</v>
      </c>
      <c r="K608" s="38"/>
      <c r="L608" s="40"/>
      <c r="M608" s="38"/>
      <c r="N608" s="38"/>
    </row>
    <row r="609" spans="1:14" x14ac:dyDescent="0.2">
      <c r="A609" s="41">
        <v>1</v>
      </c>
      <c r="B609" s="41"/>
      <c r="C609" s="41"/>
      <c r="D609" s="41"/>
      <c r="E609" s="42">
        <v>0</v>
      </c>
      <c r="F609" s="41">
        <v>4</v>
      </c>
      <c r="G609" s="41">
        <v>0</v>
      </c>
      <c r="H609" s="41" t="s">
        <v>556</v>
      </c>
      <c r="I609" s="41" t="s">
        <v>556</v>
      </c>
      <c r="J609" s="41">
        <v>1</v>
      </c>
      <c r="K609" s="41"/>
      <c r="L609" s="43"/>
      <c r="M609" s="41"/>
      <c r="N609" s="41"/>
    </row>
    <row r="610" spans="1:14" x14ac:dyDescent="0.2">
      <c r="A610" s="38">
        <v>1</v>
      </c>
      <c r="B610" s="38"/>
      <c r="C610" s="38"/>
      <c r="D610" s="38"/>
      <c r="E610" s="39">
        <v>0</v>
      </c>
      <c r="F610" s="38">
        <v>4</v>
      </c>
      <c r="G610" s="38">
        <v>0</v>
      </c>
      <c r="H610" s="38" t="s">
        <v>557</v>
      </c>
      <c r="I610" s="38" t="s">
        <v>557</v>
      </c>
      <c r="J610" s="38">
        <v>1</v>
      </c>
      <c r="K610" s="38"/>
      <c r="L610" s="40"/>
      <c r="M610" s="38"/>
      <c r="N610" s="38"/>
    </row>
    <row r="611" spans="1:14" x14ac:dyDescent="0.2">
      <c r="A611" s="41">
        <v>1</v>
      </c>
      <c r="B611" s="41"/>
      <c r="C611" s="41"/>
      <c r="D611" s="41"/>
      <c r="E611" s="42">
        <v>0</v>
      </c>
      <c r="F611" s="41">
        <v>4</v>
      </c>
      <c r="G611" s="41">
        <v>0</v>
      </c>
      <c r="H611" s="41" t="s">
        <v>558</v>
      </c>
      <c r="I611" s="41" t="s">
        <v>558</v>
      </c>
      <c r="J611" s="41">
        <v>1</v>
      </c>
      <c r="K611" s="41"/>
      <c r="L611" s="43"/>
      <c r="M611" s="41"/>
      <c r="N611" s="41"/>
    </row>
    <row r="612" spans="1:14" x14ac:dyDescent="0.2">
      <c r="A612" s="38">
        <v>1</v>
      </c>
      <c r="B612" s="38"/>
      <c r="C612" s="38"/>
      <c r="D612" s="38"/>
      <c r="E612" s="39">
        <v>0</v>
      </c>
      <c r="F612" s="38">
        <v>4</v>
      </c>
      <c r="G612" s="38">
        <v>0</v>
      </c>
      <c r="H612" s="38" t="s">
        <v>559</v>
      </c>
      <c r="I612" s="38" t="s">
        <v>559</v>
      </c>
      <c r="J612" s="38">
        <v>1</v>
      </c>
      <c r="K612" s="38"/>
      <c r="L612" s="40"/>
      <c r="M612" s="38"/>
      <c r="N612" s="38"/>
    </row>
    <row r="613" spans="1:14" x14ac:dyDescent="0.2">
      <c r="A613" s="41"/>
      <c r="B613" s="41"/>
      <c r="C613" s="41">
        <v>1</v>
      </c>
      <c r="D613" s="41"/>
      <c r="E613" s="42">
        <v>0</v>
      </c>
      <c r="F613" s="41">
        <v>2</v>
      </c>
      <c r="G613" s="41">
        <v>0</v>
      </c>
      <c r="H613" s="41" t="s">
        <v>560</v>
      </c>
      <c r="I613" s="41" t="s">
        <v>560</v>
      </c>
      <c r="J613" s="41">
        <v>1</v>
      </c>
      <c r="K613" s="41"/>
      <c r="L613" s="43"/>
      <c r="M613" s="41"/>
      <c r="N613" s="41"/>
    </row>
    <row r="614" spans="1:14" x14ac:dyDescent="0.2">
      <c r="A614" s="38">
        <v>1</v>
      </c>
      <c r="B614" s="38"/>
      <c r="C614" s="38"/>
      <c r="D614" s="38"/>
      <c r="E614" s="39">
        <v>0</v>
      </c>
      <c r="F614" s="38">
        <v>4</v>
      </c>
      <c r="G614" s="38">
        <v>0</v>
      </c>
      <c r="H614" s="38" t="s">
        <v>317</v>
      </c>
      <c r="I614" s="38" t="s">
        <v>317</v>
      </c>
      <c r="J614" s="38">
        <v>1</v>
      </c>
      <c r="K614" s="38"/>
      <c r="L614" s="40"/>
      <c r="M614" s="38"/>
      <c r="N614" s="38"/>
    </row>
    <row r="615" spans="1:14" x14ac:dyDescent="0.2">
      <c r="A615" s="41"/>
      <c r="B615" s="41"/>
      <c r="C615" s="41">
        <v>1</v>
      </c>
      <c r="D615" s="41"/>
      <c r="E615" s="42">
        <v>0</v>
      </c>
      <c r="F615" s="41">
        <v>4</v>
      </c>
      <c r="G615" s="41">
        <v>0</v>
      </c>
      <c r="H615" s="41" t="s">
        <v>330</v>
      </c>
      <c r="I615" s="41" t="s">
        <v>330</v>
      </c>
      <c r="J615" s="41">
        <v>1</v>
      </c>
      <c r="K615" s="41"/>
      <c r="L615" s="43"/>
      <c r="M615" s="41"/>
      <c r="N615" s="41"/>
    </row>
    <row r="616" spans="1:14" x14ac:dyDescent="0.2">
      <c r="A616" s="38">
        <v>1</v>
      </c>
      <c r="B616" s="38"/>
      <c r="C616" s="38"/>
      <c r="D616" s="38"/>
      <c r="E616" s="39">
        <v>0</v>
      </c>
      <c r="F616" s="38">
        <v>5</v>
      </c>
      <c r="G616" s="38">
        <v>0</v>
      </c>
      <c r="H616" s="38" t="s">
        <v>516</v>
      </c>
      <c r="I616" s="38" t="s">
        <v>516</v>
      </c>
      <c r="J616" s="38">
        <v>1</v>
      </c>
      <c r="K616" s="38"/>
      <c r="L616" s="40"/>
      <c r="M616" s="38"/>
      <c r="N616" s="38"/>
    </row>
    <row r="617" spans="1:14" x14ac:dyDescent="0.2">
      <c r="A617" s="41">
        <v>1</v>
      </c>
      <c r="B617" s="41"/>
      <c r="C617" s="41"/>
      <c r="D617" s="41"/>
      <c r="E617" s="42">
        <v>0</v>
      </c>
      <c r="F617" s="41">
        <v>3</v>
      </c>
      <c r="G617" s="41">
        <v>0</v>
      </c>
      <c r="H617" s="41" t="s">
        <v>107</v>
      </c>
      <c r="I617" s="41" t="s">
        <v>107</v>
      </c>
      <c r="J617" s="41">
        <v>1</v>
      </c>
      <c r="K617" s="41"/>
      <c r="L617" s="43"/>
      <c r="M617" s="41"/>
      <c r="N617" s="41"/>
    </row>
    <row r="618" spans="1:14" x14ac:dyDescent="0.2">
      <c r="A618" s="38">
        <v>1</v>
      </c>
      <c r="B618" s="38"/>
      <c r="C618" s="38"/>
      <c r="D618" s="38"/>
      <c r="E618" s="39">
        <v>0</v>
      </c>
      <c r="F618" s="38">
        <v>3</v>
      </c>
      <c r="G618" s="38">
        <v>0</v>
      </c>
      <c r="H618" s="38" t="s">
        <v>561</v>
      </c>
      <c r="I618" s="38" t="s">
        <v>561</v>
      </c>
      <c r="J618" s="38">
        <v>1</v>
      </c>
      <c r="K618" s="38"/>
      <c r="L618" s="40"/>
      <c r="M618" s="38"/>
      <c r="N618" s="38"/>
    </row>
    <row r="619" spans="1:14" x14ac:dyDescent="0.2">
      <c r="A619" s="41">
        <v>1</v>
      </c>
      <c r="B619" s="41"/>
      <c r="C619" s="41"/>
      <c r="D619" s="41"/>
      <c r="E619" s="42">
        <v>0</v>
      </c>
      <c r="F619" s="41">
        <v>4</v>
      </c>
      <c r="G619" s="41">
        <v>0</v>
      </c>
      <c r="H619" s="41" t="s">
        <v>562</v>
      </c>
      <c r="I619" s="41" t="s">
        <v>562</v>
      </c>
      <c r="J619" s="41">
        <v>1</v>
      </c>
      <c r="K619" s="41"/>
      <c r="L619" s="43"/>
      <c r="M619" s="41"/>
      <c r="N619" s="41"/>
    </row>
    <row r="620" spans="1:14" x14ac:dyDescent="0.2">
      <c r="A620" s="38">
        <v>1</v>
      </c>
      <c r="B620" s="38"/>
      <c r="C620" s="38"/>
      <c r="D620" s="38"/>
      <c r="E620" s="39">
        <v>0</v>
      </c>
      <c r="F620" s="38">
        <v>4</v>
      </c>
      <c r="G620" s="38">
        <v>0</v>
      </c>
      <c r="H620" s="38" t="s">
        <v>559</v>
      </c>
      <c r="I620" s="38" t="s">
        <v>559</v>
      </c>
      <c r="J620" s="38">
        <v>1</v>
      </c>
      <c r="K620" s="38"/>
      <c r="L620" s="40"/>
      <c r="M620" s="38"/>
      <c r="N620" s="38"/>
    </row>
    <row r="621" spans="1:14" x14ac:dyDescent="0.2">
      <c r="A621" s="41"/>
      <c r="B621" s="41"/>
      <c r="C621" s="41">
        <v>1</v>
      </c>
      <c r="D621" s="41"/>
      <c r="E621" s="42">
        <v>0</v>
      </c>
      <c r="F621" s="41">
        <v>2</v>
      </c>
      <c r="G621" s="41">
        <v>0</v>
      </c>
      <c r="H621" s="41" t="s">
        <v>560</v>
      </c>
      <c r="I621" s="41" t="s">
        <v>560</v>
      </c>
      <c r="J621" s="41">
        <v>1</v>
      </c>
      <c r="K621" s="41"/>
      <c r="L621" s="43"/>
      <c r="M621" s="41"/>
      <c r="N621" s="41"/>
    </row>
    <row r="622" spans="1:14" x14ac:dyDescent="0.2">
      <c r="A622" s="38">
        <v>1</v>
      </c>
      <c r="B622" s="38"/>
      <c r="C622" s="38"/>
      <c r="D622" s="38"/>
      <c r="E622" s="39">
        <v>0</v>
      </c>
      <c r="F622" s="38">
        <v>4</v>
      </c>
      <c r="G622" s="38">
        <v>0</v>
      </c>
      <c r="H622" s="38" t="s">
        <v>531</v>
      </c>
      <c r="I622" s="38" t="s">
        <v>531</v>
      </c>
      <c r="J622" s="38">
        <v>1</v>
      </c>
      <c r="K622" s="38"/>
      <c r="L622" s="40"/>
      <c r="M622" s="38"/>
      <c r="N622" s="38"/>
    </row>
    <row r="623" spans="1:14" ht="25.5" x14ac:dyDescent="0.2">
      <c r="A623" s="41">
        <v>1</v>
      </c>
      <c r="B623" s="41"/>
      <c r="C623" s="41"/>
      <c r="D623" s="41"/>
      <c r="E623" s="42">
        <v>0</v>
      </c>
      <c r="F623" s="41">
        <v>4</v>
      </c>
      <c r="G623" s="41">
        <v>1</v>
      </c>
      <c r="H623" s="41" t="s">
        <v>563</v>
      </c>
      <c r="I623" s="41" t="s">
        <v>532</v>
      </c>
      <c r="J623" s="41">
        <v>1</v>
      </c>
      <c r="K623" s="41">
        <v>1</v>
      </c>
      <c r="L623" s="43" t="s">
        <v>1485</v>
      </c>
      <c r="M623" s="41" t="s">
        <v>1481</v>
      </c>
      <c r="N623" s="41" t="s">
        <v>1544</v>
      </c>
    </row>
    <row r="624" spans="1:14" x14ac:dyDescent="0.2">
      <c r="A624" s="38">
        <v>1</v>
      </c>
      <c r="B624" s="38"/>
      <c r="C624" s="38"/>
      <c r="D624" s="38"/>
      <c r="E624" s="39">
        <v>0</v>
      </c>
      <c r="F624" s="38">
        <v>3</v>
      </c>
      <c r="G624" s="38">
        <v>0</v>
      </c>
      <c r="H624" s="38" t="s">
        <v>107</v>
      </c>
      <c r="I624" s="38" t="s">
        <v>107</v>
      </c>
      <c r="J624" s="38">
        <v>1</v>
      </c>
      <c r="K624" s="38"/>
      <c r="L624" s="40"/>
      <c r="M624" s="38"/>
      <c r="N624" s="38"/>
    </row>
    <row r="625" spans="1:14" x14ac:dyDescent="0.2">
      <c r="A625" s="41"/>
      <c r="B625" s="41">
        <v>1</v>
      </c>
      <c r="C625" s="41"/>
      <c r="D625" s="41"/>
      <c r="E625" s="42">
        <v>1</v>
      </c>
      <c r="F625" s="41">
        <v>3</v>
      </c>
      <c r="G625" s="41">
        <v>0</v>
      </c>
      <c r="H625" s="41" t="s">
        <v>564</v>
      </c>
      <c r="I625" s="41" t="s">
        <v>564</v>
      </c>
      <c r="J625" s="41">
        <v>2</v>
      </c>
      <c r="K625" s="41"/>
      <c r="L625" s="43"/>
      <c r="M625" s="41"/>
      <c r="N625" s="41"/>
    </row>
    <row r="626" spans="1:14" x14ac:dyDescent="0.2">
      <c r="A626" s="38"/>
      <c r="B626" s="38">
        <v>1</v>
      </c>
      <c r="C626" s="38"/>
      <c r="D626" s="38"/>
      <c r="E626" s="39">
        <v>0</v>
      </c>
      <c r="F626" s="38">
        <v>6</v>
      </c>
      <c r="G626" s="38">
        <v>0</v>
      </c>
      <c r="H626" s="38" t="s">
        <v>565</v>
      </c>
      <c r="I626" s="38" t="s">
        <v>565</v>
      </c>
      <c r="J626" s="38">
        <v>1</v>
      </c>
      <c r="K626" s="38"/>
      <c r="L626" s="40"/>
      <c r="M626" s="38"/>
      <c r="N626" s="38"/>
    </row>
    <row r="627" spans="1:14" x14ac:dyDescent="0.2">
      <c r="A627" s="41"/>
      <c r="B627" s="41">
        <v>1</v>
      </c>
      <c r="C627" s="41"/>
      <c r="D627" s="41"/>
      <c r="E627" s="42">
        <v>0</v>
      </c>
      <c r="F627" s="41">
        <v>3</v>
      </c>
      <c r="G627" s="41">
        <v>0</v>
      </c>
      <c r="H627" s="41" t="s">
        <v>336</v>
      </c>
      <c r="I627" s="41" t="s">
        <v>336</v>
      </c>
      <c r="J627" s="41">
        <v>1</v>
      </c>
      <c r="K627" s="41"/>
      <c r="L627" s="43"/>
      <c r="M627" s="41"/>
      <c r="N627" s="41"/>
    </row>
    <row r="628" spans="1:14" x14ac:dyDescent="0.2">
      <c r="A628" s="38"/>
      <c r="B628" s="38"/>
      <c r="C628" s="38">
        <v>1</v>
      </c>
      <c r="D628" s="38"/>
      <c r="E628" s="39">
        <v>0</v>
      </c>
      <c r="F628" s="38">
        <v>2</v>
      </c>
      <c r="G628" s="38">
        <v>0</v>
      </c>
      <c r="H628" s="38" t="s">
        <v>33</v>
      </c>
      <c r="I628" s="38" t="s">
        <v>33</v>
      </c>
      <c r="J628" s="38">
        <v>1</v>
      </c>
      <c r="K628" s="38"/>
      <c r="L628" s="40"/>
      <c r="M628" s="38"/>
      <c r="N628" s="38"/>
    </row>
    <row r="629" spans="1:14" x14ac:dyDescent="0.2">
      <c r="A629" s="41"/>
      <c r="B629" s="41"/>
      <c r="C629" s="41">
        <v>1</v>
      </c>
      <c r="D629" s="41"/>
      <c r="E629" s="42">
        <v>0</v>
      </c>
      <c r="F629" s="41">
        <v>4</v>
      </c>
      <c r="G629" s="41">
        <v>0</v>
      </c>
      <c r="H629" s="41" t="s">
        <v>567</v>
      </c>
      <c r="I629" s="41" t="s">
        <v>567</v>
      </c>
      <c r="J629" s="41">
        <v>1</v>
      </c>
      <c r="K629" s="41"/>
      <c r="L629" s="43"/>
      <c r="M629" s="41"/>
      <c r="N629" s="41"/>
    </row>
    <row r="630" spans="1:14" x14ac:dyDescent="0.2">
      <c r="A630" s="38"/>
      <c r="B630" s="38">
        <v>1</v>
      </c>
      <c r="C630" s="38"/>
      <c r="D630" s="38"/>
      <c r="E630" s="39">
        <v>0</v>
      </c>
      <c r="F630" s="38">
        <v>6</v>
      </c>
      <c r="G630" s="38">
        <v>0</v>
      </c>
      <c r="H630" s="38" t="s">
        <v>569</v>
      </c>
      <c r="I630" s="38" t="s">
        <v>569</v>
      </c>
      <c r="J630" s="38">
        <v>1</v>
      </c>
      <c r="K630" s="38"/>
      <c r="L630" s="40"/>
      <c r="M630" s="38"/>
      <c r="N630" s="38"/>
    </row>
    <row r="631" spans="1:14" x14ac:dyDescent="0.2">
      <c r="A631" s="41"/>
      <c r="B631" s="41"/>
      <c r="C631" s="41">
        <v>1</v>
      </c>
      <c r="D631" s="41"/>
      <c r="E631" s="42">
        <v>0</v>
      </c>
      <c r="F631" s="41">
        <v>3</v>
      </c>
      <c r="G631" s="41">
        <v>0</v>
      </c>
      <c r="H631" s="41" t="s">
        <v>241</v>
      </c>
      <c r="I631" s="41" t="s">
        <v>241</v>
      </c>
      <c r="J631" s="41">
        <v>1</v>
      </c>
      <c r="K631" s="41"/>
      <c r="L631" s="43"/>
      <c r="M631" s="41"/>
      <c r="N631" s="41"/>
    </row>
    <row r="632" spans="1:14" x14ac:dyDescent="0.2">
      <c r="A632" s="38"/>
      <c r="B632" s="38">
        <v>1</v>
      </c>
      <c r="C632" s="38"/>
      <c r="D632" s="38"/>
      <c r="E632" s="39">
        <v>0</v>
      </c>
      <c r="F632" s="38">
        <v>5</v>
      </c>
      <c r="G632" s="38">
        <v>0</v>
      </c>
      <c r="H632" s="38" t="s">
        <v>570</v>
      </c>
      <c r="I632" s="38" t="s">
        <v>570</v>
      </c>
      <c r="J632" s="38">
        <v>1</v>
      </c>
      <c r="K632" s="38"/>
      <c r="L632" s="40"/>
      <c r="M632" s="38"/>
      <c r="N632" s="38"/>
    </row>
    <row r="633" spans="1:14" x14ac:dyDescent="0.2">
      <c r="A633" s="41"/>
      <c r="B633" s="41">
        <v>1</v>
      </c>
      <c r="C633" s="41"/>
      <c r="D633" s="41"/>
      <c r="E633" s="42">
        <v>1</v>
      </c>
      <c r="F633" s="41">
        <v>7</v>
      </c>
      <c r="G633" s="41">
        <v>0</v>
      </c>
      <c r="H633" s="41" t="s">
        <v>1323</v>
      </c>
      <c r="I633" s="41" t="s">
        <v>1323</v>
      </c>
      <c r="J633" s="41">
        <v>2</v>
      </c>
      <c r="K633" s="41"/>
      <c r="L633" s="43"/>
      <c r="M633" s="41"/>
      <c r="N633" s="41"/>
    </row>
    <row r="634" spans="1:14" x14ac:dyDescent="0.2">
      <c r="A634" s="38"/>
      <c r="B634" s="38"/>
      <c r="C634" s="38">
        <v>1</v>
      </c>
      <c r="D634" s="38"/>
      <c r="E634" s="39">
        <v>0</v>
      </c>
      <c r="F634" s="38">
        <v>3</v>
      </c>
      <c r="G634" s="38">
        <v>0</v>
      </c>
      <c r="H634" s="38" t="s">
        <v>241</v>
      </c>
      <c r="I634" s="38" t="s">
        <v>241</v>
      </c>
      <c r="J634" s="38">
        <v>1</v>
      </c>
      <c r="K634" s="38"/>
      <c r="L634" s="40"/>
      <c r="M634" s="38"/>
      <c r="N634" s="38"/>
    </row>
    <row r="635" spans="1:14" x14ac:dyDescent="0.2">
      <c r="A635" s="41">
        <v>1</v>
      </c>
      <c r="B635" s="41"/>
      <c r="C635" s="41"/>
      <c r="D635" s="41"/>
      <c r="E635" s="42">
        <v>0</v>
      </c>
      <c r="F635" s="41">
        <v>5</v>
      </c>
      <c r="G635" s="41">
        <v>0</v>
      </c>
      <c r="H635" s="41" t="s">
        <v>573</v>
      </c>
      <c r="I635" s="41" t="s">
        <v>573</v>
      </c>
      <c r="J635" s="41">
        <v>1</v>
      </c>
      <c r="K635" s="41"/>
      <c r="L635" s="43"/>
      <c r="M635" s="41"/>
      <c r="N635" s="41"/>
    </row>
    <row r="636" spans="1:14" x14ac:dyDescent="0.2">
      <c r="A636" s="38"/>
      <c r="B636" s="38">
        <v>1</v>
      </c>
      <c r="C636" s="38"/>
      <c r="D636" s="38"/>
      <c r="E636" s="39">
        <v>1</v>
      </c>
      <c r="F636" s="38">
        <v>6</v>
      </c>
      <c r="G636" s="38">
        <v>0</v>
      </c>
      <c r="H636" s="38" t="s">
        <v>575</v>
      </c>
      <c r="I636" s="38" t="s">
        <v>575</v>
      </c>
      <c r="J636" s="38">
        <v>1</v>
      </c>
      <c r="K636" s="38"/>
      <c r="L636" s="40"/>
      <c r="M636" s="38"/>
      <c r="N636" s="38"/>
    </row>
    <row r="637" spans="1:14" x14ac:dyDescent="0.2">
      <c r="A637" s="41"/>
      <c r="B637" s="41"/>
      <c r="C637" s="41">
        <v>1</v>
      </c>
      <c r="D637" s="41"/>
      <c r="E637" s="42">
        <v>0</v>
      </c>
      <c r="F637" s="41">
        <v>3</v>
      </c>
      <c r="G637" s="41">
        <v>0</v>
      </c>
      <c r="H637" s="41" t="s">
        <v>241</v>
      </c>
      <c r="I637" s="41" t="s">
        <v>241</v>
      </c>
      <c r="J637" s="41">
        <v>1</v>
      </c>
      <c r="K637" s="41"/>
      <c r="L637" s="43"/>
      <c r="M637" s="41"/>
      <c r="N637" s="41"/>
    </row>
    <row r="638" spans="1:14" x14ac:dyDescent="0.2">
      <c r="A638" s="38"/>
      <c r="B638" s="38">
        <v>1</v>
      </c>
      <c r="C638" s="38"/>
      <c r="D638" s="38"/>
      <c r="E638" s="39">
        <v>0</v>
      </c>
      <c r="F638" s="38">
        <v>5</v>
      </c>
      <c r="G638" s="38">
        <v>0</v>
      </c>
      <c r="H638" s="38" t="s">
        <v>576</v>
      </c>
      <c r="I638" s="38" t="s">
        <v>576</v>
      </c>
      <c r="J638" s="38">
        <v>1</v>
      </c>
      <c r="K638" s="38"/>
      <c r="L638" s="40"/>
      <c r="M638" s="38"/>
      <c r="N638" s="38"/>
    </row>
    <row r="639" spans="1:14" ht="25.5" x14ac:dyDescent="0.2">
      <c r="A639" s="41"/>
      <c r="B639" s="41">
        <v>1</v>
      </c>
      <c r="C639" s="41"/>
      <c r="D639" s="41"/>
      <c r="E639" s="42">
        <v>1</v>
      </c>
      <c r="F639" s="41">
        <v>6</v>
      </c>
      <c r="G639" s="41">
        <v>1</v>
      </c>
      <c r="H639" s="41" t="s">
        <v>1314</v>
      </c>
      <c r="I639" s="41" t="s">
        <v>1701</v>
      </c>
      <c r="J639" s="41">
        <v>2</v>
      </c>
      <c r="K639" s="41">
        <v>1</v>
      </c>
      <c r="L639" s="43" t="s">
        <v>1485</v>
      </c>
      <c r="M639" s="41" t="s">
        <v>1481</v>
      </c>
      <c r="N639" s="41" t="s">
        <v>1489</v>
      </c>
    </row>
    <row r="640" spans="1:14" ht="25.5" x14ac:dyDescent="0.2">
      <c r="A640" s="38"/>
      <c r="B640" s="38">
        <v>1</v>
      </c>
      <c r="C640" s="38"/>
      <c r="D640" s="38"/>
      <c r="E640" s="39">
        <v>1</v>
      </c>
      <c r="F640" s="38">
        <v>7</v>
      </c>
      <c r="G640" s="38">
        <v>1</v>
      </c>
      <c r="H640" s="38" t="s">
        <v>1315</v>
      </c>
      <c r="I640" s="38" t="s">
        <v>1547</v>
      </c>
      <c r="J640" s="38">
        <v>2</v>
      </c>
      <c r="K640" s="38">
        <v>1</v>
      </c>
      <c r="L640" s="40" t="s">
        <v>1485</v>
      </c>
      <c r="M640" s="38" t="s">
        <v>1481</v>
      </c>
      <c r="N640" s="38" t="s">
        <v>1546</v>
      </c>
    </row>
    <row r="641" spans="1:14" x14ac:dyDescent="0.2">
      <c r="A641" s="41"/>
      <c r="B641" s="41">
        <v>1</v>
      </c>
      <c r="C641" s="41"/>
      <c r="D641" s="41"/>
      <c r="E641" s="42">
        <v>0</v>
      </c>
      <c r="F641" s="41">
        <v>3</v>
      </c>
      <c r="G641" s="41">
        <v>0</v>
      </c>
      <c r="H641" s="41" t="s">
        <v>241</v>
      </c>
      <c r="I641" s="41" t="s">
        <v>241</v>
      </c>
      <c r="J641" s="41">
        <v>1</v>
      </c>
      <c r="K641" s="41"/>
      <c r="L641" s="43"/>
      <c r="M641" s="41"/>
      <c r="N641" s="41"/>
    </row>
    <row r="642" spans="1:14" x14ac:dyDescent="0.2">
      <c r="A642" s="38"/>
      <c r="B642" s="38">
        <v>1</v>
      </c>
      <c r="C642" s="38"/>
      <c r="D642" s="38"/>
      <c r="E642" s="39">
        <v>0</v>
      </c>
      <c r="F642" s="38">
        <v>4</v>
      </c>
      <c r="G642" s="38">
        <v>0</v>
      </c>
      <c r="H642" s="38" t="s">
        <v>579</v>
      </c>
      <c r="I642" s="38" t="s">
        <v>579</v>
      </c>
      <c r="J642" s="38">
        <v>1</v>
      </c>
      <c r="K642" s="38"/>
      <c r="L642" s="40"/>
      <c r="M642" s="38"/>
      <c r="N642" s="38"/>
    </row>
    <row r="643" spans="1:14" ht="25.5" x14ac:dyDescent="0.2">
      <c r="A643" s="41"/>
      <c r="B643" s="41">
        <v>1</v>
      </c>
      <c r="C643" s="41"/>
      <c r="D643" s="41"/>
      <c r="E643" s="42">
        <v>0</v>
      </c>
      <c r="F643" s="41">
        <v>6</v>
      </c>
      <c r="G643" s="41">
        <v>1</v>
      </c>
      <c r="H643" s="41" t="s">
        <v>581</v>
      </c>
      <c r="I643" s="41" t="s">
        <v>580</v>
      </c>
      <c r="J643" s="41">
        <v>1</v>
      </c>
      <c r="K643" s="41">
        <v>1</v>
      </c>
      <c r="L643" s="43" t="s">
        <v>1485</v>
      </c>
      <c r="M643" s="41" t="s">
        <v>1481</v>
      </c>
      <c r="N643" s="41" t="s">
        <v>1489</v>
      </c>
    </row>
    <row r="644" spans="1:14" x14ac:dyDescent="0.2">
      <c r="A644" s="38"/>
      <c r="B644" s="38"/>
      <c r="C644" s="38">
        <v>1</v>
      </c>
      <c r="D644" s="38"/>
      <c r="E644" s="39">
        <v>1</v>
      </c>
      <c r="F644" s="38">
        <v>1</v>
      </c>
      <c r="G644" s="38">
        <v>0</v>
      </c>
      <c r="H644" s="38" t="s">
        <v>2</v>
      </c>
      <c r="I644" s="38" t="s">
        <v>2</v>
      </c>
      <c r="J644" s="38">
        <v>1</v>
      </c>
      <c r="K644" s="38"/>
      <c r="L644" s="40"/>
      <c r="M644" s="38"/>
      <c r="N644" s="38"/>
    </row>
    <row r="645" spans="1:14" x14ac:dyDescent="0.2">
      <c r="A645" s="41"/>
      <c r="B645" s="41">
        <v>1</v>
      </c>
      <c r="C645" s="41"/>
      <c r="D645" s="41"/>
      <c r="E645" s="42">
        <v>0</v>
      </c>
      <c r="F645" s="41">
        <v>5</v>
      </c>
      <c r="G645" s="41">
        <v>0</v>
      </c>
      <c r="H645" s="41" t="s">
        <v>583</v>
      </c>
      <c r="I645" s="41" t="s">
        <v>583</v>
      </c>
      <c r="J645" s="41">
        <v>1</v>
      </c>
      <c r="K645" s="41"/>
      <c r="L645" s="43"/>
      <c r="M645" s="41"/>
      <c r="N645" s="41"/>
    </row>
    <row r="646" spans="1:14" x14ac:dyDescent="0.2">
      <c r="A646" s="38"/>
      <c r="B646" s="38">
        <v>1</v>
      </c>
      <c r="C646" s="38"/>
      <c r="D646" s="38"/>
      <c r="E646" s="39">
        <v>1</v>
      </c>
      <c r="F646" s="38">
        <v>3</v>
      </c>
      <c r="G646" s="38">
        <v>0</v>
      </c>
      <c r="H646" s="38" t="s">
        <v>336</v>
      </c>
      <c r="I646" s="38" t="s">
        <v>336</v>
      </c>
      <c r="J646" s="38">
        <v>1</v>
      </c>
      <c r="K646" s="38"/>
      <c r="L646" s="40"/>
      <c r="M646" s="38"/>
      <c r="N646" s="38"/>
    </row>
    <row r="647" spans="1:14" x14ac:dyDescent="0.2">
      <c r="A647" s="41"/>
      <c r="B647" s="41">
        <v>1</v>
      </c>
      <c r="C647" s="41"/>
      <c r="D647" s="41"/>
      <c r="E647" s="42">
        <v>0</v>
      </c>
      <c r="F647" s="41">
        <v>3</v>
      </c>
      <c r="G647" s="41">
        <v>0</v>
      </c>
      <c r="H647" s="41" t="s">
        <v>584</v>
      </c>
      <c r="I647" s="41" t="s">
        <v>584</v>
      </c>
      <c r="J647" s="41">
        <v>1</v>
      </c>
      <c r="K647" s="41"/>
      <c r="L647" s="43"/>
      <c r="M647" s="41"/>
      <c r="N647" s="41"/>
    </row>
    <row r="648" spans="1:14" ht="25.5" x14ac:dyDescent="0.2">
      <c r="A648" s="38"/>
      <c r="B648" s="38">
        <v>1</v>
      </c>
      <c r="C648" s="38"/>
      <c r="D648" s="38"/>
      <c r="E648" s="39">
        <v>0</v>
      </c>
      <c r="F648" s="38">
        <v>8</v>
      </c>
      <c r="G648" s="38">
        <v>1</v>
      </c>
      <c r="H648" s="38" t="s">
        <v>586</v>
      </c>
      <c r="I648" s="38" t="s">
        <v>585</v>
      </c>
      <c r="J648" s="38">
        <v>1</v>
      </c>
      <c r="K648" s="38">
        <v>1</v>
      </c>
      <c r="L648" s="40" t="s">
        <v>1485</v>
      </c>
      <c r="M648" s="38" t="s">
        <v>1481</v>
      </c>
      <c r="N648" s="38" t="s">
        <v>1499</v>
      </c>
    </row>
    <row r="649" spans="1:14" ht="25.5" x14ac:dyDescent="0.2">
      <c r="A649" s="41"/>
      <c r="B649" s="41">
        <v>1</v>
      </c>
      <c r="C649" s="41"/>
      <c r="D649" s="41"/>
      <c r="E649" s="42">
        <v>0</v>
      </c>
      <c r="F649" s="41">
        <v>6</v>
      </c>
      <c r="G649" s="41">
        <v>1</v>
      </c>
      <c r="H649" s="41" t="s">
        <v>588</v>
      </c>
      <c r="I649" s="41" t="s">
        <v>1415</v>
      </c>
      <c r="J649" s="41">
        <v>1</v>
      </c>
      <c r="K649" s="41">
        <v>1</v>
      </c>
      <c r="L649" s="43" t="s">
        <v>1485</v>
      </c>
      <c r="M649" s="41" t="s">
        <v>1481</v>
      </c>
      <c r="N649" s="41" t="s">
        <v>1499</v>
      </c>
    </row>
    <row r="650" spans="1:14" ht="25.5" x14ac:dyDescent="0.2">
      <c r="A650" s="38"/>
      <c r="B650" s="38"/>
      <c r="C650" s="38">
        <v>1</v>
      </c>
      <c r="D650" s="38"/>
      <c r="E650" s="39">
        <v>1</v>
      </c>
      <c r="F650" s="38">
        <v>1</v>
      </c>
      <c r="G650" s="38">
        <v>1</v>
      </c>
      <c r="H650" s="38" t="s">
        <v>315</v>
      </c>
      <c r="I650" s="38" t="s">
        <v>2</v>
      </c>
      <c r="J650" s="38">
        <v>1</v>
      </c>
      <c r="K650" s="38">
        <v>1</v>
      </c>
      <c r="L650" s="40" t="s">
        <v>1485</v>
      </c>
      <c r="M650" s="38" t="s">
        <v>1481</v>
      </c>
      <c r="N650" s="38" t="s">
        <v>1611</v>
      </c>
    </row>
    <row r="651" spans="1:14" x14ac:dyDescent="0.2">
      <c r="A651" s="41"/>
      <c r="B651" s="41">
        <v>1</v>
      </c>
      <c r="C651" s="41"/>
      <c r="D651" s="41"/>
      <c r="E651" s="42">
        <v>0</v>
      </c>
      <c r="F651" s="41">
        <v>6</v>
      </c>
      <c r="G651" s="41">
        <v>0</v>
      </c>
      <c r="H651" s="41" t="s">
        <v>590</v>
      </c>
      <c r="I651" s="41" t="s">
        <v>589</v>
      </c>
      <c r="J651" s="41">
        <v>1</v>
      </c>
      <c r="K651" s="41"/>
      <c r="L651" s="43"/>
      <c r="M651" s="41"/>
      <c r="N651" s="41"/>
    </row>
    <row r="652" spans="1:14" x14ac:dyDescent="0.2">
      <c r="A652" s="58"/>
      <c r="B652" s="58">
        <v>1</v>
      </c>
      <c r="C652" s="58"/>
      <c r="D652" s="58"/>
      <c r="E652" s="60">
        <v>1</v>
      </c>
      <c r="F652" s="58">
        <v>14</v>
      </c>
      <c r="G652" s="58">
        <v>1</v>
      </c>
      <c r="H652" s="58" t="s">
        <v>1316</v>
      </c>
      <c r="I652" s="58" t="s">
        <v>1455</v>
      </c>
      <c r="J652" s="58">
        <v>3</v>
      </c>
      <c r="K652" s="58">
        <v>3</v>
      </c>
      <c r="L652" s="61" t="s">
        <v>1562</v>
      </c>
      <c r="M652" s="58" t="s">
        <v>1702</v>
      </c>
      <c r="N652" s="58" t="s">
        <v>1612</v>
      </c>
    </row>
    <row r="653" spans="1:14" x14ac:dyDescent="0.2">
      <c r="A653" s="41"/>
      <c r="B653" s="41"/>
      <c r="C653" s="41">
        <v>1</v>
      </c>
      <c r="D653" s="41"/>
      <c r="E653" s="42">
        <v>0</v>
      </c>
      <c r="F653" s="41">
        <v>5</v>
      </c>
      <c r="G653" s="41">
        <v>0</v>
      </c>
      <c r="H653" s="41" t="s">
        <v>592</v>
      </c>
      <c r="I653" s="41" t="s">
        <v>592</v>
      </c>
      <c r="J653" s="41">
        <v>1</v>
      </c>
      <c r="K653" s="41"/>
      <c r="L653" s="43"/>
      <c r="M653" s="41"/>
      <c r="N653" s="41"/>
    </row>
    <row r="654" spans="1:14" x14ac:dyDescent="0.2">
      <c r="A654" s="38"/>
      <c r="B654" s="38"/>
      <c r="C654" s="38">
        <v>1</v>
      </c>
      <c r="D654" s="38"/>
      <c r="E654" s="39">
        <v>0</v>
      </c>
      <c r="F654" s="38">
        <v>4</v>
      </c>
      <c r="G654" s="38">
        <v>0</v>
      </c>
      <c r="H654" s="38" t="s">
        <v>407</v>
      </c>
      <c r="I654" s="38" t="s">
        <v>407</v>
      </c>
      <c r="J654" s="38">
        <v>1</v>
      </c>
      <c r="K654" s="38"/>
      <c r="L654" s="40"/>
      <c r="M654" s="38"/>
      <c r="N654" s="38"/>
    </row>
    <row r="655" spans="1:14" x14ac:dyDescent="0.2">
      <c r="A655" s="41"/>
      <c r="B655" s="41"/>
      <c r="C655" s="41">
        <v>1</v>
      </c>
      <c r="D655" s="41"/>
      <c r="E655" s="42">
        <v>1</v>
      </c>
      <c r="F655" s="41">
        <v>1</v>
      </c>
      <c r="G655" s="41">
        <v>0</v>
      </c>
      <c r="H655" s="41" t="s">
        <v>2</v>
      </c>
      <c r="I655" s="41" t="s">
        <v>2</v>
      </c>
      <c r="J655" s="41">
        <v>1</v>
      </c>
      <c r="K655" s="41"/>
      <c r="L655" s="43"/>
      <c r="M655" s="41"/>
      <c r="N655" s="41"/>
    </row>
    <row r="656" spans="1:14" x14ac:dyDescent="0.2">
      <c r="A656" s="38"/>
      <c r="B656" s="38">
        <v>1</v>
      </c>
      <c r="C656" s="38"/>
      <c r="D656" s="38"/>
      <c r="E656" s="39">
        <v>0</v>
      </c>
      <c r="F656" s="38">
        <v>6</v>
      </c>
      <c r="G656" s="38">
        <v>0</v>
      </c>
      <c r="H656" s="38" t="s">
        <v>593</v>
      </c>
      <c r="I656" s="38" t="s">
        <v>593</v>
      </c>
      <c r="J656" s="38">
        <v>1</v>
      </c>
      <c r="K656" s="38"/>
      <c r="L656" s="40"/>
      <c r="M656" s="38"/>
      <c r="N656" s="38"/>
    </row>
    <row r="657" spans="1:14" x14ac:dyDescent="0.2">
      <c r="A657" s="45">
        <v>1</v>
      </c>
      <c r="B657" s="41"/>
      <c r="C657" s="41"/>
      <c r="D657" s="41"/>
      <c r="E657" s="42">
        <v>0</v>
      </c>
      <c r="F657" s="41">
        <v>4</v>
      </c>
      <c r="G657" s="41">
        <v>0</v>
      </c>
      <c r="H657" s="41" t="s">
        <v>595</v>
      </c>
      <c r="I657" s="41" t="s">
        <v>595</v>
      </c>
      <c r="J657" s="41">
        <v>1</v>
      </c>
      <c r="K657" s="41"/>
      <c r="L657" s="43"/>
      <c r="M657" s="41"/>
      <c r="N657" s="41"/>
    </row>
    <row r="658" spans="1:14" x14ac:dyDescent="0.2">
      <c r="A658" s="44"/>
      <c r="B658" s="38"/>
      <c r="C658" s="38">
        <v>1</v>
      </c>
      <c r="D658" s="38"/>
      <c r="E658" s="39">
        <v>0</v>
      </c>
      <c r="F658" s="38">
        <v>2</v>
      </c>
      <c r="G658" s="38">
        <v>0</v>
      </c>
      <c r="H658" s="38" t="s">
        <v>596</v>
      </c>
      <c r="I658" s="38" t="s">
        <v>596</v>
      </c>
      <c r="J658" s="38">
        <v>1</v>
      </c>
      <c r="K658" s="38"/>
      <c r="L658" s="40"/>
      <c r="M658" s="38"/>
      <c r="N658" s="38"/>
    </row>
    <row r="659" spans="1:14" x14ac:dyDescent="0.2">
      <c r="A659" s="41"/>
      <c r="B659" s="41"/>
      <c r="C659" s="41">
        <v>1</v>
      </c>
      <c r="D659" s="41"/>
      <c r="E659" s="42">
        <v>0</v>
      </c>
      <c r="F659" s="41">
        <v>3</v>
      </c>
      <c r="G659" s="41">
        <v>0</v>
      </c>
      <c r="H659" s="41" t="s">
        <v>52</v>
      </c>
      <c r="I659" s="41" t="s">
        <v>52</v>
      </c>
      <c r="J659" s="41">
        <v>1</v>
      </c>
      <c r="K659" s="41"/>
      <c r="L659" s="43"/>
      <c r="M659" s="41"/>
      <c r="N659" s="41"/>
    </row>
    <row r="660" spans="1:14" x14ac:dyDescent="0.2">
      <c r="A660" s="38">
        <v>1</v>
      </c>
      <c r="B660" s="38"/>
      <c r="C660" s="38"/>
      <c r="D660" s="38"/>
      <c r="E660" s="39">
        <v>0</v>
      </c>
      <c r="F660" s="38">
        <v>3</v>
      </c>
      <c r="G660" s="38">
        <v>0</v>
      </c>
      <c r="H660" s="38" t="s">
        <v>107</v>
      </c>
      <c r="I660" s="38" t="s">
        <v>107</v>
      </c>
      <c r="J660" s="38">
        <v>1</v>
      </c>
      <c r="K660" s="38"/>
      <c r="L660" s="40"/>
      <c r="M660" s="38"/>
      <c r="N660" s="38"/>
    </row>
    <row r="661" spans="1:14" x14ac:dyDescent="0.2">
      <c r="A661" s="41">
        <v>1</v>
      </c>
      <c r="B661" s="41"/>
      <c r="C661" s="41"/>
      <c r="D661" s="41"/>
      <c r="E661" s="42">
        <v>0</v>
      </c>
      <c r="F661" s="41">
        <v>5</v>
      </c>
      <c r="G661" s="41">
        <v>0</v>
      </c>
      <c r="H661" s="41" t="s">
        <v>289</v>
      </c>
      <c r="I661" s="41" t="s">
        <v>289</v>
      </c>
      <c r="J661" s="41">
        <v>1</v>
      </c>
      <c r="K661" s="41"/>
      <c r="L661" s="43"/>
      <c r="M661" s="41"/>
      <c r="N661" s="41"/>
    </row>
    <row r="662" spans="1:14" x14ac:dyDescent="0.2">
      <c r="A662" s="38">
        <v>1</v>
      </c>
      <c r="B662" s="38"/>
      <c r="C662" s="38"/>
      <c r="D662" s="38"/>
      <c r="E662" s="39">
        <v>0</v>
      </c>
      <c r="F662" s="38">
        <v>4</v>
      </c>
      <c r="G662" s="38">
        <v>0</v>
      </c>
      <c r="H662" s="38" t="s">
        <v>597</v>
      </c>
      <c r="I662" s="38" t="s">
        <v>597</v>
      </c>
      <c r="J662" s="38">
        <v>1</v>
      </c>
      <c r="K662" s="38"/>
      <c r="L662" s="40"/>
      <c r="M662" s="38"/>
      <c r="N662" s="38"/>
    </row>
    <row r="663" spans="1:14" x14ac:dyDescent="0.2">
      <c r="A663" s="41"/>
      <c r="B663" s="41"/>
      <c r="C663" s="41">
        <v>1</v>
      </c>
      <c r="D663" s="41"/>
      <c r="E663" s="42">
        <v>0</v>
      </c>
      <c r="F663" s="41">
        <v>3</v>
      </c>
      <c r="G663" s="41">
        <v>0</v>
      </c>
      <c r="H663" s="41" t="s">
        <v>598</v>
      </c>
      <c r="I663" s="41" t="s">
        <v>598</v>
      </c>
      <c r="J663" s="41">
        <v>1</v>
      </c>
      <c r="K663" s="41"/>
      <c r="L663" s="43"/>
      <c r="M663" s="41"/>
      <c r="N663" s="41"/>
    </row>
    <row r="664" spans="1:14" x14ac:dyDescent="0.2">
      <c r="A664" s="38"/>
      <c r="B664" s="38"/>
      <c r="C664" s="38">
        <v>1</v>
      </c>
      <c r="D664" s="38"/>
      <c r="E664" s="39">
        <v>0</v>
      </c>
      <c r="F664" s="38">
        <v>3</v>
      </c>
      <c r="G664" s="38">
        <v>0</v>
      </c>
      <c r="H664" s="38" t="s">
        <v>389</v>
      </c>
      <c r="I664" s="38" t="s">
        <v>389</v>
      </c>
      <c r="J664" s="38">
        <v>1</v>
      </c>
      <c r="K664" s="38"/>
      <c r="L664" s="40"/>
      <c r="M664" s="38"/>
      <c r="N664" s="38"/>
    </row>
    <row r="665" spans="1:14" x14ac:dyDescent="0.2">
      <c r="A665" s="41">
        <v>1</v>
      </c>
      <c r="B665" s="41"/>
      <c r="C665" s="41"/>
      <c r="D665" s="41"/>
      <c r="E665" s="42">
        <v>0</v>
      </c>
      <c r="F665" s="41">
        <v>4</v>
      </c>
      <c r="G665" s="41">
        <v>0</v>
      </c>
      <c r="H665" s="41" t="s">
        <v>531</v>
      </c>
      <c r="I665" s="41" t="s">
        <v>531</v>
      </c>
      <c r="J665" s="41">
        <v>1</v>
      </c>
      <c r="K665" s="41"/>
      <c r="L665" s="43"/>
      <c r="M665" s="41"/>
      <c r="N665" s="41"/>
    </row>
    <row r="666" spans="1:14" x14ac:dyDescent="0.2">
      <c r="A666" s="38">
        <v>1</v>
      </c>
      <c r="B666" s="38"/>
      <c r="C666" s="38"/>
      <c r="D666" s="38"/>
      <c r="E666" s="39">
        <v>0</v>
      </c>
      <c r="F666" s="38">
        <v>5</v>
      </c>
      <c r="G666" s="38">
        <v>0</v>
      </c>
      <c r="H666" s="38" t="s">
        <v>599</v>
      </c>
      <c r="I666" s="38" t="s">
        <v>599</v>
      </c>
      <c r="J666" s="38">
        <v>1</v>
      </c>
      <c r="K666" s="38"/>
      <c r="L666" s="40"/>
      <c r="M666" s="38"/>
      <c r="N666" s="38"/>
    </row>
    <row r="667" spans="1:14" x14ac:dyDescent="0.2">
      <c r="A667" s="41">
        <v>1</v>
      </c>
      <c r="B667" s="41"/>
      <c r="C667" s="41"/>
      <c r="D667" s="41"/>
      <c r="E667" s="42">
        <v>0</v>
      </c>
      <c r="F667" s="41">
        <v>6</v>
      </c>
      <c r="G667" s="41">
        <v>0</v>
      </c>
      <c r="H667" s="41" t="s">
        <v>600</v>
      </c>
      <c r="I667" s="41" t="s">
        <v>600</v>
      </c>
      <c r="J667" s="41">
        <v>1</v>
      </c>
      <c r="K667" s="41"/>
      <c r="L667" s="43"/>
      <c r="M667" s="41"/>
      <c r="N667" s="41"/>
    </row>
    <row r="668" spans="1:14" x14ac:dyDescent="0.2">
      <c r="A668" s="38"/>
      <c r="B668" s="38"/>
      <c r="C668" s="38">
        <v>1</v>
      </c>
      <c r="D668" s="38"/>
      <c r="E668" s="39">
        <v>0</v>
      </c>
      <c r="F668" s="38">
        <v>5</v>
      </c>
      <c r="G668" s="38">
        <v>0</v>
      </c>
      <c r="H668" s="38" t="s">
        <v>526</v>
      </c>
      <c r="I668" s="38" t="s">
        <v>526</v>
      </c>
      <c r="J668" s="38">
        <v>1</v>
      </c>
      <c r="K668" s="38"/>
      <c r="L668" s="40"/>
      <c r="M668" s="38"/>
      <c r="N668" s="38"/>
    </row>
    <row r="669" spans="1:14" x14ac:dyDescent="0.2">
      <c r="A669" s="41">
        <v>1</v>
      </c>
      <c r="B669" s="41"/>
      <c r="C669" s="41"/>
      <c r="D669" s="41"/>
      <c r="E669" s="42">
        <v>0</v>
      </c>
      <c r="F669" s="41">
        <v>4</v>
      </c>
      <c r="G669" s="41">
        <v>0</v>
      </c>
      <c r="H669" s="41" t="s">
        <v>601</v>
      </c>
      <c r="I669" s="41" t="s">
        <v>601</v>
      </c>
      <c r="J669" s="41">
        <v>1</v>
      </c>
      <c r="K669" s="41"/>
      <c r="L669" s="43"/>
      <c r="M669" s="41"/>
      <c r="N669" s="41"/>
    </row>
    <row r="670" spans="1:14" ht="25.5" x14ac:dyDescent="0.2">
      <c r="A670" s="38">
        <v>1</v>
      </c>
      <c r="B670" s="38"/>
      <c r="C670" s="38"/>
      <c r="D670" s="38"/>
      <c r="E670" s="39">
        <v>0</v>
      </c>
      <c r="F670" s="38">
        <v>5</v>
      </c>
      <c r="G670" s="38">
        <v>1</v>
      </c>
      <c r="H670" s="38" t="s">
        <v>604</v>
      </c>
      <c r="I670" s="38" t="s">
        <v>602</v>
      </c>
      <c r="J670" s="38">
        <v>1</v>
      </c>
      <c r="K670" s="38">
        <v>1</v>
      </c>
      <c r="L670" s="40" t="s">
        <v>1485</v>
      </c>
      <c r="M670" s="38" t="s">
        <v>1481</v>
      </c>
      <c r="N670" s="38" t="s">
        <v>1615</v>
      </c>
    </row>
    <row r="671" spans="1:14" x14ac:dyDescent="0.2">
      <c r="A671" s="41">
        <v>1</v>
      </c>
      <c r="B671" s="41"/>
      <c r="C671" s="41"/>
      <c r="D671" s="41"/>
      <c r="E671" s="42">
        <v>0</v>
      </c>
      <c r="F671" s="41">
        <v>3</v>
      </c>
      <c r="G671" s="41">
        <v>0</v>
      </c>
      <c r="H671" s="41" t="s">
        <v>138</v>
      </c>
      <c r="I671" s="41" t="s">
        <v>138</v>
      </c>
      <c r="J671" s="41">
        <v>1</v>
      </c>
      <c r="K671" s="41"/>
      <c r="L671" s="43"/>
      <c r="M671" s="41"/>
      <c r="N671" s="41"/>
    </row>
    <row r="672" spans="1:14" ht="25.5" x14ac:dyDescent="0.2">
      <c r="A672" s="38">
        <v>1</v>
      </c>
      <c r="B672" s="38"/>
      <c r="C672" s="38"/>
      <c r="D672" s="38"/>
      <c r="E672" s="39">
        <v>0</v>
      </c>
      <c r="F672" s="38">
        <v>2</v>
      </c>
      <c r="G672" s="38">
        <v>1</v>
      </c>
      <c r="H672" s="38" t="s">
        <v>605</v>
      </c>
      <c r="I672" s="38" t="s">
        <v>603</v>
      </c>
      <c r="J672" s="38">
        <v>1</v>
      </c>
      <c r="K672" s="38">
        <v>1</v>
      </c>
      <c r="L672" s="40" t="s">
        <v>1485</v>
      </c>
      <c r="M672" s="38" t="s">
        <v>1490</v>
      </c>
      <c r="N672" s="38" t="s">
        <v>1617</v>
      </c>
    </row>
    <row r="673" spans="1:14" x14ac:dyDescent="0.2">
      <c r="A673" s="41">
        <v>1</v>
      </c>
      <c r="B673" s="41"/>
      <c r="C673" s="41"/>
      <c r="D673" s="41"/>
      <c r="E673" s="42">
        <v>0</v>
      </c>
      <c r="F673" s="41">
        <v>3</v>
      </c>
      <c r="G673" s="41">
        <v>0</v>
      </c>
      <c r="H673" s="41" t="s">
        <v>607</v>
      </c>
      <c r="I673" s="41" t="s">
        <v>607</v>
      </c>
      <c r="J673" s="41">
        <v>1</v>
      </c>
      <c r="K673" s="41"/>
      <c r="L673" s="43"/>
      <c r="M673" s="41"/>
      <c r="N673" s="41"/>
    </row>
    <row r="674" spans="1:14" ht="25.5" x14ac:dyDescent="0.2">
      <c r="A674" s="38">
        <v>1</v>
      </c>
      <c r="B674" s="38"/>
      <c r="C674" s="38"/>
      <c r="D674" s="38"/>
      <c r="E674" s="39">
        <v>0</v>
      </c>
      <c r="F674" s="38">
        <v>5</v>
      </c>
      <c r="G674" s="38">
        <v>1</v>
      </c>
      <c r="H674" s="38" t="s">
        <v>609</v>
      </c>
      <c r="I674" s="38" t="s">
        <v>608</v>
      </c>
      <c r="J674" s="38">
        <v>1</v>
      </c>
      <c r="K674" s="38">
        <v>1</v>
      </c>
      <c r="L674" s="40" t="s">
        <v>1485</v>
      </c>
      <c r="M674" s="38" t="s">
        <v>1481</v>
      </c>
      <c r="N674" s="38" t="s">
        <v>1489</v>
      </c>
    </row>
    <row r="675" spans="1:14" x14ac:dyDescent="0.2">
      <c r="A675" s="41">
        <v>1</v>
      </c>
      <c r="B675" s="41"/>
      <c r="C675" s="41"/>
      <c r="D675" s="41"/>
      <c r="E675" s="42">
        <v>0</v>
      </c>
      <c r="F675" s="41">
        <v>4</v>
      </c>
      <c r="G675" s="41">
        <v>0</v>
      </c>
      <c r="H675" s="41" t="s">
        <v>610</v>
      </c>
      <c r="I675" s="41" t="s">
        <v>610</v>
      </c>
      <c r="J675" s="41">
        <v>1</v>
      </c>
      <c r="K675" s="41"/>
      <c r="L675" s="43"/>
      <c r="M675" s="41"/>
      <c r="N675" s="41"/>
    </row>
    <row r="676" spans="1:14" x14ac:dyDescent="0.2">
      <c r="A676" s="38">
        <v>1</v>
      </c>
      <c r="B676" s="38"/>
      <c r="C676" s="38"/>
      <c r="D676" s="38"/>
      <c r="E676" s="39">
        <v>0</v>
      </c>
      <c r="F676" s="38">
        <v>5</v>
      </c>
      <c r="G676" s="38">
        <v>0</v>
      </c>
      <c r="H676" s="38" t="s">
        <v>611</v>
      </c>
      <c r="I676" s="38" t="s">
        <v>611</v>
      </c>
      <c r="J676" s="38">
        <v>1</v>
      </c>
      <c r="K676" s="38"/>
      <c r="L676" s="40"/>
      <c r="M676" s="38"/>
      <c r="N676" s="38"/>
    </row>
    <row r="677" spans="1:14" x14ac:dyDescent="0.2">
      <c r="A677" s="41"/>
      <c r="B677" s="41"/>
      <c r="C677" s="41">
        <v>1</v>
      </c>
      <c r="D677" s="41"/>
      <c r="E677" s="42">
        <v>0</v>
      </c>
      <c r="F677" s="41">
        <v>6</v>
      </c>
      <c r="G677" s="41">
        <v>0</v>
      </c>
      <c r="H677" s="41" t="s">
        <v>612</v>
      </c>
      <c r="I677" s="41" t="s">
        <v>612</v>
      </c>
      <c r="J677" s="41">
        <v>1</v>
      </c>
      <c r="K677" s="41"/>
      <c r="L677" s="43"/>
      <c r="M677" s="41"/>
      <c r="N677" s="41"/>
    </row>
    <row r="678" spans="1:14" x14ac:dyDescent="0.2">
      <c r="A678" s="38"/>
      <c r="B678" s="38"/>
      <c r="C678" s="38">
        <v>1</v>
      </c>
      <c r="D678" s="38"/>
      <c r="E678" s="39">
        <v>0</v>
      </c>
      <c r="F678" s="38">
        <v>3</v>
      </c>
      <c r="G678" s="38">
        <v>0</v>
      </c>
      <c r="H678" s="38" t="s">
        <v>404</v>
      </c>
      <c r="I678" s="38" t="s">
        <v>404</v>
      </c>
      <c r="J678" s="38">
        <v>1</v>
      </c>
      <c r="K678" s="38"/>
      <c r="L678" s="40"/>
      <c r="M678" s="38"/>
      <c r="N678" s="38"/>
    </row>
    <row r="679" spans="1:14" x14ac:dyDescent="0.2">
      <c r="A679" s="41"/>
      <c r="B679" s="41"/>
      <c r="C679" s="41">
        <v>1</v>
      </c>
      <c r="D679" s="41"/>
      <c r="E679" s="42">
        <v>0</v>
      </c>
      <c r="F679" s="41">
        <v>4</v>
      </c>
      <c r="G679" s="41">
        <v>0</v>
      </c>
      <c r="H679" s="41" t="s">
        <v>613</v>
      </c>
      <c r="I679" s="41" t="s">
        <v>613</v>
      </c>
      <c r="J679" s="41">
        <v>1</v>
      </c>
      <c r="K679" s="41"/>
      <c r="L679" s="43"/>
      <c r="M679" s="41"/>
      <c r="N679" s="41"/>
    </row>
    <row r="680" spans="1:14" x14ac:dyDescent="0.2">
      <c r="A680" s="38">
        <v>1</v>
      </c>
      <c r="B680" s="38"/>
      <c r="C680" s="38"/>
      <c r="D680" s="38"/>
      <c r="E680" s="39">
        <v>0</v>
      </c>
      <c r="F680" s="38">
        <v>4</v>
      </c>
      <c r="G680" s="38">
        <v>0</v>
      </c>
      <c r="H680" s="38" t="s">
        <v>614</v>
      </c>
      <c r="I680" s="38" t="s">
        <v>614</v>
      </c>
      <c r="J680" s="38">
        <v>1</v>
      </c>
      <c r="K680" s="38"/>
      <c r="L680" s="40"/>
      <c r="M680" s="38"/>
      <c r="N680" s="38"/>
    </row>
    <row r="681" spans="1:14" x14ac:dyDescent="0.2">
      <c r="A681" s="41"/>
      <c r="B681" s="41"/>
      <c r="C681" s="41">
        <v>1</v>
      </c>
      <c r="D681" s="41"/>
      <c r="E681" s="42">
        <v>0</v>
      </c>
      <c r="F681" s="41">
        <v>4</v>
      </c>
      <c r="G681" s="41">
        <v>0</v>
      </c>
      <c r="H681" s="41" t="s">
        <v>404</v>
      </c>
      <c r="I681" s="41" t="s">
        <v>615</v>
      </c>
      <c r="J681" s="41">
        <v>1</v>
      </c>
      <c r="K681" s="41"/>
      <c r="L681" s="43"/>
      <c r="M681" s="41"/>
      <c r="N681" s="41"/>
    </row>
    <row r="682" spans="1:14" ht="25.5" x14ac:dyDescent="0.2">
      <c r="A682" s="38">
        <v>1</v>
      </c>
      <c r="B682" s="38"/>
      <c r="C682" s="38"/>
      <c r="D682" s="38"/>
      <c r="E682" s="39">
        <v>0</v>
      </c>
      <c r="F682" s="38">
        <v>4</v>
      </c>
      <c r="G682" s="38">
        <v>1</v>
      </c>
      <c r="H682" s="38" t="s">
        <v>617</v>
      </c>
      <c r="I682" s="38" t="s">
        <v>616</v>
      </c>
      <c r="J682" s="38">
        <v>1</v>
      </c>
      <c r="K682" s="38">
        <v>1</v>
      </c>
      <c r="L682" s="40" t="s">
        <v>1485</v>
      </c>
      <c r="M682" s="38" t="s">
        <v>1481</v>
      </c>
      <c r="N682" s="38" t="s">
        <v>1489</v>
      </c>
    </row>
    <row r="683" spans="1:14" x14ac:dyDescent="0.2">
      <c r="A683" s="41">
        <v>1</v>
      </c>
      <c r="B683" s="41"/>
      <c r="C683" s="41"/>
      <c r="D683" s="41"/>
      <c r="E683" s="42">
        <v>1</v>
      </c>
      <c r="F683" s="41">
        <v>4</v>
      </c>
      <c r="G683" s="41">
        <v>0</v>
      </c>
      <c r="H683" s="41" t="s">
        <v>618</v>
      </c>
      <c r="I683" s="41" t="s">
        <v>618</v>
      </c>
      <c r="J683" s="41">
        <v>2</v>
      </c>
      <c r="K683" s="41"/>
      <c r="L683" s="43"/>
      <c r="M683" s="41"/>
      <c r="N683" s="41"/>
    </row>
    <row r="684" spans="1:14" x14ac:dyDescent="0.2">
      <c r="A684" s="38">
        <v>1</v>
      </c>
      <c r="B684" s="38"/>
      <c r="C684" s="38"/>
      <c r="D684" s="38"/>
      <c r="E684" s="39">
        <v>0</v>
      </c>
      <c r="F684" s="38">
        <v>4</v>
      </c>
      <c r="G684" s="38">
        <v>0</v>
      </c>
      <c r="H684" s="38" t="s">
        <v>619</v>
      </c>
      <c r="I684" s="38" t="s">
        <v>619</v>
      </c>
      <c r="J684" s="38">
        <v>1</v>
      </c>
      <c r="K684" s="38"/>
      <c r="L684" s="40"/>
      <c r="M684" s="38"/>
      <c r="N684" s="38"/>
    </row>
    <row r="685" spans="1:14" x14ac:dyDescent="0.2">
      <c r="A685" s="41"/>
      <c r="B685" s="41"/>
      <c r="C685" s="41">
        <v>1</v>
      </c>
      <c r="D685" s="41"/>
      <c r="E685" s="42">
        <v>0</v>
      </c>
      <c r="F685" s="41">
        <v>2</v>
      </c>
      <c r="G685" s="41">
        <v>0</v>
      </c>
      <c r="H685" s="41" t="s">
        <v>33</v>
      </c>
      <c r="I685" s="41" t="s">
        <v>33</v>
      </c>
      <c r="J685" s="41">
        <v>1</v>
      </c>
      <c r="K685" s="41"/>
      <c r="L685" s="43"/>
      <c r="M685" s="41"/>
      <c r="N685" s="41"/>
    </row>
    <row r="686" spans="1:14" ht="25.5" x14ac:dyDescent="0.2">
      <c r="A686" s="38">
        <v>1</v>
      </c>
      <c r="B686" s="38"/>
      <c r="C686" s="38"/>
      <c r="D686" s="38"/>
      <c r="E686" s="39">
        <v>0</v>
      </c>
      <c r="F686" s="38">
        <v>4</v>
      </c>
      <c r="G686" s="38">
        <v>1</v>
      </c>
      <c r="H686" s="38" t="s">
        <v>621</v>
      </c>
      <c r="I686" s="38" t="s">
        <v>1416</v>
      </c>
      <c r="J686" s="38">
        <v>1</v>
      </c>
      <c r="K686" s="38">
        <v>1</v>
      </c>
      <c r="L686" s="40" t="s">
        <v>1485</v>
      </c>
      <c r="M686" s="38" t="s">
        <v>1481</v>
      </c>
      <c r="N686" s="38" t="s">
        <v>1621</v>
      </c>
    </row>
    <row r="687" spans="1:14" x14ac:dyDescent="0.2">
      <c r="A687" s="41"/>
      <c r="B687" s="41"/>
      <c r="C687" s="41">
        <v>1</v>
      </c>
      <c r="D687" s="41"/>
      <c r="E687" s="42">
        <v>0</v>
      </c>
      <c r="F687" s="41">
        <v>3</v>
      </c>
      <c r="G687" s="41">
        <v>0</v>
      </c>
      <c r="H687" s="41" t="s">
        <v>167</v>
      </c>
      <c r="I687" s="41" t="s">
        <v>167</v>
      </c>
      <c r="J687" s="41">
        <v>1</v>
      </c>
      <c r="K687" s="41"/>
      <c r="L687" s="43"/>
      <c r="M687" s="41"/>
      <c r="N687" s="41"/>
    </row>
    <row r="688" spans="1:14" x14ac:dyDescent="0.2">
      <c r="A688" s="44"/>
      <c r="B688" s="38">
        <v>1</v>
      </c>
      <c r="C688" s="38"/>
      <c r="D688" s="38"/>
      <c r="E688" s="39">
        <v>0</v>
      </c>
      <c r="F688" s="38">
        <v>5</v>
      </c>
      <c r="G688" s="38">
        <v>0</v>
      </c>
      <c r="H688" s="38" t="s">
        <v>624</v>
      </c>
      <c r="I688" s="38" t="s">
        <v>624</v>
      </c>
      <c r="J688" s="38">
        <v>1</v>
      </c>
      <c r="K688" s="38"/>
      <c r="L688" s="40"/>
      <c r="M688" s="38"/>
      <c r="N688" s="38"/>
    </row>
    <row r="689" spans="1:14" x14ac:dyDescent="0.2">
      <c r="A689" s="45"/>
      <c r="B689" s="41"/>
      <c r="C689" s="41">
        <v>1</v>
      </c>
      <c r="D689" s="41"/>
      <c r="E689" s="42">
        <v>0</v>
      </c>
      <c r="F689" s="41">
        <v>3</v>
      </c>
      <c r="G689" s="41">
        <v>0</v>
      </c>
      <c r="H689" s="41" t="s">
        <v>625</v>
      </c>
      <c r="I689" s="41" t="s">
        <v>625</v>
      </c>
      <c r="J689" s="41">
        <v>1</v>
      </c>
      <c r="K689" s="41"/>
      <c r="L689" s="43"/>
      <c r="M689" s="41"/>
      <c r="N689" s="41"/>
    </row>
    <row r="690" spans="1:14" x14ac:dyDescent="0.2">
      <c r="A690" s="38"/>
      <c r="B690" s="38"/>
      <c r="C690" s="38">
        <v>1</v>
      </c>
      <c r="D690" s="38"/>
      <c r="E690" s="39">
        <v>0</v>
      </c>
      <c r="F690" s="38">
        <v>2</v>
      </c>
      <c r="G690" s="38">
        <v>0</v>
      </c>
      <c r="H690" s="38" t="s">
        <v>33</v>
      </c>
      <c r="I690" s="38" t="s">
        <v>33</v>
      </c>
      <c r="J690" s="38">
        <v>1</v>
      </c>
      <c r="K690" s="38"/>
      <c r="L690" s="40"/>
      <c r="M690" s="38"/>
      <c r="N690" s="38"/>
    </row>
    <row r="691" spans="1:14" x14ac:dyDescent="0.2">
      <c r="A691" s="41"/>
      <c r="B691" s="41">
        <v>1</v>
      </c>
      <c r="C691" s="41"/>
      <c r="D691" s="41"/>
      <c r="E691" s="42">
        <v>0</v>
      </c>
      <c r="F691" s="41">
        <v>4</v>
      </c>
      <c r="G691" s="41">
        <v>0</v>
      </c>
      <c r="H691" s="41" t="s">
        <v>226</v>
      </c>
      <c r="I691" s="41" t="s">
        <v>226</v>
      </c>
      <c r="J691" s="41">
        <v>1</v>
      </c>
      <c r="K691" s="41"/>
      <c r="L691" s="43"/>
      <c r="M691" s="41"/>
      <c r="N691" s="41"/>
    </row>
    <row r="692" spans="1:14" x14ac:dyDescent="0.2">
      <c r="A692" s="38"/>
      <c r="B692" s="38">
        <v>1</v>
      </c>
      <c r="C692" s="38"/>
      <c r="D692" s="38"/>
      <c r="E692" s="39">
        <v>0</v>
      </c>
      <c r="F692" s="38">
        <v>2</v>
      </c>
      <c r="G692" s="38">
        <v>0</v>
      </c>
      <c r="H692" s="38" t="s">
        <v>158</v>
      </c>
      <c r="I692" s="38" t="s">
        <v>158</v>
      </c>
      <c r="J692" s="38">
        <v>1</v>
      </c>
      <c r="K692" s="38"/>
      <c r="L692" s="40"/>
      <c r="M692" s="38"/>
      <c r="N692" s="38"/>
    </row>
    <row r="693" spans="1:14" ht="25.5" x14ac:dyDescent="0.2">
      <c r="A693" s="41"/>
      <c r="B693" s="41">
        <v>1</v>
      </c>
      <c r="C693" s="41"/>
      <c r="D693" s="41"/>
      <c r="E693" s="42">
        <v>0</v>
      </c>
      <c r="F693" s="41">
        <v>4</v>
      </c>
      <c r="G693" s="41">
        <v>1</v>
      </c>
      <c r="H693" s="41" t="s">
        <v>627</v>
      </c>
      <c r="I693" s="41" t="s">
        <v>1417</v>
      </c>
      <c r="J693" s="41">
        <v>1</v>
      </c>
      <c r="K693" s="41">
        <v>1</v>
      </c>
      <c r="L693" s="43" t="s">
        <v>1485</v>
      </c>
      <c r="M693" s="41" t="s">
        <v>1623</v>
      </c>
      <c r="N693" s="41" t="s">
        <v>1719</v>
      </c>
    </row>
    <row r="694" spans="1:14" ht="25.5" x14ac:dyDescent="0.2">
      <c r="A694" s="38"/>
      <c r="B694" s="38">
        <v>1</v>
      </c>
      <c r="C694" s="38"/>
      <c r="D694" s="38"/>
      <c r="E694" s="39">
        <v>1</v>
      </c>
      <c r="F694" s="38">
        <v>5</v>
      </c>
      <c r="G694" s="38">
        <v>1</v>
      </c>
      <c r="H694" s="38" t="s">
        <v>1319</v>
      </c>
      <c r="I694" s="38" t="s">
        <v>113</v>
      </c>
      <c r="J694" s="38">
        <v>1</v>
      </c>
      <c r="K694" s="38">
        <v>1</v>
      </c>
      <c r="L694" s="40" t="s">
        <v>1485</v>
      </c>
      <c r="M694" s="38" t="s">
        <v>1481</v>
      </c>
      <c r="N694" s="38" t="s">
        <v>1529</v>
      </c>
    </row>
    <row r="695" spans="1:14" x14ac:dyDescent="0.2">
      <c r="A695" s="45"/>
      <c r="B695" s="41">
        <v>1</v>
      </c>
      <c r="C695" s="41"/>
      <c r="D695" s="41"/>
      <c r="E695" s="42">
        <v>0</v>
      </c>
      <c r="F695" s="41">
        <v>5</v>
      </c>
      <c r="G695" s="41">
        <v>0</v>
      </c>
      <c r="H695" s="41" t="s">
        <v>630</v>
      </c>
      <c r="I695" s="41" t="s">
        <v>630</v>
      </c>
      <c r="J695" s="41">
        <v>1</v>
      </c>
      <c r="K695" s="41"/>
      <c r="L695" s="43"/>
      <c r="M695" s="41"/>
      <c r="N695" s="41"/>
    </row>
    <row r="696" spans="1:14" x14ac:dyDescent="0.2">
      <c r="A696" s="44"/>
      <c r="B696" s="38">
        <v>1</v>
      </c>
      <c r="C696" s="38"/>
      <c r="D696" s="38"/>
      <c r="E696" s="39">
        <v>0</v>
      </c>
      <c r="F696" s="38">
        <v>5</v>
      </c>
      <c r="G696" s="38">
        <v>0</v>
      </c>
      <c r="H696" s="38" t="s">
        <v>94</v>
      </c>
      <c r="I696" s="38" t="s">
        <v>94</v>
      </c>
      <c r="J696" s="38">
        <v>1</v>
      </c>
      <c r="K696" s="38"/>
      <c r="L696" s="40"/>
      <c r="M696" s="38"/>
      <c r="N696" s="38"/>
    </row>
    <row r="697" spans="1:14" ht="25.5" x14ac:dyDescent="0.2">
      <c r="A697" s="49"/>
      <c r="B697" s="47">
        <v>1</v>
      </c>
      <c r="C697" s="47"/>
      <c r="D697" s="47"/>
      <c r="E697" s="48">
        <v>1</v>
      </c>
      <c r="F697" s="47">
        <v>7</v>
      </c>
      <c r="G697" s="41">
        <v>1</v>
      </c>
      <c r="H697" s="47" t="s">
        <v>1322</v>
      </c>
      <c r="I697" s="41" t="s">
        <v>1456</v>
      </c>
      <c r="J697" s="47">
        <v>2</v>
      </c>
      <c r="K697" s="47">
        <v>1</v>
      </c>
      <c r="L697" s="46" t="s">
        <v>1485</v>
      </c>
      <c r="M697" s="47" t="s">
        <v>1481</v>
      </c>
      <c r="N697" s="47" t="s">
        <v>1489</v>
      </c>
    </row>
    <row r="698" spans="1:14" x14ac:dyDescent="0.2">
      <c r="A698" s="38"/>
      <c r="B698" s="38">
        <v>1</v>
      </c>
      <c r="C698" s="38"/>
      <c r="D698" s="38"/>
      <c r="E698" s="39">
        <v>0</v>
      </c>
      <c r="F698" s="38">
        <v>3</v>
      </c>
      <c r="G698" s="38">
        <v>0</v>
      </c>
      <c r="H698" s="38" t="s">
        <v>99</v>
      </c>
      <c r="I698" s="38" t="s">
        <v>99</v>
      </c>
      <c r="J698" s="38">
        <v>1</v>
      </c>
      <c r="K698" s="38"/>
      <c r="L698" s="40"/>
      <c r="M698" s="38"/>
      <c r="N698" s="38"/>
    </row>
    <row r="699" spans="1:14" x14ac:dyDescent="0.2">
      <c r="A699" s="41"/>
      <c r="B699" s="41">
        <v>1</v>
      </c>
      <c r="C699" s="41"/>
      <c r="D699" s="41"/>
      <c r="E699" s="42">
        <v>0</v>
      </c>
      <c r="F699" s="41">
        <v>3</v>
      </c>
      <c r="G699" s="41">
        <v>0</v>
      </c>
      <c r="H699" s="41" t="s">
        <v>188</v>
      </c>
      <c r="I699" s="41" t="s">
        <v>188</v>
      </c>
      <c r="J699" s="41">
        <v>1</v>
      </c>
      <c r="K699" s="41"/>
      <c r="L699" s="43"/>
      <c r="M699" s="41"/>
      <c r="N699" s="41"/>
    </row>
    <row r="700" spans="1:14" x14ac:dyDescent="0.2">
      <c r="A700" s="38"/>
      <c r="B700" s="38">
        <v>1</v>
      </c>
      <c r="C700" s="38"/>
      <c r="D700" s="38"/>
      <c r="E700" s="39">
        <v>1</v>
      </c>
      <c r="F700" s="38">
        <v>5</v>
      </c>
      <c r="G700" s="38">
        <v>0</v>
      </c>
      <c r="H700" s="38" t="s">
        <v>1320</v>
      </c>
      <c r="I700" s="38" t="s">
        <v>1320</v>
      </c>
      <c r="J700" s="38">
        <v>2</v>
      </c>
      <c r="K700" s="38"/>
      <c r="L700" s="40"/>
      <c r="M700" s="38"/>
      <c r="N700" s="38"/>
    </row>
    <row r="701" spans="1:14" ht="25.5" x14ac:dyDescent="0.2">
      <c r="A701" s="41"/>
      <c r="B701" s="41">
        <v>1</v>
      </c>
      <c r="C701" s="41"/>
      <c r="D701" s="41"/>
      <c r="E701" s="42">
        <v>0</v>
      </c>
      <c r="F701" s="41">
        <v>5</v>
      </c>
      <c r="G701" s="41">
        <v>1</v>
      </c>
      <c r="H701" s="41" t="s">
        <v>635</v>
      </c>
      <c r="I701" s="41" t="s">
        <v>1321</v>
      </c>
      <c r="J701" s="41">
        <v>2</v>
      </c>
      <c r="K701" s="41">
        <v>1</v>
      </c>
      <c r="L701" s="43" t="s">
        <v>1485</v>
      </c>
      <c r="M701" s="41" t="s">
        <v>1556</v>
      </c>
      <c r="N701" s="41" t="s">
        <v>1597</v>
      </c>
    </row>
    <row r="702" spans="1:14" x14ac:dyDescent="0.2">
      <c r="A702" s="44"/>
      <c r="B702" s="38"/>
      <c r="C702" s="38">
        <v>1</v>
      </c>
      <c r="D702" s="38"/>
      <c r="E702" s="39">
        <v>0</v>
      </c>
      <c r="F702" s="38">
        <v>2</v>
      </c>
      <c r="G702" s="38">
        <v>0</v>
      </c>
      <c r="H702" s="38" t="s">
        <v>26</v>
      </c>
      <c r="I702" s="38" t="s">
        <v>26</v>
      </c>
      <c r="J702" s="38">
        <v>1</v>
      </c>
      <c r="K702" s="38"/>
      <c r="L702" s="40"/>
      <c r="M702" s="38"/>
      <c r="N702" s="38"/>
    </row>
    <row r="703" spans="1:14" x14ac:dyDescent="0.2">
      <c r="A703" s="45"/>
      <c r="B703" s="41">
        <v>1</v>
      </c>
      <c r="C703" s="41"/>
      <c r="D703" s="41"/>
      <c r="E703" s="42">
        <v>0</v>
      </c>
      <c r="F703" s="41">
        <v>3</v>
      </c>
      <c r="G703" s="41">
        <v>0</v>
      </c>
      <c r="H703" s="41" t="s">
        <v>188</v>
      </c>
      <c r="I703" s="41" t="s">
        <v>188</v>
      </c>
      <c r="J703" s="41">
        <v>1</v>
      </c>
      <c r="K703" s="41"/>
      <c r="L703" s="43"/>
      <c r="M703" s="41"/>
      <c r="N703" s="41"/>
    </row>
    <row r="704" spans="1:14" x14ac:dyDescent="0.2">
      <c r="A704" s="44"/>
      <c r="B704" s="38">
        <v>1</v>
      </c>
      <c r="C704" s="38"/>
      <c r="D704" s="38"/>
      <c r="E704" s="39">
        <v>0</v>
      </c>
      <c r="F704" s="38">
        <v>3</v>
      </c>
      <c r="G704" s="38">
        <v>0</v>
      </c>
      <c r="H704" s="38" t="s">
        <v>638</v>
      </c>
      <c r="I704" s="38" t="s">
        <v>638</v>
      </c>
      <c r="J704" s="38">
        <v>1</v>
      </c>
      <c r="K704" s="38"/>
      <c r="L704" s="40"/>
      <c r="M704" s="38"/>
      <c r="N704" s="38"/>
    </row>
    <row r="705" spans="1:14" x14ac:dyDescent="0.2">
      <c r="A705" s="45"/>
      <c r="B705" s="41"/>
      <c r="C705" s="41">
        <v>1</v>
      </c>
      <c r="D705" s="41"/>
      <c r="E705" s="42">
        <v>0</v>
      </c>
      <c r="F705" s="41">
        <v>2</v>
      </c>
      <c r="G705" s="41">
        <v>0</v>
      </c>
      <c r="H705" s="41" t="s">
        <v>6</v>
      </c>
      <c r="I705" s="41" t="s">
        <v>6</v>
      </c>
      <c r="J705" s="41">
        <v>1</v>
      </c>
      <c r="K705" s="41"/>
      <c r="L705" s="43"/>
      <c r="M705" s="41"/>
      <c r="N705" s="41"/>
    </row>
    <row r="706" spans="1:14" x14ac:dyDescent="0.2">
      <c r="A706" s="38"/>
      <c r="B706" s="38"/>
      <c r="C706" s="38">
        <v>1</v>
      </c>
      <c r="D706" s="38"/>
      <c r="E706" s="39">
        <v>0</v>
      </c>
      <c r="F706" s="38">
        <v>4</v>
      </c>
      <c r="G706" s="38">
        <v>0</v>
      </c>
      <c r="H706" s="38" t="s">
        <v>639</v>
      </c>
      <c r="I706" s="38" t="s">
        <v>639</v>
      </c>
      <c r="J706" s="38">
        <v>1</v>
      </c>
      <c r="K706" s="38"/>
      <c r="L706" s="40"/>
      <c r="M706" s="38"/>
      <c r="N706" s="38"/>
    </row>
    <row r="707" spans="1:14" x14ac:dyDescent="0.2">
      <c r="A707" s="41"/>
      <c r="B707" s="41"/>
      <c r="C707" s="41">
        <v>1</v>
      </c>
      <c r="D707" s="41"/>
      <c r="E707" s="42">
        <v>0</v>
      </c>
      <c r="F707" s="41">
        <v>4</v>
      </c>
      <c r="G707" s="41">
        <v>0</v>
      </c>
      <c r="H707" s="41" t="s">
        <v>640</v>
      </c>
      <c r="I707" s="41" t="s">
        <v>640</v>
      </c>
      <c r="J707" s="41">
        <v>1</v>
      </c>
      <c r="K707" s="41"/>
      <c r="L707" s="43"/>
      <c r="M707" s="41"/>
      <c r="N707" s="41"/>
    </row>
    <row r="708" spans="1:14" x14ac:dyDescent="0.2">
      <c r="A708" s="38"/>
      <c r="B708" s="38">
        <v>1</v>
      </c>
      <c r="C708" s="38"/>
      <c r="D708" s="38"/>
      <c r="E708" s="39">
        <v>0</v>
      </c>
      <c r="F708" s="38">
        <v>7</v>
      </c>
      <c r="G708" s="38">
        <v>0</v>
      </c>
      <c r="H708" s="38" t="s">
        <v>641</v>
      </c>
      <c r="I708" s="38" t="s">
        <v>641</v>
      </c>
      <c r="J708" s="38">
        <v>1</v>
      </c>
      <c r="K708" s="38"/>
      <c r="L708" s="40"/>
      <c r="M708" s="38"/>
      <c r="N708" s="38"/>
    </row>
    <row r="709" spans="1:14" x14ac:dyDescent="0.2">
      <c r="A709" s="41"/>
      <c r="B709" s="41">
        <v>1</v>
      </c>
      <c r="C709" s="41"/>
      <c r="D709" s="41"/>
      <c r="E709" s="42">
        <v>0</v>
      </c>
      <c r="F709" s="41">
        <v>5</v>
      </c>
      <c r="G709" s="41">
        <v>0</v>
      </c>
      <c r="H709" s="41" t="s">
        <v>643</v>
      </c>
      <c r="I709" s="41" t="s">
        <v>643</v>
      </c>
      <c r="J709" s="41">
        <v>1</v>
      </c>
      <c r="K709" s="41"/>
      <c r="L709" s="43"/>
      <c r="M709" s="41"/>
      <c r="N709" s="41"/>
    </row>
    <row r="710" spans="1:14" x14ac:dyDescent="0.2">
      <c r="A710" s="38"/>
      <c r="B710" s="38">
        <v>1</v>
      </c>
      <c r="C710" s="38"/>
      <c r="D710" s="38"/>
      <c r="E710" s="39">
        <v>0</v>
      </c>
      <c r="F710" s="38">
        <v>7</v>
      </c>
      <c r="G710" s="38">
        <v>0</v>
      </c>
      <c r="H710" s="38" t="s">
        <v>644</v>
      </c>
      <c r="I710" s="38" t="s">
        <v>644</v>
      </c>
      <c r="J710" s="38">
        <v>1</v>
      </c>
      <c r="K710" s="38"/>
      <c r="L710" s="40"/>
      <c r="M710" s="38"/>
      <c r="N710" s="38"/>
    </row>
    <row r="711" spans="1:14" x14ac:dyDescent="0.2">
      <c r="A711" s="41"/>
      <c r="B711" s="41"/>
      <c r="C711" s="41">
        <v>1</v>
      </c>
      <c r="D711" s="41"/>
      <c r="E711" s="42">
        <v>1</v>
      </c>
      <c r="F711" s="41">
        <v>2</v>
      </c>
      <c r="G711" s="41">
        <v>0</v>
      </c>
      <c r="H711" s="41" t="s">
        <v>68</v>
      </c>
      <c r="I711" s="41" t="s">
        <v>68</v>
      </c>
      <c r="J711" s="41">
        <v>1</v>
      </c>
      <c r="K711" s="41"/>
      <c r="L711" s="43"/>
      <c r="M711" s="41"/>
      <c r="N711" s="41"/>
    </row>
    <row r="712" spans="1:14" ht="25.5" x14ac:dyDescent="0.2">
      <c r="A712" s="38"/>
      <c r="B712" s="38">
        <v>1</v>
      </c>
      <c r="C712" s="38"/>
      <c r="D712" s="38"/>
      <c r="E712" s="39">
        <v>0</v>
      </c>
      <c r="F712" s="38">
        <v>3</v>
      </c>
      <c r="G712" s="38">
        <v>1</v>
      </c>
      <c r="H712" s="38" t="s">
        <v>646</v>
      </c>
      <c r="I712" s="38" t="s">
        <v>1418</v>
      </c>
      <c r="J712" s="38">
        <v>1</v>
      </c>
      <c r="K712" s="38">
        <v>1</v>
      </c>
      <c r="L712" s="40" t="s">
        <v>1485</v>
      </c>
      <c r="M712" s="38" t="s">
        <v>1478</v>
      </c>
      <c r="N712" s="38" t="s">
        <v>1630</v>
      </c>
    </row>
    <row r="713" spans="1:14" x14ac:dyDescent="0.2">
      <c r="A713" s="41">
        <v>1</v>
      </c>
      <c r="B713" s="41"/>
      <c r="C713" s="41"/>
      <c r="D713" s="41"/>
      <c r="E713" s="42">
        <v>1</v>
      </c>
      <c r="F713" s="41">
        <v>3</v>
      </c>
      <c r="G713" s="41">
        <v>0</v>
      </c>
      <c r="H713" s="41" t="s">
        <v>459</v>
      </c>
      <c r="I713" s="41" t="s">
        <v>459</v>
      </c>
      <c r="J713" s="41">
        <v>1</v>
      </c>
      <c r="K713" s="41"/>
      <c r="L713" s="43"/>
      <c r="M713" s="41"/>
      <c r="N713" s="41"/>
    </row>
    <row r="714" spans="1:14" x14ac:dyDescent="0.2">
      <c r="A714" s="38"/>
      <c r="B714" s="38">
        <v>1</v>
      </c>
      <c r="C714" s="38"/>
      <c r="D714" s="38"/>
      <c r="E714" s="39">
        <v>0</v>
      </c>
      <c r="F714" s="38">
        <v>3</v>
      </c>
      <c r="G714" s="38">
        <v>0</v>
      </c>
      <c r="H714" s="38" t="s">
        <v>647</v>
      </c>
      <c r="I714" s="38" t="s">
        <v>647</v>
      </c>
      <c r="J714" s="38">
        <v>1</v>
      </c>
      <c r="K714" s="38"/>
      <c r="L714" s="40"/>
      <c r="M714" s="38"/>
      <c r="N714" s="38"/>
    </row>
    <row r="715" spans="1:14" x14ac:dyDescent="0.2">
      <c r="A715" s="41">
        <v>1</v>
      </c>
      <c r="B715" s="41"/>
      <c r="C715" s="41"/>
      <c r="D715" s="41"/>
      <c r="E715" s="42">
        <v>1</v>
      </c>
      <c r="F715" s="41">
        <v>2</v>
      </c>
      <c r="G715" s="41">
        <v>0</v>
      </c>
      <c r="H715" s="41" t="s">
        <v>16</v>
      </c>
      <c r="I715" s="41" t="s">
        <v>16</v>
      </c>
      <c r="J715" s="41">
        <v>1</v>
      </c>
      <c r="K715" s="41"/>
      <c r="L715" s="43"/>
      <c r="M715" s="41"/>
      <c r="N715" s="41"/>
    </row>
    <row r="716" spans="1:14" x14ac:dyDescent="0.2">
      <c r="A716" s="38"/>
      <c r="B716" s="38">
        <v>1</v>
      </c>
      <c r="C716" s="38"/>
      <c r="D716" s="38"/>
      <c r="E716" s="39">
        <v>0</v>
      </c>
      <c r="F716" s="38">
        <v>5</v>
      </c>
      <c r="G716" s="38">
        <v>0</v>
      </c>
      <c r="H716" s="38" t="s">
        <v>649</v>
      </c>
      <c r="I716" s="38" t="s">
        <v>649</v>
      </c>
      <c r="J716" s="38">
        <v>1</v>
      </c>
      <c r="K716" s="38"/>
      <c r="L716" s="40"/>
      <c r="M716" s="38"/>
      <c r="N716" s="38"/>
    </row>
    <row r="717" spans="1:14" x14ac:dyDescent="0.2">
      <c r="A717" s="41"/>
      <c r="B717" s="41"/>
      <c r="C717" s="41">
        <v>1</v>
      </c>
      <c r="D717" s="41"/>
      <c r="E717" s="42">
        <v>0</v>
      </c>
      <c r="F717" s="41">
        <v>2</v>
      </c>
      <c r="G717" s="41">
        <v>0</v>
      </c>
      <c r="H717" s="41" t="s">
        <v>26</v>
      </c>
      <c r="I717" s="41" t="s">
        <v>26</v>
      </c>
      <c r="J717" s="41">
        <v>1</v>
      </c>
      <c r="K717" s="41"/>
      <c r="L717" s="43"/>
      <c r="M717" s="41"/>
      <c r="N717" s="41"/>
    </row>
    <row r="718" spans="1:14" x14ac:dyDescent="0.2">
      <c r="A718" s="38"/>
      <c r="B718" s="38"/>
      <c r="C718" s="38">
        <v>1</v>
      </c>
      <c r="D718" s="38"/>
      <c r="E718" s="39">
        <v>1</v>
      </c>
      <c r="F718" s="38">
        <v>1</v>
      </c>
      <c r="G718" s="38">
        <v>0</v>
      </c>
      <c r="H718" s="38" t="s">
        <v>2</v>
      </c>
      <c r="I718" s="38" t="s">
        <v>2</v>
      </c>
      <c r="J718" s="38">
        <v>1</v>
      </c>
      <c r="K718" s="38"/>
      <c r="L718" s="40"/>
      <c r="M718" s="38"/>
      <c r="N718" s="38"/>
    </row>
    <row r="719" spans="1:14" x14ac:dyDescent="0.2">
      <c r="A719" s="41"/>
      <c r="B719" s="41">
        <v>1</v>
      </c>
      <c r="C719" s="41"/>
      <c r="D719" s="41"/>
      <c r="E719" s="42">
        <v>0</v>
      </c>
      <c r="F719" s="41">
        <v>4</v>
      </c>
      <c r="G719" s="41">
        <v>0</v>
      </c>
      <c r="H719" s="41" t="s">
        <v>651</v>
      </c>
      <c r="I719" s="41" t="s">
        <v>651</v>
      </c>
      <c r="J719" s="41">
        <v>1</v>
      </c>
      <c r="K719" s="41"/>
      <c r="L719" s="43"/>
      <c r="M719" s="41"/>
      <c r="N719" s="41"/>
    </row>
    <row r="720" spans="1:14" x14ac:dyDescent="0.2">
      <c r="A720" s="38"/>
      <c r="B720" s="38"/>
      <c r="C720" s="38">
        <v>1</v>
      </c>
      <c r="D720" s="38"/>
      <c r="E720" s="39">
        <v>1</v>
      </c>
      <c r="F720" s="38">
        <v>1</v>
      </c>
      <c r="G720" s="38">
        <v>0</v>
      </c>
      <c r="H720" s="38" t="s">
        <v>2</v>
      </c>
      <c r="I720" s="38" t="s">
        <v>2</v>
      </c>
      <c r="J720" s="38">
        <v>1</v>
      </c>
      <c r="K720" s="38"/>
      <c r="L720" s="40"/>
      <c r="M720" s="38"/>
      <c r="N720" s="38"/>
    </row>
    <row r="721" spans="1:14" x14ac:dyDescent="0.2">
      <c r="A721" s="41"/>
      <c r="B721" s="41"/>
      <c r="C721" s="41">
        <v>1</v>
      </c>
      <c r="D721" s="41"/>
      <c r="E721" s="42">
        <v>0</v>
      </c>
      <c r="F721" s="41">
        <v>4</v>
      </c>
      <c r="G721" s="41">
        <v>0</v>
      </c>
      <c r="H721" s="41" t="s">
        <v>380</v>
      </c>
      <c r="I721" s="41" t="s">
        <v>380</v>
      </c>
      <c r="J721" s="41">
        <v>1</v>
      </c>
      <c r="K721" s="41"/>
      <c r="L721" s="43"/>
      <c r="M721" s="41"/>
      <c r="N721" s="41"/>
    </row>
    <row r="722" spans="1:14" x14ac:dyDescent="0.2">
      <c r="A722" s="38"/>
      <c r="B722" s="38"/>
      <c r="C722" s="38">
        <v>1</v>
      </c>
      <c r="D722" s="38"/>
      <c r="E722" s="39">
        <v>1</v>
      </c>
      <c r="F722" s="38">
        <v>1</v>
      </c>
      <c r="G722" s="38">
        <v>0</v>
      </c>
      <c r="H722" s="38" t="s">
        <v>2</v>
      </c>
      <c r="I722" s="38" t="s">
        <v>2</v>
      </c>
      <c r="J722" s="38">
        <v>1</v>
      </c>
      <c r="K722" s="38"/>
      <c r="L722" s="40"/>
      <c r="M722" s="38"/>
      <c r="N722" s="38"/>
    </row>
    <row r="723" spans="1:14" x14ac:dyDescent="0.2">
      <c r="A723" s="41"/>
      <c r="B723" s="41">
        <v>1</v>
      </c>
      <c r="C723" s="41"/>
      <c r="D723" s="41"/>
      <c r="E723" s="42">
        <v>0</v>
      </c>
      <c r="F723" s="41">
        <v>4</v>
      </c>
      <c r="G723" s="41">
        <v>0</v>
      </c>
      <c r="H723" s="41" t="s">
        <v>652</v>
      </c>
      <c r="I723" s="41" t="s">
        <v>652</v>
      </c>
      <c r="J723" s="41">
        <v>1</v>
      </c>
      <c r="K723" s="41"/>
      <c r="L723" s="43"/>
      <c r="M723" s="41"/>
      <c r="N723" s="41"/>
    </row>
    <row r="724" spans="1:14" x14ac:dyDescent="0.2">
      <c r="A724" s="38"/>
      <c r="B724" s="38"/>
      <c r="C724" s="38">
        <v>1</v>
      </c>
      <c r="D724" s="38"/>
      <c r="E724" s="39">
        <v>1</v>
      </c>
      <c r="F724" s="38">
        <v>1</v>
      </c>
      <c r="G724" s="38">
        <v>0</v>
      </c>
      <c r="H724" s="38" t="s">
        <v>2</v>
      </c>
      <c r="I724" s="38" t="s">
        <v>2</v>
      </c>
      <c r="J724" s="38">
        <v>1</v>
      </c>
      <c r="K724" s="38"/>
      <c r="L724" s="40"/>
      <c r="M724" s="38"/>
      <c r="N724" s="38"/>
    </row>
    <row r="725" spans="1:14" x14ac:dyDescent="0.2">
      <c r="A725" s="41"/>
      <c r="B725" s="41">
        <v>1</v>
      </c>
      <c r="C725" s="41"/>
      <c r="D725" s="41"/>
      <c r="E725" s="42">
        <v>0</v>
      </c>
      <c r="F725" s="41">
        <v>4</v>
      </c>
      <c r="G725" s="41">
        <v>0</v>
      </c>
      <c r="H725" s="41" t="s">
        <v>654</v>
      </c>
      <c r="I725" s="41" t="s">
        <v>654</v>
      </c>
      <c r="J725" s="41">
        <v>1</v>
      </c>
      <c r="K725" s="41"/>
      <c r="L725" s="43"/>
      <c r="M725" s="41"/>
      <c r="N725" s="41"/>
    </row>
    <row r="726" spans="1:14" x14ac:dyDescent="0.2">
      <c r="A726" s="44"/>
      <c r="B726" s="38"/>
      <c r="C726" s="38">
        <v>1</v>
      </c>
      <c r="D726" s="38"/>
      <c r="E726" s="39">
        <v>1</v>
      </c>
      <c r="F726" s="38">
        <v>1</v>
      </c>
      <c r="G726" s="38">
        <v>0</v>
      </c>
      <c r="H726" s="38" t="s">
        <v>2</v>
      </c>
      <c r="I726" s="38" t="s">
        <v>2</v>
      </c>
      <c r="J726" s="38">
        <v>1</v>
      </c>
      <c r="K726" s="38"/>
      <c r="L726" s="40"/>
      <c r="M726" s="38"/>
      <c r="N726" s="38"/>
    </row>
    <row r="727" spans="1:14" x14ac:dyDescent="0.2">
      <c r="A727" s="45"/>
      <c r="B727" s="41"/>
      <c r="C727" s="41">
        <v>1</v>
      </c>
      <c r="D727" s="41"/>
      <c r="E727" s="42">
        <v>0</v>
      </c>
      <c r="F727" s="41">
        <v>4</v>
      </c>
      <c r="G727" s="41">
        <v>0</v>
      </c>
      <c r="H727" s="41" t="s">
        <v>380</v>
      </c>
      <c r="I727" s="41" t="s">
        <v>380</v>
      </c>
      <c r="J727" s="41">
        <v>1</v>
      </c>
      <c r="K727" s="41"/>
      <c r="L727" s="43"/>
      <c r="M727" s="41"/>
      <c r="N727" s="41"/>
    </row>
    <row r="728" spans="1:14" x14ac:dyDescent="0.2">
      <c r="A728" s="38"/>
      <c r="B728" s="38"/>
      <c r="C728" s="38">
        <v>1</v>
      </c>
      <c r="D728" s="38"/>
      <c r="E728" s="39">
        <v>1</v>
      </c>
      <c r="F728" s="38">
        <v>1</v>
      </c>
      <c r="G728" s="38">
        <v>0</v>
      </c>
      <c r="H728" s="38" t="s">
        <v>2</v>
      </c>
      <c r="I728" s="38" t="s">
        <v>2</v>
      </c>
      <c r="J728" s="38">
        <v>1</v>
      </c>
      <c r="K728" s="38"/>
      <c r="L728" s="40"/>
      <c r="M728" s="38"/>
      <c r="N728" s="38"/>
    </row>
    <row r="729" spans="1:14" x14ac:dyDescent="0.2">
      <c r="A729" s="41"/>
      <c r="B729" s="41">
        <v>1</v>
      </c>
      <c r="C729" s="41"/>
      <c r="D729" s="41"/>
      <c r="E729" s="42">
        <v>0</v>
      </c>
      <c r="F729" s="41">
        <v>4</v>
      </c>
      <c r="G729" s="41">
        <v>0</v>
      </c>
      <c r="H729" s="41" t="s">
        <v>657</v>
      </c>
      <c r="I729" s="41" t="s">
        <v>657</v>
      </c>
      <c r="J729" s="41">
        <v>1</v>
      </c>
      <c r="K729" s="41"/>
      <c r="L729" s="43"/>
      <c r="M729" s="41"/>
      <c r="N729" s="41"/>
    </row>
    <row r="730" spans="1:14" x14ac:dyDescent="0.2">
      <c r="A730" s="38"/>
      <c r="B730" s="38">
        <v>1</v>
      </c>
      <c r="C730" s="38"/>
      <c r="D730" s="38"/>
      <c r="E730" s="39">
        <v>1</v>
      </c>
      <c r="F730" s="38">
        <v>4</v>
      </c>
      <c r="G730" s="38">
        <v>0</v>
      </c>
      <c r="H730" s="38" t="s">
        <v>658</v>
      </c>
      <c r="I730" s="38" t="s">
        <v>658</v>
      </c>
      <c r="J730" s="38">
        <v>1</v>
      </c>
      <c r="K730" s="38"/>
      <c r="L730" s="40"/>
      <c r="M730" s="38"/>
      <c r="N730" s="38"/>
    </row>
    <row r="731" spans="1:14" x14ac:dyDescent="0.2">
      <c r="A731" s="41"/>
      <c r="B731" s="41">
        <v>1</v>
      </c>
      <c r="C731" s="41"/>
      <c r="D731" s="41"/>
      <c r="E731" s="42">
        <v>0</v>
      </c>
      <c r="F731" s="41">
        <v>2</v>
      </c>
      <c r="G731" s="41">
        <v>0</v>
      </c>
      <c r="H731" s="41" t="s">
        <v>158</v>
      </c>
      <c r="I731" s="41" t="s">
        <v>158</v>
      </c>
      <c r="J731" s="41">
        <v>1</v>
      </c>
      <c r="K731" s="41"/>
      <c r="L731" s="43"/>
      <c r="M731" s="41"/>
      <c r="N731" s="41"/>
    </row>
    <row r="732" spans="1:14" x14ac:dyDescent="0.2">
      <c r="A732" s="38"/>
      <c r="B732" s="38"/>
      <c r="C732" s="38">
        <v>1</v>
      </c>
      <c r="D732" s="38"/>
      <c r="E732" s="39">
        <v>0</v>
      </c>
      <c r="F732" s="38">
        <v>4</v>
      </c>
      <c r="G732" s="38">
        <v>0</v>
      </c>
      <c r="H732" s="38" t="s">
        <v>227</v>
      </c>
      <c r="I732" s="38" t="s">
        <v>227</v>
      </c>
      <c r="J732" s="38">
        <v>1</v>
      </c>
      <c r="K732" s="38"/>
      <c r="L732" s="40"/>
      <c r="M732" s="38"/>
      <c r="N732" s="38"/>
    </row>
    <row r="733" spans="1:14" x14ac:dyDescent="0.2">
      <c r="A733" s="41"/>
      <c r="B733" s="41"/>
      <c r="C733" s="41">
        <v>1</v>
      </c>
      <c r="D733" s="41"/>
      <c r="E733" s="42">
        <v>1</v>
      </c>
      <c r="F733" s="41">
        <v>1</v>
      </c>
      <c r="G733" s="41">
        <v>0</v>
      </c>
      <c r="H733" s="41" t="s">
        <v>2</v>
      </c>
      <c r="I733" s="41" t="s">
        <v>2</v>
      </c>
      <c r="J733" s="41">
        <v>1</v>
      </c>
      <c r="K733" s="41"/>
      <c r="L733" s="43"/>
      <c r="M733" s="41"/>
      <c r="N733" s="41"/>
    </row>
    <row r="734" spans="1:14" ht="25.5" x14ac:dyDescent="0.2">
      <c r="A734" s="38"/>
      <c r="B734" s="38">
        <v>1</v>
      </c>
      <c r="C734" s="38"/>
      <c r="D734" s="38"/>
      <c r="E734" s="39">
        <v>0</v>
      </c>
      <c r="F734" s="38">
        <v>4</v>
      </c>
      <c r="G734" s="38">
        <v>1</v>
      </c>
      <c r="H734" s="38" t="s">
        <v>660</v>
      </c>
      <c r="I734" s="38" t="s">
        <v>1419</v>
      </c>
      <c r="J734" s="38">
        <v>1</v>
      </c>
      <c r="K734" s="38">
        <v>1</v>
      </c>
      <c r="L734" s="40" t="s">
        <v>1485</v>
      </c>
      <c r="M734" s="38" t="s">
        <v>1481</v>
      </c>
      <c r="N734" s="38" t="s">
        <v>1708</v>
      </c>
    </row>
    <row r="735" spans="1:14" x14ac:dyDescent="0.2">
      <c r="A735" s="41"/>
      <c r="B735" s="41"/>
      <c r="C735" s="41">
        <v>1</v>
      </c>
      <c r="D735" s="41"/>
      <c r="E735" s="42">
        <v>1</v>
      </c>
      <c r="F735" s="41">
        <v>1</v>
      </c>
      <c r="G735" s="41">
        <v>0</v>
      </c>
      <c r="H735" s="41" t="s">
        <v>2</v>
      </c>
      <c r="I735" s="41" t="s">
        <v>2</v>
      </c>
      <c r="J735" s="41">
        <v>1</v>
      </c>
      <c r="K735" s="41"/>
      <c r="L735" s="43"/>
      <c r="M735" s="41"/>
      <c r="N735" s="41"/>
    </row>
    <row r="736" spans="1:14" x14ac:dyDescent="0.2">
      <c r="A736" s="38"/>
      <c r="B736" s="38">
        <v>1</v>
      </c>
      <c r="C736" s="38"/>
      <c r="D736" s="38"/>
      <c r="E736" s="39">
        <v>0</v>
      </c>
      <c r="F736" s="38">
        <v>4</v>
      </c>
      <c r="G736" s="38">
        <v>0</v>
      </c>
      <c r="H736" s="38" t="s">
        <v>661</v>
      </c>
      <c r="I736" s="38" t="s">
        <v>661</v>
      </c>
      <c r="J736" s="38">
        <v>1</v>
      </c>
      <c r="K736" s="38"/>
      <c r="L736" s="40"/>
      <c r="M736" s="38"/>
      <c r="N736" s="38"/>
    </row>
    <row r="737" spans="1:14" x14ac:dyDescent="0.2">
      <c r="A737" s="41"/>
      <c r="B737" s="41">
        <v>1</v>
      </c>
      <c r="C737" s="41"/>
      <c r="D737" s="41"/>
      <c r="E737" s="42">
        <v>0</v>
      </c>
      <c r="F737" s="41">
        <v>4</v>
      </c>
      <c r="G737" s="41">
        <v>0</v>
      </c>
      <c r="H737" s="41" t="s">
        <v>663</v>
      </c>
      <c r="I737" s="41" t="s">
        <v>663</v>
      </c>
      <c r="J737" s="41">
        <v>1</v>
      </c>
      <c r="K737" s="41"/>
      <c r="L737" s="43"/>
      <c r="M737" s="41"/>
      <c r="N737" s="41"/>
    </row>
    <row r="738" spans="1:14" x14ac:dyDescent="0.2">
      <c r="A738" s="44"/>
      <c r="B738" s="38">
        <v>1</v>
      </c>
      <c r="C738" s="38"/>
      <c r="D738" s="38"/>
      <c r="E738" s="39">
        <v>0</v>
      </c>
      <c r="F738" s="38">
        <v>5</v>
      </c>
      <c r="G738" s="38">
        <v>0</v>
      </c>
      <c r="H738" s="38" t="s">
        <v>667</v>
      </c>
      <c r="I738" s="38" t="s">
        <v>666</v>
      </c>
      <c r="J738" s="38">
        <v>1</v>
      </c>
      <c r="K738" s="38"/>
      <c r="L738" s="40"/>
      <c r="M738" s="38"/>
      <c r="N738" s="38"/>
    </row>
    <row r="739" spans="1:14" x14ac:dyDescent="0.2">
      <c r="A739" s="45"/>
      <c r="B739" s="41">
        <v>1</v>
      </c>
      <c r="C739" s="41"/>
      <c r="D739" s="41"/>
      <c r="E739" s="42">
        <v>0</v>
      </c>
      <c r="F739" s="41">
        <v>3</v>
      </c>
      <c r="G739" s="41">
        <v>0</v>
      </c>
      <c r="H739" s="41" t="s">
        <v>301</v>
      </c>
      <c r="I739" s="41" t="s">
        <v>301</v>
      </c>
      <c r="J739" s="41">
        <v>1</v>
      </c>
      <c r="K739" s="41"/>
      <c r="L739" s="43"/>
      <c r="M739" s="41"/>
      <c r="N739" s="41"/>
    </row>
    <row r="740" spans="1:14" x14ac:dyDescent="0.2">
      <c r="A740" s="38"/>
      <c r="B740" s="38">
        <v>1</v>
      </c>
      <c r="C740" s="38"/>
      <c r="D740" s="38"/>
      <c r="E740" s="39">
        <v>0</v>
      </c>
      <c r="F740" s="38">
        <v>3</v>
      </c>
      <c r="G740" s="38">
        <v>0</v>
      </c>
      <c r="H740" s="38" t="s">
        <v>188</v>
      </c>
      <c r="I740" s="38" t="s">
        <v>188</v>
      </c>
      <c r="J740" s="38">
        <v>1</v>
      </c>
      <c r="K740" s="38"/>
      <c r="L740" s="40"/>
      <c r="M740" s="38"/>
      <c r="N740" s="38"/>
    </row>
    <row r="741" spans="1:14" x14ac:dyDescent="0.2">
      <c r="A741" s="41"/>
      <c r="B741" s="41"/>
      <c r="C741" s="41">
        <v>1</v>
      </c>
      <c r="D741" s="41"/>
      <c r="E741" s="42">
        <v>1</v>
      </c>
      <c r="F741" s="41">
        <v>1</v>
      </c>
      <c r="G741" s="41">
        <v>0</v>
      </c>
      <c r="H741" s="41" t="s">
        <v>2</v>
      </c>
      <c r="I741" s="41" t="s">
        <v>2</v>
      </c>
      <c r="J741" s="41">
        <v>1</v>
      </c>
      <c r="K741" s="41"/>
      <c r="L741" s="43"/>
      <c r="M741" s="41"/>
      <c r="N741" s="41"/>
    </row>
    <row r="742" spans="1:14" x14ac:dyDescent="0.2">
      <c r="A742" s="38"/>
      <c r="B742" s="38">
        <v>1</v>
      </c>
      <c r="C742" s="38"/>
      <c r="D742" s="38"/>
      <c r="E742" s="39">
        <v>0</v>
      </c>
      <c r="F742" s="38">
        <v>3</v>
      </c>
      <c r="G742" s="38">
        <v>0</v>
      </c>
      <c r="H742" s="38" t="s">
        <v>634</v>
      </c>
      <c r="I742" s="38" t="s">
        <v>634</v>
      </c>
      <c r="J742" s="38">
        <v>1</v>
      </c>
      <c r="K742" s="38"/>
      <c r="L742" s="40"/>
      <c r="M742" s="38"/>
      <c r="N742" s="38"/>
    </row>
    <row r="743" spans="1:14" x14ac:dyDescent="0.2">
      <c r="A743" s="41"/>
      <c r="B743" s="41">
        <v>1</v>
      </c>
      <c r="C743" s="41"/>
      <c r="D743" s="41"/>
      <c r="E743" s="42">
        <v>0</v>
      </c>
      <c r="F743" s="41">
        <v>0</v>
      </c>
      <c r="G743" s="41">
        <v>0</v>
      </c>
      <c r="H743" s="41" t="s">
        <v>188</v>
      </c>
      <c r="I743" s="41" t="s">
        <v>1406</v>
      </c>
      <c r="J743" s="41">
        <v>1</v>
      </c>
      <c r="K743" s="41">
        <v>1</v>
      </c>
      <c r="L743" s="43"/>
      <c r="M743" s="41"/>
      <c r="N743" s="41"/>
    </row>
    <row r="744" spans="1:14" x14ac:dyDescent="0.2">
      <c r="A744" s="38"/>
      <c r="B744" s="38"/>
      <c r="C744" s="38">
        <v>1</v>
      </c>
      <c r="D744" s="38"/>
      <c r="E744" s="39">
        <v>1</v>
      </c>
      <c r="F744" s="38">
        <v>1</v>
      </c>
      <c r="G744" s="38">
        <v>0</v>
      </c>
      <c r="H744" s="38" t="s">
        <v>2</v>
      </c>
      <c r="I744" s="38" t="s">
        <v>2</v>
      </c>
      <c r="J744" s="38">
        <v>1</v>
      </c>
      <c r="K744" s="38"/>
      <c r="L744" s="40"/>
      <c r="M744" s="38"/>
      <c r="N744" s="38"/>
    </row>
    <row r="745" spans="1:14" x14ac:dyDescent="0.2">
      <c r="A745" s="41"/>
      <c r="B745" s="41">
        <v>1</v>
      </c>
      <c r="C745" s="41"/>
      <c r="D745" s="41"/>
      <c r="E745" s="42">
        <v>1</v>
      </c>
      <c r="F745" s="41">
        <v>4</v>
      </c>
      <c r="G745" s="41">
        <v>0</v>
      </c>
      <c r="H745" s="41" t="s">
        <v>668</v>
      </c>
      <c r="I745" s="41" t="s">
        <v>668</v>
      </c>
      <c r="J745" s="41">
        <v>1</v>
      </c>
      <c r="K745" s="41"/>
      <c r="L745" s="43"/>
      <c r="M745" s="41"/>
      <c r="N745" s="41"/>
    </row>
    <row r="746" spans="1:14" ht="25.5" x14ac:dyDescent="0.2">
      <c r="A746" s="38"/>
      <c r="B746" s="38">
        <v>1</v>
      </c>
      <c r="C746" s="38"/>
      <c r="D746" s="38"/>
      <c r="E746" s="39">
        <v>1</v>
      </c>
      <c r="F746" s="38">
        <v>7</v>
      </c>
      <c r="G746" s="38">
        <v>1</v>
      </c>
      <c r="H746" s="38" t="s">
        <v>670</v>
      </c>
      <c r="I746" s="38" t="s">
        <v>1420</v>
      </c>
      <c r="J746" s="38">
        <v>2</v>
      </c>
      <c r="K746" s="38">
        <v>1</v>
      </c>
      <c r="L746" s="40" t="s">
        <v>1485</v>
      </c>
      <c r="M746" s="38" t="s">
        <v>1481</v>
      </c>
      <c r="N746" s="38" t="s">
        <v>1708</v>
      </c>
    </row>
    <row r="747" spans="1:14" x14ac:dyDescent="0.2">
      <c r="A747" s="45"/>
      <c r="B747" s="41">
        <v>1</v>
      </c>
      <c r="C747" s="41"/>
      <c r="D747" s="41"/>
      <c r="E747" s="42">
        <v>0</v>
      </c>
      <c r="F747" s="41">
        <v>3</v>
      </c>
      <c r="G747" s="41">
        <v>0</v>
      </c>
      <c r="H747" s="41" t="s">
        <v>491</v>
      </c>
      <c r="I747" s="41" t="s">
        <v>491</v>
      </c>
      <c r="J747" s="41">
        <v>1</v>
      </c>
      <c r="K747" s="41"/>
      <c r="L747" s="43"/>
      <c r="M747" s="41"/>
      <c r="N747" s="41"/>
    </row>
    <row r="748" spans="1:14" x14ac:dyDescent="0.2">
      <c r="A748" s="44"/>
      <c r="B748" s="38">
        <v>1</v>
      </c>
      <c r="C748" s="38"/>
      <c r="D748" s="38"/>
      <c r="E748" s="39">
        <v>0</v>
      </c>
      <c r="F748" s="38">
        <v>2</v>
      </c>
      <c r="G748" s="38">
        <v>0</v>
      </c>
      <c r="H748" s="38" t="s">
        <v>158</v>
      </c>
      <c r="I748" s="38" t="s">
        <v>158</v>
      </c>
      <c r="J748" s="38">
        <v>1</v>
      </c>
      <c r="K748" s="38"/>
      <c r="L748" s="40"/>
      <c r="M748" s="38"/>
      <c r="N748" s="38"/>
    </row>
    <row r="749" spans="1:14" x14ac:dyDescent="0.2">
      <c r="A749" s="41"/>
      <c r="B749" s="41"/>
      <c r="C749" s="41">
        <v>1</v>
      </c>
      <c r="D749" s="41"/>
      <c r="E749" s="42">
        <v>0</v>
      </c>
      <c r="F749" s="41">
        <v>4</v>
      </c>
      <c r="G749" s="41">
        <v>0</v>
      </c>
      <c r="H749" s="41" t="s">
        <v>227</v>
      </c>
      <c r="I749" s="41" t="s">
        <v>227</v>
      </c>
      <c r="J749" s="41">
        <v>1</v>
      </c>
      <c r="K749" s="41"/>
      <c r="L749" s="43"/>
      <c r="M749" s="41"/>
      <c r="N749" s="41"/>
    </row>
    <row r="750" spans="1:14" x14ac:dyDescent="0.2">
      <c r="A750" s="38"/>
      <c r="B750" s="38"/>
      <c r="C750" s="38">
        <v>1</v>
      </c>
      <c r="D750" s="38"/>
      <c r="E750" s="39">
        <v>0</v>
      </c>
      <c r="F750" s="38">
        <v>2</v>
      </c>
      <c r="G750" s="38">
        <v>0</v>
      </c>
      <c r="H750" s="38" t="s">
        <v>672</v>
      </c>
      <c r="I750" s="38" t="s">
        <v>672</v>
      </c>
      <c r="J750" s="38">
        <v>1</v>
      </c>
      <c r="K750" s="38"/>
      <c r="L750" s="40"/>
      <c r="M750" s="38"/>
      <c r="N750" s="38"/>
    </row>
    <row r="751" spans="1:14" ht="25.5" x14ac:dyDescent="0.2">
      <c r="A751" s="41"/>
      <c r="B751" s="41">
        <v>1</v>
      </c>
      <c r="C751" s="41"/>
      <c r="D751" s="41"/>
      <c r="E751" s="42">
        <v>0</v>
      </c>
      <c r="F751" s="41">
        <v>3</v>
      </c>
      <c r="G751" s="41">
        <v>1</v>
      </c>
      <c r="H751" s="41" t="s">
        <v>673</v>
      </c>
      <c r="I751" s="41" t="s">
        <v>584</v>
      </c>
      <c r="J751" s="41">
        <v>1</v>
      </c>
      <c r="K751" s="41">
        <v>1</v>
      </c>
      <c r="L751" s="43" t="s">
        <v>1485</v>
      </c>
      <c r="M751" s="41" t="s">
        <v>1478</v>
      </c>
      <c r="N751" s="41" t="s">
        <v>1489</v>
      </c>
    </row>
    <row r="752" spans="1:14" x14ac:dyDescent="0.2">
      <c r="A752" s="38"/>
      <c r="B752" s="38">
        <v>1</v>
      </c>
      <c r="C752" s="38"/>
      <c r="D752" s="38"/>
      <c r="E752" s="39">
        <v>0</v>
      </c>
      <c r="F752" s="38">
        <v>3</v>
      </c>
      <c r="G752" s="38">
        <v>0</v>
      </c>
      <c r="H752" s="38" t="s">
        <v>231</v>
      </c>
      <c r="I752" s="38" t="s">
        <v>231</v>
      </c>
      <c r="J752" s="38">
        <v>1</v>
      </c>
      <c r="K752" s="38"/>
      <c r="L752" s="40"/>
      <c r="M752" s="38"/>
      <c r="N752" s="38"/>
    </row>
    <row r="753" spans="1:14" x14ac:dyDescent="0.2">
      <c r="A753" s="41"/>
      <c r="B753" s="41">
        <v>1</v>
      </c>
      <c r="C753" s="41"/>
      <c r="D753" s="41"/>
      <c r="E753" s="42">
        <v>0</v>
      </c>
      <c r="F753" s="41">
        <v>4</v>
      </c>
      <c r="G753" s="41">
        <v>0</v>
      </c>
      <c r="H753" s="41" t="s">
        <v>674</v>
      </c>
      <c r="I753" s="41" t="s">
        <v>674</v>
      </c>
      <c r="J753" s="41">
        <v>1</v>
      </c>
      <c r="K753" s="41"/>
      <c r="L753" s="43"/>
      <c r="M753" s="41"/>
      <c r="N753" s="41"/>
    </row>
    <row r="754" spans="1:14" x14ac:dyDescent="0.2">
      <c r="A754" s="38"/>
      <c r="B754" s="38">
        <v>1</v>
      </c>
      <c r="C754" s="38"/>
      <c r="D754" s="38"/>
      <c r="E754" s="39">
        <v>0</v>
      </c>
      <c r="F754" s="38">
        <v>3</v>
      </c>
      <c r="G754" s="38">
        <v>0</v>
      </c>
      <c r="H754" s="38" t="s">
        <v>7</v>
      </c>
      <c r="I754" s="38" t="s">
        <v>7</v>
      </c>
      <c r="J754" s="38">
        <v>1</v>
      </c>
      <c r="K754" s="38"/>
      <c r="L754" s="40"/>
      <c r="M754" s="38"/>
      <c r="N754" s="38"/>
    </row>
    <row r="755" spans="1:14" x14ac:dyDescent="0.2">
      <c r="A755" s="41"/>
      <c r="B755" s="41">
        <v>1</v>
      </c>
      <c r="C755" s="41"/>
      <c r="D755" s="41"/>
      <c r="E755" s="42">
        <v>0</v>
      </c>
      <c r="F755" s="41">
        <v>3</v>
      </c>
      <c r="G755" s="41">
        <v>0</v>
      </c>
      <c r="H755" s="41" t="s">
        <v>188</v>
      </c>
      <c r="I755" s="41" t="s">
        <v>188</v>
      </c>
      <c r="J755" s="41">
        <v>1</v>
      </c>
      <c r="K755" s="41"/>
      <c r="L755" s="43"/>
      <c r="M755" s="41"/>
      <c r="N755" s="41"/>
    </row>
    <row r="756" spans="1:14" ht="25.5" x14ac:dyDescent="0.2">
      <c r="A756" s="38"/>
      <c r="B756" s="38">
        <v>1</v>
      </c>
      <c r="C756" s="38"/>
      <c r="D756" s="38"/>
      <c r="E756" s="39">
        <v>0</v>
      </c>
      <c r="F756" s="38">
        <v>4</v>
      </c>
      <c r="G756" s="38">
        <v>1</v>
      </c>
      <c r="H756" s="38" t="s">
        <v>675</v>
      </c>
      <c r="I756" s="38" t="s">
        <v>202</v>
      </c>
      <c r="J756" s="38">
        <v>1</v>
      </c>
      <c r="K756" s="38">
        <v>1</v>
      </c>
      <c r="L756" s="40" t="s">
        <v>1485</v>
      </c>
      <c r="M756" s="38" t="s">
        <v>1623</v>
      </c>
      <c r="N756" s="38" t="s">
        <v>1734</v>
      </c>
    </row>
    <row r="757" spans="1:14" x14ac:dyDescent="0.2">
      <c r="A757" s="41"/>
      <c r="B757" s="41">
        <v>1</v>
      </c>
      <c r="C757" s="41"/>
      <c r="D757" s="41"/>
      <c r="E757" s="42">
        <v>0</v>
      </c>
      <c r="F757" s="41">
        <v>0</v>
      </c>
      <c r="G757" s="41">
        <v>0</v>
      </c>
      <c r="H757" s="41" t="s">
        <v>676</v>
      </c>
      <c r="I757" s="41" t="s">
        <v>1406</v>
      </c>
      <c r="J757" s="41">
        <v>1</v>
      </c>
      <c r="K757" s="41">
        <v>1</v>
      </c>
      <c r="L757" s="43"/>
      <c r="M757" s="41"/>
      <c r="N757" s="41"/>
    </row>
    <row r="758" spans="1:14" x14ac:dyDescent="0.2">
      <c r="A758" s="38"/>
      <c r="B758" s="38">
        <v>1</v>
      </c>
      <c r="C758" s="38"/>
      <c r="D758" s="38"/>
      <c r="E758" s="39">
        <v>1</v>
      </c>
      <c r="F758" s="38">
        <v>7</v>
      </c>
      <c r="G758" s="38">
        <v>1</v>
      </c>
      <c r="H758" s="38" t="s">
        <v>677</v>
      </c>
      <c r="I758" s="38" t="s">
        <v>1338</v>
      </c>
      <c r="J758" s="38">
        <v>1</v>
      </c>
      <c r="K758" s="38">
        <v>2</v>
      </c>
      <c r="L758" s="50"/>
      <c r="M758" s="51"/>
      <c r="N758" s="38" t="s">
        <v>1635</v>
      </c>
    </row>
    <row r="759" spans="1:14" x14ac:dyDescent="0.2">
      <c r="A759" s="41"/>
      <c r="B759" s="41">
        <v>1</v>
      </c>
      <c r="C759" s="41"/>
      <c r="D759" s="41"/>
      <c r="E759" s="42">
        <v>1</v>
      </c>
      <c r="F759" s="41">
        <v>5</v>
      </c>
      <c r="G759" s="41">
        <v>1</v>
      </c>
      <c r="H759" s="41" t="s">
        <v>1340</v>
      </c>
      <c r="I759" s="41" t="s">
        <v>1421</v>
      </c>
      <c r="J759" s="41">
        <v>1</v>
      </c>
      <c r="K759" s="41">
        <v>2</v>
      </c>
      <c r="L759" s="50"/>
      <c r="M759" s="51"/>
      <c r="N759" s="41" t="s">
        <v>1638</v>
      </c>
    </row>
    <row r="760" spans="1:14" ht="25.5" x14ac:dyDescent="0.2">
      <c r="A760" s="38"/>
      <c r="B760" s="38">
        <v>1</v>
      </c>
      <c r="C760" s="38"/>
      <c r="D760" s="38"/>
      <c r="E760" s="39">
        <v>0</v>
      </c>
      <c r="F760" s="38">
        <v>4</v>
      </c>
      <c r="G760" s="38">
        <v>1</v>
      </c>
      <c r="H760" s="38" t="s">
        <v>680</v>
      </c>
      <c r="I760" s="38" t="s">
        <v>679</v>
      </c>
      <c r="J760" s="38">
        <v>1</v>
      </c>
      <c r="K760" s="38">
        <v>1</v>
      </c>
      <c r="L760" s="40" t="s">
        <v>1485</v>
      </c>
      <c r="M760" s="38" t="s">
        <v>1481</v>
      </c>
      <c r="N760" s="38" t="s">
        <v>1489</v>
      </c>
    </row>
    <row r="761" spans="1:14" x14ac:dyDescent="0.2">
      <c r="A761" s="41"/>
      <c r="B761" s="41">
        <v>1</v>
      </c>
      <c r="C761" s="41"/>
      <c r="D761" s="41"/>
      <c r="E761" s="42">
        <v>0</v>
      </c>
      <c r="F761" s="41">
        <v>6</v>
      </c>
      <c r="G761" s="41">
        <v>0</v>
      </c>
      <c r="H761" s="41" t="s">
        <v>682</v>
      </c>
      <c r="I761" s="41" t="s">
        <v>682</v>
      </c>
      <c r="J761" s="41">
        <v>1</v>
      </c>
      <c r="K761" s="41"/>
      <c r="L761" s="43"/>
      <c r="M761" s="41"/>
      <c r="N761" s="41"/>
    </row>
    <row r="762" spans="1:14" x14ac:dyDescent="0.2">
      <c r="A762" s="38"/>
      <c r="B762" s="38"/>
      <c r="C762" s="38">
        <v>1</v>
      </c>
      <c r="D762" s="38"/>
      <c r="E762" s="39">
        <v>1</v>
      </c>
      <c r="F762" s="38">
        <v>1</v>
      </c>
      <c r="G762" s="38">
        <v>0</v>
      </c>
      <c r="H762" s="38" t="s">
        <v>2</v>
      </c>
      <c r="I762" s="38" t="s">
        <v>2</v>
      </c>
      <c r="J762" s="38">
        <v>1</v>
      </c>
      <c r="K762" s="38"/>
      <c r="L762" s="40"/>
      <c r="M762" s="38"/>
      <c r="N762" s="38"/>
    </row>
    <row r="763" spans="1:14" ht="25.5" x14ac:dyDescent="0.2">
      <c r="A763" s="41"/>
      <c r="B763" s="41">
        <v>1</v>
      </c>
      <c r="C763" s="41"/>
      <c r="D763" s="41"/>
      <c r="E763" s="42">
        <v>0</v>
      </c>
      <c r="F763" s="41">
        <v>4</v>
      </c>
      <c r="G763" s="41">
        <v>1</v>
      </c>
      <c r="H763" s="41" t="s">
        <v>684</v>
      </c>
      <c r="I763" s="41" t="s">
        <v>683</v>
      </c>
      <c r="J763" s="41">
        <v>1</v>
      </c>
      <c r="K763" s="41">
        <v>1</v>
      </c>
      <c r="L763" s="43" t="s">
        <v>1485</v>
      </c>
      <c r="M763" s="41" t="s">
        <v>1481</v>
      </c>
      <c r="N763" s="41" t="s">
        <v>1523</v>
      </c>
    </row>
    <row r="764" spans="1:14" x14ac:dyDescent="0.2">
      <c r="A764" s="38"/>
      <c r="B764" s="38">
        <v>1</v>
      </c>
      <c r="C764" s="38"/>
      <c r="D764" s="38"/>
      <c r="E764" s="39">
        <v>0</v>
      </c>
      <c r="F764" s="38">
        <v>7</v>
      </c>
      <c r="G764" s="38">
        <v>1</v>
      </c>
      <c r="H764" s="38" t="s">
        <v>1341</v>
      </c>
      <c r="I764" s="38" t="s">
        <v>1422</v>
      </c>
      <c r="J764" s="38">
        <v>1</v>
      </c>
      <c r="K764" s="38">
        <v>2</v>
      </c>
      <c r="L764" s="50"/>
      <c r="M764" s="51"/>
      <c r="N764" s="38" t="s">
        <v>1641</v>
      </c>
    </row>
    <row r="765" spans="1:14" x14ac:dyDescent="0.2">
      <c r="A765" s="41">
        <v>1</v>
      </c>
      <c r="B765" s="41"/>
      <c r="C765" s="41"/>
      <c r="D765" s="41"/>
      <c r="E765" s="42">
        <v>0</v>
      </c>
      <c r="F765" s="41">
        <v>6</v>
      </c>
      <c r="G765" s="41">
        <v>0</v>
      </c>
      <c r="H765" s="41" t="s">
        <v>686</v>
      </c>
      <c r="I765" s="41" t="s">
        <v>686</v>
      </c>
      <c r="J765" s="41">
        <v>1</v>
      </c>
      <c r="K765" s="41"/>
      <c r="L765" s="43"/>
      <c r="M765" s="41"/>
      <c r="N765" s="41"/>
    </row>
    <row r="766" spans="1:14" x14ac:dyDescent="0.2">
      <c r="A766" s="38"/>
      <c r="B766" s="38">
        <v>1</v>
      </c>
      <c r="C766" s="38"/>
      <c r="D766" s="38"/>
      <c r="E766" s="39">
        <v>1</v>
      </c>
      <c r="F766" s="38">
        <v>4</v>
      </c>
      <c r="G766" s="38">
        <v>1</v>
      </c>
      <c r="H766" s="38" t="s">
        <v>1342</v>
      </c>
      <c r="I766" s="38" t="s">
        <v>687</v>
      </c>
      <c r="J766" s="38">
        <v>1</v>
      </c>
      <c r="K766" s="38">
        <v>2</v>
      </c>
      <c r="L766" s="50"/>
      <c r="M766" s="51"/>
      <c r="N766" s="38" t="s">
        <v>1643</v>
      </c>
    </row>
    <row r="767" spans="1:14" x14ac:dyDescent="0.2">
      <c r="A767" s="41"/>
      <c r="B767" s="41"/>
      <c r="C767" s="41">
        <v>1</v>
      </c>
      <c r="D767" s="41"/>
      <c r="E767" s="42">
        <v>1</v>
      </c>
      <c r="F767" s="41">
        <v>1</v>
      </c>
      <c r="G767" s="41">
        <v>0</v>
      </c>
      <c r="H767" s="41" t="s">
        <v>2</v>
      </c>
      <c r="I767" s="41" t="s">
        <v>2</v>
      </c>
      <c r="J767" s="41">
        <v>1</v>
      </c>
      <c r="K767" s="41"/>
      <c r="L767" s="43"/>
      <c r="M767" s="41"/>
      <c r="N767" s="41"/>
    </row>
    <row r="768" spans="1:14" x14ac:dyDescent="0.2">
      <c r="A768" s="38"/>
      <c r="B768" s="38">
        <v>1</v>
      </c>
      <c r="C768" s="38"/>
      <c r="D768" s="38"/>
      <c r="E768" s="39">
        <v>0</v>
      </c>
      <c r="F768" s="38">
        <v>5</v>
      </c>
      <c r="G768" s="38">
        <v>0</v>
      </c>
      <c r="H768" s="38" t="s">
        <v>689</v>
      </c>
      <c r="I768" s="38" t="s">
        <v>689</v>
      </c>
      <c r="J768" s="38">
        <v>1</v>
      </c>
      <c r="K768" s="38"/>
      <c r="L768" s="40"/>
      <c r="M768" s="38"/>
      <c r="N768" s="38"/>
    </row>
    <row r="769" spans="1:14" x14ac:dyDescent="0.2">
      <c r="A769" s="41"/>
      <c r="B769" s="41">
        <v>1</v>
      </c>
      <c r="C769" s="41"/>
      <c r="D769" s="41"/>
      <c r="E769" s="42">
        <v>0</v>
      </c>
      <c r="F769" s="41">
        <v>5</v>
      </c>
      <c r="G769" s="41">
        <v>0</v>
      </c>
      <c r="H769" s="41" t="s">
        <v>690</v>
      </c>
      <c r="I769" s="41" t="s">
        <v>690</v>
      </c>
      <c r="J769" s="41">
        <v>1</v>
      </c>
      <c r="K769" s="41"/>
      <c r="L769" s="43"/>
      <c r="M769" s="41"/>
      <c r="N769" s="41"/>
    </row>
    <row r="770" spans="1:14" x14ac:dyDescent="0.2">
      <c r="A770" s="38"/>
      <c r="B770" s="38">
        <v>1</v>
      </c>
      <c r="C770" s="38"/>
      <c r="D770" s="38"/>
      <c r="E770" s="39">
        <v>0</v>
      </c>
      <c r="F770" s="38">
        <v>6</v>
      </c>
      <c r="G770" s="38">
        <v>0</v>
      </c>
      <c r="H770" s="38" t="s">
        <v>691</v>
      </c>
      <c r="I770" s="38" t="s">
        <v>691</v>
      </c>
      <c r="J770" s="38">
        <v>1</v>
      </c>
      <c r="K770" s="38"/>
      <c r="L770" s="40"/>
      <c r="M770" s="38"/>
      <c r="N770" s="38"/>
    </row>
    <row r="771" spans="1:14" x14ac:dyDescent="0.2">
      <c r="A771" s="41"/>
      <c r="B771" s="41">
        <v>1</v>
      </c>
      <c r="C771" s="41"/>
      <c r="D771" s="41"/>
      <c r="E771" s="42">
        <v>0</v>
      </c>
      <c r="F771" s="41">
        <v>6</v>
      </c>
      <c r="G771" s="41">
        <v>0</v>
      </c>
      <c r="H771" s="41" t="s">
        <v>692</v>
      </c>
      <c r="I771" s="41" t="s">
        <v>692</v>
      </c>
      <c r="J771" s="41">
        <v>1</v>
      </c>
      <c r="K771" s="41"/>
      <c r="L771" s="43"/>
      <c r="M771" s="41"/>
      <c r="N771" s="41"/>
    </row>
    <row r="772" spans="1:14" x14ac:dyDescent="0.2">
      <c r="A772" s="38"/>
      <c r="B772" s="38">
        <v>1</v>
      </c>
      <c r="C772" s="38"/>
      <c r="D772" s="38"/>
      <c r="E772" s="39">
        <v>0</v>
      </c>
      <c r="F772" s="38">
        <v>5</v>
      </c>
      <c r="G772" s="38">
        <v>0</v>
      </c>
      <c r="H772" s="38" t="s">
        <v>693</v>
      </c>
      <c r="I772" s="38" t="s">
        <v>693</v>
      </c>
      <c r="J772" s="38">
        <v>1</v>
      </c>
      <c r="K772" s="38"/>
      <c r="L772" s="40"/>
      <c r="M772" s="38"/>
      <c r="N772" s="38"/>
    </row>
    <row r="773" spans="1:14" x14ac:dyDescent="0.2">
      <c r="A773" s="41"/>
      <c r="B773" s="41"/>
      <c r="C773" s="41">
        <v>1</v>
      </c>
      <c r="D773" s="41"/>
      <c r="E773" s="42">
        <v>0</v>
      </c>
      <c r="F773" s="41">
        <v>2</v>
      </c>
      <c r="G773" s="41">
        <v>0</v>
      </c>
      <c r="H773" s="41" t="s">
        <v>33</v>
      </c>
      <c r="I773" s="41" t="s">
        <v>33</v>
      </c>
      <c r="J773" s="41">
        <v>1</v>
      </c>
      <c r="K773" s="41"/>
      <c r="L773" s="43"/>
      <c r="M773" s="41"/>
      <c r="N773" s="41"/>
    </row>
    <row r="774" spans="1:14" x14ac:dyDescent="0.2">
      <c r="A774" s="38"/>
      <c r="B774" s="38">
        <v>1</v>
      </c>
      <c r="C774" s="38"/>
      <c r="D774" s="38"/>
      <c r="E774" s="39">
        <v>0</v>
      </c>
      <c r="F774" s="38">
        <v>5</v>
      </c>
      <c r="G774" s="38">
        <v>0</v>
      </c>
      <c r="H774" s="38" t="s">
        <v>694</v>
      </c>
      <c r="I774" s="38" t="s">
        <v>694</v>
      </c>
      <c r="J774" s="38">
        <v>1</v>
      </c>
      <c r="K774" s="38"/>
      <c r="L774" s="40"/>
      <c r="M774" s="38"/>
      <c r="N774" s="38"/>
    </row>
    <row r="775" spans="1:14" x14ac:dyDescent="0.2">
      <c r="A775" s="41"/>
      <c r="B775" s="41"/>
      <c r="C775" s="41">
        <v>1</v>
      </c>
      <c r="D775" s="41"/>
      <c r="E775" s="42">
        <v>0</v>
      </c>
      <c r="F775" s="41">
        <v>2</v>
      </c>
      <c r="G775" s="41">
        <v>0</v>
      </c>
      <c r="H775" s="41" t="s">
        <v>26</v>
      </c>
      <c r="I775" s="41" t="s">
        <v>26</v>
      </c>
      <c r="J775" s="41">
        <v>1</v>
      </c>
      <c r="K775" s="41"/>
      <c r="L775" s="43"/>
      <c r="M775" s="41"/>
      <c r="N775" s="41"/>
    </row>
    <row r="776" spans="1:14" x14ac:dyDescent="0.2">
      <c r="A776" s="38"/>
      <c r="B776" s="38">
        <v>1</v>
      </c>
      <c r="C776" s="38"/>
      <c r="D776" s="38"/>
      <c r="E776" s="39">
        <v>0</v>
      </c>
      <c r="F776" s="38">
        <v>3</v>
      </c>
      <c r="G776" s="38">
        <v>1</v>
      </c>
      <c r="H776" s="38" t="s">
        <v>695</v>
      </c>
      <c r="I776" s="38" t="s">
        <v>188</v>
      </c>
      <c r="J776" s="38">
        <v>1</v>
      </c>
      <c r="K776" s="38">
        <v>2</v>
      </c>
      <c r="L776" s="50"/>
      <c r="M776" s="51"/>
      <c r="N776" s="38" t="s">
        <v>1645</v>
      </c>
    </row>
    <row r="777" spans="1:14" x14ac:dyDescent="0.2">
      <c r="A777" s="41"/>
      <c r="B777" s="41"/>
      <c r="C777" s="41">
        <v>1</v>
      </c>
      <c r="D777" s="41"/>
      <c r="E777" s="42">
        <v>1</v>
      </c>
      <c r="F777" s="41">
        <v>1</v>
      </c>
      <c r="G777" s="41">
        <v>0</v>
      </c>
      <c r="H777" s="41" t="s">
        <v>2</v>
      </c>
      <c r="I777" s="41" t="s">
        <v>2</v>
      </c>
      <c r="J777" s="41">
        <v>1</v>
      </c>
      <c r="K777" s="41"/>
      <c r="L777" s="43"/>
      <c r="M777" s="41"/>
      <c r="N777" s="41"/>
    </row>
    <row r="778" spans="1:14" x14ac:dyDescent="0.2">
      <c r="A778" s="38"/>
      <c r="B778" s="38">
        <v>1</v>
      </c>
      <c r="C778" s="38"/>
      <c r="D778" s="38"/>
      <c r="E778" s="39">
        <v>0</v>
      </c>
      <c r="F778" s="38">
        <v>3</v>
      </c>
      <c r="G778" s="38">
        <v>1</v>
      </c>
      <c r="H778" s="38" t="s">
        <v>696</v>
      </c>
      <c r="I778" s="38" t="s">
        <v>638</v>
      </c>
      <c r="J778" s="38">
        <v>1</v>
      </c>
      <c r="K778" s="38">
        <v>2</v>
      </c>
      <c r="L778" s="40"/>
      <c r="M778" s="38"/>
      <c r="N778" s="38" t="s">
        <v>1647</v>
      </c>
    </row>
    <row r="779" spans="1:14" x14ac:dyDescent="0.2">
      <c r="A779" s="41"/>
      <c r="B779" s="41"/>
      <c r="C779" s="41">
        <v>1</v>
      </c>
      <c r="D779" s="41"/>
      <c r="E779" s="42">
        <v>0</v>
      </c>
      <c r="F779" s="41">
        <v>3</v>
      </c>
      <c r="G779" s="41">
        <v>0</v>
      </c>
      <c r="H779" s="41" t="s">
        <v>241</v>
      </c>
      <c r="I779" s="41" t="s">
        <v>241</v>
      </c>
      <c r="J779" s="41">
        <v>1</v>
      </c>
      <c r="K779" s="41"/>
      <c r="L779" s="43"/>
      <c r="M779" s="41"/>
      <c r="N779" s="41"/>
    </row>
    <row r="780" spans="1:14" x14ac:dyDescent="0.2">
      <c r="A780" s="38"/>
      <c r="B780" s="38">
        <v>1</v>
      </c>
      <c r="C780" s="38"/>
      <c r="D780" s="38"/>
      <c r="E780" s="39">
        <v>0</v>
      </c>
      <c r="F780" s="38">
        <v>5</v>
      </c>
      <c r="G780" s="38">
        <v>0</v>
      </c>
      <c r="H780" s="38" t="s">
        <v>697</v>
      </c>
      <c r="I780" s="38" t="s">
        <v>697</v>
      </c>
      <c r="J780" s="38">
        <v>1</v>
      </c>
      <c r="K780" s="38"/>
      <c r="L780" s="40"/>
      <c r="M780" s="38"/>
      <c r="N780" s="38"/>
    </row>
    <row r="781" spans="1:14" x14ac:dyDescent="0.2">
      <c r="A781" s="41"/>
      <c r="B781" s="41"/>
      <c r="C781" s="41">
        <v>1</v>
      </c>
      <c r="D781" s="41"/>
      <c r="E781" s="42">
        <v>0</v>
      </c>
      <c r="F781" s="41">
        <v>3</v>
      </c>
      <c r="G781" s="41">
        <v>0</v>
      </c>
      <c r="H781" s="41" t="s">
        <v>698</v>
      </c>
      <c r="I781" s="41" t="s">
        <v>698</v>
      </c>
      <c r="J781" s="41">
        <v>1</v>
      </c>
      <c r="K781" s="41"/>
      <c r="L781" s="43"/>
      <c r="M781" s="41"/>
      <c r="N781" s="41"/>
    </row>
    <row r="782" spans="1:14" x14ac:dyDescent="0.2">
      <c r="A782" s="38"/>
      <c r="B782" s="38">
        <v>1</v>
      </c>
      <c r="C782" s="38"/>
      <c r="D782" s="38"/>
      <c r="E782" s="39">
        <v>0</v>
      </c>
      <c r="F782" s="38">
        <v>4</v>
      </c>
      <c r="G782" s="38">
        <v>0</v>
      </c>
      <c r="H782" s="38" t="s">
        <v>699</v>
      </c>
      <c r="I782" s="38" t="s">
        <v>699</v>
      </c>
      <c r="J782" s="38">
        <v>1</v>
      </c>
      <c r="K782" s="38"/>
      <c r="L782" s="40"/>
      <c r="M782" s="38"/>
      <c r="N782" s="38"/>
    </row>
    <row r="783" spans="1:14" x14ac:dyDescent="0.2">
      <c r="A783" s="41"/>
      <c r="B783" s="41"/>
      <c r="C783" s="41">
        <v>1</v>
      </c>
      <c r="D783" s="41"/>
      <c r="E783" s="42">
        <v>1</v>
      </c>
      <c r="F783" s="41">
        <v>2</v>
      </c>
      <c r="G783" s="41">
        <v>0</v>
      </c>
      <c r="H783" s="41" t="s">
        <v>237</v>
      </c>
      <c r="I783" s="41" t="s">
        <v>237</v>
      </c>
      <c r="J783" s="41">
        <v>1</v>
      </c>
      <c r="K783" s="41"/>
      <c r="L783" s="43"/>
      <c r="M783" s="41"/>
      <c r="N783" s="41"/>
    </row>
    <row r="784" spans="1:14" x14ac:dyDescent="0.2">
      <c r="A784" s="44"/>
      <c r="B784" s="38"/>
      <c r="C784" s="38">
        <v>1</v>
      </c>
      <c r="D784" s="38"/>
      <c r="E784" s="39">
        <v>0</v>
      </c>
      <c r="F784" s="38">
        <v>3</v>
      </c>
      <c r="G784" s="38">
        <v>0</v>
      </c>
      <c r="H784" s="38" t="s">
        <v>701</v>
      </c>
      <c r="I784" s="38" t="s">
        <v>701</v>
      </c>
      <c r="J784" s="38">
        <v>1</v>
      </c>
      <c r="K784" s="38"/>
      <c r="L784" s="40"/>
      <c r="M784" s="38"/>
      <c r="N784" s="38"/>
    </row>
    <row r="785" spans="1:14" ht="25.5" x14ac:dyDescent="0.2">
      <c r="A785" s="49"/>
      <c r="B785" s="47">
        <v>1</v>
      </c>
      <c r="C785" s="47"/>
      <c r="D785" s="47"/>
      <c r="E785" s="48">
        <v>0</v>
      </c>
      <c r="F785" s="47">
        <v>5</v>
      </c>
      <c r="G785" s="41">
        <v>1</v>
      </c>
      <c r="H785" s="47" t="s">
        <v>703</v>
      </c>
      <c r="I785" s="41" t="s">
        <v>1457</v>
      </c>
      <c r="J785" s="47">
        <v>1</v>
      </c>
      <c r="K785" s="47">
        <v>1</v>
      </c>
      <c r="L785" s="46" t="s">
        <v>1485</v>
      </c>
      <c r="M785" s="47" t="s">
        <v>1478</v>
      </c>
      <c r="N785" s="47" t="s">
        <v>1591</v>
      </c>
    </row>
    <row r="786" spans="1:14" x14ac:dyDescent="0.2">
      <c r="A786" s="38"/>
      <c r="B786" s="38"/>
      <c r="C786" s="38">
        <v>1</v>
      </c>
      <c r="D786" s="38"/>
      <c r="E786" s="39">
        <v>1</v>
      </c>
      <c r="F786" s="38">
        <v>1</v>
      </c>
      <c r="G786" s="38">
        <v>0</v>
      </c>
      <c r="H786" s="38" t="s">
        <v>2</v>
      </c>
      <c r="I786" s="38" t="s">
        <v>2</v>
      </c>
      <c r="J786" s="38">
        <v>1</v>
      </c>
      <c r="K786" s="38"/>
      <c r="L786" s="40"/>
      <c r="M786" s="38"/>
      <c r="N786" s="38"/>
    </row>
    <row r="787" spans="1:14" ht="25.5" x14ac:dyDescent="0.2">
      <c r="A787" s="41"/>
      <c r="B787" s="41">
        <v>1</v>
      </c>
      <c r="C787" s="41"/>
      <c r="D787" s="41"/>
      <c r="E787" s="42">
        <v>0</v>
      </c>
      <c r="F787" s="41">
        <v>5</v>
      </c>
      <c r="G787" s="41">
        <v>1</v>
      </c>
      <c r="H787" s="41" t="s">
        <v>705</v>
      </c>
      <c r="I787" s="41" t="s">
        <v>704</v>
      </c>
      <c r="J787" s="41">
        <v>1</v>
      </c>
      <c r="K787" s="41">
        <v>1</v>
      </c>
      <c r="L787" s="43" t="s">
        <v>1485</v>
      </c>
      <c r="M787" s="41" t="s">
        <v>1481</v>
      </c>
      <c r="N787" s="41" t="s">
        <v>1650</v>
      </c>
    </row>
    <row r="788" spans="1:14" x14ac:dyDescent="0.2">
      <c r="A788" s="44"/>
      <c r="B788" s="38">
        <v>1</v>
      </c>
      <c r="C788" s="38"/>
      <c r="D788" s="38"/>
      <c r="E788" s="39">
        <v>1</v>
      </c>
      <c r="F788" s="38">
        <v>6</v>
      </c>
      <c r="G788" s="38">
        <v>0</v>
      </c>
      <c r="H788" s="38" t="s">
        <v>708</v>
      </c>
      <c r="I788" s="38" t="s">
        <v>708</v>
      </c>
      <c r="J788" s="38">
        <v>1</v>
      </c>
      <c r="K788" s="38"/>
      <c r="L788" s="40"/>
      <c r="M788" s="38"/>
      <c r="N788" s="38"/>
    </row>
    <row r="789" spans="1:14" x14ac:dyDescent="0.2">
      <c r="A789" s="45"/>
      <c r="B789" s="41">
        <v>1</v>
      </c>
      <c r="C789" s="41"/>
      <c r="D789" s="41"/>
      <c r="E789" s="42">
        <v>0</v>
      </c>
      <c r="F789" s="41">
        <v>5</v>
      </c>
      <c r="G789" s="41">
        <v>0</v>
      </c>
      <c r="H789" s="41" t="s">
        <v>709</v>
      </c>
      <c r="I789" s="41" t="s">
        <v>709</v>
      </c>
      <c r="J789" s="41">
        <v>1</v>
      </c>
      <c r="K789" s="41"/>
      <c r="L789" s="43"/>
      <c r="M789" s="41"/>
      <c r="N789" s="41"/>
    </row>
    <row r="790" spans="1:14" ht="25.5" x14ac:dyDescent="0.2">
      <c r="A790" s="38">
        <v>1</v>
      </c>
      <c r="B790" s="38"/>
      <c r="C790" s="38"/>
      <c r="D790" s="38"/>
      <c r="E790" s="39">
        <v>0</v>
      </c>
      <c r="F790" s="38">
        <v>4</v>
      </c>
      <c r="G790" s="38">
        <v>1</v>
      </c>
      <c r="H790" s="38" t="s">
        <v>711</v>
      </c>
      <c r="I790" s="38" t="s">
        <v>710</v>
      </c>
      <c r="J790" s="38">
        <v>1</v>
      </c>
      <c r="K790" s="38">
        <v>1</v>
      </c>
      <c r="L790" s="40" t="s">
        <v>1485</v>
      </c>
      <c r="M790" s="38" t="s">
        <v>1478</v>
      </c>
      <c r="N790" s="38" t="s">
        <v>1734</v>
      </c>
    </row>
    <row r="791" spans="1:14" x14ac:dyDescent="0.2">
      <c r="A791" s="41">
        <v>1</v>
      </c>
      <c r="B791" s="41"/>
      <c r="C791" s="41"/>
      <c r="D791" s="41"/>
      <c r="E791" s="42">
        <v>0</v>
      </c>
      <c r="F791" s="41">
        <v>2</v>
      </c>
      <c r="G791" s="41">
        <v>0</v>
      </c>
      <c r="H791" s="41" t="s">
        <v>712</v>
      </c>
      <c r="I791" s="41" t="s">
        <v>712</v>
      </c>
      <c r="J791" s="41">
        <v>1</v>
      </c>
      <c r="K791" s="41"/>
      <c r="L791" s="43"/>
      <c r="M791" s="41"/>
      <c r="N791" s="41"/>
    </row>
    <row r="792" spans="1:14" x14ac:dyDescent="0.2">
      <c r="A792" s="38">
        <v>1</v>
      </c>
      <c r="B792" s="38"/>
      <c r="C792" s="38"/>
      <c r="D792" s="38"/>
      <c r="E792" s="39">
        <v>0</v>
      </c>
      <c r="F792" s="38">
        <v>4</v>
      </c>
      <c r="G792" s="38">
        <v>0</v>
      </c>
      <c r="H792" s="38" t="s">
        <v>713</v>
      </c>
      <c r="I792" s="38" t="s">
        <v>713</v>
      </c>
      <c r="J792" s="38">
        <v>1</v>
      </c>
      <c r="K792" s="38"/>
      <c r="L792" s="40"/>
      <c r="M792" s="38"/>
      <c r="N792" s="38"/>
    </row>
    <row r="793" spans="1:14" x14ac:dyDescent="0.2">
      <c r="A793" s="41">
        <v>1</v>
      </c>
      <c r="B793" s="41"/>
      <c r="C793" s="41"/>
      <c r="D793" s="41"/>
      <c r="E793" s="42">
        <v>0</v>
      </c>
      <c r="F793" s="41">
        <v>3</v>
      </c>
      <c r="G793" s="41">
        <v>0</v>
      </c>
      <c r="H793" s="41" t="s">
        <v>393</v>
      </c>
      <c r="I793" s="41" t="s">
        <v>393</v>
      </c>
      <c r="J793" s="41">
        <v>1</v>
      </c>
      <c r="K793" s="41"/>
      <c r="L793" s="43"/>
      <c r="M793" s="41"/>
      <c r="N793" s="41"/>
    </row>
    <row r="794" spans="1:14" x14ac:dyDescent="0.2">
      <c r="A794" s="38">
        <v>1</v>
      </c>
      <c r="B794" s="38"/>
      <c r="C794" s="38"/>
      <c r="D794" s="38"/>
      <c r="E794" s="39">
        <v>0</v>
      </c>
      <c r="F794" s="38">
        <v>2</v>
      </c>
      <c r="G794" s="38">
        <v>0</v>
      </c>
      <c r="H794" s="38" t="s">
        <v>712</v>
      </c>
      <c r="I794" s="38" t="s">
        <v>712</v>
      </c>
      <c r="J794" s="38">
        <v>1</v>
      </c>
      <c r="K794" s="38"/>
      <c r="L794" s="40"/>
      <c r="M794" s="38"/>
      <c r="N794" s="38"/>
    </row>
    <row r="795" spans="1:14" x14ac:dyDescent="0.2">
      <c r="A795" s="41">
        <v>1</v>
      </c>
      <c r="B795" s="41"/>
      <c r="C795" s="41"/>
      <c r="D795" s="41"/>
      <c r="E795" s="42">
        <v>0</v>
      </c>
      <c r="F795" s="41">
        <v>4</v>
      </c>
      <c r="G795" s="41">
        <v>0</v>
      </c>
      <c r="H795" s="41" t="s">
        <v>714</v>
      </c>
      <c r="I795" s="41" t="s">
        <v>714</v>
      </c>
      <c r="J795" s="41">
        <v>1</v>
      </c>
      <c r="K795" s="41"/>
      <c r="L795" s="43"/>
      <c r="M795" s="41"/>
      <c r="N795" s="41"/>
    </row>
    <row r="796" spans="1:14" x14ac:dyDescent="0.2">
      <c r="A796" s="38"/>
      <c r="B796" s="38"/>
      <c r="C796" s="38">
        <v>1</v>
      </c>
      <c r="D796" s="38"/>
      <c r="E796" s="39">
        <v>0</v>
      </c>
      <c r="F796" s="38">
        <v>4</v>
      </c>
      <c r="G796" s="38">
        <v>0</v>
      </c>
      <c r="H796" s="38" t="s">
        <v>715</v>
      </c>
      <c r="I796" s="38" t="s">
        <v>715</v>
      </c>
      <c r="J796" s="38">
        <v>1</v>
      </c>
      <c r="K796" s="38"/>
      <c r="L796" s="40"/>
      <c r="M796" s="38"/>
      <c r="N796" s="38"/>
    </row>
    <row r="797" spans="1:14" x14ac:dyDescent="0.2">
      <c r="A797" s="41">
        <v>1</v>
      </c>
      <c r="B797" s="41"/>
      <c r="C797" s="41"/>
      <c r="D797" s="41"/>
      <c r="E797" s="42">
        <v>0</v>
      </c>
      <c r="F797" s="41">
        <v>3</v>
      </c>
      <c r="G797" s="41">
        <v>0</v>
      </c>
      <c r="H797" s="41" t="s">
        <v>716</v>
      </c>
      <c r="I797" s="41" t="s">
        <v>716</v>
      </c>
      <c r="J797" s="41">
        <v>1</v>
      </c>
      <c r="K797" s="41"/>
      <c r="L797" s="43"/>
      <c r="M797" s="41"/>
      <c r="N797" s="41"/>
    </row>
    <row r="798" spans="1:14" x14ac:dyDescent="0.2">
      <c r="A798" s="38"/>
      <c r="B798" s="38"/>
      <c r="C798" s="38">
        <v>1</v>
      </c>
      <c r="D798" s="38"/>
      <c r="E798" s="39">
        <v>0</v>
      </c>
      <c r="F798" s="38">
        <v>4</v>
      </c>
      <c r="G798" s="38">
        <v>0</v>
      </c>
      <c r="H798" s="38" t="s">
        <v>717</v>
      </c>
      <c r="I798" s="38" t="s">
        <v>717</v>
      </c>
      <c r="J798" s="38">
        <v>1</v>
      </c>
      <c r="K798" s="38"/>
      <c r="L798" s="40"/>
      <c r="M798" s="38"/>
      <c r="N798" s="38"/>
    </row>
    <row r="799" spans="1:14" x14ac:dyDescent="0.2">
      <c r="A799" s="41">
        <v>1</v>
      </c>
      <c r="B799" s="41"/>
      <c r="C799" s="41"/>
      <c r="D799" s="41"/>
      <c r="E799" s="42">
        <v>0</v>
      </c>
      <c r="F799" s="41">
        <v>3</v>
      </c>
      <c r="G799" s="41">
        <v>0</v>
      </c>
      <c r="H799" s="41" t="s">
        <v>718</v>
      </c>
      <c r="I799" s="41" t="s">
        <v>718</v>
      </c>
      <c r="J799" s="41">
        <v>1</v>
      </c>
      <c r="K799" s="41"/>
      <c r="L799" s="43"/>
      <c r="M799" s="41"/>
      <c r="N799" s="41"/>
    </row>
    <row r="800" spans="1:14" x14ac:dyDescent="0.2">
      <c r="A800" s="38">
        <v>1</v>
      </c>
      <c r="B800" s="38"/>
      <c r="C800" s="38"/>
      <c r="D800" s="38"/>
      <c r="E800" s="39">
        <v>0</v>
      </c>
      <c r="F800" s="38">
        <v>3</v>
      </c>
      <c r="G800" s="38">
        <v>0</v>
      </c>
      <c r="H800" s="38" t="s">
        <v>720</v>
      </c>
      <c r="I800" s="38" t="s">
        <v>720</v>
      </c>
      <c r="J800" s="38">
        <v>1</v>
      </c>
      <c r="K800" s="38"/>
      <c r="L800" s="40"/>
      <c r="M800" s="38"/>
      <c r="N800" s="38"/>
    </row>
    <row r="801" spans="1:14" x14ac:dyDescent="0.2">
      <c r="A801" s="47"/>
      <c r="B801" s="47"/>
      <c r="C801" s="47"/>
      <c r="D801" s="47">
        <v>1</v>
      </c>
      <c r="E801" s="48">
        <v>0</v>
      </c>
      <c r="F801" s="47">
        <v>4</v>
      </c>
      <c r="G801" s="47">
        <v>0</v>
      </c>
      <c r="H801" s="47" t="s">
        <v>124</v>
      </c>
      <c r="I801" s="41" t="s">
        <v>56</v>
      </c>
      <c r="J801" s="47">
        <v>1</v>
      </c>
      <c r="K801" s="47">
        <v>1</v>
      </c>
      <c r="L801" s="46"/>
      <c r="M801" s="47"/>
      <c r="N801" s="47"/>
    </row>
    <row r="802" spans="1:14" x14ac:dyDescent="0.2">
      <c r="A802" s="38"/>
      <c r="B802" s="38"/>
      <c r="C802" s="38">
        <v>1</v>
      </c>
      <c r="D802" s="38"/>
      <c r="E802" s="39">
        <v>0</v>
      </c>
      <c r="F802" s="38">
        <v>8</v>
      </c>
      <c r="G802" s="38">
        <v>1</v>
      </c>
      <c r="H802" s="38" t="s">
        <v>722</v>
      </c>
      <c r="I802" s="38" t="s">
        <v>1331</v>
      </c>
      <c r="J802" s="38">
        <v>2</v>
      </c>
      <c r="K802" s="38">
        <v>2</v>
      </c>
      <c r="L802" s="50"/>
      <c r="M802" s="51"/>
      <c r="N802" s="38" t="s">
        <v>1652</v>
      </c>
    </row>
    <row r="803" spans="1:14" x14ac:dyDescent="0.2">
      <c r="A803" s="41"/>
      <c r="B803" s="41"/>
      <c r="C803" s="41">
        <v>1</v>
      </c>
      <c r="D803" s="41"/>
      <c r="E803" s="42">
        <v>1</v>
      </c>
      <c r="F803" s="41">
        <v>1</v>
      </c>
      <c r="G803" s="41">
        <v>0</v>
      </c>
      <c r="H803" s="41" t="s">
        <v>2</v>
      </c>
      <c r="I803" s="41" t="s">
        <v>2</v>
      </c>
      <c r="J803" s="41">
        <v>1</v>
      </c>
      <c r="K803" s="41"/>
      <c r="L803" s="43"/>
      <c r="M803" s="41"/>
      <c r="N803" s="41"/>
    </row>
    <row r="804" spans="1:14" x14ac:dyDescent="0.2">
      <c r="A804" s="38"/>
      <c r="B804" s="38">
        <v>1</v>
      </c>
      <c r="C804" s="38"/>
      <c r="D804" s="38"/>
      <c r="E804" s="39">
        <v>0</v>
      </c>
      <c r="F804" s="38">
        <v>5</v>
      </c>
      <c r="G804" s="38">
        <v>0</v>
      </c>
      <c r="H804" s="38" t="s">
        <v>723</v>
      </c>
      <c r="I804" s="38" t="s">
        <v>723</v>
      </c>
      <c r="J804" s="38">
        <v>1</v>
      </c>
      <c r="K804" s="38"/>
      <c r="L804" s="40"/>
      <c r="M804" s="38"/>
      <c r="N804" s="38"/>
    </row>
    <row r="805" spans="1:14" ht="25.5" x14ac:dyDescent="0.2">
      <c r="A805" s="41"/>
      <c r="B805" s="41">
        <v>1</v>
      </c>
      <c r="C805" s="41"/>
      <c r="D805" s="41"/>
      <c r="E805" s="42">
        <v>0</v>
      </c>
      <c r="F805" s="41">
        <v>7</v>
      </c>
      <c r="G805" s="41">
        <v>1</v>
      </c>
      <c r="H805" s="41" t="s">
        <v>1332</v>
      </c>
      <c r="I805" s="41" t="s">
        <v>724</v>
      </c>
      <c r="J805" s="41">
        <v>1</v>
      </c>
      <c r="K805" s="41">
        <v>1</v>
      </c>
      <c r="L805" s="43" t="s">
        <v>1485</v>
      </c>
      <c r="M805" s="41" t="s">
        <v>1556</v>
      </c>
      <c r="N805" s="41" t="s">
        <v>1598</v>
      </c>
    </row>
    <row r="806" spans="1:14" x14ac:dyDescent="0.2">
      <c r="A806" s="38">
        <v>1</v>
      </c>
      <c r="B806" s="38"/>
      <c r="C806" s="38"/>
      <c r="D806" s="38"/>
      <c r="E806" s="39">
        <v>0</v>
      </c>
      <c r="F806" s="38">
        <v>2</v>
      </c>
      <c r="G806" s="38">
        <v>0</v>
      </c>
      <c r="H806" s="38" t="s">
        <v>348</v>
      </c>
      <c r="I806" s="38" t="s">
        <v>348</v>
      </c>
      <c r="J806" s="38">
        <v>1</v>
      </c>
      <c r="K806" s="38"/>
      <c r="L806" s="40"/>
      <c r="M806" s="38"/>
      <c r="N806" s="38"/>
    </row>
    <row r="807" spans="1:14" ht="25.5" x14ac:dyDescent="0.2">
      <c r="A807" s="41"/>
      <c r="B807" s="41"/>
      <c r="C807" s="41">
        <v>1</v>
      </c>
      <c r="D807" s="41"/>
      <c r="E807" s="42">
        <v>0</v>
      </c>
      <c r="F807" s="41">
        <v>7</v>
      </c>
      <c r="G807" s="41">
        <v>1</v>
      </c>
      <c r="H807" s="41" t="s">
        <v>726</v>
      </c>
      <c r="I807" s="41" t="s">
        <v>1439</v>
      </c>
      <c r="J807" s="41">
        <v>2</v>
      </c>
      <c r="K807" s="41">
        <v>1</v>
      </c>
      <c r="L807" s="43" t="s">
        <v>1485</v>
      </c>
      <c r="M807" s="41" t="s">
        <v>1480</v>
      </c>
      <c r="N807" s="41" t="s">
        <v>1597</v>
      </c>
    </row>
    <row r="808" spans="1:14" x14ac:dyDescent="0.2">
      <c r="A808" s="38"/>
      <c r="B808" s="38"/>
      <c r="C808" s="38">
        <v>1</v>
      </c>
      <c r="D808" s="38"/>
      <c r="E808" s="39">
        <v>0</v>
      </c>
      <c r="F808" s="38">
        <v>3</v>
      </c>
      <c r="G808" s="38">
        <v>0</v>
      </c>
      <c r="H808" s="38" t="s">
        <v>598</v>
      </c>
      <c r="I808" s="38" t="s">
        <v>598</v>
      </c>
      <c r="J808" s="38">
        <v>1</v>
      </c>
      <c r="K808" s="38"/>
      <c r="L808" s="40"/>
      <c r="M808" s="38"/>
      <c r="N808" s="38"/>
    </row>
    <row r="809" spans="1:14" x14ac:dyDescent="0.2">
      <c r="A809" s="41">
        <v>1</v>
      </c>
      <c r="B809" s="41"/>
      <c r="C809" s="41"/>
      <c r="D809" s="41"/>
      <c r="E809" s="42">
        <v>0</v>
      </c>
      <c r="F809" s="41">
        <v>4</v>
      </c>
      <c r="G809" s="41">
        <v>0</v>
      </c>
      <c r="H809" s="41" t="s">
        <v>727</v>
      </c>
      <c r="I809" s="41" t="s">
        <v>727</v>
      </c>
      <c r="J809" s="41">
        <v>1</v>
      </c>
      <c r="K809" s="41"/>
      <c r="L809" s="43"/>
      <c r="M809" s="41"/>
      <c r="N809" s="41"/>
    </row>
    <row r="810" spans="1:14" x14ac:dyDescent="0.2">
      <c r="A810" s="38">
        <v>1</v>
      </c>
      <c r="B810" s="38"/>
      <c r="C810" s="38"/>
      <c r="D810" s="38"/>
      <c r="E810" s="39">
        <v>0</v>
      </c>
      <c r="F810" s="38">
        <v>7</v>
      </c>
      <c r="G810" s="38">
        <v>0</v>
      </c>
      <c r="H810" s="38" t="s">
        <v>728</v>
      </c>
      <c r="I810" s="38" t="s">
        <v>728</v>
      </c>
      <c r="J810" s="38">
        <v>1</v>
      </c>
      <c r="K810" s="38"/>
      <c r="L810" s="40"/>
      <c r="M810" s="38"/>
      <c r="N810" s="38"/>
    </row>
    <row r="811" spans="1:14" x14ac:dyDescent="0.2">
      <c r="A811" s="41"/>
      <c r="B811" s="41"/>
      <c r="C811" s="41"/>
      <c r="D811" s="41">
        <v>1</v>
      </c>
      <c r="E811" s="42">
        <v>0</v>
      </c>
      <c r="F811" s="41">
        <v>10</v>
      </c>
      <c r="G811" s="41">
        <v>1</v>
      </c>
      <c r="H811" s="41" t="s">
        <v>729</v>
      </c>
      <c r="I811" s="41" t="s">
        <v>1333</v>
      </c>
      <c r="J811" s="41">
        <v>2</v>
      </c>
      <c r="K811" s="41">
        <v>3</v>
      </c>
      <c r="L811" s="50"/>
      <c r="M811" s="51"/>
      <c r="N811" s="41" t="s">
        <v>1657</v>
      </c>
    </row>
    <row r="812" spans="1:14" x14ac:dyDescent="0.2">
      <c r="A812" s="38"/>
      <c r="B812" s="38"/>
      <c r="C812" s="38">
        <v>1</v>
      </c>
      <c r="D812" s="38"/>
      <c r="E812" s="39">
        <v>0</v>
      </c>
      <c r="F812" s="38">
        <v>3</v>
      </c>
      <c r="G812" s="38">
        <v>0</v>
      </c>
      <c r="H812" s="38" t="s">
        <v>730</v>
      </c>
      <c r="I812" s="38" t="s">
        <v>730</v>
      </c>
      <c r="J812" s="38">
        <v>1</v>
      </c>
      <c r="K812" s="38"/>
      <c r="L812" s="40"/>
      <c r="M812" s="38"/>
      <c r="N812" s="38"/>
    </row>
    <row r="813" spans="1:14" x14ac:dyDescent="0.2">
      <c r="A813" s="41"/>
      <c r="B813" s="41"/>
      <c r="C813" s="41">
        <v>1</v>
      </c>
      <c r="D813" s="41"/>
      <c r="E813" s="42">
        <v>0</v>
      </c>
      <c r="F813" s="41">
        <v>3</v>
      </c>
      <c r="G813" s="41">
        <v>0</v>
      </c>
      <c r="H813" s="41" t="s">
        <v>117</v>
      </c>
      <c r="I813" s="41" t="s">
        <v>117</v>
      </c>
      <c r="J813" s="41">
        <v>1</v>
      </c>
      <c r="K813" s="41"/>
      <c r="L813" s="43"/>
      <c r="M813" s="41"/>
      <c r="N813" s="41"/>
    </row>
    <row r="814" spans="1:14" x14ac:dyDescent="0.2">
      <c r="A814" s="38"/>
      <c r="B814" s="38"/>
      <c r="C814" s="38">
        <v>1</v>
      </c>
      <c r="D814" s="38"/>
      <c r="E814" s="39">
        <v>0</v>
      </c>
      <c r="F814" s="38">
        <v>3</v>
      </c>
      <c r="G814" s="38">
        <v>0</v>
      </c>
      <c r="H814" s="38" t="s">
        <v>372</v>
      </c>
      <c r="I814" s="38" t="s">
        <v>372</v>
      </c>
      <c r="J814" s="38">
        <v>1</v>
      </c>
      <c r="K814" s="38"/>
      <c r="L814" s="40"/>
      <c r="M814" s="38"/>
      <c r="N814" s="38"/>
    </row>
    <row r="815" spans="1:14" ht="25.5" x14ac:dyDescent="0.2">
      <c r="A815" s="41"/>
      <c r="B815" s="41">
        <v>1</v>
      </c>
      <c r="C815" s="41"/>
      <c r="D815" s="41"/>
      <c r="E815" s="42">
        <v>0</v>
      </c>
      <c r="F815" s="41">
        <v>4</v>
      </c>
      <c r="G815" s="41">
        <v>1</v>
      </c>
      <c r="H815" s="41" t="s">
        <v>732</v>
      </c>
      <c r="I815" s="41" t="s">
        <v>731</v>
      </c>
      <c r="J815" s="41">
        <v>1</v>
      </c>
      <c r="K815" s="41">
        <v>1</v>
      </c>
      <c r="L815" s="43" t="s">
        <v>1485</v>
      </c>
      <c r="M815" s="41" t="s">
        <v>1481</v>
      </c>
      <c r="N815" s="41" t="s">
        <v>1708</v>
      </c>
    </row>
    <row r="816" spans="1:14" x14ac:dyDescent="0.2">
      <c r="A816" s="38"/>
      <c r="B816" s="38"/>
      <c r="C816" s="38">
        <v>1</v>
      </c>
      <c r="D816" s="38"/>
      <c r="E816" s="39">
        <v>0</v>
      </c>
      <c r="F816" s="38">
        <v>2</v>
      </c>
      <c r="G816" s="38">
        <v>0</v>
      </c>
      <c r="H816" s="38" t="s">
        <v>421</v>
      </c>
      <c r="I816" s="38" t="s">
        <v>421</v>
      </c>
      <c r="J816" s="38">
        <v>1</v>
      </c>
      <c r="K816" s="38"/>
      <c r="L816" s="40"/>
      <c r="M816" s="38"/>
      <c r="N816" s="38"/>
    </row>
    <row r="817" spans="1:14" x14ac:dyDescent="0.2">
      <c r="A817" s="41"/>
      <c r="B817" s="41">
        <v>1</v>
      </c>
      <c r="C817" s="41"/>
      <c r="D817" s="41"/>
      <c r="E817" s="42">
        <v>0</v>
      </c>
      <c r="F817" s="41">
        <v>2</v>
      </c>
      <c r="G817" s="41">
        <v>0</v>
      </c>
      <c r="H817" s="41" t="s">
        <v>158</v>
      </c>
      <c r="I817" s="41" t="s">
        <v>158</v>
      </c>
      <c r="J817" s="41">
        <v>1</v>
      </c>
      <c r="K817" s="41"/>
      <c r="L817" s="43"/>
      <c r="M817" s="41"/>
      <c r="N817" s="41"/>
    </row>
    <row r="818" spans="1:14" x14ac:dyDescent="0.2">
      <c r="A818" s="38"/>
      <c r="B818" s="38"/>
      <c r="C818" s="38">
        <v>1</v>
      </c>
      <c r="D818" s="38"/>
      <c r="E818" s="39">
        <v>1</v>
      </c>
      <c r="F818" s="38">
        <v>1</v>
      </c>
      <c r="G818" s="38">
        <v>0</v>
      </c>
      <c r="H818" s="38" t="s">
        <v>2</v>
      </c>
      <c r="I818" s="38" t="s">
        <v>2</v>
      </c>
      <c r="J818" s="38">
        <v>1</v>
      </c>
      <c r="K818" s="38"/>
      <c r="L818" s="40"/>
      <c r="M818" s="38"/>
      <c r="N818" s="38"/>
    </row>
    <row r="819" spans="1:14" x14ac:dyDescent="0.2">
      <c r="A819" s="41"/>
      <c r="B819" s="41">
        <v>1</v>
      </c>
      <c r="C819" s="41"/>
      <c r="D819" s="41"/>
      <c r="E819" s="42">
        <v>1</v>
      </c>
      <c r="F819" s="41">
        <v>5</v>
      </c>
      <c r="G819" s="41">
        <v>0</v>
      </c>
      <c r="H819" s="41" t="s">
        <v>590</v>
      </c>
      <c r="I819" s="41" t="s">
        <v>590</v>
      </c>
      <c r="J819" s="41">
        <v>1</v>
      </c>
      <c r="K819" s="41"/>
      <c r="L819" s="43"/>
      <c r="M819" s="41"/>
      <c r="N819" s="41"/>
    </row>
    <row r="820" spans="1:14" ht="25.5" x14ac:dyDescent="0.2">
      <c r="A820" s="38"/>
      <c r="B820" s="38">
        <v>1</v>
      </c>
      <c r="C820" s="38"/>
      <c r="D820" s="38"/>
      <c r="E820" s="39">
        <v>0</v>
      </c>
      <c r="F820" s="38">
        <v>6</v>
      </c>
      <c r="G820" s="38">
        <v>1</v>
      </c>
      <c r="H820" s="38" t="s">
        <v>734</v>
      </c>
      <c r="I820" s="38" t="s">
        <v>733</v>
      </c>
      <c r="J820" s="38">
        <v>1</v>
      </c>
      <c r="K820" s="38">
        <v>1</v>
      </c>
      <c r="L820" s="40" t="s">
        <v>1485</v>
      </c>
      <c r="M820" s="38" t="s">
        <v>1554</v>
      </c>
      <c r="N820" s="38" t="s">
        <v>1659</v>
      </c>
    </row>
    <row r="821" spans="1:14" x14ac:dyDescent="0.2">
      <c r="A821" s="41"/>
      <c r="B821" s="41"/>
      <c r="C821" s="41">
        <v>1</v>
      </c>
      <c r="D821" s="41"/>
      <c r="E821" s="42">
        <v>1</v>
      </c>
      <c r="F821" s="41">
        <v>1</v>
      </c>
      <c r="G821" s="41">
        <v>0</v>
      </c>
      <c r="H821" s="41" t="s">
        <v>2</v>
      </c>
      <c r="I821" s="41" t="s">
        <v>2</v>
      </c>
      <c r="J821" s="41">
        <v>1</v>
      </c>
      <c r="K821" s="41"/>
      <c r="L821" s="43"/>
      <c r="M821" s="41"/>
      <c r="N821" s="41"/>
    </row>
    <row r="822" spans="1:14" x14ac:dyDescent="0.2">
      <c r="A822" s="38"/>
      <c r="B822" s="38">
        <v>1</v>
      </c>
      <c r="C822" s="38"/>
      <c r="D822" s="38"/>
      <c r="E822" s="39">
        <v>0</v>
      </c>
      <c r="F822" s="38">
        <v>5</v>
      </c>
      <c r="G822" s="38">
        <v>0</v>
      </c>
      <c r="H822" s="38" t="s">
        <v>735</v>
      </c>
      <c r="I822" s="38" t="s">
        <v>735</v>
      </c>
      <c r="J822" s="38">
        <v>1</v>
      </c>
      <c r="K822" s="38"/>
      <c r="L822" s="40"/>
      <c r="M822" s="38"/>
      <c r="N822" s="38"/>
    </row>
    <row r="823" spans="1:14" x14ac:dyDescent="0.2">
      <c r="A823" s="41"/>
      <c r="B823" s="41"/>
      <c r="C823" s="41">
        <v>1</v>
      </c>
      <c r="D823" s="41"/>
      <c r="E823" s="42">
        <v>0</v>
      </c>
      <c r="F823" s="41">
        <v>2</v>
      </c>
      <c r="G823" s="41">
        <v>0</v>
      </c>
      <c r="H823" s="41" t="s">
        <v>26</v>
      </c>
      <c r="I823" s="41" t="s">
        <v>26</v>
      </c>
      <c r="J823" s="41">
        <v>1</v>
      </c>
      <c r="K823" s="41"/>
      <c r="L823" s="43"/>
      <c r="M823" s="41"/>
      <c r="N823" s="41"/>
    </row>
    <row r="824" spans="1:14" x14ac:dyDescent="0.2">
      <c r="A824" s="38"/>
      <c r="B824" s="38">
        <v>1</v>
      </c>
      <c r="C824" s="38"/>
      <c r="D824" s="38"/>
      <c r="E824" s="39">
        <v>0</v>
      </c>
      <c r="F824" s="38">
        <v>3</v>
      </c>
      <c r="G824" s="38">
        <v>0</v>
      </c>
      <c r="H824" s="38" t="s">
        <v>235</v>
      </c>
      <c r="I824" s="38" t="s">
        <v>235</v>
      </c>
      <c r="J824" s="38">
        <v>1</v>
      </c>
      <c r="K824" s="38"/>
      <c r="L824" s="40"/>
      <c r="M824" s="38"/>
      <c r="N824" s="38"/>
    </row>
    <row r="825" spans="1:14" x14ac:dyDescent="0.2">
      <c r="A825" s="41"/>
      <c r="B825" s="41"/>
      <c r="C825" s="41">
        <v>1</v>
      </c>
      <c r="D825" s="41"/>
      <c r="E825" s="42">
        <v>1</v>
      </c>
      <c r="F825" s="41">
        <v>1</v>
      </c>
      <c r="G825" s="41">
        <v>0</v>
      </c>
      <c r="H825" s="41" t="s">
        <v>2</v>
      </c>
      <c r="I825" s="41" t="s">
        <v>2</v>
      </c>
      <c r="J825" s="41">
        <v>1</v>
      </c>
      <c r="K825" s="41"/>
      <c r="L825" s="43"/>
      <c r="M825" s="41"/>
      <c r="N825" s="41"/>
    </row>
    <row r="826" spans="1:14" x14ac:dyDescent="0.2">
      <c r="A826" s="38"/>
      <c r="B826" s="38">
        <v>1</v>
      </c>
      <c r="C826" s="38"/>
      <c r="D826" s="38"/>
      <c r="E826" s="39">
        <v>0</v>
      </c>
      <c r="F826" s="38">
        <v>4</v>
      </c>
      <c r="G826" s="38">
        <v>0</v>
      </c>
      <c r="H826" s="38" t="s">
        <v>736</v>
      </c>
      <c r="I826" s="38" t="s">
        <v>736</v>
      </c>
      <c r="J826" s="38">
        <v>1</v>
      </c>
      <c r="K826" s="38"/>
      <c r="L826" s="40"/>
      <c r="M826" s="38"/>
      <c r="N826" s="38"/>
    </row>
    <row r="827" spans="1:14" x14ac:dyDescent="0.2">
      <c r="A827" s="41"/>
      <c r="B827" s="41">
        <v>1</v>
      </c>
      <c r="C827" s="41"/>
      <c r="D827" s="41"/>
      <c r="E827" s="42">
        <v>1</v>
      </c>
      <c r="F827" s="41">
        <v>2</v>
      </c>
      <c r="G827" s="41">
        <v>0</v>
      </c>
      <c r="H827" s="41" t="s">
        <v>737</v>
      </c>
      <c r="I827" s="41" t="s">
        <v>737</v>
      </c>
      <c r="J827" s="41">
        <v>1</v>
      </c>
      <c r="K827" s="41"/>
      <c r="L827" s="43"/>
      <c r="M827" s="41"/>
      <c r="N827" s="41"/>
    </row>
    <row r="828" spans="1:14" ht="25.5" x14ac:dyDescent="0.2">
      <c r="A828" s="38"/>
      <c r="B828" s="38">
        <v>1</v>
      </c>
      <c r="C828" s="38"/>
      <c r="D828" s="38"/>
      <c r="E828" s="39">
        <v>0</v>
      </c>
      <c r="F828" s="38">
        <v>7</v>
      </c>
      <c r="G828" s="38">
        <v>1</v>
      </c>
      <c r="H828" s="38" t="s">
        <v>739</v>
      </c>
      <c r="I828" s="38" t="s">
        <v>738</v>
      </c>
      <c r="J828" s="38">
        <v>1</v>
      </c>
      <c r="K828" s="38">
        <v>1</v>
      </c>
      <c r="L828" s="40" t="s">
        <v>1485</v>
      </c>
      <c r="M828" s="38" t="s">
        <v>1481</v>
      </c>
      <c r="N828" s="38" t="s">
        <v>1523</v>
      </c>
    </row>
    <row r="829" spans="1:14" x14ac:dyDescent="0.2">
      <c r="A829" s="41"/>
      <c r="B829" s="41">
        <v>1</v>
      </c>
      <c r="C829" s="41"/>
      <c r="D829" s="41"/>
      <c r="E829" s="42">
        <v>1</v>
      </c>
      <c r="F829" s="41">
        <v>2</v>
      </c>
      <c r="G829" s="41">
        <v>0</v>
      </c>
      <c r="H829" s="41" t="s">
        <v>16</v>
      </c>
      <c r="I829" s="41" t="s">
        <v>16</v>
      </c>
      <c r="J829" s="41">
        <v>1</v>
      </c>
      <c r="K829" s="41"/>
      <c r="L829" s="43"/>
      <c r="M829" s="41"/>
      <c r="N829" s="41"/>
    </row>
    <row r="830" spans="1:14" x14ac:dyDescent="0.2">
      <c r="A830" s="38"/>
      <c r="B830" s="38">
        <v>1</v>
      </c>
      <c r="C830" s="38"/>
      <c r="D830" s="38"/>
      <c r="E830" s="39">
        <v>1</v>
      </c>
      <c r="F830" s="38">
        <v>5</v>
      </c>
      <c r="G830" s="38">
        <v>0</v>
      </c>
      <c r="H830" s="38" t="s">
        <v>590</v>
      </c>
      <c r="I830" s="38" t="s">
        <v>590</v>
      </c>
      <c r="J830" s="38">
        <v>1</v>
      </c>
      <c r="K830" s="38"/>
      <c r="L830" s="40"/>
      <c r="M830" s="38"/>
      <c r="N830" s="38"/>
    </row>
    <row r="831" spans="1:14" x14ac:dyDescent="0.2">
      <c r="A831" s="41"/>
      <c r="B831" s="41">
        <v>1</v>
      </c>
      <c r="C831" s="41"/>
      <c r="D831" s="41"/>
      <c r="E831" s="42">
        <v>0</v>
      </c>
      <c r="F831" s="41">
        <v>6</v>
      </c>
      <c r="G831" s="41">
        <v>0</v>
      </c>
      <c r="H831" s="41" t="s">
        <v>733</v>
      </c>
      <c r="I831" s="41" t="s">
        <v>733</v>
      </c>
      <c r="J831" s="41">
        <v>1</v>
      </c>
      <c r="K831" s="41"/>
      <c r="L831" s="43"/>
      <c r="M831" s="41"/>
      <c r="N831" s="41"/>
    </row>
    <row r="832" spans="1:14" x14ac:dyDescent="0.2">
      <c r="A832" s="38"/>
      <c r="B832" s="38"/>
      <c r="C832" s="38">
        <v>1</v>
      </c>
      <c r="D832" s="38"/>
      <c r="E832" s="39">
        <v>0</v>
      </c>
      <c r="F832" s="38">
        <v>3</v>
      </c>
      <c r="G832" s="38">
        <v>0</v>
      </c>
      <c r="H832" s="38" t="s">
        <v>249</v>
      </c>
      <c r="I832" s="38" t="s">
        <v>249</v>
      </c>
      <c r="J832" s="38">
        <v>1</v>
      </c>
      <c r="K832" s="38"/>
      <c r="L832" s="40"/>
      <c r="M832" s="38"/>
      <c r="N832" s="38"/>
    </row>
    <row r="833" spans="1:14" x14ac:dyDescent="0.2">
      <c r="A833" s="41"/>
      <c r="B833" s="41">
        <v>1</v>
      </c>
      <c r="C833" s="41"/>
      <c r="D833" s="41"/>
      <c r="E833" s="42">
        <v>0</v>
      </c>
      <c r="F833" s="41">
        <v>4</v>
      </c>
      <c r="G833" s="41">
        <v>0</v>
      </c>
      <c r="H833" s="41" t="s">
        <v>740</v>
      </c>
      <c r="I833" s="41" t="s">
        <v>740</v>
      </c>
      <c r="J833" s="41">
        <v>1</v>
      </c>
      <c r="K833" s="41"/>
      <c r="L833" s="43"/>
      <c r="M833" s="41"/>
      <c r="N833" s="41"/>
    </row>
    <row r="834" spans="1:14" x14ac:dyDescent="0.2">
      <c r="A834" s="38"/>
      <c r="B834" s="38">
        <v>1</v>
      </c>
      <c r="C834" s="38"/>
      <c r="D834" s="38"/>
      <c r="E834" s="39">
        <v>1</v>
      </c>
      <c r="F834" s="38">
        <v>2</v>
      </c>
      <c r="G834" s="38">
        <v>0</v>
      </c>
      <c r="H834" s="38" t="s">
        <v>737</v>
      </c>
      <c r="I834" s="38" t="s">
        <v>737</v>
      </c>
      <c r="J834" s="38">
        <v>1</v>
      </c>
      <c r="K834" s="38"/>
      <c r="L834" s="40"/>
      <c r="M834" s="38"/>
      <c r="N834" s="38"/>
    </row>
    <row r="835" spans="1:14" ht="25.5" x14ac:dyDescent="0.2">
      <c r="A835" s="41"/>
      <c r="B835" s="41">
        <v>1</v>
      </c>
      <c r="C835" s="41"/>
      <c r="D835" s="41"/>
      <c r="E835" s="42">
        <v>0</v>
      </c>
      <c r="F835" s="41">
        <v>6</v>
      </c>
      <c r="G835" s="41">
        <v>1</v>
      </c>
      <c r="H835" s="41" t="s">
        <v>742</v>
      </c>
      <c r="I835" s="41" t="s">
        <v>741</v>
      </c>
      <c r="J835" s="41">
        <v>1</v>
      </c>
      <c r="K835" s="41">
        <v>2</v>
      </c>
      <c r="L835" s="50" t="s">
        <v>1485</v>
      </c>
      <c r="M835" s="51" t="s">
        <v>1481</v>
      </c>
      <c r="N835" s="41" t="s">
        <v>1662</v>
      </c>
    </row>
    <row r="836" spans="1:14" x14ac:dyDescent="0.2">
      <c r="A836" s="38"/>
      <c r="B836" s="38">
        <v>1</v>
      </c>
      <c r="C836" s="38"/>
      <c r="D836" s="38"/>
      <c r="E836" s="39">
        <v>0</v>
      </c>
      <c r="F836" s="38">
        <v>6</v>
      </c>
      <c r="G836" s="38">
        <v>0</v>
      </c>
      <c r="H836" s="38" t="s">
        <v>743</v>
      </c>
      <c r="I836" s="38" t="s">
        <v>743</v>
      </c>
      <c r="J836" s="38">
        <v>1</v>
      </c>
      <c r="K836" s="38"/>
      <c r="L836" s="40"/>
      <c r="M836" s="38"/>
      <c r="N836" s="38"/>
    </row>
    <row r="837" spans="1:14" ht="25.5" x14ac:dyDescent="0.2">
      <c r="A837" s="41"/>
      <c r="B837" s="41">
        <v>1</v>
      </c>
      <c r="C837" s="41"/>
      <c r="D837" s="41"/>
      <c r="E837" s="42">
        <v>0</v>
      </c>
      <c r="F837" s="41">
        <v>8</v>
      </c>
      <c r="G837" s="41">
        <v>1</v>
      </c>
      <c r="H837" s="41" t="s">
        <v>1297</v>
      </c>
      <c r="I837" s="41" t="s">
        <v>1663</v>
      </c>
      <c r="J837" s="41">
        <v>1</v>
      </c>
      <c r="K837" s="41">
        <v>1</v>
      </c>
      <c r="L837" s="50" t="s">
        <v>1485</v>
      </c>
      <c r="M837" s="51" t="s">
        <v>1556</v>
      </c>
      <c r="N837" s="41" t="s">
        <v>1598</v>
      </c>
    </row>
    <row r="838" spans="1:14" x14ac:dyDescent="0.2">
      <c r="A838" s="38"/>
      <c r="B838" s="38">
        <v>1</v>
      </c>
      <c r="C838" s="38"/>
      <c r="D838" s="38"/>
      <c r="E838" s="39">
        <v>0</v>
      </c>
      <c r="F838" s="38">
        <v>6</v>
      </c>
      <c r="G838" s="38">
        <v>0</v>
      </c>
      <c r="H838" s="38" t="s">
        <v>745</v>
      </c>
      <c r="I838" s="38" t="s">
        <v>745</v>
      </c>
      <c r="J838" s="38">
        <v>1</v>
      </c>
      <c r="K838" s="38"/>
      <c r="L838" s="40"/>
      <c r="M838" s="38"/>
      <c r="N838" s="38"/>
    </row>
    <row r="839" spans="1:14" x14ac:dyDescent="0.2">
      <c r="A839" s="41"/>
      <c r="B839" s="41"/>
      <c r="C839" s="41">
        <v>1</v>
      </c>
      <c r="D839" s="41"/>
      <c r="E839" s="42">
        <v>0</v>
      </c>
      <c r="F839" s="41">
        <v>5</v>
      </c>
      <c r="G839" s="41">
        <v>0</v>
      </c>
      <c r="H839" s="41" t="s">
        <v>746</v>
      </c>
      <c r="I839" s="41" t="s">
        <v>746</v>
      </c>
      <c r="J839" s="41">
        <v>1</v>
      </c>
      <c r="K839" s="41"/>
      <c r="L839" s="43"/>
      <c r="M839" s="41"/>
      <c r="N839" s="41"/>
    </row>
    <row r="840" spans="1:14" x14ac:dyDescent="0.2">
      <c r="A840" s="44"/>
      <c r="B840" s="38">
        <v>1</v>
      </c>
      <c r="C840" s="38"/>
      <c r="D840" s="38"/>
      <c r="E840" s="39">
        <v>0</v>
      </c>
      <c r="F840" s="38">
        <v>6</v>
      </c>
      <c r="G840" s="38">
        <v>0</v>
      </c>
      <c r="H840" s="38" t="s">
        <v>749</v>
      </c>
      <c r="I840" s="38" t="s">
        <v>749</v>
      </c>
      <c r="J840" s="38">
        <v>1</v>
      </c>
      <c r="K840" s="38"/>
      <c r="L840" s="40"/>
      <c r="M840" s="38"/>
      <c r="N840" s="38"/>
    </row>
    <row r="841" spans="1:14" x14ac:dyDescent="0.2">
      <c r="A841" s="45"/>
      <c r="B841" s="41">
        <v>1</v>
      </c>
      <c r="C841" s="41"/>
      <c r="D841" s="41"/>
      <c r="E841" s="42">
        <v>0</v>
      </c>
      <c r="F841" s="41">
        <v>5</v>
      </c>
      <c r="G841" s="41">
        <v>0</v>
      </c>
      <c r="H841" s="41" t="s">
        <v>357</v>
      </c>
      <c r="I841" s="41" t="s">
        <v>357</v>
      </c>
      <c r="J841" s="41">
        <v>1</v>
      </c>
      <c r="K841" s="41"/>
      <c r="L841" s="43"/>
      <c r="M841" s="41"/>
      <c r="N841" s="41"/>
    </row>
    <row r="842" spans="1:14" x14ac:dyDescent="0.2">
      <c r="A842" s="38"/>
      <c r="B842" s="38">
        <v>1</v>
      </c>
      <c r="C842" s="38"/>
      <c r="D842" s="38"/>
      <c r="E842" s="39">
        <v>1</v>
      </c>
      <c r="F842" s="38">
        <v>2</v>
      </c>
      <c r="G842" s="38">
        <v>0</v>
      </c>
      <c r="H842" s="38" t="s">
        <v>282</v>
      </c>
      <c r="I842" s="38" t="s">
        <v>282</v>
      </c>
      <c r="J842" s="38">
        <v>1</v>
      </c>
      <c r="K842" s="38"/>
      <c r="L842" s="40"/>
      <c r="M842" s="38"/>
      <c r="N842" s="38"/>
    </row>
    <row r="843" spans="1:14" x14ac:dyDescent="0.2">
      <c r="A843" s="41"/>
      <c r="B843" s="41"/>
      <c r="C843" s="41">
        <v>1</v>
      </c>
      <c r="D843" s="41"/>
      <c r="E843" s="42">
        <v>1</v>
      </c>
      <c r="F843" s="41">
        <v>1</v>
      </c>
      <c r="G843" s="41">
        <v>0</v>
      </c>
      <c r="H843" s="41" t="s">
        <v>2</v>
      </c>
      <c r="I843" s="41" t="s">
        <v>2</v>
      </c>
      <c r="J843" s="41">
        <v>1</v>
      </c>
      <c r="K843" s="41"/>
      <c r="L843" s="43"/>
      <c r="M843" s="41"/>
      <c r="N843" s="41"/>
    </row>
    <row r="844" spans="1:14" x14ac:dyDescent="0.2">
      <c r="A844" s="38"/>
      <c r="B844" s="38">
        <v>1</v>
      </c>
      <c r="C844" s="38"/>
      <c r="D844" s="38"/>
      <c r="E844" s="39">
        <v>0</v>
      </c>
      <c r="F844" s="38">
        <v>4</v>
      </c>
      <c r="G844" s="38">
        <v>0</v>
      </c>
      <c r="H844" s="38" t="s">
        <v>114</v>
      </c>
      <c r="I844" s="38" t="s">
        <v>114</v>
      </c>
      <c r="J844" s="38">
        <v>1</v>
      </c>
      <c r="K844" s="38"/>
      <c r="L844" s="40"/>
      <c r="M844" s="38"/>
      <c r="N844" s="38"/>
    </row>
    <row r="845" spans="1:14" x14ac:dyDescent="0.2">
      <c r="A845" s="41"/>
      <c r="B845" s="41">
        <v>1</v>
      </c>
      <c r="C845" s="41"/>
      <c r="D845" s="41"/>
      <c r="E845" s="42">
        <v>0</v>
      </c>
      <c r="F845" s="41">
        <v>5</v>
      </c>
      <c r="G845" s="41">
        <v>0</v>
      </c>
      <c r="H845" s="41" t="s">
        <v>750</v>
      </c>
      <c r="I845" s="41" t="s">
        <v>750</v>
      </c>
      <c r="J845" s="41">
        <v>1</v>
      </c>
      <c r="K845" s="41"/>
      <c r="L845" s="43"/>
      <c r="M845" s="41"/>
      <c r="N845" s="41"/>
    </row>
    <row r="846" spans="1:14" x14ac:dyDescent="0.2">
      <c r="A846" s="38"/>
      <c r="B846" s="38"/>
      <c r="C846" s="38">
        <v>1</v>
      </c>
      <c r="D846" s="38"/>
      <c r="E846" s="39">
        <v>0</v>
      </c>
      <c r="F846" s="38">
        <v>2</v>
      </c>
      <c r="G846" s="38">
        <v>0</v>
      </c>
      <c r="H846" s="38" t="s">
        <v>26</v>
      </c>
      <c r="I846" s="38" t="s">
        <v>26</v>
      </c>
      <c r="J846" s="38">
        <v>1</v>
      </c>
      <c r="K846" s="38"/>
      <c r="L846" s="40"/>
      <c r="M846" s="38"/>
      <c r="N846" s="38"/>
    </row>
    <row r="847" spans="1:14" x14ac:dyDescent="0.2">
      <c r="A847" s="41"/>
      <c r="B847" s="41">
        <v>1</v>
      </c>
      <c r="C847" s="41"/>
      <c r="D847" s="41"/>
      <c r="E847" s="42">
        <v>0</v>
      </c>
      <c r="F847" s="41">
        <v>2</v>
      </c>
      <c r="G847" s="41">
        <v>0</v>
      </c>
      <c r="H847" s="41" t="s">
        <v>156</v>
      </c>
      <c r="I847" s="41" t="s">
        <v>156</v>
      </c>
      <c r="J847" s="41">
        <v>1</v>
      </c>
      <c r="K847" s="41"/>
      <c r="L847" s="43"/>
      <c r="M847" s="41"/>
      <c r="N847" s="41"/>
    </row>
    <row r="848" spans="1:14" x14ac:dyDescent="0.2">
      <c r="A848" s="38"/>
      <c r="B848" s="38">
        <v>1</v>
      </c>
      <c r="C848" s="38"/>
      <c r="D848" s="38"/>
      <c r="E848" s="39">
        <v>0</v>
      </c>
      <c r="F848" s="38">
        <v>7</v>
      </c>
      <c r="G848" s="38">
        <v>0</v>
      </c>
      <c r="H848" s="38" t="s">
        <v>751</v>
      </c>
      <c r="I848" s="38" t="s">
        <v>751</v>
      </c>
      <c r="J848" s="38">
        <v>1</v>
      </c>
      <c r="K848" s="38"/>
      <c r="L848" s="40"/>
      <c r="M848" s="38"/>
      <c r="N848" s="38"/>
    </row>
    <row r="849" spans="1:14" x14ac:dyDescent="0.2">
      <c r="A849" s="41"/>
      <c r="B849" s="41"/>
      <c r="C849" s="41">
        <v>1</v>
      </c>
      <c r="D849" s="41"/>
      <c r="E849" s="42">
        <v>0</v>
      </c>
      <c r="F849" s="41">
        <v>2</v>
      </c>
      <c r="G849" s="41">
        <v>0</v>
      </c>
      <c r="H849" s="41" t="s">
        <v>421</v>
      </c>
      <c r="I849" s="41" t="s">
        <v>421</v>
      </c>
      <c r="J849" s="41">
        <v>1</v>
      </c>
      <c r="K849" s="41"/>
      <c r="L849" s="43"/>
      <c r="M849" s="41"/>
      <c r="N849" s="41"/>
    </row>
    <row r="850" spans="1:14" ht="25.5" x14ac:dyDescent="0.2">
      <c r="A850" s="38"/>
      <c r="B850" s="38"/>
      <c r="C850" s="38">
        <v>1</v>
      </c>
      <c r="D850" s="38"/>
      <c r="E850" s="39">
        <v>0</v>
      </c>
      <c r="F850" s="38">
        <v>4</v>
      </c>
      <c r="G850" s="38">
        <v>1</v>
      </c>
      <c r="H850" s="38" t="s">
        <v>752</v>
      </c>
      <c r="I850" s="38" t="s">
        <v>472</v>
      </c>
      <c r="J850" s="38">
        <v>1</v>
      </c>
      <c r="K850" s="38">
        <v>1</v>
      </c>
      <c r="L850" s="40" t="s">
        <v>1485</v>
      </c>
      <c r="M850" s="38" t="s">
        <v>1481</v>
      </c>
      <c r="N850" s="38" t="s">
        <v>1615</v>
      </c>
    </row>
    <row r="851" spans="1:14" x14ac:dyDescent="0.2">
      <c r="A851" s="41">
        <v>1</v>
      </c>
      <c r="B851" s="41"/>
      <c r="C851" s="41"/>
      <c r="D851" s="41"/>
      <c r="E851" s="42">
        <v>0</v>
      </c>
      <c r="F851" s="41">
        <v>4</v>
      </c>
      <c r="G851" s="41">
        <v>0</v>
      </c>
      <c r="H851" s="41" t="s">
        <v>753</v>
      </c>
      <c r="I851" s="41" t="s">
        <v>753</v>
      </c>
      <c r="J851" s="41">
        <v>1</v>
      </c>
      <c r="K851" s="41"/>
      <c r="L851" s="43"/>
      <c r="M851" s="41"/>
      <c r="N851" s="41"/>
    </row>
    <row r="852" spans="1:14" x14ac:dyDescent="0.2">
      <c r="A852" s="38">
        <v>1</v>
      </c>
      <c r="B852" s="38"/>
      <c r="C852" s="38"/>
      <c r="D852" s="38"/>
      <c r="E852" s="39">
        <v>0</v>
      </c>
      <c r="F852" s="38">
        <v>7</v>
      </c>
      <c r="G852" s="38">
        <v>0</v>
      </c>
      <c r="H852" s="38" t="s">
        <v>755</v>
      </c>
      <c r="I852" s="38" t="s">
        <v>754</v>
      </c>
      <c r="J852" s="38">
        <v>1</v>
      </c>
      <c r="K852" s="38"/>
      <c r="L852" s="40"/>
      <c r="M852" s="38"/>
      <c r="N852" s="38"/>
    </row>
    <row r="853" spans="1:14" x14ac:dyDescent="0.2">
      <c r="A853" s="41">
        <v>1</v>
      </c>
      <c r="B853" s="41"/>
      <c r="C853" s="41"/>
      <c r="D853" s="41"/>
      <c r="E853" s="42">
        <v>0</v>
      </c>
      <c r="F853" s="41">
        <v>3</v>
      </c>
      <c r="G853" s="41">
        <v>0</v>
      </c>
      <c r="H853" s="41" t="s">
        <v>756</v>
      </c>
      <c r="I853" s="41" t="s">
        <v>756</v>
      </c>
      <c r="J853" s="41">
        <v>1</v>
      </c>
      <c r="K853" s="41"/>
      <c r="L853" s="43"/>
      <c r="M853" s="41"/>
      <c r="N853" s="41"/>
    </row>
    <row r="854" spans="1:14" x14ac:dyDescent="0.2">
      <c r="A854" s="38">
        <v>1</v>
      </c>
      <c r="B854" s="38"/>
      <c r="C854" s="38"/>
      <c r="D854" s="38"/>
      <c r="E854" s="39">
        <v>0</v>
      </c>
      <c r="F854" s="38">
        <v>4</v>
      </c>
      <c r="G854" s="38">
        <v>0</v>
      </c>
      <c r="H854" s="38" t="s">
        <v>757</v>
      </c>
      <c r="I854" s="38" t="s">
        <v>757</v>
      </c>
      <c r="J854" s="38">
        <v>1</v>
      </c>
      <c r="K854" s="38"/>
      <c r="L854" s="40"/>
      <c r="M854" s="38"/>
      <c r="N854" s="38"/>
    </row>
    <row r="855" spans="1:14" x14ac:dyDescent="0.2">
      <c r="A855" s="41">
        <v>1</v>
      </c>
      <c r="B855" s="41"/>
      <c r="C855" s="41"/>
      <c r="D855" s="41"/>
      <c r="E855" s="42">
        <v>0</v>
      </c>
      <c r="F855" s="41">
        <v>5</v>
      </c>
      <c r="G855" s="41">
        <v>0</v>
      </c>
      <c r="H855" s="41" t="s">
        <v>758</v>
      </c>
      <c r="I855" s="41" t="s">
        <v>758</v>
      </c>
      <c r="J855" s="41">
        <v>1</v>
      </c>
      <c r="K855" s="41"/>
      <c r="L855" s="43"/>
      <c r="M855" s="41"/>
      <c r="N855" s="41"/>
    </row>
    <row r="856" spans="1:14" x14ac:dyDescent="0.2">
      <c r="A856" s="38">
        <v>1</v>
      </c>
      <c r="B856" s="38"/>
      <c r="C856" s="38"/>
      <c r="D856" s="38"/>
      <c r="E856" s="39">
        <v>0</v>
      </c>
      <c r="F856" s="38">
        <v>3</v>
      </c>
      <c r="G856" s="38">
        <v>0</v>
      </c>
      <c r="H856" s="38" t="s">
        <v>759</v>
      </c>
      <c r="I856" s="38" t="s">
        <v>759</v>
      </c>
      <c r="J856" s="38">
        <v>1</v>
      </c>
      <c r="K856" s="38"/>
      <c r="L856" s="40"/>
      <c r="M856" s="38"/>
      <c r="N856" s="38"/>
    </row>
    <row r="857" spans="1:14" x14ac:dyDescent="0.2">
      <c r="A857" s="41"/>
      <c r="B857" s="41"/>
      <c r="C857" s="41">
        <v>1</v>
      </c>
      <c r="D857" s="41"/>
      <c r="E857" s="42">
        <v>0</v>
      </c>
      <c r="F857" s="41">
        <v>3</v>
      </c>
      <c r="G857" s="41">
        <v>0</v>
      </c>
      <c r="H857" s="41" t="s">
        <v>688</v>
      </c>
      <c r="I857" s="41" t="s">
        <v>688</v>
      </c>
      <c r="J857" s="41">
        <v>1</v>
      </c>
      <c r="K857" s="41"/>
      <c r="L857" s="43"/>
      <c r="M857" s="41"/>
      <c r="N857" s="41"/>
    </row>
    <row r="858" spans="1:14" x14ac:dyDescent="0.2">
      <c r="A858" s="38"/>
      <c r="B858" s="38"/>
      <c r="C858" s="38"/>
      <c r="D858" s="38">
        <v>1</v>
      </c>
      <c r="E858" s="39">
        <v>0</v>
      </c>
      <c r="F858" s="38">
        <v>3</v>
      </c>
      <c r="G858" s="38">
        <v>0</v>
      </c>
      <c r="H858" s="38" t="s">
        <v>54</v>
      </c>
      <c r="I858" s="38" t="s">
        <v>1328</v>
      </c>
      <c r="J858" s="38">
        <v>1</v>
      </c>
      <c r="K858" s="38"/>
      <c r="L858" s="40"/>
      <c r="M858" s="38"/>
      <c r="N858" s="38"/>
    </row>
    <row r="859" spans="1:14" x14ac:dyDescent="0.2">
      <c r="A859" s="41"/>
      <c r="B859" s="41">
        <v>1</v>
      </c>
      <c r="C859" s="41"/>
      <c r="D859" s="41"/>
      <c r="E859" s="42">
        <v>1</v>
      </c>
      <c r="F859" s="41">
        <v>3</v>
      </c>
      <c r="G859" s="41">
        <v>0</v>
      </c>
      <c r="H859" s="41" t="s">
        <v>761</v>
      </c>
      <c r="I859" s="41" t="s">
        <v>761</v>
      </c>
      <c r="J859" s="41">
        <v>1</v>
      </c>
      <c r="K859" s="41"/>
      <c r="L859" s="43"/>
      <c r="M859" s="41"/>
      <c r="N859" s="41"/>
    </row>
    <row r="860" spans="1:14" ht="25.5" x14ac:dyDescent="0.2">
      <c r="A860" s="38"/>
      <c r="B860" s="38">
        <v>1</v>
      </c>
      <c r="C860" s="38"/>
      <c r="D860" s="38"/>
      <c r="E860" s="39">
        <v>1</v>
      </c>
      <c r="F860" s="38">
        <v>7</v>
      </c>
      <c r="G860" s="38">
        <v>1</v>
      </c>
      <c r="H860" s="38" t="s">
        <v>762</v>
      </c>
      <c r="I860" s="38" t="s">
        <v>1298</v>
      </c>
      <c r="J860" s="38">
        <v>2</v>
      </c>
      <c r="K860" s="38">
        <v>1</v>
      </c>
      <c r="L860" s="40" t="s">
        <v>1485</v>
      </c>
      <c r="M860" s="38" t="s">
        <v>1480</v>
      </c>
      <c r="N860" s="38" t="s">
        <v>1597</v>
      </c>
    </row>
    <row r="861" spans="1:14" x14ac:dyDescent="0.2">
      <c r="A861" s="45"/>
      <c r="B861" s="41"/>
      <c r="C861" s="41">
        <v>1</v>
      </c>
      <c r="D861" s="41"/>
      <c r="E861" s="42">
        <v>0</v>
      </c>
      <c r="F861" s="41">
        <v>3</v>
      </c>
      <c r="G861" s="41">
        <v>0</v>
      </c>
      <c r="H861" s="41" t="s">
        <v>765</v>
      </c>
      <c r="I861" s="41" t="s">
        <v>765</v>
      </c>
      <c r="J861" s="41">
        <v>1</v>
      </c>
      <c r="K861" s="41"/>
      <c r="L861" s="43"/>
      <c r="M861" s="41"/>
      <c r="N861" s="41"/>
    </row>
    <row r="862" spans="1:14" x14ac:dyDescent="0.2">
      <c r="A862" s="44"/>
      <c r="B862" s="38">
        <v>1</v>
      </c>
      <c r="C862" s="38"/>
      <c r="D862" s="38"/>
      <c r="E862" s="39">
        <v>0</v>
      </c>
      <c r="F862" s="38">
        <v>5</v>
      </c>
      <c r="G862" s="38">
        <v>0</v>
      </c>
      <c r="H862" s="38" t="s">
        <v>767</v>
      </c>
      <c r="I862" s="38" t="s">
        <v>767</v>
      </c>
      <c r="J862" s="38">
        <v>1</v>
      </c>
      <c r="K862" s="38"/>
      <c r="L862" s="40"/>
      <c r="M862" s="38"/>
      <c r="N862" s="38"/>
    </row>
    <row r="863" spans="1:14" x14ac:dyDescent="0.2">
      <c r="A863" s="41"/>
      <c r="B863" s="41"/>
      <c r="C863" s="41">
        <v>1</v>
      </c>
      <c r="D863" s="41"/>
      <c r="E863" s="42">
        <v>1</v>
      </c>
      <c r="F863" s="41">
        <v>1</v>
      </c>
      <c r="G863" s="41">
        <v>0</v>
      </c>
      <c r="H863" s="41" t="s">
        <v>2</v>
      </c>
      <c r="I863" s="41" t="s">
        <v>2</v>
      </c>
      <c r="J863" s="41">
        <v>1</v>
      </c>
      <c r="K863" s="41"/>
      <c r="L863" s="43"/>
      <c r="M863" s="41"/>
      <c r="N863" s="41"/>
    </row>
    <row r="864" spans="1:14" x14ac:dyDescent="0.2">
      <c r="A864" s="38"/>
      <c r="B864" s="38">
        <v>1</v>
      </c>
      <c r="C864" s="38"/>
      <c r="D864" s="38"/>
      <c r="E864" s="39">
        <v>0</v>
      </c>
      <c r="F864" s="38">
        <v>3</v>
      </c>
      <c r="G864" s="38">
        <v>0</v>
      </c>
      <c r="H864" s="38" t="s">
        <v>155</v>
      </c>
      <c r="I864" s="38" t="s">
        <v>155</v>
      </c>
      <c r="J864" s="38">
        <v>1</v>
      </c>
      <c r="K864" s="38"/>
      <c r="L864" s="40"/>
      <c r="M864" s="38"/>
      <c r="N864" s="38"/>
    </row>
    <row r="865" spans="1:14" x14ac:dyDescent="0.2">
      <c r="A865" s="41"/>
      <c r="B865" s="41"/>
      <c r="C865" s="41"/>
      <c r="D865" s="41">
        <v>1</v>
      </c>
      <c r="E865" s="42">
        <v>0</v>
      </c>
      <c r="F865" s="41">
        <v>3</v>
      </c>
      <c r="G865" s="41">
        <v>0</v>
      </c>
      <c r="H865" s="41" t="s">
        <v>768</v>
      </c>
      <c r="I865" s="41" t="s">
        <v>768</v>
      </c>
      <c r="J865" s="41">
        <v>1</v>
      </c>
      <c r="K865" s="41"/>
      <c r="L865" s="43"/>
      <c r="M865" s="41"/>
      <c r="N865" s="41"/>
    </row>
    <row r="866" spans="1:14" x14ac:dyDescent="0.2">
      <c r="A866" s="38"/>
      <c r="B866" s="38">
        <v>1</v>
      </c>
      <c r="C866" s="38"/>
      <c r="D866" s="38"/>
      <c r="E866" s="39">
        <v>0</v>
      </c>
      <c r="F866" s="38">
        <v>5</v>
      </c>
      <c r="G866" s="38">
        <v>0</v>
      </c>
      <c r="H866" s="38" t="s">
        <v>769</v>
      </c>
      <c r="I866" s="38" t="s">
        <v>769</v>
      </c>
      <c r="J866" s="38">
        <v>1</v>
      </c>
      <c r="K866" s="38"/>
      <c r="L866" s="40"/>
      <c r="M866" s="38"/>
      <c r="N866" s="38"/>
    </row>
    <row r="867" spans="1:14" x14ac:dyDescent="0.2">
      <c r="A867" s="41">
        <v>1</v>
      </c>
      <c r="B867" s="41"/>
      <c r="C867" s="41"/>
      <c r="D867" s="41"/>
      <c r="E867" s="42">
        <v>0</v>
      </c>
      <c r="F867" s="41">
        <v>3</v>
      </c>
      <c r="G867" s="41">
        <v>0</v>
      </c>
      <c r="H867" s="41" t="s">
        <v>770</v>
      </c>
      <c r="I867" s="41" t="s">
        <v>770</v>
      </c>
      <c r="J867" s="41">
        <v>1</v>
      </c>
      <c r="K867" s="41"/>
      <c r="L867" s="43"/>
      <c r="M867" s="41"/>
      <c r="N867" s="41"/>
    </row>
    <row r="868" spans="1:14" x14ac:dyDescent="0.2">
      <c r="A868" s="47">
        <v>1</v>
      </c>
      <c r="B868" s="47"/>
      <c r="C868" s="47"/>
      <c r="D868" s="47"/>
      <c r="E868" s="48">
        <v>0</v>
      </c>
      <c r="F868" s="47">
        <v>10</v>
      </c>
      <c r="G868" s="38">
        <v>1</v>
      </c>
      <c r="H868" s="47" t="s">
        <v>1300</v>
      </c>
      <c r="I868" s="47" t="s">
        <v>1458</v>
      </c>
      <c r="J868" s="47">
        <v>3</v>
      </c>
      <c r="K868" s="47">
        <v>2</v>
      </c>
      <c r="L868" s="46" t="s">
        <v>1562</v>
      </c>
      <c r="M868" s="47" t="s">
        <v>1689</v>
      </c>
      <c r="N868" s="47" t="s">
        <v>1669</v>
      </c>
    </row>
    <row r="869" spans="1:14" x14ac:dyDescent="0.2">
      <c r="A869" s="41"/>
      <c r="B869" s="41"/>
      <c r="C869" s="41">
        <v>1</v>
      </c>
      <c r="D869" s="41"/>
      <c r="E869" s="42">
        <v>0</v>
      </c>
      <c r="F869" s="41">
        <v>4</v>
      </c>
      <c r="G869" s="41">
        <v>0</v>
      </c>
      <c r="H869" s="41" t="s">
        <v>771</v>
      </c>
      <c r="I869" s="41" t="s">
        <v>771</v>
      </c>
      <c r="J869" s="41">
        <v>1</v>
      </c>
      <c r="K869" s="41"/>
      <c r="L869" s="43"/>
      <c r="M869" s="41"/>
      <c r="N869" s="41"/>
    </row>
    <row r="870" spans="1:14" x14ac:dyDescent="0.2">
      <c r="A870" s="38"/>
      <c r="B870" s="38"/>
      <c r="C870" s="38"/>
      <c r="D870" s="38">
        <v>1</v>
      </c>
      <c r="E870" s="39">
        <v>0</v>
      </c>
      <c r="F870" s="38">
        <v>4</v>
      </c>
      <c r="G870" s="38">
        <v>0</v>
      </c>
      <c r="H870" s="38" t="s">
        <v>772</v>
      </c>
      <c r="I870" s="38" t="s">
        <v>772</v>
      </c>
      <c r="J870" s="38">
        <v>1</v>
      </c>
      <c r="K870" s="38"/>
      <c r="L870" s="40"/>
      <c r="M870" s="38"/>
      <c r="N870" s="38"/>
    </row>
    <row r="871" spans="1:14" ht="25.5" x14ac:dyDescent="0.2">
      <c r="A871" s="41">
        <v>1</v>
      </c>
      <c r="B871" s="41"/>
      <c r="C871" s="41"/>
      <c r="D871" s="41"/>
      <c r="E871" s="42">
        <v>0</v>
      </c>
      <c r="F871" s="41">
        <v>5</v>
      </c>
      <c r="G871" s="41">
        <v>1</v>
      </c>
      <c r="H871" s="41" t="s">
        <v>774</v>
      </c>
      <c r="I871" s="41" t="s">
        <v>773</v>
      </c>
      <c r="J871" s="41">
        <v>1</v>
      </c>
      <c r="K871" s="41">
        <v>1</v>
      </c>
      <c r="L871" s="43" t="s">
        <v>1485</v>
      </c>
      <c r="M871" s="41" t="s">
        <v>1481</v>
      </c>
      <c r="N871" s="41" t="s">
        <v>1489</v>
      </c>
    </row>
    <row r="872" spans="1:14" x14ac:dyDescent="0.2">
      <c r="A872" s="38">
        <v>1</v>
      </c>
      <c r="B872" s="38"/>
      <c r="C872" s="38"/>
      <c r="D872" s="38"/>
      <c r="E872" s="39">
        <v>0</v>
      </c>
      <c r="F872" s="38">
        <v>2</v>
      </c>
      <c r="G872" s="38">
        <v>0</v>
      </c>
      <c r="H872" s="38" t="s">
        <v>712</v>
      </c>
      <c r="I872" s="38" t="s">
        <v>712</v>
      </c>
      <c r="J872" s="38">
        <v>1</v>
      </c>
      <c r="K872" s="38"/>
      <c r="L872" s="40"/>
      <c r="M872" s="38"/>
      <c r="N872" s="38"/>
    </row>
    <row r="873" spans="1:14" x14ac:dyDescent="0.2">
      <c r="A873" s="41"/>
      <c r="B873" s="41"/>
      <c r="C873" s="41">
        <v>1</v>
      </c>
      <c r="D873" s="41"/>
      <c r="E873" s="42">
        <v>0</v>
      </c>
      <c r="F873" s="41">
        <v>3</v>
      </c>
      <c r="G873" s="41">
        <v>0</v>
      </c>
      <c r="H873" s="41" t="s">
        <v>775</v>
      </c>
      <c r="I873" s="41" t="s">
        <v>775</v>
      </c>
      <c r="J873" s="41">
        <v>1</v>
      </c>
      <c r="K873" s="41"/>
      <c r="L873" s="43"/>
      <c r="M873" s="41"/>
      <c r="N873" s="41"/>
    </row>
    <row r="874" spans="1:14" ht="25.5" x14ac:dyDescent="0.2">
      <c r="A874" s="38">
        <v>1</v>
      </c>
      <c r="B874" s="38"/>
      <c r="C874" s="38"/>
      <c r="D874" s="38"/>
      <c r="E874" s="39">
        <v>0</v>
      </c>
      <c r="F874" s="38">
        <v>3</v>
      </c>
      <c r="G874" s="38">
        <v>1</v>
      </c>
      <c r="H874" s="38" t="s">
        <v>777</v>
      </c>
      <c r="I874" s="38" t="s">
        <v>776</v>
      </c>
      <c r="J874" s="38">
        <v>1</v>
      </c>
      <c r="K874" s="38">
        <v>1</v>
      </c>
      <c r="L874" s="40" t="s">
        <v>1485</v>
      </c>
      <c r="M874" s="38" t="s">
        <v>1481</v>
      </c>
      <c r="N874" s="38" t="s">
        <v>1506</v>
      </c>
    </row>
    <row r="875" spans="1:14" x14ac:dyDescent="0.2">
      <c r="A875" s="41">
        <v>1</v>
      </c>
      <c r="B875" s="41"/>
      <c r="C875" s="41"/>
      <c r="D875" s="41"/>
      <c r="E875" s="42">
        <v>0</v>
      </c>
      <c r="F875" s="41">
        <v>3</v>
      </c>
      <c r="G875" s="41">
        <v>0</v>
      </c>
      <c r="H875" s="41" t="s">
        <v>778</v>
      </c>
      <c r="I875" s="41" t="s">
        <v>778</v>
      </c>
      <c r="J875" s="41">
        <v>1</v>
      </c>
      <c r="K875" s="41"/>
      <c r="L875" s="43"/>
      <c r="M875" s="41"/>
      <c r="N875" s="41"/>
    </row>
    <row r="876" spans="1:14" x14ac:dyDescent="0.2">
      <c r="A876" s="38">
        <v>1</v>
      </c>
      <c r="B876" s="38"/>
      <c r="C876" s="38"/>
      <c r="D876" s="38"/>
      <c r="E876" s="39">
        <v>0</v>
      </c>
      <c r="F876" s="38">
        <v>4</v>
      </c>
      <c r="G876" s="38">
        <v>0</v>
      </c>
      <c r="H876" s="38" t="s">
        <v>610</v>
      </c>
      <c r="I876" s="38" t="s">
        <v>610</v>
      </c>
      <c r="J876" s="38">
        <v>1</v>
      </c>
      <c r="K876" s="38"/>
      <c r="L876" s="40"/>
      <c r="M876" s="38"/>
      <c r="N876" s="38"/>
    </row>
    <row r="877" spans="1:14" ht="25.5" x14ac:dyDescent="0.2">
      <c r="A877" s="41">
        <v>1</v>
      </c>
      <c r="B877" s="41"/>
      <c r="C877" s="41"/>
      <c r="D877" s="41"/>
      <c r="E877" s="42">
        <v>0</v>
      </c>
      <c r="F877" s="41">
        <v>3</v>
      </c>
      <c r="G877" s="41">
        <v>1</v>
      </c>
      <c r="H877" s="41" t="s">
        <v>780</v>
      </c>
      <c r="I877" s="41" t="s">
        <v>779</v>
      </c>
      <c r="J877" s="41">
        <v>1</v>
      </c>
      <c r="K877" s="41">
        <v>1</v>
      </c>
      <c r="L877" s="43" t="s">
        <v>1485</v>
      </c>
      <c r="M877" s="41" t="s">
        <v>1481</v>
      </c>
      <c r="N877" s="41" t="s">
        <v>1489</v>
      </c>
    </row>
    <row r="878" spans="1:14" x14ac:dyDescent="0.2">
      <c r="A878" s="38">
        <v>1</v>
      </c>
      <c r="B878" s="38"/>
      <c r="C878" s="38"/>
      <c r="D878" s="38"/>
      <c r="E878" s="39">
        <v>0</v>
      </c>
      <c r="F878" s="38">
        <v>4</v>
      </c>
      <c r="G878" s="38">
        <v>0</v>
      </c>
      <c r="H878" s="38" t="s">
        <v>781</v>
      </c>
      <c r="I878" s="38" t="s">
        <v>781</v>
      </c>
      <c r="J878" s="38">
        <v>1</v>
      </c>
      <c r="K878" s="38"/>
      <c r="L878" s="40"/>
      <c r="M878" s="38"/>
      <c r="N878" s="38"/>
    </row>
    <row r="879" spans="1:14" ht="25.5" x14ac:dyDescent="0.2">
      <c r="A879" s="41">
        <v>1</v>
      </c>
      <c r="B879" s="41"/>
      <c r="C879" s="41"/>
      <c r="D879" s="41"/>
      <c r="E879" s="42">
        <v>0</v>
      </c>
      <c r="F879" s="41">
        <v>4</v>
      </c>
      <c r="G879" s="41">
        <v>1</v>
      </c>
      <c r="H879" s="41" t="s">
        <v>783</v>
      </c>
      <c r="I879" s="41" t="s">
        <v>782</v>
      </c>
      <c r="J879" s="41">
        <v>1</v>
      </c>
      <c r="K879" s="41">
        <v>1</v>
      </c>
      <c r="L879" s="43" t="s">
        <v>1485</v>
      </c>
      <c r="M879" s="41" t="s">
        <v>1481</v>
      </c>
      <c r="N879" s="41" t="s">
        <v>1506</v>
      </c>
    </row>
    <row r="880" spans="1:14" x14ac:dyDescent="0.2">
      <c r="A880" s="38"/>
      <c r="B880" s="38"/>
      <c r="C880" s="38">
        <v>1</v>
      </c>
      <c r="D880" s="38"/>
      <c r="E880" s="39">
        <v>0</v>
      </c>
      <c r="F880" s="38">
        <v>4</v>
      </c>
      <c r="G880" s="38">
        <v>0</v>
      </c>
      <c r="H880" s="38" t="s">
        <v>472</v>
      </c>
      <c r="I880" s="38" t="s">
        <v>472</v>
      </c>
      <c r="J880" s="38">
        <v>1</v>
      </c>
      <c r="K880" s="38"/>
      <c r="L880" s="40"/>
      <c r="M880" s="38"/>
      <c r="N880" s="38"/>
    </row>
    <row r="881" spans="1:14" x14ac:dyDescent="0.2">
      <c r="A881" s="41">
        <v>1</v>
      </c>
      <c r="B881" s="41"/>
      <c r="C881" s="41"/>
      <c r="D881" s="41"/>
      <c r="E881" s="42">
        <v>0</v>
      </c>
      <c r="F881" s="41">
        <v>4</v>
      </c>
      <c r="G881" s="41">
        <v>0</v>
      </c>
      <c r="H881" s="41" t="s">
        <v>753</v>
      </c>
      <c r="I881" s="41" t="s">
        <v>753</v>
      </c>
      <c r="J881" s="41">
        <v>1</v>
      </c>
      <c r="K881" s="41"/>
      <c r="L881" s="43"/>
      <c r="M881" s="41"/>
      <c r="N881" s="41"/>
    </row>
    <row r="882" spans="1:14" x14ac:dyDescent="0.2">
      <c r="A882" s="38">
        <v>1</v>
      </c>
      <c r="B882" s="38"/>
      <c r="C882" s="38"/>
      <c r="D882" s="38"/>
      <c r="E882" s="39">
        <v>0</v>
      </c>
      <c r="F882" s="38">
        <v>3</v>
      </c>
      <c r="G882" s="38">
        <v>0</v>
      </c>
      <c r="H882" s="38" t="s">
        <v>756</v>
      </c>
      <c r="I882" s="38" t="s">
        <v>756</v>
      </c>
      <c r="J882" s="38">
        <v>1</v>
      </c>
      <c r="K882" s="38"/>
      <c r="L882" s="40"/>
      <c r="M882" s="38"/>
      <c r="N882" s="38"/>
    </row>
    <row r="883" spans="1:14" x14ac:dyDescent="0.2">
      <c r="A883" s="41">
        <v>1</v>
      </c>
      <c r="B883" s="41"/>
      <c r="C883" s="41"/>
      <c r="D883" s="41"/>
      <c r="E883" s="42">
        <v>0</v>
      </c>
      <c r="F883" s="41">
        <v>4</v>
      </c>
      <c r="G883" s="41">
        <v>0</v>
      </c>
      <c r="H883" s="41" t="s">
        <v>757</v>
      </c>
      <c r="I883" s="41" t="s">
        <v>757</v>
      </c>
      <c r="J883" s="41">
        <v>1</v>
      </c>
      <c r="K883" s="41"/>
      <c r="L883" s="43"/>
      <c r="M883" s="41"/>
      <c r="N883" s="41"/>
    </row>
    <row r="884" spans="1:14" x14ac:dyDescent="0.2">
      <c r="A884" s="38">
        <v>1</v>
      </c>
      <c r="B884" s="38"/>
      <c r="C884" s="38"/>
      <c r="D884" s="38"/>
      <c r="E884" s="39">
        <v>0</v>
      </c>
      <c r="F884" s="38">
        <v>4</v>
      </c>
      <c r="G884" s="38">
        <v>0</v>
      </c>
      <c r="H884" s="38" t="s">
        <v>784</v>
      </c>
      <c r="I884" s="38" t="s">
        <v>784</v>
      </c>
      <c r="J884" s="38">
        <v>1</v>
      </c>
      <c r="K884" s="38"/>
      <c r="L884" s="40"/>
      <c r="M884" s="38"/>
      <c r="N884" s="38"/>
    </row>
    <row r="885" spans="1:14" x14ac:dyDescent="0.2">
      <c r="A885" s="41">
        <v>1</v>
      </c>
      <c r="B885" s="41"/>
      <c r="C885" s="41"/>
      <c r="D885" s="41"/>
      <c r="E885" s="42">
        <v>1</v>
      </c>
      <c r="F885" s="41">
        <v>6</v>
      </c>
      <c r="G885" s="41">
        <v>0</v>
      </c>
      <c r="H885" s="41" t="s">
        <v>1301</v>
      </c>
      <c r="I885" s="41" t="s">
        <v>1301</v>
      </c>
      <c r="J885" s="41">
        <v>2</v>
      </c>
      <c r="K885" s="41"/>
      <c r="L885" s="43"/>
      <c r="M885" s="41"/>
      <c r="N885" s="41"/>
    </row>
    <row r="886" spans="1:14" x14ac:dyDescent="0.2">
      <c r="A886" s="38"/>
      <c r="B886" s="38"/>
      <c r="C886" s="38">
        <v>1</v>
      </c>
      <c r="D886" s="38"/>
      <c r="E886" s="39">
        <v>0</v>
      </c>
      <c r="F886" s="38">
        <v>4</v>
      </c>
      <c r="G886" s="38">
        <v>0</v>
      </c>
      <c r="H886" s="38" t="s">
        <v>786</v>
      </c>
      <c r="I886" s="38" t="s">
        <v>786</v>
      </c>
      <c r="J886" s="38">
        <v>1</v>
      </c>
      <c r="K886" s="38"/>
      <c r="L886" s="40"/>
      <c r="M886" s="38"/>
      <c r="N886" s="38"/>
    </row>
    <row r="887" spans="1:14" x14ac:dyDescent="0.2">
      <c r="A887" s="41"/>
      <c r="B887" s="41"/>
      <c r="C887" s="41">
        <v>1</v>
      </c>
      <c r="D887" s="41"/>
      <c r="E887" s="42">
        <v>1</v>
      </c>
      <c r="F887" s="41">
        <v>1</v>
      </c>
      <c r="G887" s="41">
        <v>0</v>
      </c>
      <c r="H887" s="41" t="s">
        <v>2</v>
      </c>
      <c r="I887" s="41" t="s">
        <v>2</v>
      </c>
      <c r="J887" s="41">
        <v>1</v>
      </c>
      <c r="K887" s="41"/>
      <c r="L887" s="43"/>
      <c r="M887" s="41"/>
      <c r="N887" s="41"/>
    </row>
    <row r="888" spans="1:14" x14ac:dyDescent="0.2">
      <c r="A888" s="38"/>
      <c r="B888" s="38">
        <v>1</v>
      </c>
      <c r="C888" s="38"/>
      <c r="D888" s="38"/>
      <c r="E888" s="39">
        <v>0</v>
      </c>
      <c r="F888" s="38">
        <v>6</v>
      </c>
      <c r="G888" s="38">
        <v>0</v>
      </c>
      <c r="H888" s="38" t="s">
        <v>787</v>
      </c>
      <c r="I888" s="38" t="s">
        <v>787</v>
      </c>
      <c r="J888" s="38">
        <v>1</v>
      </c>
      <c r="K888" s="38"/>
      <c r="L888" s="40"/>
      <c r="M888" s="38"/>
      <c r="N888" s="38"/>
    </row>
    <row r="889" spans="1:14" x14ac:dyDescent="0.2">
      <c r="A889" s="41"/>
      <c r="B889" s="41"/>
      <c r="C889" s="41">
        <v>1</v>
      </c>
      <c r="D889" s="41"/>
      <c r="E889" s="42">
        <v>1</v>
      </c>
      <c r="F889" s="41">
        <v>2</v>
      </c>
      <c r="G889" s="41">
        <v>0</v>
      </c>
      <c r="H889" s="41" t="s">
        <v>68</v>
      </c>
      <c r="I889" s="41" t="s">
        <v>68</v>
      </c>
      <c r="J889" s="41">
        <v>1</v>
      </c>
      <c r="K889" s="41"/>
      <c r="L889" s="43"/>
      <c r="M889" s="41"/>
      <c r="N889" s="41"/>
    </row>
    <row r="890" spans="1:14" x14ac:dyDescent="0.2">
      <c r="A890" s="38"/>
      <c r="B890" s="38">
        <v>1</v>
      </c>
      <c r="C890" s="38"/>
      <c r="D890" s="38"/>
      <c r="E890" s="39">
        <v>1</v>
      </c>
      <c r="F890" s="38">
        <v>3</v>
      </c>
      <c r="G890" s="38">
        <v>0</v>
      </c>
      <c r="H890" s="38" t="s">
        <v>788</v>
      </c>
      <c r="I890" s="38" t="s">
        <v>788</v>
      </c>
      <c r="J890" s="38">
        <v>1</v>
      </c>
      <c r="K890" s="38"/>
      <c r="L890" s="40"/>
      <c r="M890" s="38"/>
      <c r="N890" s="38"/>
    </row>
    <row r="891" spans="1:14" x14ac:dyDescent="0.2">
      <c r="A891" s="41"/>
      <c r="B891" s="41"/>
      <c r="C891" s="41">
        <v>1</v>
      </c>
      <c r="D891" s="41"/>
      <c r="E891" s="42">
        <v>0</v>
      </c>
      <c r="F891" s="41">
        <v>5</v>
      </c>
      <c r="G891" s="41">
        <v>0</v>
      </c>
      <c r="H891" s="41" t="s">
        <v>789</v>
      </c>
      <c r="I891" s="41" t="s">
        <v>789</v>
      </c>
      <c r="J891" s="41">
        <v>1</v>
      </c>
      <c r="K891" s="41"/>
      <c r="L891" s="43"/>
      <c r="M891" s="41"/>
      <c r="N891" s="41"/>
    </row>
    <row r="892" spans="1:14" x14ac:dyDescent="0.2">
      <c r="A892" s="38">
        <v>1</v>
      </c>
      <c r="B892" s="38"/>
      <c r="C892" s="38"/>
      <c r="D892" s="38"/>
      <c r="E892" s="39">
        <v>0</v>
      </c>
      <c r="F892" s="38">
        <v>3</v>
      </c>
      <c r="G892" s="38">
        <v>0</v>
      </c>
      <c r="H892" s="38" t="s">
        <v>790</v>
      </c>
      <c r="I892" s="38" t="s">
        <v>790</v>
      </c>
      <c r="J892" s="38">
        <v>1</v>
      </c>
      <c r="K892" s="38"/>
      <c r="L892" s="40"/>
      <c r="M892" s="38"/>
      <c r="N892" s="38"/>
    </row>
    <row r="893" spans="1:14" x14ac:dyDescent="0.2">
      <c r="A893" s="41">
        <v>1</v>
      </c>
      <c r="B893" s="41"/>
      <c r="C893" s="41"/>
      <c r="D893" s="41"/>
      <c r="E893" s="42">
        <v>0</v>
      </c>
      <c r="F893" s="41">
        <v>3</v>
      </c>
      <c r="G893" s="41">
        <v>0</v>
      </c>
      <c r="H893" s="41" t="s">
        <v>791</v>
      </c>
      <c r="I893" s="41" t="s">
        <v>791</v>
      </c>
      <c r="J893" s="41">
        <v>1</v>
      </c>
      <c r="K893" s="41"/>
      <c r="L893" s="43"/>
      <c r="M893" s="41"/>
      <c r="N893" s="41"/>
    </row>
    <row r="894" spans="1:14" x14ac:dyDescent="0.2">
      <c r="A894" s="44">
        <v>1</v>
      </c>
      <c r="B894" s="38"/>
      <c r="C894" s="38"/>
      <c r="D894" s="38"/>
      <c r="E894" s="39">
        <v>0</v>
      </c>
      <c r="F894" s="38">
        <v>5</v>
      </c>
      <c r="G894" s="38">
        <v>0</v>
      </c>
      <c r="H894" s="38" t="s">
        <v>793</v>
      </c>
      <c r="I894" s="38" t="s">
        <v>793</v>
      </c>
      <c r="J894" s="38">
        <v>1</v>
      </c>
      <c r="K894" s="38"/>
      <c r="L894" s="40"/>
      <c r="M894" s="38"/>
      <c r="N894" s="38"/>
    </row>
    <row r="895" spans="1:14" x14ac:dyDescent="0.2">
      <c r="A895" s="45"/>
      <c r="B895" s="41">
        <v>1</v>
      </c>
      <c r="C895" s="41"/>
      <c r="D895" s="41"/>
      <c r="E895" s="42">
        <v>1</v>
      </c>
      <c r="F895" s="41">
        <v>3</v>
      </c>
      <c r="G895" s="41">
        <v>0</v>
      </c>
      <c r="H895" s="41" t="s">
        <v>761</v>
      </c>
      <c r="I895" s="41" t="s">
        <v>761</v>
      </c>
      <c r="J895" s="41">
        <v>1</v>
      </c>
      <c r="K895" s="41"/>
      <c r="L895" s="43"/>
      <c r="M895" s="41"/>
      <c r="N895" s="41"/>
    </row>
    <row r="896" spans="1:14" x14ac:dyDescent="0.2">
      <c r="A896" s="44"/>
      <c r="B896" s="38"/>
      <c r="C896" s="38"/>
      <c r="D896" s="38">
        <v>1</v>
      </c>
      <c r="E896" s="39">
        <v>0</v>
      </c>
      <c r="F896" s="38">
        <v>4</v>
      </c>
      <c r="G896" s="38">
        <v>0</v>
      </c>
      <c r="H896" s="38" t="s">
        <v>772</v>
      </c>
      <c r="I896" s="38" t="s">
        <v>772</v>
      </c>
      <c r="J896" s="38">
        <v>1</v>
      </c>
      <c r="K896" s="38"/>
      <c r="L896" s="40"/>
      <c r="M896" s="38"/>
      <c r="N896" s="38"/>
    </row>
    <row r="897" spans="1:14" x14ac:dyDescent="0.2">
      <c r="A897" s="45"/>
      <c r="B897" s="41"/>
      <c r="C897" s="41"/>
      <c r="D897" s="41">
        <v>1</v>
      </c>
      <c r="E897" s="42">
        <v>0</v>
      </c>
      <c r="F897" s="41">
        <v>3</v>
      </c>
      <c r="G897" s="41">
        <v>0</v>
      </c>
      <c r="H897" s="41" t="s">
        <v>768</v>
      </c>
      <c r="I897" s="41" t="s">
        <v>768</v>
      </c>
      <c r="J897" s="41">
        <v>1</v>
      </c>
      <c r="K897" s="41"/>
      <c r="L897" s="43"/>
      <c r="M897" s="41"/>
      <c r="N897" s="41"/>
    </row>
    <row r="898" spans="1:14" x14ac:dyDescent="0.2">
      <c r="A898" s="38">
        <v>1</v>
      </c>
      <c r="B898" s="38"/>
      <c r="C898" s="38"/>
      <c r="D898" s="38"/>
      <c r="E898" s="39">
        <v>1</v>
      </c>
      <c r="F898" s="38">
        <v>5</v>
      </c>
      <c r="G898" s="38">
        <v>0</v>
      </c>
      <c r="H898" s="38" t="s">
        <v>794</v>
      </c>
      <c r="I898" s="38" t="s">
        <v>794</v>
      </c>
      <c r="J898" s="38">
        <v>2</v>
      </c>
      <c r="K898" s="38"/>
      <c r="L898" s="40"/>
      <c r="M898" s="38"/>
      <c r="N898" s="38"/>
    </row>
    <row r="899" spans="1:14" ht="25.5" x14ac:dyDescent="0.2">
      <c r="A899" s="41">
        <v>1</v>
      </c>
      <c r="B899" s="41"/>
      <c r="C899" s="41"/>
      <c r="D899" s="41"/>
      <c r="E899" s="42">
        <v>0</v>
      </c>
      <c r="F899" s="41">
        <v>7</v>
      </c>
      <c r="G899" s="41">
        <v>1</v>
      </c>
      <c r="H899" s="41" t="s">
        <v>795</v>
      </c>
      <c r="I899" s="41" t="s">
        <v>1302</v>
      </c>
      <c r="J899" s="41">
        <v>2</v>
      </c>
      <c r="K899" s="41">
        <v>1</v>
      </c>
      <c r="L899" s="43" t="s">
        <v>1485</v>
      </c>
      <c r="M899" s="41" t="s">
        <v>1480</v>
      </c>
      <c r="N899" s="41" t="s">
        <v>1597</v>
      </c>
    </row>
    <row r="900" spans="1:14" x14ac:dyDescent="0.2">
      <c r="A900" s="38">
        <v>1</v>
      </c>
      <c r="B900" s="38"/>
      <c r="C900" s="38"/>
      <c r="D900" s="38"/>
      <c r="E900" s="39">
        <v>0</v>
      </c>
      <c r="F900" s="38">
        <v>3</v>
      </c>
      <c r="G900" s="38">
        <v>0</v>
      </c>
      <c r="H900" s="38" t="s">
        <v>797</v>
      </c>
      <c r="I900" s="38" t="s">
        <v>797</v>
      </c>
      <c r="J900" s="38">
        <v>1</v>
      </c>
      <c r="K900" s="38"/>
      <c r="L900" s="40"/>
      <c r="M900" s="38"/>
      <c r="N900" s="38"/>
    </row>
    <row r="901" spans="1:14" x14ac:dyDescent="0.2">
      <c r="A901" s="41">
        <v>1</v>
      </c>
      <c r="B901" s="41"/>
      <c r="C901" s="41"/>
      <c r="D901" s="41"/>
      <c r="E901" s="42">
        <v>0</v>
      </c>
      <c r="F901" s="41">
        <v>4</v>
      </c>
      <c r="G901" s="41">
        <v>0</v>
      </c>
      <c r="H901" s="41" t="s">
        <v>798</v>
      </c>
      <c r="I901" s="41" t="s">
        <v>798</v>
      </c>
      <c r="J901" s="41">
        <v>1</v>
      </c>
      <c r="K901" s="41"/>
      <c r="L901" s="43"/>
      <c r="M901" s="41"/>
      <c r="N901" s="41"/>
    </row>
    <row r="902" spans="1:14" x14ac:dyDescent="0.2">
      <c r="A902" s="38"/>
      <c r="B902" s="38"/>
      <c r="C902" s="38">
        <v>1</v>
      </c>
      <c r="D902" s="38"/>
      <c r="E902" s="39">
        <v>0</v>
      </c>
      <c r="F902" s="38">
        <v>3</v>
      </c>
      <c r="G902" s="38">
        <v>0</v>
      </c>
      <c r="H902" s="38" t="s">
        <v>799</v>
      </c>
      <c r="I902" s="38" t="s">
        <v>799</v>
      </c>
      <c r="J902" s="38">
        <v>1</v>
      </c>
      <c r="K902" s="38"/>
      <c r="L902" s="40"/>
      <c r="M902" s="38"/>
      <c r="N902" s="38"/>
    </row>
    <row r="903" spans="1:14" ht="25.5" x14ac:dyDescent="0.2">
      <c r="A903" s="41"/>
      <c r="B903" s="41"/>
      <c r="C903" s="41">
        <v>1</v>
      </c>
      <c r="D903" s="41"/>
      <c r="E903" s="42">
        <v>0</v>
      </c>
      <c r="F903" s="41">
        <v>4</v>
      </c>
      <c r="G903" s="41">
        <v>1</v>
      </c>
      <c r="H903" s="41" t="s">
        <v>801</v>
      </c>
      <c r="I903" s="41" t="s">
        <v>800</v>
      </c>
      <c r="J903" s="41">
        <v>1</v>
      </c>
      <c r="K903" s="41">
        <v>1</v>
      </c>
      <c r="L903" s="43" t="s">
        <v>1485</v>
      </c>
      <c r="M903" s="41" t="s">
        <v>1481</v>
      </c>
      <c r="N903" s="41" t="s">
        <v>1675</v>
      </c>
    </row>
    <row r="904" spans="1:14" x14ac:dyDescent="0.2">
      <c r="A904" s="38">
        <v>1</v>
      </c>
      <c r="B904" s="38"/>
      <c r="C904" s="38"/>
      <c r="D904" s="38"/>
      <c r="E904" s="39">
        <v>0</v>
      </c>
      <c r="F904" s="38">
        <v>4</v>
      </c>
      <c r="G904" s="38">
        <v>0</v>
      </c>
      <c r="H904" s="38" t="s">
        <v>802</v>
      </c>
      <c r="I904" s="38" t="s">
        <v>802</v>
      </c>
      <c r="J904" s="38">
        <v>1</v>
      </c>
      <c r="K904" s="38"/>
      <c r="L904" s="40"/>
      <c r="M904" s="38"/>
      <c r="N904" s="38"/>
    </row>
    <row r="905" spans="1:14" x14ac:dyDescent="0.2">
      <c r="A905" s="41">
        <v>1</v>
      </c>
      <c r="B905" s="41"/>
      <c r="C905" s="41"/>
      <c r="D905" s="41"/>
      <c r="E905" s="42">
        <v>0</v>
      </c>
      <c r="F905" s="41">
        <v>5</v>
      </c>
      <c r="G905" s="41">
        <v>0</v>
      </c>
      <c r="H905" s="41" t="s">
        <v>803</v>
      </c>
      <c r="I905" s="41" t="s">
        <v>803</v>
      </c>
      <c r="J905" s="41">
        <v>1</v>
      </c>
      <c r="K905" s="41"/>
      <c r="L905" s="43"/>
      <c r="M905" s="41"/>
      <c r="N905" s="41"/>
    </row>
    <row r="906" spans="1:14" x14ac:dyDescent="0.2">
      <c r="A906" s="38">
        <v>1</v>
      </c>
      <c r="B906" s="38"/>
      <c r="C906" s="38"/>
      <c r="D906" s="38"/>
      <c r="E906" s="39">
        <v>0</v>
      </c>
      <c r="F906" s="38">
        <v>5</v>
      </c>
      <c r="G906" s="38">
        <v>0</v>
      </c>
      <c r="H906" s="38" t="s">
        <v>804</v>
      </c>
      <c r="I906" s="38" t="s">
        <v>804</v>
      </c>
      <c r="J906" s="38">
        <v>1</v>
      </c>
      <c r="K906" s="38"/>
      <c r="L906" s="40"/>
      <c r="M906" s="38"/>
      <c r="N906" s="38"/>
    </row>
    <row r="907" spans="1:14" x14ac:dyDescent="0.2">
      <c r="A907" s="41">
        <v>1</v>
      </c>
      <c r="B907" s="41"/>
      <c r="C907" s="41"/>
      <c r="D907" s="41"/>
      <c r="E907" s="42">
        <v>0</v>
      </c>
      <c r="F907" s="41">
        <v>3</v>
      </c>
      <c r="G907" s="41">
        <v>0</v>
      </c>
      <c r="H907" s="41" t="s">
        <v>805</v>
      </c>
      <c r="I907" s="41" t="s">
        <v>805</v>
      </c>
      <c r="J907" s="41">
        <v>1</v>
      </c>
      <c r="K907" s="41"/>
      <c r="L907" s="43"/>
      <c r="M907" s="41"/>
      <c r="N907" s="41"/>
    </row>
    <row r="908" spans="1:14" x14ac:dyDescent="0.2">
      <c r="A908" s="38"/>
      <c r="B908" s="38"/>
      <c r="C908" s="38"/>
      <c r="D908" s="38">
        <v>1</v>
      </c>
      <c r="E908" s="39">
        <v>0</v>
      </c>
      <c r="F908" s="38">
        <v>5</v>
      </c>
      <c r="G908" s="38">
        <v>0</v>
      </c>
      <c r="H908" s="38" t="s">
        <v>806</v>
      </c>
      <c r="I908" s="38" t="s">
        <v>806</v>
      </c>
      <c r="J908" s="38">
        <v>1</v>
      </c>
      <c r="K908" s="38"/>
      <c r="L908" s="40"/>
      <c r="M908" s="38"/>
      <c r="N908" s="38"/>
    </row>
    <row r="909" spans="1:14" x14ac:dyDescent="0.2">
      <c r="A909" s="41">
        <v>1</v>
      </c>
      <c r="B909" s="41"/>
      <c r="C909" s="41"/>
      <c r="D909" s="41"/>
      <c r="E909" s="42">
        <v>0</v>
      </c>
      <c r="F909" s="41">
        <v>4</v>
      </c>
      <c r="G909" s="41">
        <v>0</v>
      </c>
      <c r="H909" s="41" t="s">
        <v>807</v>
      </c>
      <c r="I909" s="41" t="s">
        <v>807</v>
      </c>
      <c r="J909" s="41">
        <v>1</v>
      </c>
      <c r="K909" s="41"/>
      <c r="L909" s="43"/>
      <c r="M909" s="41"/>
      <c r="N909" s="41"/>
    </row>
    <row r="910" spans="1:14" x14ac:dyDescent="0.2">
      <c r="A910" s="38">
        <v>1</v>
      </c>
      <c r="B910" s="38"/>
      <c r="C910" s="38"/>
      <c r="D910" s="38"/>
      <c r="E910" s="39">
        <v>0</v>
      </c>
      <c r="F910" s="38">
        <v>3</v>
      </c>
      <c r="G910" s="38">
        <v>0</v>
      </c>
      <c r="H910" s="38" t="s">
        <v>790</v>
      </c>
      <c r="I910" s="38" t="s">
        <v>790</v>
      </c>
      <c r="J910" s="38">
        <v>1</v>
      </c>
      <c r="K910" s="38"/>
      <c r="L910" s="40"/>
      <c r="M910" s="38"/>
      <c r="N910" s="38"/>
    </row>
    <row r="911" spans="1:14" x14ac:dyDescent="0.2">
      <c r="A911" s="41"/>
      <c r="B911" s="41"/>
      <c r="C911" s="41">
        <v>1</v>
      </c>
      <c r="D911" s="41"/>
      <c r="E911" s="42">
        <v>1</v>
      </c>
      <c r="F911" s="41">
        <v>2</v>
      </c>
      <c r="G911" s="41">
        <v>0</v>
      </c>
      <c r="H911" s="41" t="s">
        <v>808</v>
      </c>
      <c r="I911" s="41" t="s">
        <v>808</v>
      </c>
      <c r="J911" s="41">
        <v>1</v>
      </c>
      <c r="K911" s="41"/>
      <c r="L911" s="43"/>
      <c r="M911" s="41"/>
      <c r="N911" s="41"/>
    </row>
    <row r="912" spans="1:14" x14ac:dyDescent="0.2">
      <c r="A912" s="38">
        <v>1</v>
      </c>
      <c r="B912" s="38"/>
      <c r="C912" s="38"/>
      <c r="D912" s="38"/>
      <c r="E912" s="39">
        <v>0</v>
      </c>
      <c r="F912" s="38">
        <v>2</v>
      </c>
      <c r="G912" s="38">
        <v>0</v>
      </c>
      <c r="H912" s="38" t="s">
        <v>603</v>
      </c>
      <c r="I912" s="38" t="s">
        <v>603</v>
      </c>
      <c r="J912" s="38">
        <v>1</v>
      </c>
      <c r="K912" s="38"/>
      <c r="L912" s="40"/>
      <c r="M912" s="38"/>
      <c r="N912" s="38"/>
    </row>
    <row r="913" spans="1:14" ht="25.5" x14ac:dyDescent="0.2">
      <c r="A913" s="41"/>
      <c r="B913" s="41"/>
      <c r="C913" s="41">
        <v>1</v>
      </c>
      <c r="D913" s="41"/>
      <c r="E913" s="42">
        <v>0</v>
      </c>
      <c r="F913" s="41">
        <v>3</v>
      </c>
      <c r="G913" s="41">
        <v>1</v>
      </c>
      <c r="H913" s="41" t="s">
        <v>810</v>
      </c>
      <c r="I913" s="41" t="s">
        <v>809</v>
      </c>
      <c r="J913" s="41">
        <v>1</v>
      </c>
      <c r="K913" s="41">
        <v>1</v>
      </c>
      <c r="L913" s="43" t="s">
        <v>1485</v>
      </c>
      <c r="M913" s="41" t="s">
        <v>1481</v>
      </c>
      <c r="N913" s="41" t="s">
        <v>1615</v>
      </c>
    </row>
    <row r="914" spans="1:14" x14ac:dyDescent="0.2">
      <c r="A914" s="38">
        <v>1</v>
      </c>
      <c r="B914" s="38"/>
      <c r="C914" s="38"/>
      <c r="D914" s="38"/>
      <c r="E914" s="39">
        <v>0</v>
      </c>
      <c r="F914" s="38">
        <v>4</v>
      </c>
      <c r="G914" s="38">
        <v>0</v>
      </c>
      <c r="H914" s="38" t="s">
        <v>798</v>
      </c>
      <c r="I914" s="38" t="s">
        <v>798</v>
      </c>
      <c r="J914" s="38">
        <v>1</v>
      </c>
      <c r="K914" s="38"/>
      <c r="L914" s="40"/>
      <c r="M914" s="38"/>
      <c r="N914" s="38"/>
    </row>
    <row r="915" spans="1:14" x14ac:dyDescent="0.2">
      <c r="A915" s="41"/>
      <c r="B915" s="41"/>
      <c r="C915" s="41">
        <v>1</v>
      </c>
      <c r="D915" s="41"/>
      <c r="E915" s="42">
        <v>0</v>
      </c>
      <c r="F915" s="41">
        <v>3</v>
      </c>
      <c r="G915" s="41">
        <v>0</v>
      </c>
      <c r="H915" s="41" t="s">
        <v>811</v>
      </c>
      <c r="I915" s="41" t="s">
        <v>811</v>
      </c>
      <c r="J915" s="41">
        <v>1</v>
      </c>
      <c r="K915" s="41"/>
      <c r="L915" s="43"/>
      <c r="M915" s="41"/>
      <c r="N915" s="41"/>
    </row>
    <row r="916" spans="1:14" x14ac:dyDescent="0.2">
      <c r="A916" s="38"/>
      <c r="B916" s="38">
        <v>1</v>
      </c>
      <c r="C916" s="38"/>
      <c r="D916" s="38"/>
      <c r="E916" s="39">
        <v>0</v>
      </c>
      <c r="F916" s="38">
        <v>6</v>
      </c>
      <c r="G916" s="38">
        <v>0</v>
      </c>
      <c r="H916" s="38" t="s">
        <v>812</v>
      </c>
      <c r="I916" s="38" t="s">
        <v>812</v>
      </c>
      <c r="J916" s="38">
        <v>1</v>
      </c>
      <c r="K916" s="38"/>
      <c r="L916" s="40"/>
      <c r="M916" s="38"/>
      <c r="N916" s="38"/>
    </row>
    <row r="917" spans="1:14" x14ac:dyDescent="0.2">
      <c r="A917" s="41"/>
      <c r="B917" s="41"/>
      <c r="C917" s="41">
        <v>1</v>
      </c>
      <c r="D917" s="41"/>
      <c r="E917" s="42">
        <v>1</v>
      </c>
      <c r="F917" s="41">
        <v>1</v>
      </c>
      <c r="G917" s="41">
        <v>0</v>
      </c>
      <c r="H917" s="41" t="s">
        <v>2</v>
      </c>
      <c r="I917" s="41" t="s">
        <v>2</v>
      </c>
      <c r="J917" s="41">
        <v>1</v>
      </c>
      <c r="K917" s="41"/>
      <c r="L917" s="43"/>
      <c r="M917" s="41"/>
      <c r="N917" s="41"/>
    </row>
    <row r="918" spans="1:14" x14ac:dyDescent="0.2">
      <c r="A918" s="38"/>
      <c r="B918" s="38">
        <v>1</v>
      </c>
      <c r="C918" s="38"/>
      <c r="D918" s="38"/>
      <c r="E918" s="39">
        <v>0</v>
      </c>
      <c r="F918" s="38">
        <v>4</v>
      </c>
      <c r="G918" s="38">
        <v>0</v>
      </c>
      <c r="H918" s="38" t="s">
        <v>814</v>
      </c>
      <c r="I918" s="38" t="s">
        <v>814</v>
      </c>
      <c r="J918" s="38">
        <v>1</v>
      </c>
      <c r="K918" s="38"/>
      <c r="L918" s="40"/>
      <c r="M918" s="38"/>
      <c r="N918" s="38"/>
    </row>
    <row r="919" spans="1:14" x14ac:dyDescent="0.2">
      <c r="A919" s="41"/>
      <c r="B919" s="41"/>
      <c r="C919" s="41">
        <v>1</v>
      </c>
      <c r="D919" s="41"/>
      <c r="E919" s="42">
        <v>0</v>
      </c>
      <c r="F919" s="41">
        <v>4</v>
      </c>
      <c r="G919" s="41">
        <v>0</v>
      </c>
      <c r="H919" s="41" t="s">
        <v>816</v>
      </c>
      <c r="I919" s="41" t="s">
        <v>816</v>
      </c>
      <c r="J919" s="41">
        <v>1</v>
      </c>
      <c r="K919" s="41"/>
      <c r="L919" s="43"/>
      <c r="M919" s="41"/>
      <c r="N919" s="41"/>
    </row>
    <row r="920" spans="1:14" x14ac:dyDescent="0.2">
      <c r="A920" s="38"/>
      <c r="B920" s="38">
        <v>1</v>
      </c>
      <c r="C920" s="38"/>
      <c r="D920" s="38"/>
      <c r="E920" s="39">
        <v>1</v>
      </c>
      <c r="F920" s="38">
        <v>8</v>
      </c>
      <c r="G920" s="38">
        <v>0</v>
      </c>
      <c r="H920" s="38" t="s">
        <v>1303</v>
      </c>
      <c r="I920" s="38" t="s">
        <v>1303</v>
      </c>
      <c r="J920" s="38">
        <v>2</v>
      </c>
      <c r="K920" s="38"/>
      <c r="L920" s="40"/>
      <c r="M920" s="38"/>
      <c r="N920" s="38"/>
    </row>
    <row r="921" spans="1:14" x14ac:dyDescent="0.2">
      <c r="A921" s="41"/>
      <c r="B921" s="41"/>
      <c r="C921" s="41">
        <v>1</v>
      </c>
      <c r="D921" s="41"/>
      <c r="E921" s="42">
        <v>0</v>
      </c>
      <c r="F921" s="41">
        <v>2</v>
      </c>
      <c r="G921" s="41">
        <v>0</v>
      </c>
      <c r="H921" s="41" t="s">
        <v>26</v>
      </c>
      <c r="I921" s="41" t="s">
        <v>26</v>
      </c>
      <c r="J921" s="41">
        <v>1</v>
      </c>
      <c r="K921" s="41"/>
      <c r="L921" s="43"/>
      <c r="M921" s="41"/>
      <c r="N921" s="41"/>
    </row>
    <row r="922" spans="1:14" x14ac:dyDescent="0.2">
      <c r="A922" s="38"/>
      <c r="B922" s="38"/>
      <c r="C922" s="38">
        <v>1</v>
      </c>
      <c r="D922" s="38"/>
      <c r="E922" s="39">
        <v>1</v>
      </c>
      <c r="F922" s="38">
        <v>1</v>
      </c>
      <c r="G922" s="38">
        <v>0</v>
      </c>
      <c r="H922" s="38" t="s">
        <v>2</v>
      </c>
      <c r="I922" s="38" t="s">
        <v>2</v>
      </c>
      <c r="J922" s="38">
        <v>1</v>
      </c>
      <c r="K922" s="38"/>
      <c r="L922" s="40"/>
      <c r="M922" s="38"/>
      <c r="N922" s="38"/>
    </row>
    <row r="923" spans="1:14" x14ac:dyDescent="0.2">
      <c r="A923" s="41">
        <v>1</v>
      </c>
      <c r="B923" s="41"/>
      <c r="C923" s="41"/>
      <c r="D923" s="41"/>
      <c r="E923" s="42">
        <v>0</v>
      </c>
      <c r="F923" s="41">
        <v>4</v>
      </c>
      <c r="G923" s="41">
        <v>0</v>
      </c>
      <c r="H923" s="41" t="s">
        <v>818</v>
      </c>
      <c r="I923" s="41" t="s">
        <v>818</v>
      </c>
      <c r="J923" s="41">
        <v>1</v>
      </c>
      <c r="K923" s="41"/>
      <c r="L923" s="43"/>
      <c r="M923" s="41"/>
      <c r="N923" s="41"/>
    </row>
    <row r="924" spans="1:14" x14ac:dyDescent="0.2">
      <c r="A924" s="38"/>
      <c r="B924" s="38">
        <v>1</v>
      </c>
      <c r="C924" s="38"/>
      <c r="D924" s="38"/>
      <c r="E924" s="39">
        <v>0</v>
      </c>
      <c r="F924" s="38">
        <v>6</v>
      </c>
      <c r="G924" s="38">
        <v>0</v>
      </c>
      <c r="H924" s="38" t="s">
        <v>820</v>
      </c>
      <c r="I924" s="38" t="s">
        <v>820</v>
      </c>
      <c r="J924" s="38">
        <v>1</v>
      </c>
      <c r="K924" s="38"/>
      <c r="L924" s="40"/>
      <c r="M924" s="38"/>
      <c r="N924" s="38"/>
    </row>
    <row r="925" spans="1:14" x14ac:dyDescent="0.2">
      <c r="A925" s="41">
        <v>1</v>
      </c>
      <c r="B925" s="41"/>
      <c r="C925" s="41"/>
      <c r="D925" s="41"/>
      <c r="E925" s="42">
        <v>0</v>
      </c>
      <c r="F925" s="41">
        <v>3</v>
      </c>
      <c r="G925" s="41">
        <v>0</v>
      </c>
      <c r="H925" s="41" t="s">
        <v>821</v>
      </c>
      <c r="I925" s="41" t="s">
        <v>821</v>
      </c>
      <c r="J925" s="41">
        <v>1</v>
      </c>
      <c r="K925" s="41"/>
      <c r="L925" s="43"/>
      <c r="M925" s="41"/>
      <c r="N925" s="41"/>
    </row>
    <row r="926" spans="1:14" x14ac:dyDescent="0.2">
      <c r="A926" s="38">
        <v>1</v>
      </c>
      <c r="B926" s="38"/>
      <c r="C926" s="38"/>
      <c r="D926" s="38"/>
      <c r="E926" s="39">
        <v>0</v>
      </c>
      <c r="F926" s="38">
        <v>3</v>
      </c>
      <c r="G926" s="38">
        <v>0</v>
      </c>
      <c r="H926" s="38" t="s">
        <v>822</v>
      </c>
      <c r="I926" s="38" t="s">
        <v>822</v>
      </c>
      <c r="J926" s="38">
        <v>1</v>
      </c>
      <c r="K926" s="38"/>
      <c r="L926" s="40"/>
      <c r="M926" s="38"/>
      <c r="N926" s="38"/>
    </row>
    <row r="927" spans="1:14" x14ac:dyDescent="0.2">
      <c r="A927" s="41">
        <v>1</v>
      </c>
      <c r="B927" s="41"/>
      <c r="C927" s="41"/>
      <c r="D927" s="41"/>
      <c r="E927" s="42">
        <v>0</v>
      </c>
      <c r="F927" s="41">
        <v>3</v>
      </c>
      <c r="G927" s="41">
        <v>0</v>
      </c>
      <c r="H927" s="41" t="s">
        <v>756</v>
      </c>
      <c r="I927" s="41" t="s">
        <v>756</v>
      </c>
      <c r="J927" s="41">
        <v>1</v>
      </c>
      <c r="K927" s="41"/>
      <c r="L927" s="43"/>
      <c r="M927" s="41"/>
      <c r="N927" s="41"/>
    </row>
    <row r="928" spans="1:14" x14ac:dyDescent="0.2">
      <c r="A928" s="38">
        <v>1</v>
      </c>
      <c r="B928" s="38"/>
      <c r="C928" s="38"/>
      <c r="D928" s="38"/>
      <c r="E928" s="39">
        <v>0</v>
      </c>
      <c r="F928" s="38">
        <v>4</v>
      </c>
      <c r="G928" s="38">
        <v>0</v>
      </c>
      <c r="H928" s="38" t="s">
        <v>823</v>
      </c>
      <c r="I928" s="38" t="s">
        <v>823</v>
      </c>
      <c r="J928" s="38">
        <v>1</v>
      </c>
      <c r="K928" s="38"/>
      <c r="L928" s="40"/>
      <c r="M928" s="38"/>
      <c r="N928" s="38"/>
    </row>
    <row r="929" spans="1:14" x14ac:dyDescent="0.2">
      <c r="A929" s="41">
        <v>1</v>
      </c>
      <c r="B929" s="41"/>
      <c r="C929" s="41"/>
      <c r="D929" s="41"/>
      <c r="E929" s="42">
        <v>0</v>
      </c>
      <c r="F929" s="41">
        <v>2</v>
      </c>
      <c r="G929" s="41">
        <v>0</v>
      </c>
      <c r="H929" s="41" t="s">
        <v>603</v>
      </c>
      <c r="I929" s="41" t="s">
        <v>603</v>
      </c>
      <c r="J929" s="41">
        <v>1</v>
      </c>
      <c r="K929" s="41"/>
      <c r="L929" s="43"/>
      <c r="M929" s="41"/>
      <c r="N929" s="41"/>
    </row>
    <row r="930" spans="1:14" x14ac:dyDescent="0.2">
      <c r="A930" s="38">
        <v>1</v>
      </c>
      <c r="B930" s="38"/>
      <c r="C930" s="38"/>
      <c r="D930" s="38"/>
      <c r="E930" s="39">
        <v>0</v>
      </c>
      <c r="F930" s="38">
        <v>5</v>
      </c>
      <c r="G930" s="38">
        <v>0</v>
      </c>
      <c r="H930" s="38" t="s">
        <v>824</v>
      </c>
      <c r="I930" s="38" t="s">
        <v>824</v>
      </c>
      <c r="J930" s="38">
        <v>1</v>
      </c>
      <c r="K930" s="38"/>
      <c r="L930" s="40"/>
      <c r="M930" s="38"/>
      <c r="N930" s="38"/>
    </row>
    <row r="931" spans="1:14" x14ac:dyDescent="0.2">
      <c r="A931" s="45">
        <v>1</v>
      </c>
      <c r="B931" s="41"/>
      <c r="C931" s="41"/>
      <c r="D931" s="41"/>
      <c r="E931" s="42">
        <v>0</v>
      </c>
      <c r="F931" s="41">
        <v>3</v>
      </c>
      <c r="G931" s="41">
        <v>0</v>
      </c>
      <c r="H931" s="41" t="s">
        <v>827</v>
      </c>
      <c r="I931" s="41" t="s">
        <v>827</v>
      </c>
      <c r="J931" s="41">
        <v>1</v>
      </c>
      <c r="K931" s="41"/>
      <c r="L931" s="43"/>
      <c r="M931" s="41"/>
      <c r="N931" s="41"/>
    </row>
    <row r="932" spans="1:14" x14ac:dyDescent="0.2">
      <c r="A932" s="44">
        <v>1</v>
      </c>
      <c r="B932" s="38"/>
      <c r="C932" s="38"/>
      <c r="D932" s="38"/>
      <c r="E932" s="39">
        <v>0</v>
      </c>
      <c r="F932" s="38">
        <v>4</v>
      </c>
      <c r="G932" s="38">
        <v>0</v>
      </c>
      <c r="H932" s="38" t="s">
        <v>828</v>
      </c>
      <c r="I932" s="38" t="s">
        <v>828</v>
      </c>
      <c r="J932" s="38">
        <v>1</v>
      </c>
      <c r="K932" s="38"/>
      <c r="L932" s="40"/>
      <c r="M932" s="38"/>
      <c r="N932" s="38"/>
    </row>
    <row r="933" spans="1:14" x14ac:dyDescent="0.2">
      <c r="A933" s="41"/>
      <c r="B933" s="41"/>
      <c r="C933" s="41">
        <v>1</v>
      </c>
      <c r="D933" s="41"/>
      <c r="E933" s="42">
        <v>0</v>
      </c>
      <c r="F933" s="41">
        <v>4</v>
      </c>
      <c r="G933" s="41">
        <v>0</v>
      </c>
      <c r="H933" s="41" t="s">
        <v>829</v>
      </c>
      <c r="I933" s="41" t="s">
        <v>829</v>
      </c>
      <c r="J933" s="41">
        <v>1</v>
      </c>
      <c r="K933" s="41"/>
      <c r="L933" s="43"/>
      <c r="M933" s="41"/>
      <c r="N933" s="41"/>
    </row>
    <row r="934" spans="1:14" x14ac:dyDescent="0.2">
      <c r="A934" s="38"/>
      <c r="B934" s="38"/>
      <c r="C934" s="38">
        <v>1</v>
      </c>
      <c r="D934" s="38"/>
      <c r="E934" s="39">
        <v>0</v>
      </c>
      <c r="F934" s="38">
        <v>3</v>
      </c>
      <c r="G934" s="38">
        <v>0</v>
      </c>
      <c r="H934" s="38" t="s">
        <v>541</v>
      </c>
      <c r="I934" s="38" t="s">
        <v>541</v>
      </c>
      <c r="J934" s="38">
        <v>1</v>
      </c>
      <c r="K934" s="38"/>
      <c r="L934" s="40"/>
      <c r="M934" s="38"/>
      <c r="N934" s="38"/>
    </row>
    <row r="935" spans="1:14" x14ac:dyDescent="0.2">
      <c r="A935" s="41">
        <v>1</v>
      </c>
      <c r="B935" s="41"/>
      <c r="C935" s="41"/>
      <c r="D935" s="41"/>
      <c r="E935" s="42">
        <v>0</v>
      </c>
      <c r="F935" s="41">
        <v>5</v>
      </c>
      <c r="G935" s="41">
        <v>0</v>
      </c>
      <c r="H935" s="41" t="s">
        <v>830</v>
      </c>
      <c r="I935" s="41" t="s">
        <v>830</v>
      </c>
      <c r="J935" s="41">
        <v>1</v>
      </c>
      <c r="K935" s="41"/>
      <c r="L935" s="43"/>
      <c r="M935" s="41"/>
      <c r="N935" s="41"/>
    </row>
    <row r="936" spans="1:14" ht="25.5" x14ac:dyDescent="0.2">
      <c r="A936" s="38">
        <v>1</v>
      </c>
      <c r="B936" s="38"/>
      <c r="C936" s="38"/>
      <c r="D936" s="38"/>
      <c r="E936" s="39">
        <v>0</v>
      </c>
      <c r="F936" s="38">
        <v>4</v>
      </c>
      <c r="G936" s="38">
        <v>1</v>
      </c>
      <c r="H936" s="38" t="s">
        <v>832</v>
      </c>
      <c r="I936" s="38" t="s">
        <v>831</v>
      </c>
      <c r="J936" s="38">
        <v>1</v>
      </c>
      <c r="K936" s="38">
        <v>2</v>
      </c>
      <c r="L936" s="40" t="s">
        <v>1485</v>
      </c>
      <c r="M936" s="38" t="s">
        <v>1481</v>
      </c>
      <c r="N936" s="38" t="s">
        <v>1679</v>
      </c>
    </row>
    <row r="937" spans="1:14" x14ac:dyDescent="0.2">
      <c r="A937" s="41">
        <v>1</v>
      </c>
      <c r="B937" s="41"/>
      <c r="C937" s="41"/>
      <c r="D937" s="41"/>
      <c r="E937" s="42">
        <v>0</v>
      </c>
      <c r="F937" s="41">
        <v>5</v>
      </c>
      <c r="G937" s="41">
        <v>0</v>
      </c>
      <c r="H937" s="41" t="s">
        <v>833</v>
      </c>
      <c r="I937" s="41" t="s">
        <v>833</v>
      </c>
      <c r="J937" s="41">
        <v>1</v>
      </c>
      <c r="K937" s="41"/>
      <c r="L937" s="43"/>
      <c r="M937" s="41"/>
      <c r="N937" s="41"/>
    </row>
    <row r="938" spans="1:14" x14ac:dyDescent="0.2">
      <c r="A938" s="38"/>
      <c r="B938" s="38"/>
      <c r="C938" s="38">
        <v>1</v>
      </c>
      <c r="D938" s="38"/>
      <c r="E938" s="39">
        <v>0</v>
      </c>
      <c r="F938" s="38">
        <v>2</v>
      </c>
      <c r="G938" s="38">
        <v>0</v>
      </c>
      <c r="H938" s="38" t="s">
        <v>109</v>
      </c>
      <c r="I938" s="38" t="s">
        <v>109</v>
      </c>
      <c r="J938" s="38">
        <v>1</v>
      </c>
      <c r="K938" s="38"/>
      <c r="L938" s="40"/>
      <c r="M938" s="38"/>
      <c r="N938" s="38"/>
    </row>
    <row r="939" spans="1:14" x14ac:dyDescent="0.2">
      <c r="A939" s="41">
        <v>1</v>
      </c>
      <c r="B939" s="41"/>
      <c r="C939" s="41"/>
      <c r="D939" s="41"/>
      <c r="E939" s="42">
        <v>0</v>
      </c>
      <c r="F939" s="41">
        <v>6</v>
      </c>
      <c r="G939" s="41">
        <v>0</v>
      </c>
      <c r="H939" s="41" t="s">
        <v>834</v>
      </c>
      <c r="I939" s="41" t="s">
        <v>834</v>
      </c>
      <c r="J939" s="41">
        <v>1</v>
      </c>
      <c r="K939" s="41"/>
      <c r="L939" s="43"/>
      <c r="M939" s="41"/>
      <c r="N939" s="41"/>
    </row>
    <row r="940" spans="1:14" x14ac:dyDescent="0.2">
      <c r="A940" s="44">
        <v>1</v>
      </c>
      <c r="B940" s="38"/>
      <c r="C940" s="38"/>
      <c r="D940" s="38"/>
      <c r="E940" s="39">
        <v>1</v>
      </c>
      <c r="F940" s="38">
        <v>2</v>
      </c>
      <c r="G940" s="38">
        <v>0</v>
      </c>
      <c r="H940" s="38" t="s">
        <v>16</v>
      </c>
      <c r="I940" s="38" t="s">
        <v>16</v>
      </c>
      <c r="J940" s="38">
        <v>1</v>
      </c>
      <c r="K940" s="38"/>
      <c r="L940" s="40"/>
      <c r="M940" s="38"/>
      <c r="N940" s="38"/>
    </row>
    <row r="941" spans="1:14" x14ac:dyDescent="0.2">
      <c r="A941" s="45"/>
      <c r="B941" s="41">
        <v>1</v>
      </c>
      <c r="C941" s="41"/>
      <c r="D941" s="41"/>
      <c r="E941" s="42">
        <v>0</v>
      </c>
      <c r="F941" s="41">
        <v>4</v>
      </c>
      <c r="G941" s="41">
        <v>0</v>
      </c>
      <c r="H941" s="41" t="s">
        <v>835</v>
      </c>
      <c r="I941" s="41" t="s">
        <v>835</v>
      </c>
      <c r="J941" s="41">
        <v>1</v>
      </c>
      <c r="K941" s="41"/>
      <c r="L941" s="43"/>
      <c r="M941" s="41"/>
      <c r="N941" s="41"/>
    </row>
    <row r="942" spans="1:14" x14ac:dyDescent="0.2">
      <c r="A942" s="38"/>
      <c r="B942" s="38"/>
      <c r="C942" s="38">
        <v>1</v>
      </c>
      <c r="D942" s="38"/>
      <c r="E942" s="39">
        <v>0</v>
      </c>
      <c r="F942" s="38">
        <v>2</v>
      </c>
      <c r="G942" s="38">
        <v>0</v>
      </c>
      <c r="H942" s="38" t="s">
        <v>26</v>
      </c>
      <c r="I942" s="38" t="s">
        <v>26</v>
      </c>
      <c r="J942" s="38">
        <v>1</v>
      </c>
      <c r="K942" s="38"/>
      <c r="L942" s="40"/>
      <c r="M942" s="38"/>
      <c r="N942" s="38"/>
    </row>
    <row r="943" spans="1:14" x14ac:dyDescent="0.2">
      <c r="A943" s="41">
        <v>1</v>
      </c>
      <c r="B943" s="41"/>
      <c r="C943" s="41"/>
      <c r="D943" s="41"/>
      <c r="E943" s="42">
        <v>1</v>
      </c>
      <c r="F943" s="41">
        <v>4</v>
      </c>
      <c r="G943" s="41">
        <v>0</v>
      </c>
      <c r="H943" s="41" t="s">
        <v>836</v>
      </c>
      <c r="I943" s="41" t="s">
        <v>836</v>
      </c>
      <c r="J943" s="41">
        <v>1</v>
      </c>
      <c r="K943" s="41"/>
      <c r="L943" s="43"/>
      <c r="M943" s="41"/>
      <c r="N943" s="41"/>
    </row>
    <row r="944" spans="1:14" x14ac:dyDescent="0.2">
      <c r="A944" s="38"/>
      <c r="B944" s="38">
        <v>1</v>
      </c>
      <c r="C944" s="38"/>
      <c r="D944" s="38"/>
      <c r="E944" s="39">
        <v>0</v>
      </c>
      <c r="F944" s="38">
        <v>5</v>
      </c>
      <c r="G944" s="38">
        <v>0</v>
      </c>
      <c r="H944" s="38" t="s">
        <v>837</v>
      </c>
      <c r="I944" s="38" t="s">
        <v>837</v>
      </c>
      <c r="J944" s="38">
        <v>1</v>
      </c>
      <c r="K944" s="38"/>
      <c r="L944" s="40"/>
      <c r="M944" s="38"/>
      <c r="N944" s="38"/>
    </row>
    <row r="945" spans="1:14" x14ac:dyDescent="0.2">
      <c r="A945" s="41">
        <v>1</v>
      </c>
      <c r="B945" s="41"/>
      <c r="C945" s="41"/>
      <c r="D945" s="41"/>
      <c r="E945" s="42">
        <v>0</v>
      </c>
      <c r="F945" s="41">
        <v>5</v>
      </c>
      <c r="G945" s="41">
        <v>0</v>
      </c>
      <c r="H945" s="41" t="s">
        <v>838</v>
      </c>
      <c r="I945" s="41" t="s">
        <v>838</v>
      </c>
      <c r="J945" s="41">
        <v>1</v>
      </c>
      <c r="K945" s="41"/>
      <c r="L945" s="43"/>
      <c r="M945" s="41"/>
      <c r="N945" s="41"/>
    </row>
    <row r="946" spans="1:14" x14ac:dyDescent="0.2">
      <c r="A946" s="38"/>
      <c r="B946" s="38"/>
      <c r="C946" s="38">
        <v>1</v>
      </c>
      <c r="D946" s="38"/>
      <c r="E946" s="39">
        <v>0</v>
      </c>
      <c r="F946" s="38">
        <v>3</v>
      </c>
      <c r="G946" s="38">
        <v>0</v>
      </c>
      <c r="H946" s="38" t="s">
        <v>839</v>
      </c>
      <c r="I946" s="38" t="s">
        <v>839</v>
      </c>
      <c r="J946" s="38">
        <v>1</v>
      </c>
      <c r="K946" s="38"/>
      <c r="L946" s="40"/>
      <c r="M946" s="38"/>
      <c r="N946" s="38"/>
    </row>
    <row r="947" spans="1:14" x14ac:dyDescent="0.2">
      <c r="A947" s="41">
        <v>1</v>
      </c>
      <c r="B947" s="41"/>
      <c r="C947" s="41"/>
      <c r="D947" s="41"/>
      <c r="E947" s="42">
        <v>0</v>
      </c>
      <c r="F947" s="41">
        <v>8</v>
      </c>
      <c r="G947" s="41">
        <v>0</v>
      </c>
      <c r="H947" s="41" t="s">
        <v>840</v>
      </c>
      <c r="I947" s="41" t="s">
        <v>840</v>
      </c>
      <c r="J947" s="41">
        <v>1</v>
      </c>
      <c r="K947" s="41"/>
      <c r="L947" s="43"/>
      <c r="M947" s="41"/>
      <c r="N947" s="41"/>
    </row>
    <row r="948" spans="1:14" x14ac:dyDescent="0.2">
      <c r="A948" s="38"/>
      <c r="B948" s="38"/>
      <c r="C948" s="38">
        <v>1</v>
      </c>
      <c r="D948" s="38"/>
      <c r="E948" s="39">
        <v>0</v>
      </c>
      <c r="F948" s="38">
        <v>3</v>
      </c>
      <c r="G948" s="38">
        <v>0</v>
      </c>
      <c r="H948" s="38" t="s">
        <v>730</v>
      </c>
      <c r="I948" s="38" t="s">
        <v>730</v>
      </c>
      <c r="J948" s="38">
        <v>1</v>
      </c>
      <c r="K948" s="38"/>
      <c r="L948" s="40"/>
      <c r="M948" s="38"/>
      <c r="N948" s="38"/>
    </row>
    <row r="949" spans="1:14" x14ac:dyDescent="0.2">
      <c r="A949" s="41">
        <v>1</v>
      </c>
      <c r="B949" s="41"/>
      <c r="C949" s="41"/>
      <c r="D949" s="41"/>
      <c r="E949" s="42">
        <v>0</v>
      </c>
      <c r="F949" s="41">
        <v>6</v>
      </c>
      <c r="G949" s="41">
        <v>0</v>
      </c>
      <c r="H949" s="41" t="s">
        <v>842</v>
      </c>
      <c r="I949" s="41" t="s">
        <v>842</v>
      </c>
      <c r="J949" s="41">
        <v>1</v>
      </c>
      <c r="K949" s="41"/>
      <c r="L949" s="43"/>
      <c r="M949" s="41"/>
      <c r="N949" s="41"/>
    </row>
    <row r="950" spans="1:14" x14ac:dyDescent="0.2">
      <c r="A950" s="38">
        <v>1</v>
      </c>
      <c r="B950" s="38"/>
      <c r="C950" s="38"/>
      <c r="D950" s="38"/>
      <c r="E950" s="39">
        <v>0</v>
      </c>
      <c r="F950" s="38">
        <v>4</v>
      </c>
      <c r="G950" s="38">
        <v>0</v>
      </c>
      <c r="H950" s="38" t="s">
        <v>843</v>
      </c>
      <c r="I950" s="38" t="s">
        <v>843</v>
      </c>
      <c r="J950" s="38">
        <v>1</v>
      </c>
      <c r="K950" s="38"/>
      <c r="L950" s="40"/>
      <c r="M950" s="38"/>
      <c r="N950" s="38"/>
    </row>
    <row r="951" spans="1:14" x14ac:dyDescent="0.2">
      <c r="A951" s="41">
        <v>1</v>
      </c>
      <c r="B951" s="41"/>
      <c r="C951" s="41"/>
      <c r="D951" s="41"/>
      <c r="E951" s="42">
        <v>0</v>
      </c>
      <c r="F951" s="41">
        <v>6</v>
      </c>
      <c r="G951" s="41">
        <v>0</v>
      </c>
      <c r="H951" s="41" t="s">
        <v>844</v>
      </c>
      <c r="I951" s="41" t="s">
        <v>844</v>
      </c>
      <c r="J951" s="41">
        <v>1</v>
      </c>
      <c r="K951" s="41"/>
      <c r="L951" s="43"/>
      <c r="M951" s="41"/>
      <c r="N951" s="41"/>
    </row>
    <row r="952" spans="1:14" x14ac:dyDescent="0.2">
      <c r="A952" s="44">
        <v>1</v>
      </c>
      <c r="B952" s="38"/>
      <c r="C952" s="38"/>
      <c r="D952" s="38"/>
      <c r="E952" s="39">
        <v>0</v>
      </c>
      <c r="F952" s="38">
        <v>4</v>
      </c>
      <c r="G952" s="38">
        <v>0</v>
      </c>
      <c r="H952" s="38" t="s">
        <v>847</v>
      </c>
      <c r="I952" s="38" t="s">
        <v>847</v>
      </c>
      <c r="J952" s="38">
        <v>1</v>
      </c>
      <c r="K952" s="38"/>
      <c r="L952" s="40"/>
      <c r="M952" s="38"/>
      <c r="N952" s="38"/>
    </row>
    <row r="953" spans="1:14" x14ac:dyDescent="0.2">
      <c r="A953" s="45"/>
      <c r="B953" s="41">
        <v>1</v>
      </c>
      <c r="C953" s="41"/>
      <c r="D953" s="41"/>
      <c r="E953" s="42">
        <v>0</v>
      </c>
      <c r="F953" s="41">
        <v>5</v>
      </c>
      <c r="G953" s="41">
        <v>0</v>
      </c>
      <c r="H953" s="41" t="s">
        <v>848</v>
      </c>
      <c r="I953" s="41" t="s">
        <v>848</v>
      </c>
      <c r="J953" s="41">
        <v>1</v>
      </c>
      <c r="K953" s="41"/>
      <c r="L953" s="43"/>
      <c r="M953" s="41"/>
      <c r="N953" s="41"/>
    </row>
    <row r="954" spans="1:14" x14ac:dyDescent="0.2">
      <c r="A954" s="38">
        <v>1</v>
      </c>
      <c r="B954" s="38"/>
      <c r="C954" s="38"/>
      <c r="D954" s="38"/>
      <c r="E954" s="39">
        <v>0</v>
      </c>
      <c r="F954" s="38">
        <v>4</v>
      </c>
      <c r="G954" s="38">
        <v>0</v>
      </c>
      <c r="H954" s="38" t="s">
        <v>849</v>
      </c>
      <c r="I954" s="38" t="s">
        <v>849</v>
      </c>
      <c r="J954" s="38">
        <v>1</v>
      </c>
      <c r="K954" s="38"/>
      <c r="L954" s="40"/>
      <c r="M954" s="38"/>
      <c r="N954" s="38"/>
    </row>
    <row r="955" spans="1:14" x14ac:dyDescent="0.2">
      <c r="A955" s="41">
        <v>1</v>
      </c>
      <c r="B955" s="41"/>
      <c r="C955" s="41"/>
      <c r="D955" s="41"/>
      <c r="E955" s="42">
        <v>0</v>
      </c>
      <c r="F955" s="41">
        <v>5</v>
      </c>
      <c r="G955" s="41">
        <v>0</v>
      </c>
      <c r="H955" s="41" t="s">
        <v>850</v>
      </c>
      <c r="I955" s="41" t="s">
        <v>850</v>
      </c>
      <c r="J955" s="41">
        <v>1</v>
      </c>
      <c r="K955" s="41"/>
      <c r="L955" s="43"/>
      <c r="M955" s="41"/>
      <c r="N955" s="41"/>
    </row>
    <row r="956" spans="1:14" x14ac:dyDescent="0.2">
      <c r="A956" s="38"/>
      <c r="B956" s="38">
        <v>1</v>
      </c>
      <c r="C956" s="38"/>
      <c r="D956" s="38"/>
      <c r="E956" s="39">
        <v>0</v>
      </c>
      <c r="F956" s="38">
        <v>4</v>
      </c>
      <c r="G956" s="38">
        <v>0</v>
      </c>
      <c r="H956" s="38" t="s">
        <v>851</v>
      </c>
      <c r="I956" s="38" t="s">
        <v>851</v>
      </c>
      <c r="J956" s="38">
        <v>1</v>
      </c>
      <c r="K956" s="38"/>
      <c r="L956" s="40"/>
      <c r="M956" s="38"/>
      <c r="N956" s="38"/>
    </row>
    <row r="957" spans="1:14" x14ac:dyDescent="0.2">
      <c r="A957" s="41"/>
      <c r="B957" s="41"/>
      <c r="C957" s="41"/>
      <c r="D957" s="41">
        <v>1</v>
      </c>
      <c r="E957" s="42">
        <v>0</v>
      </c>
      <c r="F957" s="41">
        <v>5</v>
      </c>
      <c r="G957" s="41">
        <v>1</v>
      </c>
      <c r="H957" s="41" t="s">
        <v>852</v>
      </c>
      <c r="I957" s="41" t="s">
        <v>825</v>
      </c>
      <c r="J957" s="41">
        <v>1</v>
      </c>
      <c r="K957" s="41">
        <v>2</v>
      </c>
      <c r="L957" s="43" t="s">
        <v>1562</v>
      </c>
      <c r="M957" s="41" t="s">
        <v>1558</v>
      </c>
      <c r="N957" s="41" t="s">
        <v>1682</v>
      </c>
    </row>
    <row r="958" spans="1:14" x14ac:dyDescent="0.2">
      <c r="A958" s="38">
        <v>1</v>
      </c>
      <c r="B958" s="38"/>
      <c r="C958" s="38"/>
      <c r="D958" s="38"/>
      <c r="E958" s="39">
        <v>0</v>
      </c>
      <c r="F958" s="38">
        <v>3</v>
      </c>
      <c r="G958" s="38">
        <v>0</v>
      </c>
      <c r="H958" s="38" t="s">
        <v>853</v>
      </c>
      <c r="I958" s="38" t="s">
        <v>853</v>
      </c>
      <c r="J958" s="38">
        <v>1</v>
      </c>
      <c r="K958" s="38"/>
      <c r="L958" s="40"/>
      <c r="M958" s="38"/>
      <c r="N958" s="38"/>
    </row>
    <row r="959" spans="1:14" x14ac:dyDescent="0.2">
      <c r="A959" s="41"/>
      <c r="B959" s="41"/>
      <c r="C959" s="41">
        <v>1</v>
      </c>
      <c r="D959" s="41"/>
      <c r="E959" s="42">
        <v>0</v>
      </c>
      <c r="F959" s="41">
        <v>2</v>
      </c>
      <c r="G959" s="41">
        <v>0</v>
      </c>
      <c r="H959" s="41" t="s">
        <v>109</v>
      </c>
      <c r="I959" s="41" t="s">
        <v>109</v>
      </c>
      <c r="J959" s="41">
        <v>1</v>
      </c>
      <c r="K959" s="41"/>
      <c r="L959" s="43"/>
      <c r="M959" s="41"/>
      <c r="N959" s="41"/>
    </row>
    <row r="960" spans="1:14" x14ac:dyDescent="0.2">
      <c r="A960" s="38">
        <v>1</v>
      </c>
      <c r="B960" s="38"/>
      <c r="C960" s="38"/>
      <c r="D960" s="38"/>
      <c r="E960" s="39">
        <v>0</v>
      </c>
      <c r="F960" s="38">
        <v>5</v>
      </c>
      <c r="G960" s="38">
        <v>0</v>
      </c>
      <c r="H960" s="38" t="s">
        <v>854</v>
      </c>
      <c r="I960" s="38" t="s">
        <v>854</v>
      </c>
      <c r="J960" s="38">
        <v>1</v>
      </c>
      <c r="K960" s="38"/>
      <c r="L960" s="40"/>
      <c r="M960" s="38"/>
      <c r="N960" s="38"/>
    </row>
    <row r="961" spans="1:14" x14ac:dyDescent="0.2">
      <c r="A961" s="45">
        <v>1</v>
      </c>
      <c r="B961" s="41"/>
      <c r="C961" s="41"/>
      <c r="D961" s="41"/>
      <c r="E961" s="42">
        <v>0</v>
      </c>
      <c r="F961" s="41">
        <v>3</v>
      </c>
      <c r="G961" s="41">
        <v>0</v>
      </c>
      <c r="H961" s="41" t="s">
        <v>171</v>
      </c>
      <c r="I961" s="41" t="s">
        <v>171</v>
      </c>
      <c r="J961" s="41">
        <v>1</v>
      </c>
      <c r="K961" s="41"/>
      <c r="L961" s="43"/>
      <c r="M961" s="41"/>
      <c r="N961" s="41"/>
    </row>
    <row r="962" spans="1:14" x14ac:dyDescent="0.2">
      <c r="A962" s="44">
        <v>1</v>
      </c>
      <c r="B962" s="38"/>
      <c r="C962" s="38"/>
      <c r="D962" s="38"/>
      <c r="E962" s="39">
        <v>0</v>
      </c>
      <c r="F962" s="38">
        <v>2</v>
      </c>
      <c r="G962" s="38">
        <v>0</v>
      </c>
      <c r="H962" s="38" t="s">
        <v>179</v>
      </c>
      <c r="I962" s="38" t="s">
        <v>179</v>
      </c>
      <c r="J962" s="38">
        <v>1</v>
      </c>
      <c r="K962" s="38"/>
      <c r="L962" s="40"/>
      <c r="M962" s="38"/>
      <c r="N962" s="38"/>
    </row>
    <row r="963" spans="1:14" x14ac:dyDescent="0.2">
      <c r="A963" s="41"/>
      <c r="B963" s="41"/>
      <c r="C963" s="41">
        <v>1</v>
      </c>
      <c r="D963" s="41"/>
      <c r="E963" s="42">
        <v>1</v>
      </c>
      <c r="F963" s="41">
        <v>2</v>
      </c>
      <c r="G963" s="41">
        <v>0</v>
      </c>
      <c r="H963" s="41" t="s">
        <v>808</v>
      </c>
      <c r="I963" s="41" t="s">
        <v>808</v>
      </c>
      <c r="J963" s="41">
        <v>1</v>
      </c>
      <c r="K963" s="41"/>
      <c r="L963" s="43"/>
      <c r="M963" s="41"/>
      <c r="N963" s="41"/>
    </row>
    <row r="964" spans="1:14" x14ac:dyDescent="0.2">
      <c r="A964" s="38">
        <v>1</v>
      </c>
      <c r="B964" s="38"/>
      <c r="C964" s="38"/>
      <c r="D964" s="38"/>
      <c r="E964" s="39">
        <v>0</v>
      </c>
      <c r="F964" s="38">
        <v>4</v>
      </c>
      <c r="G964" s="38">
        <v>0</v>
      </c>
      <c r="H964" s="38" t="s">
        <v>856</v>
      </c>
      <c r="I964" s="38" t="s">
        <v>856</v>
      </c>
      <c r="J964" s="38">
        <v>1</v>
      </c>
      <c r="K964" s="38"/>
      <c r="L964" s="40"/>
      <c r="M964" s="38"/>
      <c r="N964" s="38"/>
    </row>
    <row r="965" spans="1:14" x14ac:dyDescent="0.2">
      <c r="A965" s="41"/>
      <c r="B965" s="41"/>
      <c r="C965" s="41">
        <v>1</v>
      </c>
      <c r="D965" s="41"/>
      <c r="E965" s="42">
        <v>0</v>
      </c>
      <c r="F965" s="41">
        <v>3</v>
      </c>
      <c r="G965" s="41">
        <v>0</v>
      </c>
      <c r="H965" s="41" t="s">
        <v>857</v>
      </c>
      <c r="I965" s="41" t="s">
        <v>857</v>
      </c>
      <c r="J965" s="41">
        <v>1</v>
      </c>
      <c r="K965" s="41"/>
      <c r="L965" s="43"/>
      <c r="M965" s="41"/>
      <c r="N965" s="41"/>
    </row>
    <row r="966" spans="1:14" x14ac:dyDescent="0.2">
      <c r="A966" s="38">
        <v>1</v>
      </c>
      <c r="B966" s="38"/>
      <c r="C966" s="38"/>
      <c r="D966" s="38"/>
      <c r="E966" s="39">
        <v>0</v>
      </c>
      <c r="F966" s="38">
        <v>3</v>
      </c>
      <c r="G966" s="38">
        <v>0</v>
      </c>
      <c r="H966" s="38" t="s">
        <v>50</v>
      </c>
      <c r="I966" s="38" t="s">
        <v>50</v>
      </c>
      <c r="J966" s="38">
        <v>1</v>
      </c>
      <c r="K966" s="38"/>
      <c r="L966" s="40"/>
      <c r="M966" s="38"/>
      <c r="N966" s="38"/>
    </row>
    <row r="967" spans="1:14" x14ac:dyDescent="0.2">
      <c r="A967" s="41"/>
      <c r="B967" s="41"/>
      <c r="C967" s="41"/>
      <c r="D967" s="41">
        <v>1</v>
      </c>
      <c r="E967" s="42">
        <v>0</v>
      </c>
      <c r="F967" s="41">
        <v>5</v>
      </c>
      <c r="G967" s="41">
        <v>0</v>
      </c>
      <c r="H967" s="41" t="s">
        <v>548</v>
      </c>
      <c r="I967" s="41" t="s">
        <v>548</v>
      </c>
      <c r="J967" s="41">
        <v>1</v>
      </c>
      <c r="K967" s="41"/>
      <c r="L967" s="43"/>
      <c r="M967" s="41"/>
      <c r="N967" s="41"/>
    </row>
    <row r="968" spans="1:14" x14ac:dyDescent="0.2">
      <c r="A968" s="38"/>
      <c r="B968" s="38"/>
      <c r="C968" s="38">
        <v>1</v>
      </c>
      <c r="D968" s="38"/>
      <c r="E968" s="39">
        <v>0</v>
      </c>
      <c r="F968" s="38">
        <v>5</v>
      </c>
      <c r="G968" s="38">
        <v>0</v>
      </c>
      <c r="H968" s="38" t="s">
        <v>858</v>
      </c>
      <c r="I968" s="38" t="s">
        <v>858</v>
      </c>
      <c r="J968" s="38">
        <v>1</v>
      </c>
      <c r="K968" s="38"/>
      <c r="L968" s="40"/>
      <c r="M968" s="38"/>
      <c r="N968" s="38"/>
    </row>
    <row r="969" spans="1:14" x14ac:dyDescent="0.2">
      <c r="A969" s="41">
        <v>1</v>
      </c>
      <c r="B969" s="41"/>
      <c r="C969" s="41"/>
      <c r="D969" s="41"/>
      <c r="E969" s="42">
        <v>0</v>
      </c>
      <c r="F969" s="41">
        <v>3</v>
      </c>
      <c r="G969" s="41">
        <v>0</v>
      </c>
      <c r="H969" s="41" t="s">
        <v>859</v>
      </c>
      <c r="I969" s="41" t="s">
        <v>859</v>
      </c>
      <c r="J969" s="41">
        <v>1</v>
      </c>
      <c r="K969" s="41"/>
      <c r="L969" s="43"/>
      <c r="M969" s="41"/>
      <c r="N969" s="41"/>
    </row>
    <row r="970" spans="1:14" x14ac:dyDescent="0.2">
      <c r="A970" s="38">
        <v>1</v>
      </c>
      <c r="B970" s="38"/>
      <c r="C970" s="38"/>
      <c r="D970" s="38"/>
      <c r="E970" s="39">
        <v>0</v>
      </c>
      <c r="F970" s="38">
        <v>6</v>
      </c>
      <c r="G970" s="38">
        <v>0</v>
      </c>
      <c r="H970" s="38" t="s">
        <v>860</v>
      </c>
      <c r="I970" s="38" t="s">
        <v>860</v>
      </c>
      <c r="J970" s="38">
        <v>1</v>
      </c>
      <c r="K970" s="38"/>
      <c r="L970" s="40"/>
      <c r="M970" s="38"/>
      <c r="N970" s="38"/>
    </row>
    <row r="971" spans="1:14" x14ac:dyDescent="0.2">
      <c r="A971" s="41"/>
      <c r="B971" s="41"/>
      <c r="C971" s="41">
        <v>1</v>
      </c>
      <c r="D971" s="41"/>
      <c r="E971" s="42">
        <v>0</v>
      </c>
      <c r="F971" s="41">
        <v>5</v>
      </c>
      <c r="G971" s="41">
        <v>0</v>
      </c>
      <c r="H971" s="41" t="s">
        <v>861</v>
      </c>
      <c r="I971" s="41" t="s">
        <v>861</v>
      </c>
      <c r="J971" s="41">
        <v>1</v>
      </c>
      <c r="K971" s="41"/>
      <c r="L971" s="43"/>
      <c r="M971" s="41"/>
      <c r="N971" s="41"/>
    </row>
    <row r="972" spans="1:14" x14ac:dyDescent="0.2">
      <c r="A972" s="38">
        <v>1</v>
      </c>
      <c r="B972" s="38"/>
      <c r="C972" s="38"/>
      <c r="D972" s="38"/>
      <c r="E972" s="39">
        <v>1</v>
      </c>
      <c r="F972" s="38">
        <v>3</v>
      </c>
      <c r="G972" s="38">
        <v>0</v>
      </c>
      <c r="H972" s="38" t="s">
        <v>862</v>
      </c>
      <c r="I972" s="38" t="s">
        <v>862</v>
      </c>
      <c r="J972" s="38">
        <v>2</v>
      </c>
      <c r="K972" s="38"/>
      <c r="L972" s="40"/>
      <c r="M972" s="38"/>
      <c r="N972" s="38"/>
    </row>
    <row r="973" spans="1:14" x14ac:dyDescent="0.2">
      <c r="A973" s="41">
        <v>1</v>
      </c>
      <c r="B973" s="41"/>
      <c r="C973" s="41"/>
      <c r="D973" s="41"/>
      <c r="E973" s="42">
        <v>0</v>
      </c>
      <c r="F973" s="41">
        <v>5</v>
      </c>
      <c r="G973" s="41">
        <v>0</v>
      </c>
      <c r="H973" s="41" t="s">
        <v>863</v>
      </c>
      <c r="I973" s="41" t="s">
        <v>863</v>
      </c>
      <c r="J973" s="41">
        <v>1</v>
      </c>
      <c r="K973" s="41"/>
      <c r="L973" s="43"/>
      <c r="M973" s="41"/>
      <c r="N973" s="41"/>
    </row>
    <row r="974" spans="1:14" x14ac:dyDescent="0.2">
      <c r="A974" s="38"/>
      <c r="B974" s="38"/>
      <c r="C974" s="38">
        <v>1</v>
      </c>
      <c r="D974" s="38"/>
      <c r="E974" s="39">
        <v>0</v>
      </c>
      <c r="F974" s="38">
        <v>2</v>
      </c>
      <c r="G974" s="38">
        <v>0</v>
      </c>
      <c r="H974" s="38" t="s">
        <v>79</v>
      </c>
      <c r="I974" s="38" t="s">
        <v>79</v>
      </c>
      <c r="J974" s="38">
        <v>1</v>
      </c>
      <c r="K974" s="38"/>
      <c r="L974" s="40"/>
      <c r="M974" s="38"/>
      <c r="N974" s="38"/>
    </row>
    <row r="975" spans="1:14" x14ac:dyDescent="0.2">
      <c r="A975" s="41">
        <v>1</v>
      </c>
      <c r="B975" s="41"/>
      <c r="C975" s="41"/>
      <c r="D975" s="41"/>
      <c r="E975" s="42">
        <v>1</v>
      </c>
      <c r="F975" s="41">
        <v>4</v>
      </c>
      <c r="G975" s="41">
        <v>0</v>
      </c>
      <c r="H975" s="41" t="s">
        <v>293</v>
      </c>
      <c r="I975" s="41" t="s">
        <v>293</v>
      </c>
      <c r="J975" s="41">
        <v>1</v>
      </c>
      <c r="K975" s="41"/>
      <c r="L975" s="43"/>
      <c r="M975" s="41"/>
      <c r="N975" s="41"/>
    </row>
    <row r="976" spans="1:14" x14ac:dyDescent="0.2">
      <c r="A976" s="38">
        <v>1</v>
      </c>
      <c r="B976" s="38"/>
      <c r="C976" s="38"/>
      <c r="D976" s="38"/>
      <c r="E976" s="39">
        <v>0</v>
      </c>
      <c r="F976" s="38">
        <v>3</v>
      </c>
      <c r="G976" s="38">
        <v>0</v>
      </c>
      <c r="H976" s="38" t="s">
        <v>864</v>
      </c>
      <c r="I976" s="38" t="s">
        <v>864</v>
      </c>
      <c r="J976" s="38">
        <v>1</v>
      </c>
      <c r="K976" s="38"/>
      <c r="L976" s="40"/>
      <c r="M976" s="38"/>
      <c r="N976" s="38"/>
    </row>
    <row r="977" spans="1:14" x14ac:dyDescent="0.2">
      <c r="A977" s="41">
        <v>1</v>
      </c>
      <c r="B977" s="41"/>
      <c r="C977" s="41"/>
      <c r="D977" s="41"/>
      <c r="E977" s="42">
        <v>0</v>
      </c>
      <c r="F977" s="41">
        <v>9</v>
      </c>
      <c r="G977" s="41">
        <v>1</v>
      </c>
      <c r="H977" s="41" t="s">
        <v>865</v>
      </c>
      <c r="I977" s="41" t="s">
        <v>1343</v>
      </c>
      <c r="J977" s="41">
        <v>2</v>
      </c>
      <c r="K977" s="41">
        <v>2</v>
      </c>
      <c r="L977" s="43" t="s">
        <v>1562</v>
      </c>
      <c r="M977" s="41" t="s">
        <v>1695</v>
      </c>
      <c r="N977" s="41" t="s">
        <v>1686</v>
      </c>
    </row>
    <row r="978" spans="1:14" x14ac:dyDescent="0.2">
      <c r="A978" s="38"/>
      <c r="B978" s="38"/>
      <c r="C978" s="38">
        <v>1</v>
      </c>
      <c r="D978" s="38"/>
      <c r="E978" s="39">
        <v>0</v>
      </c>
      <c r="F978" s="38">
        <v>5</v>
      </c>
      <c r="G978" s="38">
        <v>0</v>
      </c>
      <c r="H978" s="38" t="s">
        <v>789</v>
      </c>
      <c r="I978" s="38" t="s">
        <v>789</v>
      </c>
      <c r="J978" s="38">
        <v>1</v>
      </c>
      <c r="K978" s="38"/>
      <c r="L978" s="40"/>
      <c r="M978" s="38"/>
      <c r="N978" s="38"/>
    </row>
    <row r="979" spans="1:14" x14ac:dyDescent="0.2">
      <c r="A979" s="41"/>
      <c r="B979" s="41"/>
      <c r="C979" s="41">
        <v>1</v>
      </c>
      <c r="D979" s="41"/>
      <c r="E979" s="42">
        <v>0</v>
      </c>
      <c r="F979" s="41">
        <v>2</v>
      </c>
      <c r="G979" s="41">
        <v>0</v>
      </c>
      <c r="H979" s="41" t="s">
        <v>48</v>
      </c>
      <c r="I979" s="41" t="s">
        <v>48</v>
      </c>
      <c r="J979" s="41">
        <v>1</v>
      </c>
      <c r="K979" s="41"/>
      <c r="L979" s="43"/>
      <c r="M979" s="41"/>
      <c r="N979" s="41"/>
    </row>
    <row r="980" spans="1:14" x14ac:dyDescent="0.2">
      <c r="A980" s="38">
        <v>1</v>
      </c>
      <c r="B980" s="38"/>
      <c r="C980" s="38"/>
      <c r="D980" s="38"/>
      <c r="E980" s="39">
        <v>0</v>
      </c>
      <c r="F980" s="38">
        <v>3</v>
      </c>
      <c r="G980" s="38">
        <v>0</v>
      </c>
      <c r="H980" s="38" t="s">
        <v>50</v>
      </c>
      <c r="I980" s="38" t="s">
        <v>50</v>
      </c>
      <c r="J980" s="38">
        <v>1</v>
      </c>
      <c r="K980" s="38"/>
      <c r="L980" s="40"/>
      <c r="M980" s="38"/>
      <c r="N980" s="38"/>
    </row>
    <row r="981" spans="1:14" x14ac:dyDescent="0.2">
      <c r="A981" s="41">
        <v>1</v>
      </c>
      <c r="B981" s="41"/>
      <c r="C981" s="41"/>
      <c r="D981" s="41"/>
      <c r="E981" s="42">
        <v>0</v>
      </c>
      <c r="F981" s="41">
        <v>5</v>
      </c>
      <c r="G981" s="41">
        <v>0</v>
      </c>
      <c r="H981" s="41" t="s">
        <v>866</v>
      </c>
      <c r="I981" s="41" t="s">
        <v>866</v>
      </c>
      <c r="J981" s="41">
        <v>1</v>
      </c>
      <c r="K981" s="41"/>
      <c r="L981" s="43"/>
      <c r="M981" s="41"/>
      <c r="N981" s="41"/>
    </row>
    <row r="982" spans="1:14" x14ac:dyDescent="0.2">
      <c r="A982" s="38"/>
      <c r="B982" s="38"/>
      <c r="C982" s="38"/>
      <c r="D982" s="38">
        <v>1</v>
      </c>
      <c r="E982" s="39">
        <v>0</v>
      </c>
      <c r="F982" s="38">
        <v>4</v>
      </c>
      <c r="G982" s="38">
        <v>0</v>
      </c>
      <c r="H982" s="38" t="s">
        <v>54</v>
      </c>
      <c r="I982" s="38" t="s">
        <v>54</v>
      </c>
      <c r="J982" s="38">
        <v>1</v>
      </c>
      <c r="K982" s="38"/>
      <c r="L982" s="40"/>
      <c r="M982" s="38"/>
      <c r="N982" s="38"/>
    </row>
    <row r="983" spans="1:14" x14ac:dyDescent="0.2">
      <c r="A983" s="41"/>
      <c r="B983" s="41">
        <v>1</v>
      </c>
      <c r="C983" s="41"/>
      <c r="D983" s="41"/>
      <c r="E983" s="42">
        <v>0</v>
      </c>
      <c r="F983" s="41">
        <v>5</v>
      </c>
      <c r="G983" s="41">
        <v>0</v>
      </c>
      <c r="H983" s="41" t="s">
        <v>868</v>
      </c>
      <c r="I983" s="41" t="s">
        <v>868</v>
      </c>
      <c r="J983" s="41">
        <v>1</v>
      </c>
      <c r="K983" s="41"/>
      <c r="L983" s="43"/>
      <c r="M983" s="41"/>
      <c r="N983" s="41"/>
    </row>
    <row r="984" spans="1:14" x14ac:dyDescent="0.2">
      <c r="A984" s="38"/>
      <c r="B984" s="38"/>
      <c r="C984" s="38">
        <v>1</v>
      </c>
      <c r="D984" s="38"/>
      <c r="E984" s="39">
        <v>1</v>
      </c>
      <c r="F984" s="38">
        <v>1</v>
      </c>
      <c r="G984" s="38">
        <v>0</v>
      </c>
      <c r="H984" s="38" t="s">
        <v>2</v>
      </c>
      <c r="I984" s="38" t="s">
        <v>2</v>
      </c>
      <c r="J984" s="38">
        <v>1</v>
      </c>
      <c r="K984" s="38"/>
      <c r="L984" s="40"/>
      <c r="M984" s="38"/>
      <c r="N984" s="38"/>
    </row>
    <row r="985" spans="1:14" x14ac:dyDescent="0.2">
      <c r="A985" s="41"/>
      <c r="B985" s="41">
        <v>1</v>
      </c>
      <c r="C985" s="41"/>
      <c r="D985" s="41"/>
      <c r="E985" s="42">
        <v>0</v>
      </c>
      <c r="F985" s="41">
        <v>4</v>
      </c>
      <c r="G985" s="41">
        <v>0</v>
      </c>
      <c r="H985" s="41" t="s">
        <v>835</v>
      </c>
      <c r="I985" s="41" t="s">
        <v>835</v>
      </c>
      <c r="J985" s="41">
        <v>1</v>
      </c>
      <c r="K985" s="41"/>
      <c r="L985" s="43"/>
      <c r="M985" s="41"/>
      <c r="N985" s="41"/>
    </row>
    <row r="986" spans="1:14" x14ac:dyDescent="0.2">
      <c r="A986" s="38"/>
      <c r="B986" s="38"/>
      <c r="C986" s="38">
        <v>1</v>
      </c>
      <c r="D986" s="38"/>
      <c r="E986" s="39">
        <v>0</v>
      </c>
      <c r="F986" s="38">
        <v>2</v>
      </c>
      <c r="G986" s="38">
        <v>0</v>
      </c>
      <c r="H986" s="38" t="s">
        <v>869</v>
      </c>
      <c r="I986" s="38" t="s">
        <v>869</v>
      </c>
      <c r="J986" s="38">
        <v>1</v>
      </c>
      <c r="K986" s="38"/>
      <c r="L986" s="40"/>
      <c r="M986" s="38"/>
      <c r="N986" s="38"/>
    </row>
    <row r="987" spans="1:14" x14ac:dyDescent="0.2">
      <c r="A987" s="41">
        <v>1</v>
      </c>
      <c r="B987" s="41"/>
      <c r="C987" s="41"/>
      <c r="D987" s="41"/>
      <c r="E987" s="42">
        <v>0</v>
      </c>
      <c r="F987" s="41">
        <v>4</v>
      </c>
      <c r="G987" s="41">
        <v>0</v>
      </c>
      <c r="H987" s="41" t="s">
        <v>617</v>
      </c>
      <c r="I987" s="41" t="s">
        <v>617</v>
      </c>
      <c r="J987" s="41">
        <v>1</v>
      </c>
      <c r="K987" s="41"/>
      <c r="L987" s="43"/>
      <c r="M987" s="41"/>
      <c r="N987" s="41"/>
    </row>
    <row r="988" spans="1:14" x14ac:dyDescent="0.2">
      <c r="A988" s="38">
        <v>1</v>
      </c>
      <c r="B988" s="38"/>
      <c r="C988" s="38"/>
      <c r="D988" s="38"/>
      <c r="E988" s="39">
        <v>0</v>
      </c>
      <c r="F988" s="38">
        <v>6</v>
      </c>
      <c r="G988" s="38">
        <v>0</v>
      </c>
      <c r="H988" s="38" t="s">
        <v>870</v>
      </c>
      <c r="I988" s="38" t="s">
        <v>870</v>
      </c>
      <c r="J988" s="38">
        <v>1</v>
      </c>
      <c r="K988" s="38"/>
      <c r="L988" s="40"/>
      <c r="M988" s="38"/>
      <c r="N988" s="38"/>
    </row>
    <row r="989" spans="1:14" x14ac:dyDescent="0.2">
      <c r="A989" s="41">
        <v>1</v>
      </c>
      <c r="B989" s="41"/>
      <c r="C989" s="41"/>
      <c r="D989" s="41"/>
      <c r="E989" s="42">
        <v>0</v>
      </c>
      <c r="F989" s="41">
        <v>6</v>
      </c>
      <c r="G989" s="41">
        <v>0</v>
      </c>
      <c r="H989" s="41" t="s">
        <v>871</v>
      </c>
      <c r="I989" s="41" t="s">
        <v>871</v>
      </c>
      <c r="J989" s="41">
        <v>1</v>
      </c>
      <c r="K989" s="41"/>
      <c r="L989" s="43"/>
      <c r="M989" s="41"/>
      <c r="N989" s="41"/>
    </row>
    <row r="990" spans="1:14" x14ac:dyDescent="0.2">
      <c r="A990" s="38">
        <v>1</v>
      </c>
      <c r="B990" s="38"/>
      <c r="C990" s="38"/>
      <c r="D990" s="38"/>
      <c r="E990" s="39">
        <v>0</v>
      </c>
      <c r="F990" s="38">
        <v>3</v>
      </c>
      <c r="G990" s="38">
        <v>0</v>
      </c>
      <c r="H990" s="38" t="s">
        <v>561</v>
      </c>
      <c r="I990" s="38" t="s">
        <v>561</v>
      </c>
      <c r="J990" s="38">
        <v>1</v>
      </c>
      <c r="K990" s="38"/>
      <c r="L990" s="40"/>
      <c r="M990" s="38"/>
      <c r="N990" s="38"/>
    </row>
    <row r="991" spans="1:14" x14ac:dyDescent="0.2">
      <c r="A991" s="41">
        <v>1</v>
      </c>
      <c r="B991" s="41"/>
      <c r="C991" s="41"/>
      <c r="D991" s="41"/>
      <c r="E991" s="42">
        <v>0</v>
      </c>
      <c r="F991" s="41">
        <v>3</v>
      </c>
      <c r="G991" s="41">
        <v>0</v>
      </c>
      <c r="H991" s="41" t="s">
        <v>872</v>
      </c>
      <c r="I991" s="41" t="s">
        <v>872</v>
      </c>
      <c r="J991" s="41">
        <v>1</v>
      </c>
      <c r="K991" s="41"/>
      <c r="L991" s="43"/>
      <c r="M991" s="41"/>
      <c r="N991" s="41"/>
    </row>
    <row r="992" spans="1:14" x14ac:dyDescent="0.2">
      <c r="A992" s="38">
        <v>1</v>
      </c>
      <c r="B992" s="38"/>
      <c r="C992" s="38"/>
      <c r="D992" s="38"/>
      <c r="E992" s="39">
        <v>0</v>
      </c>
      <c r="F992" s="38">
        <v>4</v>
      </c>
      <c r="G992" s="38">
        <v>0</v>
      </c>
      <c r="H992" s="38" t="s">
        <v>873</v>
      </c>
      <c r="I992" s="38" t="s">
        <v>873</v>
      </c>
      <c r="J992" s="38">
        <v>1</v>
      </c>
      <c r="K992" s="38"/>
      <c r="L992" s="40"/>
      <c r="M992" s="38"/>
      <c r="N992" s="38"/>
    </row>
    <row r="993" spans="1:14" x14ac:dyDescent="0.2">
      <c r="A993" s="41">
        <v>1</v>
      </c>
      <c r="B993" s="41"/>
      <c r="C993" s="41"/>
      <c r="D993" s="41"/>
      <c r="E993" s="42">
        <v>0</v>
      </c>
      <c r="F993" s="41">
        <v>6</v>
      </c>
      <c r="G993" s="41">
        <v>0</v>
      </c>
      <c r="H993" s="41" t="s">
        <v>871</v>
      </c>
      <c r="I993" s="41" t="s">
        <v>871</v>
      </c>
      <c r="J993" s="41">
        <v>1</v>
      </c>
      <c r="K993" s="41"/>
      <c r="L993" s="43"/>
      <c r="M993" s="41"/>
      <c r="N993" s="41"/>
    </row>
    <row r="994" spans="1:14" x14ac:dyDescent="0.2">
      <c r="A994" s="38"/>
      <c r="B994" s="38"/>
      <c r="C994" s="38">
        <v>1</v>
      </c>
      <c r="D994" s="38"/>
      <c r="E994" s="39">
        <v>0</v>
      </c>
      <c r="F994" s="38">
        <v>2</v>
      </c>
      <c r="G994" s="38">
        <v>0</v>
      </c>
      <c r="H994" s="38" t="s">
        <v>869</v>
      </c>
      <c r="I994" s="38" t="s">
        <v>869</v>
      </c>
      <c r="J994" s="38">
        <v>1</v>
      </c>
      <c r="K994" s="38"/>
      <c r="L994" s="40"/>
      <c r="M994" s="38"/>
      <c r="N994" s="38"/>
    </row>
    <row r="995" spans="1:14" x14ac:dyDescent="0.2">
      <c r="A995" s="41">
        <v>1</v>
      </c>
      <c r="B995" s="41"/>
      <c r="C995" s="41"/>
      <c r="D995" s="41"/>
      <c r="E995" s="42">
        <v>0</v>
      </c>
      <c r="F995" s="41">
        <v>3</v>
      </c>
      <c r="G995" s="41">
        <v>0</v>
      </c>
      <c r="H995" s="41" t="s">
        <v>50</v>
      </c>
      <c r="I995" s="41" t="s">
        <v>50</v>
      </c>
      <c r="J995" s="41">
        <v>1</v>
      </c>
      <c r="K995" s="41"/>
      <c r="L995" s="43"/>
      <c r="M995" s="41"/>
      <c r="N995" s="41"/>
    </row>
    <row r="996" spans="1:14" x14ac:dyDescent="0.2">
      <c r="A996" s="38">
        <v>1</v>
      </c>
      <c r="B996" s="38"/>
      <c r="C996" s="38"/>
      <c r="D996" s="38"/>
      <c r="E996" s="39">
        <v>0</v>
      </c>
      <c r="F996" s="38">
        <v>5</v>
      </c>
      <c r="G996" s="38">
        <v>0</v>
      </c>
      <c r="H996" s="38" t="s">
        <v>874</v>
      </c>
      <c r="I996" s="38" t="s">
        <v>874</v>
      </c>
      <c r="J996" s="38">
        <v>1</v>
      </c>
      <c r="K996" s="38"/>
      <c r="L996" s="40"/>
      <c r="M996" s="38"/>
      <c r="N996" s="38"/>
    </row>
    <row r="997" spans="1:14" x14ac:dyDescent="0.2">
      <c r="A997" s="41">
        <v>1</v>
      </c>
      <c r="B997" s="41"/>
      <c r="C997" s="41"/>
      <c r="D997" s="41"/>
      <c r="E997" s="42">
        <v>0</v>
      </c>
      <c r="F997" s="41">
        <v>6</v>
      </c>
      <c r="G997" s="41">
        <v>0</v>
      </c>
      <c r="H997" s="41" t="s">
        <v>875</v>
      </c>
      <c r="I997" s="41" t="s">
        <v>875</v>
      </c>
      <c r="J997" s="41">
        <v>1</v>
      </c>
      <c r="K997" s="41"/>
      <c r="L997" s="43"/>
      <c r="M997" s="41"/>
      <c r="N997" s="41"/>
    </row>
    <row r="998" spans="1:14" x14ac:dyDescent="0.2">
      <c r="A998" s="38">
        <v>1</v>
      </c>
      <c r="B998" s="38"/>
      <c r="C998" s="38"/>
      <c r="D998" s="38"/>
      <c r="E998" s="39">
        <v>0</v>
      </c>
      <c r="F998" s="38">
        <v>3</v>
      </c>
      <c r="G998" s="38">
        <v>0</v>
      </c>
      <c r="H998" s="38" t="s">
        <v>561</v>
      </c>
      <c r="I998" s="38" t="s">
        <v>561</v>
      </c>
      <c r="J998" s="38">
        <v>1</v>
      </c>
      <c r="K998" s="38"/>
      <c r="L998" s="40"/>
      <c r="M998" s="38"/>
      <c r="N998" s="38"/>
    </row>
    <row r="999" spans="1:14" x14ac:dyDescent="0.2">
      <c r="A999" s="41">
        <v>1</v>
      </c>
      <c r="B999" s="41"/>
      <c r="C999" s="41"/>
      <c r="D999" s="41"/>
      <c r="E999" s="42">
        <v>0</v>
      </c>
      <c r="F999" s="41">
        <v>3</v>
      </c>
      <c r="G999" s="41">
        <v>0</v>
      </c>
      <c r="H999" s="41" t="s">
        <v>872</v>
      </c>
      <c r="I999" s="41" t="s">
        <v>872</v>
      </c>
      <c r="J999" s="41">
        <v>1</v>
      </c>
      <c r="K999" s="41"/>
      <c r="L999" s="43"/>
      <c r="M999" s="41"/>
      <c r="N999" s="41"/>
    </row>
    <row r="1000" spans="1:14" x14ac:dyDescent="0.2">
      <c r="A1000" s="38">
        <v>1</v>
      </c>
      <c r="B1000" s="38"/>
      <c r="C1000" s="38"/>
      <c r="D1000" s="38"/>
      <c r="E1000" s="39">
        <v>0</v>
      </c>
      <c r="F1000" s="38">
        <v>3</v>
      </c>
      <c r="G1000" s="38">
        <v>0</v>
      </c>
      <c r="H1000" s="38" t="s">
        <v>171</v>
      </c>
      <c r="I1000" s="38" t="s">
        <v>171</v>
      </c>
      <c r="J1000" s="38">
        <v>1</v>
      </c>
      <c r="K1000" s="38"/>
      <c r="L1000" s="40"/>
      <c r="M1000" s="38"/>
      <c r="N1000" s="38"/>
    </row>
    <row r="1001" spans="1:14" x14ac:dyDescent="0.2">
      <c r="A1001" s="41">
        <v>1</v>
      </c>
      <c r="B1001" s="41"/>
      <c r="C1001" s="41"/>
      <c r="D1001" s="41"/>
      <c r="E1001" s="42">
        <v>0</v>
      </c>
      <c r="F1001" s="41">
        <v>6</v>
      </c>
      <c r="G1001" s="41">
        <v>0</v>
      </c>
      <c r="H1001" s="41" t="s">
        <v>875</v>
      </c>
      <c r="I1001" s="41" t="s">
        <v>875</v>
      </c>
      <c r="J1001" s="41">
        <v>1</v>
      </c>
      <c r="K1001" s="41"/>
      <c r="L1001" s="43"/>
      <c r="M1001" s="41"/>
      <c r="N1001" s="41"/>
    </row>
    <row r="1002" spans="1:14" x14ac:dyDescent="0.2">
      <c r="A1002" s="38"/>
      <c r="B1002" s="38">
        <v>1</v>
      </c>
      <c r="C1002" s="38"/>
      <c r="D1002" s="38"/>
      <c r="E1002" s="39">
        <v>1</v>
      </c>
      <c r="F1002" s="38">
        <v>2</v>
      </c>
      <c r="G1002" s="38">
        <v>0</v>
      </c>
      <c r="H1002" s="38" t="s">
        <v>237</v>
      </c>
      <c r="I1002" s="38" t="s">
        <v>237</v>
      </c>
      <c r="J1002" s="38">
        <v>1</v>
      </c>
      <c r="K1002" s="38"/>
      <c r="L1002" s="40"/>
      <c r="M1002" s="38"/>
      <c r="N1002" s="38"/>
    </row>
    <row r="1003" spans="1:14" x14ac:dyDescent="0.2">
      <c r="A1003" s="41"/>
      <c r="B1003" s="41"/>
      <c r="C1003" s="41">
        <v>1</v>
      </c>
      <c r="D1003" s="41"/>
      <c r="E1003" s="42">
        <v>0</v>
      </c>
      <c r="F1003" s="41">
        <v>3</v>
      </c>
      <c r="G1003" s="41">
        <v>0</v>
      </c>
      <c r="H1003" s="41" t="s">
        <v>877</v>
      </c>
      <c r="I1003" s="41" t="s">
        <v>877</v>
      </c>
      <c r="J1003" s="41">
        <v>1</v>
      </c>
      <c r="K1003" s="41"/>
      <c r="L1003" s="43"/>
      <c r="M1003" s="41"/>
      <c r="N1003" s="41"/>
    </row>
    <row r="1004" spans="1:14" x14ac:dyDescent="0.2">
      <c r="A1004" s="38"/>
      <c r="B1004" s="38"/>
      <c r="C1004" s="38">
        <v>1</v>
      </c>
      <c r="D1004" s="38"/>
      <c r="E1004" s="39">
        <v>0</v>
      </c>
      <c r="F1004" s="38">
        <v>4</v>
      </c>
      <c r="G1004" s="38">
        <v>0</v>
      </c>
      <c r="H1004" s="38" t="s">
        <v>878</v>
      </c>
      <c r="I1004" s="38" t="s">
        <v>878</v>
      </c>
      <c r="J1004" s="38">
        <v>1</v>
      </c>
      <c r="K1004" s="38"/>
      <c r="L1004" s="40"/>
      <c r="M1004" s="38"/>
      <c r="N1004" s="38"/>
    </row>
    <row r="1005" spans="1:14" x14ac:dyDescent="0.2">
      <c r="A1005" s="41"/>
      <c r="B1005" s="41">
        <v>1</v>
      </c>
      <c r="C1005" s="41"/>
      <c r="D1005" s="41"/>
      <c r="E1005" s="42">
        <v>0</v>
      </c>
      <c r="F1005" s="41">
        <v>3</v>
      </c>
      <c r="G1005" s="41">
        <v>0</v>
      </c>
      <c r="H1005" s="41" t="s">
        <v>38</v>
      </c>
      <c r="I1005" s="41" t="s">
        <v>38</v>
      </c>
      <c r="J1005" s="41">
        <v>1</v>
      </c>
      <c r="K1005" s="41"/>
      <c r="L1005" s="43"/>
      <c r="M1005" s="41"/>
      <c r="N1005" s="41"/>
    </row>
    <row r="1006" spans="1:14" x14ac:dyDescent="0.2">
      <c r="A1006" s="38"/>
      <c r="B1006" s="38">
        <v>1</v>
      </c>
      <c r="C1006" s="38"/>
      <c r="D1006" s="38"/>
      <c r="E1006" s="39">
        <v>0</v>
      </c>
      <c r="F1006" s="38">
        <v>4</v>
      </c>
      <c r="G1006" s="38">
        <v>0</v>
      </c>
      <c r="H1006" s="38" t="s">
        <v>879</v>
      </c>
      <c r="I1006" s="38" t="s">
        <v>879</v>
      </c>
      <c r="J1006" s="38">
        <v>1</v>
      </c>
      <c r="K1006" s="38"/>
      <c r="L1006" s="40"/>
      <c r="M1006" s="38"/>
      <c r="N1006" s="38"/>
    </row>
    <row r="1007" spans="1:14" ht="25.5" x14ac:dyDescent="0.2">
      <c r="A1007" s="41"/>
      <c r="B1007" s="41"/>
      <c r="C1007" s="41">
        <v>1</v>
      </c>
      <c r="D1007" s="41"/>
      <c r="E1007" s="42">
        <v>1</v>
      </c>
      <c r="F1007" s="41">
        <v>2</v>
      </c>
      <c r="G1007" s="41">
        <v>1</v>
      </c>
      <c r="H1007" s="41" t="s">
        <v>596</v>
      </c>
      <c r="I1007" s="41" t="s">
        <v>237</v>
      </c>
      <c r="J1007" s="41">
        <v>1</v>
      </c>
      <c r="K1007" s="41">
        <v>1</v>
      </c>
      <c r="L1007" s="43" t="s">
        <v>1485</v>
      </c>
      <c r="M1007" s="41" t="s">
        <v>1481</v>
      </c>
      <c r="N1007" s="41" t="s">
        <v>1501</v>
      </c>
    </row>
    <row r="1008" spans="1:14" x14ac:dyDescent="0.2">
      <c r="A1008" s="38"/>
      <c r="B1008" s="38"/>
      <c r="C1008" s="38">
        <v>1</v>
      </c>
      <c r="D1008" s="38"/>
      <c r="E1008" s="39">
        <v>1</v>
      </c>
      <c r="F1008" s="38">
        <v>1</v>
      </c>
      <c r="G1008" s="38">
        <v>0</v>
      </c>
      <c r="H1008" s="38" t="s">
        <v>2</v>
      </c>
      <c r="I1008" s="38" t="s">
        <v>2</v>
      </c>
      <c r="J1008" s="38">
        <v>1</v>
      </c>
      <c r="K1008" s="38"/>
      <c r="L1008" s="40"/>
      <c r="M1008" s="38"/>
      <c r="N1008" s="38"/>
    </row>
    <row r="1009" spans="1:14" x14ac:dyDescent="0.2">
      <c r="A1009" s="41">
        <v>1</v>
      </c>
      <c r="B1009" s="41"/>
      <c r="C1009" s="41"/>
      <c r="D1009" s="41"/>
      <c r="E1009" s="42">
        <v>0</v>
      </c>
      <c r="F1009" s="41">
        <v>2</v>
      </c>
      <c r="G1009" s="41">
        <v>0</v>
      </c>
      <c r="H1009" s="41" t="s">
        <v>880</v>
      </c>
      <c r="I1009" s="41" t="s">
        <v>880</v>
      </c>
      <c r="J1009" s="41">
        <v>1</v>
      </c>
      <c r="K1009" s="41"/>
      <c r="L1009" s="43"/>
      <c r="M1009" s="41"/>
      <c r="N1009" s="41"/>
    </row>
    <row r="1010" spans="1:14" x14ac:dyDescent="0.2">
      <c r="A1010" s="38"/>
      <c r="B1010" s="38">
        <v>1</v>
      </c>
      <c r="C1010" s="38"/>
      <c r="D1010" s="38"/>
      <c r="E1010" s="39">
        <v>0</v>
      </c>
      <c r="F1010" s="38">
        <v>3</v>
      </c>
      <c r="G1010" s="38">
        <v>0</v>
      </c>
      <c r="H1010" s="38" t="s">
        <v>881</v>
      </c>
      <c r="I1010" s="38" t="s">
        <v>881</v>
      </c>
      <c r="J1010" s="38">
        <v>1</v>
      </c>
      <c r="K1010" s="38"/>
      <c r="L1010" s="40"/>
      <c r="M1010" s="38"/>
      <c r="N1010" s="38"/>
    </row>
    <row r="1011" spans="1:14" x14ac:dyDescent="0.2">
      <c r="A1011" s="41"/>
      <c r="B1011" s="41"/>
      <c r="C1011" s="41">
        <v>1</v>
      </c>
      <c r="D1011" s="41"/>
      <c r="E1011" s="42">
        <v>0</v>
      </c>
      <c r="F1011" s="41">
        <v>4</v>
      </c>
      <c r="G1011" s="41">
        <v>0</v>
      </c>
      <c r="H1011" s="41" t="s">
        <v>227</v>
      </c>
      <c r="I1011" s="41" t="s">
        <v>227</v>
      </c>
      <c r="J1011" s="41">
        <v>1</v>
      </c>
      <c r="K1011" s="41"/>
      <c r="L1011" s="43"/>
      <c r="M1011" s="41"/>
      <c r="N1011" s="41"/>
    </row>
    <row r="1012" spans="1:14" x14ac:dyDescent="0.2">
      <c r="A1012" s="38"/>
      <c r="B1012" s="38">
        <v>1</v>
      </c>
      <c r="C1012" s="38"/>
      <c r="D1012" s="38"/>
      <c r="E1012" s="39">
        <v>0</v>
      </c>
      <c r="F1012" s="38">
        <v>4</v>
      </c>
      <c r="G1012" s="38">
        <v>0</v>
      </c>
      <c r="H1012" s="38" t="s">
        <v>882</v>
      </c>
      <c r="I1012" s="38" t="s">
        <v>882</v>
      </c>
      <c r="J1012" s="38">
        <v>1</v>
      </c>
      <c r="K1012" s="38"/>
      <c r="L1012" s="40"/>
      <c r="M1012" s="38"/>
      <c r="N1012" s="38"/>
    </row>
    <row r="1013" spans="1:14" x14ac:dyDescent="0.2">
      <c r="A1013" s="41"/>
      <c r="B1013" s="41">
        <v>1</v>
      </c>
      <c r="C1013" s="41"/>
      <c r="D1013" s="41"/>
      <c r="E1013" s="42">
        <v>0</v>
      </c>
      <c r="F1013" s="41">
        <v>4</v>
      </c>
      <c r="G1013" s="41">
        <v>0</v>
      </c>
      <c r="H1013" s="41" t="s">
        <v>883</v>
      </c>
      <c r="I1013" s="41" t="s">
        <v>883</v>
      </c>
      <c r="J1013" s="41">
        <v>1</v>
      </c>
      <c r="K1013" s="41"/>
      <c r="L1013" s="43"/>
      <c r="M1013" s="41"/>
      <c r="N1013" s="41"/>
    </row>
    <row r="1014" spans="1:14" x14ac:dyDescent="0.2">
      <c r="A1014" s="38">
        <v>1</v>
      </c>
      <c r="B1014" s="38"/>
      <c r="C1014" s="38"/>
      <c r="D1014" s="38"/>
      <c r="E1014" s="39">
        <v>0</v>
      </c>
      <c r="F1014" s="38">
        <v>5</v>
      </c>
      <c r="G1014" s="38">
        <v>0</v>
      </c>
      <c r="H1014" s="38" t="s">
        <v>884</v>
      </c>
      <c r="I1014" s="38" t="s">
        <v>884</v>
      </c>
      <c r="J1014" s="38">
        <v>1</v>
      </c>
      <c r="K1014" s="38"/>
      <c r="L1014" s="40"/>
      <c r="M1014" s="38"/>
      <c r="N1014" s="38"/>
    </row>
    <row r="1015" spans="1:14" ht="25.5" x14ac:dyDescent="0.2">
      <c r="A1015" s="41">
        <v>1</v>
      </c>
      <c r="B1015" s="41"/>
      <c r="C1015" s="41"/>
      <c r="D1015" s="41"/>
      <c r="E1015" s="42">
        <v>0</v>
      </c>
      <c r="F1015" s="41">
        <v>5</v>
      </c>
      <c r="G1015" s="41">
        <v>1</v>
      </c>
      <c r="H1015" s="41" t="s">
        <v>885</v>
      </c>
      <c r="I1015" s="41" t="s">
        <v>854</v>
      </c>
      <c r="J1015" s="41">
        <v>1</v>
      </c>
      <c r="K1015" s="41">
        <v>1</v>
      </c>
      <c r="L1015" s="43" t="s">
        <v>1485</v>
      </c>
      <c r="M1015" s="41" t="s">
        <v>1481</v>
      </c>
      <c r="N1015" s="41" t="s">
        <v>1615</v>
      </c>
    </row>
    <row r="1016" spans="1:14" x14ac:dyDescent="0.2">
      <c r="A1016" s="38"/>
      <c r="B1016" s="38"/>
      <c r="C1016" s="38"/>
      <c r="D1016" s="38">
        <v>1</v>
      </c>
      <c r="E1016" s="39">
        <v>0</v>
      </c>
      <c r="F1016" s="38">
        <v>4</v>
      </c>
      <c r="G1016" s="38">
        <v>0</v>
      </c>
      <c r="H1016" s="38" t="s">
        <v>54</v>
      </c>
      <c r="I1016" s="38" t="s">
        <v>54</v>
      </c>
      <c r="J1016" s="38">
        <v>1</v>
      </c>
      <c r="K1016" s="38"/>
      <c r="L1016" s="40"/>
      <c r="M1016" s="38"/>
      <c r="N1016" s="38"/>
    </row>
    <row r="1017" spans="1:14" x14ac:dyDescent="0.2">
      <c r="A1017" s="41"/>
      <c r="B1017" s="41">
        <v>1</v>
      </c>
      <c r="C1017" s="41"/>
      <c r="D1017" s="41"/>
      <c r="E1017" s="42">
        <v>1</v>
      </c>
      <c r="F1017" s="41">
        <v>2</v>
      </c>
      <c r="G1017" s="41">
        <v>0</v>
      </c>
      <c r="H1017" s="41" t="s">
        <v>282</v>
      </c>
      <c r="I1017" s="41" t="s">
        <v>282</v>
      </c>
      <c r="J1017" s="41">
        <v>1</v>
      </c>
      <c r="K1017" s="41"/>
      <c r="L1017" s="43"/>
      <c r="M1017" s="41"/>
      <c r="N1017" s="41"/>
    </row>
    <row r="1018" spans="1:14" x14ac:dyDescent="0.2">
      <c r="A1018" s="38"/>
      <c r="B1018" s="38"/>
      <c r="C1018" s="38">
        <v>1</v>
      </c>
      <c r="D1018" s="38"/>
      <c r="E1018" s="39">
        <v>0</v>
      </c>
      <c r="F1018" s="38">
        <v>2</v>
      </c>
      <c r="G1018" s="38">
        <v>0</v>
      </c>
      <c r="H1018" s="38" t="s">
        <v>283</v>
      </c>
      <c r="I1018" s="38" t="s">
        <v>283</v>
      </c>
      <c r="J1018" s="38">
        <v>1</v>
      </c>
      <c r="K1018" s="38"/>
      <c r="L1018" s="40"/>
      <c r="M1018" s="38"/>
      <c r="N1018" s="38"/>
    </row>
    <row r="1019" spans="1:14" x14ac:dyDescent="0.2">
      <c r="A1019" s="45"/>
      <c r="B1019" s="41"/>
      <c r="C1019" s="41">
        <v>1</v>
      </c>
      <c r="D1019" s="41"/>
      <c r="E1019" s="42">
        <v>0</v>
      </c>
      <c r="F1019" s="41">
        <v>2</v>
      </c>
      <c r="G1019" s="41">
        <v>0</v>
      </c>
      <c r="H1019" s="41" t="s">
        <v>33</v>
      </c>
      <c r="I1019" s="41" t="s">
        <v>33</v>
      </c>
      <c r="J1019" s="41">
        <v>1</v>
      </c>
      <c r="K1019" s="41"/>
      <c r="L1019" s="43"/>
      <c r="M1019" s="41"/>
      <c r="N1019" s="41"/>
    </row>
    <row r="1020" spans="1:14" x14ac:dyDescent="0.2">
      <c r="A1020" s="44">
        <v>1</v>
      </c>
      <c r="B1020" s="38"/>
      <c r="C1020" s="38"/>
      <c r="D1020" s="38"/>
      <c r="E1020" s="39">
        <v>0</v>
      </c>
      <c r="F1020" s="38">
        <v>2</v>
      </c>
      <c r="G1020" s="38">
        <v>0</v>
      </c>
      <c r="H1020" s="38" t="s">
        <v>886</v>
      </c>
      <c r="I1020" s="38" t="s">
        <v>886</v>
      </c>
      <c r="J1020" s="38">
        <v>1</v>
      </c>
      <c r="K1020" s="38"/>
      <c r="L1020" s="40"/>
      <c r="M1020" s="38"/>
      <c r="N1020" s="38"/>
    </row>
    <row r="1021" spans="1:14" x14ac:dyDescent="0.2">
      <c r="A1021" s="41">
        <v>1</v>
      </c>
      <c r="B1021" s="41"/>
      <c r="C1021" s="41"/>
      <c r="D1021" s="41"/>
      <c r="E1021" s="42">
        <v>0</v>
      </c>
      <c r="F1021" s="41">
        <v>5</v>
      </c>
      <c r="G1021" s="41">
        <v>0</v>
      </c>
      <c r="H1021" s="41" t="s">
        <v>887</v>
      </c>
      <c r="I1021" s="41" t="s">
        <v>887</v>
      </c>
      <c r="J1021" s="41">
        <v>1</v>
      </c>
      <c r="K1021" s="41"/>
      <c r="L1021" s="43"/>
      <c r="M1021" s="41"/>
      <c r="N1021" s="41"/>
    </row>
    <row r="1022" spans="1:14" x14ac:dyDescent="0.2">
      <c r="A1022" s="38">
        <v>1</v>
      </c>
      <c r="B1022" s="38"/>
      <c r="C1022" s="38"/>
      <c r="D1022" s="38"/>
      <c r="E1022" s="39">
        <v>0</v>
      </c>
      <c r="F1022" s="38">
        <v>4</v>
      </c>
      <c r="G1022" s="38">
        <v>0</v>
      </c>
      <c r="H1022" s="38" t="s">
        <v>807</v>
      </c>
      <c r="I1022" s="38" t="s">
        <v>807</v>
      </c>
      <c r="J1022" s="38">
        <v>1</v>
      </c>
      <c r="K1022" s="38"/>
      <c r="L1022" s="40"/>
      <c r="M1022" s="38"/>
      <c r="N1022" s="38"/>
    </row>
    <row r="1023" spans="1:14" x14ac:dyDescent="0.2">
      <c r="A1023" s="41"/>
      <c r="B1023" s="41"/>
      <c r="C1023" s="41">
        <v>1</v>
      </c>
      <c r="D1023" s="41"/>
      <c r="E1023" s="42">
        <v>0</v>
      </c>
      <c r="F1023" s="41">
        <v>3</v>
      </c>
      <c r="G1023" s="41">
        <v>0</v>
      </c>
      <c r="H1023" s="41" t="s">
        <v>888</v>
      </c>
      <c r="I1023" s="41" t="s">
        <v>888</v>
      </c>
      <c r="J1023" s="41">
        <v>1</v>
      </c>
      <c r="K1023" s="41"/>
      <c r="L1023" s="43"/>
      <c r="M1023" s="41"/>
      <c r="N1023" s="41"/>
    </row>
    <row r="1024" spans="1:14" ht="25.5" x14ac:dyDescent="0.2">
      <c r="A1024" s="38"/>
      <c r="B1024" s="38"/>
      <c r="C1024" s="38">
        <v>1</v>
      </c>
      <c r="D1024" s="38"/>
      <c r="E1024" s="39">
        <v>0</v>
      </c>
      <c r="F1024" s="38">
        <v>6</v>
      </c>
      <c r="G1024" s="38">
        <v>1</v>
      </c>
      <c r="H1024" s="38" t="s">
        <v>889</v>
      </c>
      <c r="I1024" s="38" t="s">
        <v>1304</v>
      </c>
      <c r="J1024" s="38">
        <v>2</v>
      </c>
      <c r="K1024" s="38">
        <v>1</v>
      </c>
      <c r="L1024" s="40" t="s">
        <v>1485</v>
      </c>
      <c r="M1024" s="38" t="s">
        <v>1480</v>
      </c>
      <c r="N1024" s="38" t="s">
        <v>1597</v>
      </c>
    </row>
    <row r="1025" spans="1:14" x14ac:dyDescent="0.2">
      <c r="A1025" s="41">
        <v>1</v>
      </c>
      <c r="B1025" s="41"/>
      <c r="C1025" s="41"/>
      <c r="D1025" s="41"/>
      <c r="E1025" s="42">
        <v>0</v>
      </c>
      <c r="F1025" s="41">
        <v>5</v>
      </c>
      <c r="G1025" s="41">
        <v>0</v>
      </c>
      <c r="H1025" s="41" t="s">
        <v>866</v>
      </c>
      <c r="I1025" s="41" t="s">
        <v>866</v>
      </c>
      <c r="J1025" s="41">
        <v>1</v>
      </c>
      <c r="K1025" s="41"/>
      <c r="L1025" s="43"/>
      <c r="M1025" s="41"/>
      <c r="N1025" s="41"/>
    </row>
    <row r="1026" spans="1:14" x14ac:dyDescent="0.2">
      <c r="A1026" s="38">
        <v>1</v>
      </c>
      <c r="B1026" s="38"/>
      <c r="C1026" s="38"/>
      <c r="D1026" s="38"/>
      <c r="E1026" s="39">
        <v>0</v>
      </c>
      <c r="F1026" s="38">
        <v>4</v>
      </c>
      <c r="G1026" s="38">
        <v>0</v>
      </c>
      <c r="H1026" s="38" t="s">
        <v>890</v>
      </c>
      <c r="I1026" s="38" t="s">
        <v>890</v>
      </c>
      <c r="J1026" s="38">
        <v>1</v>
      </c>
      <c r="K1026" s="38"/>
      <c r="L1026" s="40"/>
      <c r="M1026" s="38"/>
      <c r="N1026" s="38"/>
    </row>
    <row r="1027" spans="1:14" x14ac:dyDescent="0.2">
      <c r="A1027" s="41">
        <v>1</v>
      </c>
      <c r="B1027" s="41"/>
      <c r="C1027" s="41"/>
      <c r="D1027" s="41"/>
      <c r="E1027" s="42">
        <v>0</v>
      </c>
      <c r="F1027" s="41">
        <v>3</v>
      </c>
      <c r="G1027" s="41">
        <v>0</v>
      </c>
      <c r="H1027" s="41" t="s">
        <v>891</v>
      </c>
      <c r="I1027" s="41" t="s">
        <v>891</v>
      </c>
      <c r="J1027" s="41">
        <v>1</v>
      </c>
      <c r="K1027" s="41"/>
      <c r="L1027" s="43"/>
      <c r="M1027" s="41"/>
      <c r="N1027" s="41"/>
    </row>
    <row r="1028" spans="1:14" x14ac:dyDescent="0.2">
      <c r="A1028" s="38">
        <v>1</v>
      </c>
      <c r="B1028" s="38"/>
      <c r="C1028" s="38"/>
      <c r="D1028" s="38"/>
      <c r="E1028" s="39">
        <v>0</v>
      </c>
      <c r="F1028" s="38">
        <v>3</v>
      </c>
      <c r="G1028" s="38">
        <v>0</v>
      </c>
      <c r="H1028" s="38" t="s">
        <v>892</v>
      </c>
      <c r="I1028" s="38" t="s">
        <v>892</v>
      </c>
      <c r="J1028" s="38">
        <v>1</v>
      </c>
      <c r="K1028" s="38"/>
      <c r="L1028" s="40"/>
      <c r="M1028" s="38"/>
      <c r="N1028" s="38"/>
    </row>
    <row r="1029" spans="1:14" x14ac:dyDescent="0.2">
      <c r="A1029" s="41"/>
      <c r="B1029" s="41"/>
      <c r="C1029" s="41"/>
      <c r="D1029" s="41">
        <v>1</v>
      </c>
      <c r="E1029" s="42">
        <v>0</v>
      </c>
      <c r="F1029" s="41">
        <v>4</v>
      </c>
      <c r="G1029" s="41">
        <v>0</v>
      </c>
      <c r="H1029" s="41" t="s">
        <v>54</v>
      </c>
      <c r="I1029" s="41" t="s">
        <v>54</v>
      </c>
      <c r="J1029" s="41">
        <v>1</v>
      </c>
      <c r="K1029" s="41"/>
      <c r="L1029" s="43"/>
      <c r="M1029" s="41"/>
      <c r="N1029" s="41"/>
    </row>
    <row r="1030" spans="1:14" x14ac:dyDescent="0.2">
      <c r="A1030" s="38">
        <v>1</v>
      </c>
      <c r="B1030" s="38"/>
      <c r="C1030" s="38"/>
      <c r="D1030" s="38"/>
      <c r="E1030" s="39">
        <v>0</v>
      </c>
      <c r="F1030" s="38">
        <v>4</v>
      </c>
      <c r="G1030" s="38">
        <v>0</v>
      </c>
      <c r="H1030" s="38" t="s">
        <v>893</v>
      </c>
      <c r="I1030" s="38" t="s">
        <v>893</v>
      </c>
      <c r="J1030" s="38">
        <v>1</v>
      </c>
      <c r="K1030" s="38"/>
      <c r="L1030" s="40"/>
      <c r="M1030" s="38"/>
      <c r="N1030" s="38"/>
    </row>
    <row r="1031" spans="1:14" x14ac:dyDescent="0.2">
      <c r="A1031" s="41">
        <v>1</v>
      </c>
      <c r="B1031" s="41"/>
      <c r="C1031" s="41"/>
      <c r="D1031" s="41"/>
      <c r="E1031" s="42">
        <v>0</v>
      </c>
      <c r="F1031" s="41">
        <v>4</v>
      </c>
      <c r="G1031" s="41">
        <v>0</v>
      </c>
      <c r="H1031" s="41" t="s">
        <v>894</v>
      </c>
      <c r="I1031" s="41" t="s">
        <v>894</v>
      </c>
      <c r="J1031" s="41">
        <v>1</v>
      </c>
      <c r="K1031" s="41"/>
      <c r="L1031" s="43"/>
      <c r="M1031" s="41"/>
      <c r="N1031" s="41"/>
    </row>
    <row r="1032" spans="1:14" x14ac:dyDescent="0.2">
      <c r="A1032" s="38"/>
      <c r="B1032" s="38"/>
      <c r="C1032" s="38">
        <v>1</v>
      </c>
      <c r="D1032" s="38"/>
      <c r="E1032" s="39">
        <v>0</v>
      </c>
      <c r="F1032" s="38">
        <v>6</v>
      </c>
      <c r="G1032" s="38">
        <v>1</v>
      </c>
      <c r="H1032" s="38" t="s">
        <v>895</v>
      </c>
      <c r="I1032" s="38" t="s">
        <v>1305</v>
      </c>
      <c r="J1032" s="38">
        <v>1</v>
      </c>
      <c r="K1032" s="38">
        <v>1</v>
      </c>
      <c r="L1032" s="40"/>
      <c r="M1032" s="38"/>
      <c r="N1032" s="38" t="s">
        <v>1597</v>
      </c>
    </row>
    <row r="1033" spans="1:14" x14ac:dyDescent="0.2">
      <c r="A1033" s="41">
        <v>1</v>
      </c>
      <c r="B1033" s="41"/>
      <c r="C1033" s="41"/>
      <c r="D1033" s="41"/>
      <c r="E1033" s="42">
        <v>0</v>
      </c>
      <c r="F1033" s="41">
        <v>3</v>
      </c>
      <c r="G1033" s="41">
        <v>0</v>
      </c>
      <c r="H1033" s="41" t="s">
        <v>896</v>
      </c>
      <c r="I1033" s="41" t="s">
        <v>896</v>
      </c>
      <c r="J1033" s="41">
        <v>1</v>
      </c>
      <c r="K1033" s="41"/>
      <c r="L1033" s="43"/>
      <c r="M1033" s="41"/>
      <c r="N1033" s="41"/>
    </row>
    <row r="1034" spans="1:14" x14ac:dyDescent="0.2">
      <c r="A1034" s="38">
        <v>1</v>
      </c>
      <c r="B1034" s="38"/>
      <c r="C1034" s="38"/>
      <c r="D1034" s="38"/>
      <c r="E1034" s="39">
        <v>0</v>
      </c>
      <c r="F1034" s="38">
        <v>4</v>
      </c>
      <c r="G1034" s="38">
        <v>0</v>
      </c>
      <c r="H1034" s="38" t="s">
        <v>897</v>
      </c>
      <c r="I1034" s="38" t="s">
        <v>897</v>
      </c>
      <c r="J1034" s="38">
        <v>1</v>
      </c>
      <c r="K1034" s="38"/>
      <c r="L1034" s="40"/>
      <c r="M1034" s="38"/>
      <c r="N1034" s="38"/>
    </row>
    <row r="1035" spans="1:14" x14ac:dyDescent="0.2">
      <c r="A1035" s="41">
        <v>1</v>
      </c>
      <c r="B1035" s="41"/>
      <c r="C1035" s="41"/>
      <c r="D1035" s="41"/>
      <c r="E1035" s="42">
        <v>0</v>
      </c>
      <c r="F1035" s="41">
        <v>4</v>
      </c>
      <c r="G1035" s="41">
        <v>0</v>
      </c>
      <c r="H1035" s="41" t="s">
        <v>894</v>
      </c>
      <c r="I1035" s="41" t="s">
        <v>894</v>
      </c>
      <c r="J1035" s="41">
        <v>1</v>
      </c>
      <c r="K1035" s="41"/>
      <c r="L1035" s="43"/>
      <c r="M1035" s="41"/>
      <c r="N1035" s="41"/>
    </row>
    <row r="1036" spans="1:14" x14ac:dyDescent="0.2">
      <c r="A1036" s="38">
        <v>1</v>
      </c>
      <c r="B1036" s="38"/>
      <c r="C1036" s="38"/>
      <c r="D1036" s="38"/>
      <c r="E1036" s="39">
        <v>0</v>
      </c>
      <c r="F1036" s="38">
        <v>5</v>
      </c>
      <c r="G1036" s="38">
        <v>0</v>
      </c>
      <c r="H1036" s="38" t="s">
        <v>803</v>
      </c>
      <c r="I1036" s="38" t="s">
        <v>803</v>
      </c>
      <c r="J1036" s="38">
        <v>1</v>
      </c>
      <c r="K1036" s="38"/>
      <c r="L1036" s="40"/>
      <c r="M1036" s="38"/>
      <c r="N1036" s="38"/>
    </row>
    <row r="1037" spans="1:14" x14ac:dyDescent="0.2">
      <c r="A1037" s="41">
        <v>1</v>
      </c>
      <c r="B1037" s="41"/>
      <c r="C1037" s="41"/>
      <c r="D1037" s="41"/>
      <c r="E1037" s="42">
        <v>0</v>
      </c>
      <c r="F1037" s="41">
        <v>4</v>
      </c>
      <c r="G1037" s="41">
        <v>0</v>
      </c>
      <c r="H1037" s="41" t="s">
        <v>898</v>
      </c>
      <c r="I1037" s="41" t="s">
        <v>898</v>
      </c>
      <c r="J1037" s="41">
        <v>1</v>
      </c>
      <c r="K1037" s="41"/>
      <c r="L1037" s="43"/>
      <c r="M1037" s="41"/>
      <c r="N1037" s="41"/>
    </row>
    <row r="1038" spans="1:14" x14ac:dyDescent="0.2">
      <c r="A1038" s="38">
        <v>1</v>
      </c>
      <c r="B1038" s="38"/>
      <c r="C1038" s="38"/>
      <c r="D1038" s="38"/>
      <c r="E1038" s="39">
        <v>0</v>
      </c>
      <c r="F1038" s="38">
        <v>6</v>
      </c>
      <c r="G1038" s="38">
        <v>1</v>
      </c>
      <c r="H1038" s="38" t="s">
        <v>900</v>
      </c>
      <c r="I1038" s="38" t="s">
        <v>899</v>
      </c>
      <c r="J1038" s="38">
        <v>1</v>
      </c>
      <c r="K1038" s="38">
        <v>1</v>
      </c>
      <c r="L1038" s="40"/>
      <c r="M1038" s="38"/>
      <c r="N1038" s="38" t="s">
        <v>1577</v>
      </c>
    </row>
    <row r="1039" spans="1:14" x14ac:dyDescent="0.2">
      <c r="A1039" s="45"/>
      <c r="B1039" s="41"/>
      <c r="C1039" s="41"/>
      <c r="D1039" s="41">
        <v>1</v>
      </c>
      <c r="E1039" s="42">
        <v>0</v>
      </c>
      <c r="F1039" s="41">
        <v>5</v>
      </c>
      <c r="G1039" s="41">
        <v>1</v>
      </c>
      <c r="H1039" s="41" t="s">
        <v>904</v>
      </c>
      <c r="I1039" s="41" t="s">
        <v>903</v>
      </c>
      <c r="J1039" s="41">
        <v>1</v>
      </c>
      <c r="K1039" s="41">
        <v>2</v>
      </c>
      <c r="L1039" s="43"/>
      <c r="M1039" s="41"/>
      <c r="N1039" s="41" t="s">
        <v>1742</v>
      </c>
    </row>
    <row r="1040" spans="1:14" x14ac:dyDescent="0.2">
      <c r="A1040" s="44"/>
      <c r="B1040" s="38"/>
      <c r="C1040" s="38">
        <v>1</v>
      </c>
      <c r="D1040" s="38"/>
      <c r="E1040" s="39">
        <v>0</v>
      </c>
      <c r="F1040" s="38">
        <v>3</v>
      </c>
      <c r="G1040" s="38">
        <v>0</v>
      </c>
      <c r="H1040" s="38" t="s">
        <v>52</v>
      </c>
      <c r="I1040" s="38" t="s">
        <v>52</v>
      </c>
      <c r="J1040" s="38">
        <v>1</v>
      </c>
      <c r="K1040" s="38"/>
      <c r="L1040" s="40"/>
      <c r="M1040" s="38"/>
      <c r="N1040" s="38"/>
    </row>
    <row r="1041" spans="1:14" x14ac:dyDescent="0.2">
      <c r="A1041" s="41">
        <v>1</v>
      </c>
      <c r="B1041" s="41"/>
      <c r="C1041" s="41"/>
      <c r="D1041" s="41"/>
      <c r="E1041" s="42">
        <v>0</v>
      </c>
      <c r="F1041" s="41">
        <v>3</v>
      </c>
      <c r="G1041" s="41">
        <v>0</v>
      </c>
      <c r="H1041" s="41" t="s">
        <v>859</v>
      </c>
      <c r="I1041" s="41" t="s">
        <v>859</v>
      </c>
      <c r="J1041" s="41">
        <v>1</v>
      </c>
      <c r="K1041" s="41"/>
      <c r="L1041" s="43"/>
      <c r="M1041" s="41"/>
      <c r="N1041" s="41"/>
    </row>
    <row r="1042" spans="1:14" x14ac:dyDescent="0.2">
      <c r="A1042" s="38">
        <v>1</v>
      </c>
      <c r="B1042" s="38"/>
      <c r="C1042" s="38"/>
      <c r="D1042" s="38"/>
      <c r="E1042" s="39">
        <v>1</v>
      </c>
      <c r="F1042" s="38">
        <v>5</v>
      </c>
      <c r="G1042" s="38">
        <v>1</v>
      </c>
      <c r="H1042" s="38" t="s">
        <v>906</v>
      </c>
      <c r="I1042" s="38" t="s">
        <v>905</v>
      </c>
      <c r="J1042" s="38">
        <v>1</v>
      </c>
      <c r="K1042" s="38">
        <v>1</v>
      </c>
      <c r="L1042" s="40"/>
      <c r="M1042" s="38"/>
      <c r="N1042" s="38" t="s">
        <v>1615</v>
      </c>
    </row>
    <row r="1043" spans="1:14" x14ac:dyDescent="0.2">
      <c r="A1043" s="41"/>
      <c r="B1043" s="41"/>
      <c r="C1043" s="41">
        <v>1</v>
      </c>
      <c r="D1043" s="41"/>
      <c r="E1043" s="42">
        <v>0</v>
      </c>
      <c r="F1043" s="41">
        <v>3</v>
      </c>
      <c r="G1043" s="41">
        <v>0</v>
      </c>
      <c r="H1043" s="41" t="s">
        <v>907</v>
      </c>
      <c r="I1043" s="41" t="s">
        <v>907</v>
      </c>
      <c r="J1043" s="41">
        <v>1</v>
      </c>
      <c r="K1043" s="41"/>
      <c r="L1043" s="43"/>
      <c r="M1043" s="41"/>
      <c r="N1043" s="41"/>
    </row>
    <row r="1044" spans="1:14" x14ac:dyDescent="0.2">
      <c r="A1044" s="38">
        <v>1</v>
      </c>
      <c r="B1044" s="38"/>
      <c r="C1044" s="38"/>
      <c r="D1044" s="38"/>
      <c r="E1044" s="39">
        <v>0</v>
      </c>
      <c r="F1044" s="38">
        <v>3</v>
      </c>
      <c r="G1044" s="38">
        <v>1</v>
      </c>
      <c r="H1044" s="38" t="s">
        <v>908</v>
      </c>
      <c r="I1044" s="38" t="s">
        <v>393</v>
      </c>
      <c r="J1044" s="38">
        <v>1</v>
      </c>
      <c r="K1044" s="38">
        <v>1</v>
      </c>
      <c r="L1044" s="40"/>
      <c r="M1044" s="38"/>
      <c r="N1044" s="38" t="s">
        <v>1498</v>
      </c>
    </row>
    <row r="1045" spans="1:14" x14ac:dyDescent="0.2">
      <c r="A1045" s="41">
        <v>1</v>
      </c>
      <c r="B1045" s="41"/>
      <c r="C1045" s="41"/>
      <c r="D1045" s="41"/>
      <c r="E1045" s="42">
        <v>0</v>
      </c>
      <c r="F1045" s="41">
        <v>5</v>
      </c>
      <c r="G1045" s="41">
        <v>0</v>
      </c>
      <c r="H1045" s="41" t="s">
        <v>909</v>
      </c>
      <c r="I1045" s="41" t="s">
        <v>909</v>
      </c>
      <c r="J1045" s="41">
        <v>1</v>
      </c>
      <c r="K1045" s="41"/>
      <c r="L1045" s="43"/>
      <c r="M1045" s="41"/>
      <c r="N1045" s="41"/>
    </row>
    <row r="1046" spans="1:14" x14ac:dyDescent="0.2">
      <c r="A1046" s="38">
        <v>1</v>
      </c>
      <c r="B1046" s="38"/>
      <c r="C1046" s="38"/>
      <c r="D1046" s="38"/>
      <c r="E1046" s="39">
        <v>0</v>
      </c>
      <c r="F1046" s="38">
        <v>5</v>
      </c>
      <c r="G1046" s="38">
        <v>0</v>
      </c>
      <c r="H1046" s="38" t="s">
        <v>911</v>
      </c>
      <c r="I1046" s="38" t="s">
        <v>911</v>
      </c>
      <c r="J1046" s="38">
        <v>1</v>
      </c>
      <c r="K1046" s="38"/>
      <c r="L1046" s="40"/>
      <c r="M1046" s="38"/>
      <c r="N1046" s="38"/>
    </row>
    <row r="1047" spans="1:14" x14ac:dyDescent="0.2">
      <c r="A1047" s="41">
        <v>1</v>
      </c>
      <c r="B1047" s="41"/>
      <c r="C1047" s="41"/>
      <c r="D1047" s="41"/>
      <c r="E1047" s="42">
        <v>0</v>
      </c>
      <c r="F1047" s="41">
        <v>5</v>
      </c>
      <c r="G1047" s="41">
        <v>0</v>
      </c>
      <c r="H1047" s="41" t="s">
        <v>60</v>
      </c>
      <c r="I1047" s="41" t="s">
        <v>60</v>
      </c>
      <c r="J1047" s="41">
        <v>1</v>
      </c>
      <c r="K1047" s="41"/>
      <c r="L1047" s="43"/>
      <c r="M1047" s="41"/>
      <c r="N1047" s="41"/>
    </row>
    <row r="1048" spans="1:14" x14ac:dyDescent="0.2">
      <c r="A1048" s="38">
        <v>1</v>
      </c>
      <c r="B1048" s="38"/>
      <c r="C1048" s="38"/>
      <c r="D1048" s="38"/>
      <c r="E1048" s="39">
        <v>0</v>
      </c>
      <c r="F1048" s="38">
        <v>5</v>
      </c>
      <c r="G1048" s="38">
        <v>0</v>
      </c>
      <c r="H1048" s="38" t="s">
        <v>912</v>
      </c>
      <c r="I1048" s="38" t="s">
        <v>912</v>
      </c>
      <c r="J1048" s="38">
        <v>1</v>
      </c>
      <c r="K1048" s="38"/>
      <c r="L1048" s="40"/>
      <c r="M1048" s="38"/>
      <c r="N1048" s="38"/>
    </row>
    <row r="1049" spans="1:14" x14ac:dyDescent="0.2">
      <c r="A1049" s="41"/>
      <c r="B1049" s="41"/>
      <c r="C1049" s="41">
        <v>1</v>
      </c>
      <c r="D1049" s="41"/>
      <c r="E1049" s="42">
        <v>0</v>
      </c>
      <c r="F1049" s="41">
        <v>4</v>
      </c>
      <c r="G1049" s="41">
        <v>0</v>
      </c>
      <c r="H1049" s="41" t="s">
        <v>913</v>
      </c>
      <c r="I1049" s="41" t="s">
        <v>913</v>
      </c>
      <c r="J1049" s="41">
        <v>1</v>
      </c>
      <c r="K1049" s="41"/>
      <c r="L1049" s="43"/>
      <c r="M1049" s="41"/>
      <c r="N1049" s="41"/>
    </row>
    <row r="1050" spans="1:14" x14ac:dyDescent="0.2">
      <c r="A1050" s="38"/>
      <c r="B1050" s="38"/>
      <c r="C1050" s="38">
        <v>1</v>
      </c>
      <c r="D1050" s="38"/>
      <c r="E1050" s="39">
        <v>0</v>
      </c>
      <c r="F1050" s="38">
        <v>3</v>
      </c>
      <c r="G1050" s="38">
        <v>1</v>
      </c>
      <c r="H1050" s="38" t="s">
        <v>914</v>
      </c>
      <c r="I1050" s="38" t="s">
        <v>241</v>
      </c>
      <c r="J1050" s="38">
        <v>1</v>
      </c>
      <c r="K1050" s="38">
        <v>1</v>
      </c>
      <c r="L1050" s="40"/>
      <c r="M1050" s="38"/>
      <c r="N1050" s="38" t="s">
        <v>1745</v>
      </c>
    </row>
    <row r="1051" spans="1:14" x14ac:dyDescent="0.2">
      <c r="A1051" s="41">
        <v>1</v>
      </c>
      <c r="B1051" s="41"/>
      <c r="C1051" s="41"/>
      <c r="D1051" s="41"/>
      <c r="E1051" s="42">
        <v>0</v>
      </c>
      <c r="F1051" s="41">
        <v>3</v>
      </c>
      <c r="G1051" s="41">
        <v>0</v>
      </c>
      <c r="H1051" s="41" t="s">
        <v>915</v>
      </c>
      <c r="I1051" s="41" t="s">
        <v>915</v>
      </c>
      <c r="J1051" s="41">
        <v>1</v>
      </c>
      <c r="K1051" s="41"/>
      <c r="L1051" s="43"/>
      <c r="M1051" s="41"/>
      <c r="N1051" s="41"/>
    </row>
    <row r="1052" spans="1:14" x14ac:dyDescent="0.2">
      <c r="A1052" s="38"/>
      <c r="B1052" s="38"/>
      <c r="C1052" s="38">
        <v>1</v>
      </c>
      <c r="D1052" s="38"/>
      <c r="E1052" s="39">
        <v>0</v>
      </c>
      <c r="F1052" s="38">
        <v>2</v>
      </c>
      <c r="G1052" s="38">
        <v>0</v>
      </c>
      <c r="H1052" s="38" t="s">
        <v>596</v>
      </c>
      <c r="I1052" s="38" t="s">
        <v>596</v>
      </c>
      <c r="J1052" s="38">
        <v>1</v>
      </c>
      <c r="K1052" s="38"/>
      <c r="L1052" s="40"/>
      <c r="M1052" s="38"/>
      <c r="N1052" s="38"/>
    </row>
    <row r="1053" spans="1:14" x14ac:dyDescent="0.2">
      <c r="A1053" s="41">
        <v>1</v>
      </c>
      <c r="B1053" s="41"/>
      <c r="C1053" s="41"/>
      <c r="D1053" s="41"/>
      <c r="E1053" s="42">
        <v>0</v>
      </c>
      <c r="F1053" s="41">
        <v>4</v>
      </c>
      <c r="G1053" s="41">
        <v>0</v>
      </c>
      <c r="H1053" s="41" t="s">
        <v>916</v>
      </c>
      <c r="I1053" s="41" t="s">
        <v>916</v>
      </c>
      <c r="J1053" s="41">
        <v>1</v>
      </c>
      <c r="K1053" s="41"/>
      <c r="L1053" s="43"/>
      <c r="M1053" s="41"/>
      <c r="N1053" s="41"/>
    </row>
    <row r="1054" spans="1:14" x14ac:dyDescent="0.2">
      <c r="A1054" s="38">
        <v>1</v>
      </c>
      <c r="B1054" s="38"/>
      <c r="C1054" s="38"/>
      <c r="D1054" s="38"/>
      <c r="E1054" s="39">
        <v>0</v>
      </c>
      <c r="F1054" s="38">
        <v>6</v>
      </c>
      <c r="G1054" s="38">
        <v>0</v>
      </c>
      <c r="H1054" s="38" t="s">
        <v>917</v>
      </c>
      <c r="I1054" s="38" t="s">
        <v>917</v>
      </c>
      <c r="J1054" s="38">
        <v>1</v>
      </c>
      <c r="K1054" s="38"/>
      <c r="L1054" s="40"/>
      <c r="M1054" s="38"/>
      <c r="N1054" s="38"/>
    </row>
    <row r="1055" spans="1:14" x14ac:dyDescent="0.2">
      <c r="A1055" s="41">
        <v>1</v>
      </c>
      <c r="B1055" s="41"/>
      <c r="C1055" s="41"/>
      <c r="D1055" s="41"/>
      <c r="E1055" s="42">
        <v>0</v>
      </c>
      <c r="F1055" s="41">
        <v>5</v>
      </c>
      <c r="G1055" s="41">
        <v>0</v>
      </c>
      <c r="H1055" s="41" t="s">
        <v>918</v>
      </c>
      <c r="I1055" s="41" t="s">
        <v>918</v>
      </c>
      <c r="J1055" s="41">
        <v>1</v>
      </c>
      <c r="K1055" s="41"/>
      <c r="L1055" s="43"/>
      <c r="M1055" s="41"/>
      <c r="N1055" s="41"/>
    </row>
    <row r="1056" spans="1:14" x14ac:dyDescent="0.2">
      <c r="A1056" s="44">
        <v>1</v>
      </c>
      <c r="B1056" s="38"/>
      <c r="C1056" s="38"/>
      <c r="D1056" s="38"/>
      <c r="E1056" s="39">
        <v>0</v>
      </c>
      <c r="F1056" s="38">
        <v>3</v>
      </c>
      <c r="G1056" s="38">
        <v>0</v>
      </c>
      <c r="H1056" s="38" t="s">
        <v>922</v>
      </c>
      <c r="I1056" s="38" t="s">
        <v>922</v>
      </c>
      <c r="J1056" s="38">
        <v>1</v>
      </c>
      <c r="K1056" s="38"/>
      <c r="L1056" s="40"/>
      <c r="M1056" s="38"/>
      <c r="N1056" s="38"/>
    </row>
    <row r="1057" spans="1:14" x14ac:dyDescent="0.2">
      <c r="A1057" s="45"/>
      <c r="B1057" s="41"/>
      <c r="C1057" s="41"/>
      <c r="D1057" s="41">
        <v>1</v>
      </c>
      <c r="E1057" s="42">
        <v>0</v>
      </c>
      <c r="F1057" s="41">
        <v>4</v>
      </c>
      <c r="G1057" s="41">
        <v>0</v>
      </c>
      <c r="H1057" s="41" t="s">
        <v>923</v>
      </c>
      <c r="I1057" s="41" t="s">
        <v>923</v>
      </c>
      <c r="J1057" s="41">
        <v>1</v>
      </c>
      <c r="K1057" s="41"/>
      <c r="L1057" s="43"/>
      <c r="M1057" s="41"/>
      <c r="N1057" s="41"/>
    </row>
    <row r="1058" spans="1:14" x14ac:dyDescent="0.2">
      <c r="A1058" s="38"/>
      <c r="B1058" s="38"/>
      <c r="C1058" s="38"/>
      <c r="D1058" s="38">
        <v>1</v>
      </c>
      <c r="E1058" s="39">
        <v>0</v>
      </c>
      <c r="F1058" s="38">
        <v>7</v>
      </c>
      <c r="G1058" s="38">
        <v>1</v>
      </c>
      <c r="H1058" s="38" t="s">
        <v>925</v>
      </c>
      <c r="I1058" s="38" t="s">
        <v>924</v>
      </c>
      <c r="J1058" s="38">
        <v>1</v>
      </c>
      <c r="K1058" s="38">
        <v>2</v>
      </c>
      <c r="L1058" s="40" t="s">
        <v>1562</v>
      </c>
      <c r="M1058" s="38" t="s">
        <v>1714</v>
      </c>
      <c r="N1058" s="38" t="s">
        <v>1748</v>
      </c>
    </row>
    <row r="1059" spans="1:14" x14ac:dyDescent="0.2">
      <c r="A1059" s="41"/>
      <c r="B1059" s="41"/>
      <c r="C1059" s="41">
        <v>1</v>
      </c>
      <c r="D1059" s="41"/>
      <c r="E1059" s="42">
        <v>0</v>
      </c>
      <c r="F1059" s="41">
        <v>4</v>
      </c>
      <c r="G1059" s="41">
        <v>0</v>
      </c>
      <c r="H1059" s="41" t="s">
        <v>926</v>
      </c>
      <c r="I1059" s="41" t="s">
        <v>926</v>
      </c>
      <c r="J1059" s="41">
        <v>1</v>
      </c>
      <c r="K1059" s="41"/>
      <c r="L1059" s="43"/>
      <c r="M1059" s="41"/>
      <c r="N1059" s="41"/>
    </row>
    <row r="1060" spans="1:14" x14ac:dyDescent="0.2">
      <c r="A1060" s="44"/>
      <c r="B1060" s="38"/>
      <c r="C1060" s="38">
        <v>1</v>
      </c>
      <c r="D1060" s="38"/>
      <c r="E1060" s="39">
        <v>0</v>
      </c>
      <c r="F1060" s="38">
        <v>2</v>
      </c>
      <c r="G1060" s="38">
        <v>0</v>
      </c>
      <c r="H1060" s="38" t="s">
        <v>929</v>
      </c>
      <c r="I1060" s="38" t="s">
        <v>929</v>
      </c>
      <c r="J1060" s="38">
        <v>1</v>
      </c>
      <c r="K1060" s="38"/>
      <c r="L1060" s="40"/>
      <c r="M1060" s="38"/>
      <c r="N1060" s="38"/>
    </row>
    <row r="1061" spans="1:14" x14ac:dyDescent="0.2">
      <c r="A1061" s="45">
        <v>1</v>
      </c>
      <c r="B1061" s="41"/>
      <c r="C1061" s="41"/>
      <c r="D1061" s="41"/>
      <c r="E1061" s="42">
        <v>0</v>
      </c>
      <c r="F1061" s="41">
        <v>5</v>
      </c>
      <c r="G1061" s="41">
        <v>0</v>
      </c>
      <c r="H1061" s="41" t="s">
        <v>930</v>
      </c>
      <c r="I1061" s="41" t="s">
        <v>930</v>
      </c>
      <c r="J1061" s="41">
        <v>1</v>
      </c>
      <c r="K1061" s="41"/>
      <c r="L1061" s="43"/>
      <c r="M1061" s="41"/>
      <c r="N1061" s="41"/>
    </row>
    <row r="1062" spans="1:14" x14ac:dyDescent="0.2">
      <c r="A1062" s="38">
        <v>1</v>
      </c>
      <c r="B1062" s="38"/>
      <c r="C1062" s="38"/>
      <c r="D1062" s="38"/>
      <c r="E1062" s="39">
        <v>0</v>
      </c>
      <c r="F1062" s="38">
        <v>5</v>
      </c>
      <c r="G1062" s="38">
        <v>0</v>
      </c>
      <c r="H1062" s="38" t="s">
        <v>931</v>
      </c>
      <c r="I1062" s="38" t="s">
        <v>931</v>
      </c>
      <c r="J1062" s="38">
        <v>1</v>
      </c>
      <c r="K1062" s="38"/>
      <c r="L1062" s="40"/>
      <c r="M1062" s="38"/>
      <c r="N1062" s="38"/>
    </row>
    <row r="1063" spans="1:14" x14ac:dyDescent="0.2">
      <c r="A1063" s="41">
        <v>1</v>
      </c>
      <c r="B1063" s="41"/>
      <c r="C1063" s="41"/>
      <c r="D1063" s="41"/>
      <c r="E1063" s="42">
        <v>0</v>
      </c>
      <c r="F1063" s="41">
        <v>4</v>
      </c>
      <c r="G1063" s="41">
        <v>0</v>
      </c>
      <c r="H1063" s="41" t="s">
        <v>932</v>
      </c>
      <c r="I1063" s="41" t="s">
        <v>932</v>
      </c>
      <c r="J1063" s="41">
        <v>1</v>
      </c>
      <c r="K1063" s="41"/>
      <c r="L1063" s="43"/>
      <c r="M1063" s="41"/>
      <c r="N1063" s="41"/>
    </row>
    <row r="1064" spans="1:14" x14ac:dyDescent="0.2">
      <c r="A1064" s="38">
        <v>1</v>
      </c>
      <c r="B1064" s="38"/>
      <c r="C1064" s="38"/>
      <c r="D1064" s="38"/>
      <c r="E1064" s="39">
        <v>0</v>
      </c>
      <c r="F1064" s="38">
        <v>4</v>
      </c>
      <c r="G1064" s="38">
        <v>0</v>
      </c>
      <c r="H1064" s="38" t="s">
        <v>933</v>
      </c>
      <c r="I1064" s="38" t="s">
        <v>933</v>
      </c>
      <c r="J1064" s="38">
        <v>1</v>
      </c>
      <c r="K1064" s="38"/>
      <c r="L1064" s="40"/>
      <c r="M1064" s="38"/>
      <c r="N1064" s="38"/>
    </row>
    <row r="1065" spans="1:14" x14ac:dyDescent="0.2">
      <c r="A1065" s="41">
        <v>1</v>
      </c>
      <c r="B1065" s="41"/>
      <c r="C1065" s="41"/>
      <c r="D1065" s="41"/>
      <c r="E1065" s="42">
        <v>0</v>
      </c>
      <c r="F1065" s="41">
        <v>4</v>
      </c>
      <c r="G1065" s="41">
        <v>0</v>
      </c>
      <c r="H1065" s="41" t="s">
        <v>934</v>
      </c>
      <c r="I1065" s="41" t="s">
        <v>934</v>
      </c>
      <c r="J1065" s="41">
        <v>1</v>
      </c>
      <c r="K1065" s="41"/>
      <c r="L1065" s="43"/>
      <c r="M1065" s="41"/>
      <c r="N1065" s="41"/>
    </row>
    <row r="1066" spans="1:14" x14ac:dyDescent="0.2">
      <c r="A1066" s="38">
        <v>1</v>
      </c>
      <c r="B1066" s="38"/>
      <c r="C1066" s="38"/>
      <c r="D1066" s="38"/>
      <c r="E1066" s="39">
        <v>1</v>
      </c>
      <c r="F1066" s="38">
        <v>4</v>
      </c>
      <c r="G1066" s="38">
        <v>0</v>
      </c>
      <c r="H1066" s="38" t="s">
        <v>293</v>
      </c>
      <c r="I1066" s="38" t="s">
        <v>293</v>
      </c>
      <c r="J1066" s="38">
        <v>1</v>
      </c>
      <c r="K1066" s="38"/>
      <c r="L1066" s="40"/>
      <c r="M1066" s="38"/>
      <c r="N1066" s="38"/>
    </row>
    <row r="1067" spans="1:14" x14ac:dyDescent="0.2">
      <c r="A1067" s="41"/>
      <c r="B1067" s="41"/>
      <c r="C1067" s="41">
        <v>1</v>
      </c>
      <c r="D1067" s="41"/>
      <c r="E1067" s="42">
        <v>0</v>
      </c>
      <c r="F1067" s="41">
        <v>3</v>
      </c>
      <c r="G1067" s="41">
        <v>0</v>
      </c>
      <c r="H1067" s="41" t="s">
        <v>935</v>
      </c>
      <c r="I1067" s="41" t="s">
        <v>935</v>
      </c>
      <c r="J1067" s="41">
        <v>1</v>
      </c>
      <c r="K1067" s="41"/>
      <c r="L1067" s="43"/>
      <c r="M1067" s="41"/>
      <c r="N1067" s="41"/>
    </row>
    <row r="1068" spans="1:14" x14ac:dyDescent="0.2">
      <c r="A1068" s="38">
        <v>1</v>
      </c>
      <c r="B1068" s="38"/>
      <c r="C1068" s="38"/>
      <c r="D1068" s="38"/>
      <c r="E1068" s="39">
        <v>0</v>
      </c>
      <c r="F1068" s="38">
        <v>4</v>
      </c>
      <c r="G1068" s="38">
        <v>0</v>
      </c>
      <c r="H1068" s="38" t="s">
        <v>936</v>
      </c>
      <c r="I1068" s="38" t="s">
        <v>936</v>
      </c>
      <c r="J1068" s="38">
        <v>1</v>
      </c>
      <c r="K1068" s="38"/>
      <c r="L1068" s="40"/>
      <c r="M1068" s="38"/>
      <c r="N1068" s="38"/>
    </row>
    <row r="1069" spans="1:14" x14ac:dyDescent="0.2">
      <c r="A1069" s="41"/>
      <c r="B1069" s="41"/>
      <c r="C1069" s="41">
        <v>1</v>
      </c>
      <c r="D1069" s="41"/>
      <c r="E1069" s="42">
        <v>0</v>
      </c>
      <c r="F1069" s="41">
        <v>3</v>
      </c>
      <c r="G1069" s="41">
        <v>0</v>
      </c>
      <c r="H1069" s="41" t="s">
        <v>303</v>
      </c>
      <c r="I1069" s="41" t="s">
        <v>303</v>
      </c>
      <c r="J1069" s="41">
        <v>1</v>
      </c>
      <c r="K1069" s="41"/>
      <c r="L1069" s="43"/>
      <c r="M1069" s="41"/>
      <c r="N1069" s="41"/>
    </row>
    <row r="1070" spans="1:14" x14ac:dyDescent="0.2">
      <c r="A1070" s="38">
        <v>1</v>
      </c>
      <c r="B1070" s="38"/>
      <c r="C1070" s="38"/>
      <c r="D1070" s="38"/>
      <c r="E1070" s="39">
        <v>0</v>
      </c>
      <c r="F1070" s="38">
        <v>5</v>
      </c>
      <c r="G1070" s="38">
        <v>0</v>
      </c>
      <c r="H1070" s="38" t="s">
        <v>937</v>
      </c>
      <c r="I1070" s="38" t="s">
        <v>937</v>
      </c>
      <c r="J1070" s="38">
        <v>1</v>
      </c>
      <c r="K1070" s="38"/>
      <c r="L1070" s="40"/>
      <c r="M1070" s="38"/>
      <c r="N1070" s="38"/>
    </row>
    <row r="1071" spans="1:14" x14ac:dyDescent="0.2">
      <c r="A1071" s="41">
        <v>1</v>
      </c>
      <c r="B1071" s="41"/>
      <c r="C1071" s="41"/>
      <c r="D1071" s="41"/>
      <c r="E1071" s="42">
        <v>0</v>
      </c>
      <c r="F1071" s="41">
        <v>3</v>
      </c>
      <c r="G1071" s="41">
        <v>0</v>
      </c>
      <c r="H1071" s="41" t="s">
        <v>915</v>
      </c>
      <c r="I1071" s="41" t="s">
        <v>915</v>
      </c>
      <c r="J1071" s="41">
        <v>1</v>
      </c>
      <c r="K1071" s="41"/>
      <c r="L1071" s="43"/>
      <c r="M1071" s="41"/>
      <c r="N1071" s="41"/>
    </row>
    <row r="1072" spans="1:14" x14ac:dyDescent="0.2">
      <c r="A1072" s="38">
        <v>1</v>
      </c>
      <c r="B1072" s="38"/>
      <c r="C1072" s="38"/>
      <c r="D1072" s="38"/>
      <c r="E1072" s="39">
        <v>1</v>
      </c>
      <c r="F1072" s="38">
        <v>4</v>
      </c>
      <c r="G1072" s="38">
        <v>0</v>
      </c>
      <c r="H1072" s="38" t="s">
        <v>293</v>
      </c>
      <c r="I1072" s="38" t="s">
        <v>293</v>
      </c>
      <c r="J1072" s="38">
        <v>1</v>
      </c>
      <c r="K1072" s="38"/>
      <c r="L1072" s="40"/>
      <c r="M1072" s="38"/>
      <c r="N1072" s="38"/>
    </row>
    <row r="1073" spans="1:14" x14ac:dyDescent="0.2">
      <c r="A1073" s="41"/>
      <c r="B1073" s="41"/>
      <c r="C1073" s="41">
        <v>1</v>
      </c>
      <c r="D1073" s="41"/>
      <c r="E1073" s="42">
        <v>1</v>
      </c>
      <c r="F1073" s="41">
        <v>1</v>
      </c>
      <c r="G1073" s="41">
        <v>0</v>
      </c>
      <c r="H1073" s="41" t="s">
        <v>2</v>
      </c>
      <c r="I1073" s="41" t="s">
        <v>2</v>
      </c>
      <c r="J1073" s="41">
        <v>1</v>
      </c>
      <c r="K1073" s="41"/>
      <c r="L1073" s="43"/>
      <c r="M1073" s="41"/>
      <c r="N1073" s="41"/>
    </row>
    <row r="1074" spans="1:14" x14ac:dyDescent="0.2">
      <c r="A1074" s="38">
        <v>1</v>
      </c>
      <c r="B1074" s="38"/>
      <c r="C1074" s="38"/>
      <c r="D1074" s="38"/>
      <c r="E1074" s="39">
        <v>0</v>
      </c>
      <c r="F1074" s="38">
        <v>5</v>
      </c>
      <c r="G1074" s="38">
        <v>0</v>
      </c>
      <c r="H1074" s="38" t="s">
        <v>110</v>
      </c>
      <c r="I1074" s="38" t="s">
        <v>110</v>
      </c>
      <c r="J1074" s="38">
        <v>1</v>
      </c>
      <c r="K1074" s="38"/>
      <c r="L1074" s="40"/>
      <c r="M1074" s="38"/>
      <c r="N1074" s="38"/>
    </row>
    <row r="1075" spans="1:14" x14ac:dyDescent="0.2">
      <c r="A1075" s="41"/>
      <c r="B1075" s="41"/>
      <c r="C1075" s="41"/>
      <c r="D1075" s="41">
        <v>1</v>
      </c>
      <c r="E1075" s="42">
        <v>0</v>
      </c>
      <c r="F1075" s="41">
        <v>4</v>
      </c>
      <c r="G1075" s="41">
        <v>0</v>
      </c>
      <c r="H1075" s="41" t="s">
        <v>54</v>
      </c>
      <c r="I1075" s="41" t="s">
        <v>54</v>
      </c>
      <c r="J1075" s="41">
        <v>1</v>
      </c>
      <c r="K1075" s="41"/>
      <c r="L1075" s="43"/>
      <c r="M1075" s="41"/>
      <c r="N1075" s="41"/>
    </row>
    <row r="1076" spans="1:14" x14ac:dyDescent="0.2">
      <c r="A1076" s="38">
        <v>1</v>
      </c>
      <c r="B1076" s="38"/>
      <c r="C1076" s="38"/>
      <c r="D1076" s="38"/>
      <c r="E1076" s="39">
        <v>0</v>
      </c>
      <c r="F1076" s="38">
        <v>4</v>
      </c>
      <c r="G1076" s="38">
        <v>0</v>
      </c>
      <c r="H1076" s="38" t="s">
        <v>938</v>
      </c>
      <c r="I1076" s="38" t="s">
        <v>938</v>
      </c>
      <c r="J1076" s="38">
        <v>1</v>
      </c>
      <c r="K1076" s="38"/>
      <c r="L1076" s="40"/>
      <c r="M1076" s="38"/>
      <c r="N1076" s="38"/>
    </row>
    <row r="1077" spans="1:14" x14ac:dyDescent="0.2">
      <c r="A1077" s="41">
        <v>1</v>
      </c>
      <c r="B1077" s="41"/>
      <c r="C1077" s="41"/>
      <c r="D1077" s="41"/>
      <c r="E1077" s="42">
        <v>0</v>
      </c>
      <c r="F1077" s="41">
        <v>5</v>
      </c>
      <c r="G1077" s="41">
        <v>0</v>
      </c>
      <c r="H1077" s="41" t="s">
        <v>939</v>
      </c>
      <c r="I1077" s="41" t="s">
        <v>939</v>
      </c>
      <c r="J1077" s="41">
        <v>1</v>
      </c>
      <c r="K1077" s="41"/>
      <c r="L1077" s="43"/>
      <c r="M1077" s="41"/>
      <c r="N1077" s="41"/>
    </row>
    <row r="1078" spans="1:14" x14ac:dyDescent="0.2">
      <c r="A1078" s="38"/>
      <c r="B1078" s="38">
        <v>1</v>
      </c>
      <c r="C1078" s="38"/>
      <c r="D1078" s="38"/>
      <c r="E1078" s="39">
        <v>0</v>
      </c>
      <c r="F1078" s="38">
        <v>5</v>
      </c>
      <c r="G1078" s="38">
        <v>0</v>
      </c>
      <c r="H1078" s="38" t="s">
        <v>941</v>
      </c>
      <c r="I1078" s="38" t="s">
        <v>941</v>
      </c>
      <c r="J1078" s="38">
        <v>1</v>
      </c>
      <c r="K1078" s="38"/>
      <c r="L1078" s="40"/>
      <c r="M1078" s="38"/>
      <c r="N1078" s="38"/>
    </row>
    <row r="1079" spans="1:14" x14ac:dyDescent="0.2">
      <c r="A1079" s="41"/>
      <c r="B1079" s="41">
        <v>1</v>
      </c>
      <c r="C1079" s="41"/>
      <c r="D1079" s="41"/>
      <c r="E1079" s="42">
        <v>1</v>
      </c>
      <c r="F1079" s="41">
        <v>5</v>
      </c>
      <c r="G1079" s="41">
        <v>0</v>
      </c>
      <c r="H1079" s="41" t="s">
        <v>942</v>
      </c>
      <c r="I1079" s="41" t="s">
        <v>942</v>
      </c>
      <c r="J1079" s="41">
        <v>2</v>
      </c>
      <c r="K1079" s="41"/>
      <c r="L1079" s="43"/>
      <c r="M1079" s="41"/>
      <c r="N1079" s="41"/>
    </row>
    <row r="1080" spans="1:14" x14ac:dyDescent="0.2">
      <c r="A1080" s="38"/>
      <c r="B1080" s="38"/>
      <c r="C1080" s="38">
        <v>1</v>
      </c>
      <c r="D1080" s="38"/>
      <c r="E1080" s="39">
        <v>0</v>
      </c>
      <c r="F1080" s="38">
        <v>3</v>
      </c>
      <c r="G1080" s="38">
        <v>0</v>
      </c>
      <c r="H1080" s="38" t="s">
        <v>249</v>
      </c>
      <c r="I1080" s="38" t="s">
        <v>249</v>
      </c>
      <c r="J1080" s="38">
        <v>1</v>
      </c>
      <c r="K1080" s="38"/>
      <c r="L1080" s="40"/>
      <c r="M1080" s="38"/>
      <c r="N1080" s="38"/>
    </row>
    <row r="1081" spans="1:14" x14ac:dyDescent="0.2">
      <c r="A1081" s="41"/>
      <c r="B1081" s="41">
        <v>1</v>
      </c>
      <c r="C1081" s="41"/>
      <c r="D1081" s="41"/>
      <c r="E1081" s="42">
        <v>0</v>
      </c>
      <c r="F1081" s="41">
        <v>4</v>
      </c>
      <c r="G1081" s="41">
        <v>0</v>
      </c>
      <c r="H1081" s="41" t="s">
        <v>944</v>
      </c>
      <c r="I1081" s="41" t="s">
        <v>944</v>
      </c>
      <c r="J1081" s="41">
        <v>1</v>
      </c>
      <c r="K1081" s="41"/>
      <c r="L1081" s="43"/>
      <c r="M1081" s="41"/>
      <c r="N1081" s="41"/>
    </row>
    <row r="1082" spans="1:14" x14ac:dyDescent="0.2">
      <c r="A1082" s="38"/>
      <c r="B1082" s="38"/>
      <c r="C1082" s="38">
        <v>1</v>
      </c>
      <c r="D1082" s="38"/>
      <c r="E1082" s="39">
        <v>1</v>
      </c>
      <c r="F1082" s="38">
        <v>1</v>
      </c>
      <c r="G1082" s="38">
        <v>0</v>
      </c>
      <c r="H1082" s="38" t="s">
        <v>2</v>
      </c>
      <c r="I1082" s="38" t="s">
        <v>2</v>
      </c>
      <c r="J1082" s="38">
        <v>1</v>
      </c>
      <c r="K1082" s="38"/>
      <c r="L1082" s="40"/>
      <c r="M1082" s="38"/>
      <c r="N1082" s="38"/>
    </row>
    <row r="1083" spans="1:14" x14ac:dyDescent="0.2">
      <c r="A1083" s="41"/>
      <c r="B1083" s="41">
        <v>1</v>
      </c>
      <c r="C1083" s="41"/>
      <c r="D1083" s="41"/>
      <c r="E1083" s="42">
        <v>0</v>
      </c>
      <c r="F1083" s="41">
        <v>3</v>
      </c>
      <c r="G1083" s="41">
        <v>0</v>
      </c>
      <c r="H1083" s="41" t="s">
        <v>155</v>
      </c>
      <c r="I1083" s="41" t="s">
        <v>155</v>
      </c>
      <c r="J1083" s="41">
        <v>1</v>
      </c>
      <c r="K1083" s="41"/>
      <c r="L1083" s="43"/>
      <c r="M1083" s="41"/>
      <c r="N1083" s="41"/>
    </row>
    <row r="1084" spans="1:14" x14ac:dyDescent="0.2">
      <c r="A1084" s="38"/>
      <c r="B1084" s="38"/>
      <c r="C1084" s="38">
        <v>1</v>
      </c>
      <c r="D1084" s="38"/>
      <c r="E1084" s="39">
        <v>1</v>
      </c>
      <c r="F1084" s="38">
        <v>1</v>
      </c>
      <c r="G1084" s="38">
        <v>0</v>
      </c>
      <c r="H1084" s="38" t="s">
        <v>2</v>
      </c>
      <c r="I1084" s="38" t="s">
        <v>2</v>
      </c>
      <c r="J1084" s="38">
        <v>1</v>
      </c>
      <c r="K1084" s="38"/>
      <c r="L1084" s="40"/>
      <c r="M1084" s="38"/>
      <c r="N1084" s="38"/>
    </row>
    <row r="1085" spans="1:14" x14ac:dyDescent="0.2">
      <c r="A1085" s="41"/>
      <c r="B1085" s="41">
        <v>1</v>
      </c>
      <c r="C1085" s="41"/>
      <c r="D1085" s="41"/>
      <c r="E1085" s="42">
        <v>0</v>
      </c>
      <c r="F1085" s="41">
        <v>3</v>
      </c>
      <c r="G1085" s="41">
        <v>0</v>
      </c>
      <c r="H1085" s="41" t="s">
        <v>945</v>
      </c>
      <c r="I1085" s="41" t="s">
        <v>945</v>
      </c>
      <c r="J1085" s="41">
        <v>1</v>
      </c>
      <c r="K1085" s="41"/>
      <c r="L1085" s="43"/>
      <c r="M1085" s="41"/>
      <c r="N1085" s="41"/>
    </row>
    <row r="1086" spans="1:14" x14ac:dyDescent="0.2">
      <c r="A1086" s="44">
        <v>1</v>
      </c>
      <c r="B1086" s="38"/>
      <c r="C1086" s="38"/>
      <c r="D1086" s="38"/>
      <c r="E1086" s="39">
        <v>0</v>
      </c>
      <c r="F1086" s="38">
        <v>4</v>
      </c>
      <c r="G1086" s="38">
        <v>0</v>
      </c>
      <c r="H1086" s="38" t="s">
        <v>916</v>
      </c>
      <c r="I1086" s="38" t="s">
        <v>916</v>
      </c>
      <c r="J1086" s="38">
        <v>1</v>
      </c>
      <c r="K1086" s="38"/>
      <c r="L1086" s="40"/>
      <c r="M1086" s="38"/>
      <c r="N1086" s="38"/>
    </row>
    <row r="1087" spans="1:14" x14ac:dyDescent="0.2">
      <c r="A1087" s="45">
        <v>1</v>
      </c>
      <c r="B1087" s="41"/>
      <c r="C1087" s="41"/>
      <c r="D1087" s="41"/>
      <c r="E1087" s="42">
        <v>0</v>
      </c>
      <c r="F1087" s="41">
        <v>6</v>
      </c>
      <c r="G1087" s="41">
        <v>0</v>
      </c>
      <c r="H1087" s="41" t="s">
        <v>946</v>
      </c>
      <c r="I1087" s="41" t="s">
        <v>946</v>
      </c>
      <c r="J1087" s="41">
        <v>1</v>
      </c>
      <c r="K1087" s="41"/>
      <c r="L1087" s="43"/>
      <c r="M1087" s="41"/>
      <c r="N1087" s="41"/>
    </row>
    <row r="1088" spans="1:14" x14ac:dyDescent="0.2">
      <c r="A1088" s="38">
        <v>1</v>
      </c>
      <c r="B1088" s="38"/>
      <c r="C1088" s="38"/>
      <c r="D1088" s="38"/>
      <c r="E1088" s="39">
        <v>0</v>
      </c>
      <c r="F1088" s="38">
        <v>4</v>
      </c>
      <c r="G1088" s="38">
        <v>0</v>
      </c>
      <c r="H1088" s="38" t="s">
        <v>947</v>
      </c>
      <c r="I1088" s="38" t="s">
        <v>947</v>
      </c>
      <c r="J1088" s="38">
        <v>1</v>
      </c>
      <c r="K1088" s="38"/>
      <c r="L1088" s="40"/>
      <c r="M1088" s="38"/>
      <c r="N1088" s="38"/>
    </row>
    <row r="1089" spans="1:14" x14ac:dyDescent="0.2">
      <c r="A1089" s="41">
        <v>1</v>
      </c>
      <c r="B1089" s="41"/>
      <c r="C1089" s="41"/>
      <c r="D1089" s="41"/>
      <c r="E1089" s="42">
        <v>1</v>
      </c>
      <c r="F1089" s="41">
        <v>5</v>
      </c>
      <c r="G1089" s="41">
        <v>0</v>
      </c>
      <c r="H1089" s="41" t="s">
        <v>948</v>
      </c>
      <c r="I1089" s="41" t="s">
        <v>948</v>
      </c>
      <c r="J1089" s="41">
        <v>1</v>
      </c>
      <c r="K1089" s="41"/>
      <c r="L1089" s="43"/>
      <c r="M1089" s="41"/>
      <c r="N1089" s="41"/>
    </row>
    <row r="1090" spans="1:14" x14ac:dyDescent="0.2">
      <c r="A1090" s="38"/>
      <c r="B1090" s="38"/>
      <c r="C1090" s="38"/>
      <c r="D1090" s="38">
        <v>1</v>
      </c>
      <c r="E1090" s="39">
        <v>0</v>
      </c>
      <c r="F1090" s="38">
        <v>4</v>
      </c>
      <c r="G1090" s="38">
        <v>0</v>
      </c>
      <c r="H1090" s="38" t="s">
        <v>54</v>
      </c>
      <c r="I1090" s="38" t="s">
        <v>54</v>
      </c>
      <c r="J1090" s="38">
        <v>1</v>
      </c>
      <c r="K1090" s="38"/>
      <c r="L1090" s="40"/>
      <c r="M1090" s="38"/>
      <c r="N1090" s="38"/>
    </row>
    <row r="1091" spans="1:14" ht="25.5" x14ac:dyDescent="0.2">
      <c r="A1091" s="41">
        <v>1</v>
      </c>
      <c r="B1091" s="41"/>
      <c r="C1091" s="41"/>
      <c r="D1091" s="41"/>
      <c r="E1091" s="42">
        <v>1</v>
      </c>
      <c r="F1091" s="41">
        <v>5</v>
      </c>
      <c r="G1091" s="41">
        <v>1</v>
      </c>
      <c r="H1091" s="41" t="s">
        <v>949</v>
      </c>
      <c r="I1091" s="41" t="s">
        <v>1334</v>
      </c>
      <c r="J1091" s="41">
        <v>2</v>
      </c>
      <c r="K1091" s="41">
        <v>1</v>
      </c>
      <c r="L1091" s="43" t="s">
        <v>1485</v>
      </c>
      <c r="M1091" s="41" t="s">
        <v>1480</v>
      </c>
      <c r="N1091" s="41" t="s">
        <v>1597</v>
      </c>
    </row>
    <row r="1092" spans="1:14" x14ac:dyDescent="0.2">
      <c r="A1092" s="38"/>
      <c r="B1092" s="38"/>
      <c r="C1092" s="38">
        <v>1</v>
      </c>
      <c r="D1092" s="38"/>
      <c r="E1092" s="39">
        <v>1</v>
      </c>
      <c r="F1092" s="38">
        <v>1</v>
      </c>
      <c r="G1092" s="38">
        <v>0</v>
      </c>
      <c r="H1092" s="38" t="s">
        <v>2</v>
      </c>
      <c r="I1092" s="38" t="s">
        <v>2</v>
      </c>
      <c r="J1092" s="38">
        <v>1</v>
      </c>
      <c r="K1092" s="38"/>
      <c r="L1092" s="40"/>
      <c r="M1092" s="38"/>
      <c r="N1092" s="38"/>
    </row>
    <row r="1093" spans="1:14" x14ac:dyDescent="0.2">
      <c r="A1093" s="41">
        <v>1</v>
      </c>
      <c r="B1093" s="41"/>
      <c r="C1093" s="41"/>
      <c r="D1093" s="41"/>
      <c r="E1093" s="42">
        <v>0</v>
      </c>
      <c r="F1093" s="41">
        <v>4</v>
      </c>
      <c r="G1093" s="41">
        <v>0</v>
      </c>
      <c r="H1093" s="41" t="s">
        <v>950</v>
      </c>
      <c r="I1093" s="41" t="s">
        <v>950</v>
      </c>
      <c r="J1093" s="41">
        <v>1</v>
      </c>
      <c r="K1093" s="41"/>
      <c r="L1093" s="43"/>
      <c r="M1093" s="41"/>
      <c r="N1093" s="41"/>
    </row>
    <row r="1094" spans="1:14" ht="25.5" x14ac:dyDescent="0.2">
      <c r="A1094" s="38"/>
      <c r="B1094" s="38"/>
      <c r="C1094" s="38">
        <v>1</v>
      </c>
      <c r="D1094" s="38"/>
      <c r="E1094" s="39">
        <v>1</v>
      </c>
      <c r="F1094" s="38">
        <v>4</v>
      </c>
      <c r="G1094" s="38">
        <v>1</v>
      </c>
      <c r="H1094" s="38" t="s">
        <v>951</v>
      </c>
      <c r="I1094" s="38" t="s">
        <v>1335</v>
      </c>
      <c r="J1094" s="38">
        <v>2</v>
      </c>
      <c r="K1094" s="38">
        <v>1</v>
      </c>
      <c r="L1094" s="40" t="s">
        <v>1485</v>
      </c>
      <c r="M1094" s="38" t="s">
        <v>1480</v>
      </c>
      <c r="N1094" s="38" t="s">
        <v>1597</v>
      </c>
    </row>
    <row r="1095" spans="1:14" x14ac:dyDescent="0.2">
      <c r="A1095" s="41"/>
      <c r="B1095" s="41">
        <v>1</v>
      </c>
      <c r="C1095" s="41"/>
      <c r="D1095" s="41"/>
      <c r="E1095" s="42">
        <v>0</v>
      </c>
      <c r="F1095" s="41">
        <v>3</v>
      </c>
      <c r="G1095" s="41">
        <v>0</v>
      </c>
      <c r="H1095" s="41" t="s">
        <v>953</v>
      </c>
      <c r="I1095" s="41" t="s">
        <v>953</v>
      </c>
      <c r="J1095" s="41">
        <v>1</v>
      </c>
      <c r="K1095" s="41"/>
      <c r="L1095" s="43"/>
      <c r="M1095" s="41"/>
      <c r="N1095" s="41"/>
    </row>
    <row r="1096" spans="1:14" x14ac:dyDescent="0.2">
      <c r="A1096" s="38"/>
      <c r="B1096" s="38"/>
      <c r="C1096" s="38">
        <v>1</v>
      </c>
      <c r="D1096" s="38"/>
      <c r="E1096" s="39">
        <v>0</v>
      </c>
      <c r="F1096" s="38">
        <v>4</v>
      </c>
      <c r="G1096" s="38">
        <v>0</v>
      </c>
      <c r="H1096" s="38" t="s">
        <v>954</v>
      </c>
      <c r="I1096" s="38" t="s">
        <v>954</v>
      </c>
      <c r="J1096" s="38">
        <v>1</v>
      </c>
      <c r="K1096" s="38"/>
      <c r="L1096" s="40"/>
      <c r="M1096" s="38"/>
      <c r="N1096" s="38"/>
    </row>
    <row r="1097" spans="1:14" x14ac:dyDescent="0.2">
      <c r="A1097" s="41">
        <v>1</v>
      </c>
      <c r="B1097" s="41"/>
      <c r="C1097" s="41"/>
      <c r="D1097" s="41"/>
      <c r="E1097" s="42">
        <v>0</v>
      </c>
      <c r="F1097" s="41">
        <v>5</v>
      </c>
      <c r="G1097" s="41">
        <v>0</v>
      </c>
      <c r="H1097" s="41" t="s">
        <v>955</v>
      </c>
      <c r="I1097" s="41" t="s">
        <v>955</v>
      </c>
      <c r="J1097" s="41">
        <v>1</v>
      </c>
      <c r="K1097" s="41"/>
      <c r="L1097" s="43"/>
      <c r="M1097" s="41"/>
      <c r="N1097" s="41"/>
    </row>
    <row r="1098" spans="1:14" x14ac:dyDescent="0.2">
      <c r="A1098" s="38">
        <v>1</v>
      </c>
      <c r="B1098" s="38"/>
      <c r="C1098" s="38"/>
      <c r="D1098" s="38"/>
      <c r="E1098" s="39">
        <v>1</v>
      </c>
      <c r="F1098" s="38">
        <v>2</v>
      </c>
      <c r="G1098" s="38">
        <v>0</v>
      </c>
      <c r="H1098" s="38" t="s">
        <v>16</v>
      </c>
      <c r="I1098" s="38" t="s">
        <v>16</v>
      </c>
      <c r="J1098" s="38">
        <v>1</v>
      </c>
      <c r="K1098" s="38"/>
      <c r="L1098" s="40"/>
      <c r="M1098" s="38"/>
      <c r="N1098" s="38"/>
    </row>
    <row r="1099" spans="1:14" x14ac:dyDescent="0.2">
      <c r="A1099" s="41"/>
      <c r="B1099" s="41"/>
      <c r="C1099" s="41"/>
      <c r="D1099" s="41">
        <v>1</v>
      </c>
      <c r="E1099" s="42">
        <v>0</v>
      </c>
      <c r="F1099" s="41">
        <v>2</v>
      </c>
      <c r="G1099" s="41">
        <v>0</v>
      </c>
      <c r="H1099" s="41" t="s">
        <v>957</v>
      </c>
      <c r="I1099" s="41" t="s">
        <v>956</v>
      </c>
      <c r="J1099" s="41">
        <v>1</v>
      </c>
      <c r="K1099" s="41"/>
      <c r="L1099" s="43"/>
      <c r="M1099" s="41"/>
      <c r="N1099" s="41"/>
    </row>
    <row r="1100" spans="1:14" x14ac:dyDescent="0.2">
      <c r="A1100" s="38"/>
      <c r="B1100" s="38"/>
      <c r="C1100" s="38">
        <v>1</v>
      </c>
      <c r="D1100" s="38"/>
      <c r="E1100" s="39">
        <v>0</v>
      </c>
      <c r="F1100" s="38">
        <v>3</v>
      </c>
      <c r="G1100" s="38">
        <v>0</v>
      </c>
      <c r="H1100" s="38" t="s">
        <v>958</v>
      </c>
      <c r="I1100" s="38" t="s">
        <v>958</v>
      </c>
      <c r="J1100" s="38">
        <v>1</v>
      </c>
      <c r="K1100" s="38"/>
      <c r="L1100" s="40"/>
      <c r="M1100" s="38"/>
      <c r="N1100" s="38"/>
    </row>
    <row r="1101" spans="1:14" x14ac:dyDescent="0.2">
      <c r="A1101" s="41">
        <v>1</v>
      </c>
      <c r="B1101" s="41"/>
      <c r="C1101" s="41"/>
      <c r="D1101" s="41"/>
      <c r="E1101" s="42">
        <v>0</v>
      </c>
      <c r="F1101" s="41">
        <v>4</v>
      </c>
      <c r="G1101" s="41">
        <v>0</v>
      </c>
      <c r="H1101" s="41" t="s">
        <v>959</v>
      </c>
      <c r="I1101" s="41" t="s">
        <v>959</v>
      </c>
      <c r="J1101" s="41">
        <v>1</v>
      </c>
      <c r="K1101" s="41"/>
      <c r="L1101" s="43"/>
      <c r="M1101" s="41"/>
      <c r="N1101" s="41"/>
    </row>
    <row r="1102" spans="1:14" x14ac:dyDescent="0.2">
      <c r="A1102" s="38">
        <v>1</v>
      </c>
      <c r="B1102" s="38"/>
      <c r="C1102" s="38"/>
      <c r="D1102" s="38"/>
      <c r="E1102" s="39">
        <v>0</v>
      </c>
      <c r="F1102" s="38">
        <v>4</v>
      </c>
      <c r="G1102" s="38">
        <v>0</v>
      </c>
      <c r="H1102" s="38" t="s">
        <v>960</v>
      </c>
      <c r="I1102" s="38" t="s">
        <v>960</v>
      </c>
      <c r="J1102" s="38">
        <v>1</v>
      </c>
      <c r="K1102" s="38"/>
      <c r="L1102" s="40"/>
      <c r="M1102" s="38"/>
      <c r="N1102" s="38"/>
    </row>
    <row r="1103" spans="1:14" x14ac:dyDescent="0.2">
      <c r="A1103" s="41"/>
      <c r="B1103" s="41"/>
      <c r="C1103" s="41">
        <v>1</v>
      </c>
      <c r="D1103" s="41"/>
      <c r="E1103" s="42">
        <v>0</v>
      </c>
      <c r="F1103" s="41">
        <v>3</v>
      </c>
      <c r="G1103" s="41">
        <v>0</v>
      </c>
      <c r="H1103" s="41" t="s">
        <v>958</v>
      </c>
      <c r="I1103" s="41" t="s">
        <v>958</v>
      </c>
      <c r="J1103" s="41">
        <v>1</v>
      </c>
      <c r="K1103" s="41"/>
      <c r="L1103" s="43"/>
      <c r="M1103" s="41"/>
      <c r="N1103" s="41"/>
    </row>
    <row r="1104" spans="1:14" x14ac:dyDescent="0.2">
      <c r="A1104" s="38">
        <v>1</v>
      </c>
      <c r="B1104" s="38"/>
      <c r="C1104" s="38"/>
      <c r="D1104" s="38"/>
      <c r="E1104" s="39">
        <v>0</v>
      </c>
      <c r="F1104" s="38">
        <v>4</v>
      </c>
      <c r="G1104" s="38">
        <v>0</v>
      </c>
      <c r="H1104" s="38" t="s">
        <v>796</v>
      </c>
      <c r="I1104" s="38" t="s">
        <v>796</v>
      </c>
      <c r="J1104" s="38">
        <v>1</v>
      </c>
      <c r="K1104" s="38"/>
      <c r="L1104" s="40"/>
      <c r="M1104" s="38"/>
      <c r="N1104" s="38"/>
    </row>
    <row r="1105" spans="1:14" x14ac:dyDescent="0.2">
      <c r="A1105" s="45"/>
      <c r="B1105" s="41"/>
      <c r="C1105" s="41"/>
      <c r="D1105" s="41">
        <v>1</v>
      </c>
      <c r="E1105" s="42">
        <v>0</v>
      </c>
      <c r="F1105" s="41">
        <v>2</v>
      </c>
      <c r="G1105" s="41">
        <v>0</v>
      </c>
      <c r="H1105" s="41" t="s">
        <v>964</v>
      </c>
      <c r="I1105" s="41" t="s">
        <v>963</v>
      </c>
      <c r="J1105" s="41">
        <v>1</v>
      </c>
      <c r="K1105" s="41"/>
      <c r="L1105" s="43"/>
      <c r="M1105" s="41"/>
      <c r="N1105" s="41"/>
    </row>
    <row r="1106" spans="1:14" ht="25.5" x14ac:dyDescent="0.2">
      <c r="A1106" s="49"/>
      <c r="B1106" s="47">
        <v>1</v>
      </c>
      <c r="C1106" s="47"/>
      <c r="D1106" s="47"/>
      <c r="E1106" s="48">
        <v>0</v>
      </c>
      <c r="F1106" s="47">
        <v>7</v>
      </c>
      <c r="G1106" s="47">
        <v>1</v>
      </c>
      <c r="H1106" s="47" t="s">
        <v>1711</v>
      </c>
      <c r="I1106" s="62" t="s">
        <v>1459</v>
      </c>
      <c r="J1106" s="47">
        <v>1</v>
      </c>
      <c r="K1106" s="47">
        <v>2</v>
      </c>
      <c r="L1106" s="46" t="s">
        <v>1485</v>
      </c>
      <c r="M1106" s="47" t="s">
        <v>1560</v>
      </c>
      <c r="N1106" s="47" t="s">
        <v>1756</v>
      </c>
    </row>
    <row r="1107" spans="1:14" x14ac:dyDescent="0.2">
      <c r="A1107" s="41"/>
      <c r="B1107" s="41">
        <v>1</v>
      </c>
      <c r="C1107" s="41"/>
      <c r="D1107" s="41"/>
      <c r="E1107" s="42">
        <v>0</v>
      </c>
      <c r="F1107" s="41">
        <v>3</v>
      </c>
      <c r="G1107" s="41">
        <v>0</v>
      </c>
      <c r="H1107" s="41" t="s">
        <v>638</v>
      </c>
      <c r="I1107" s="41" t="s">
        <v>638</v>
      </c>
      <c r="J1107" s="41">
        <v>1</v>
      </c>
      <c r="K1107" s="41"/>
      <c r="L1107" s="43"/>
      <c r="M1107" s="41"/>
      <c r="N1107" s="41"/>
    </row>
    <row r="1108" spans="1:14" x14ac:dyDescent="0.2">
      <c r="A1108" s="38"/>
      <c r="B1108" s="38"/>
      <c r="C1108" s="38">
        <v>1</v>
      </c>
      <c r="D1108" s="38"/>
      <c r="E1108" s="39">
        <v>1</v>
      </c>
      <c r="F1108" s="38">
        <v>1</v>
      </c>
      <c r="G1108" s="38">
        <v>0</v>
      </c>
      <c r="H1108" s="38" t="s">
        <v>2</v>
      </c>
      <c r="I1108" s="38" t="s">
        <v>2</v>
      </c>
      <c r="J1108" s="38">
        <v>1</v>
      </c>
      <c r="K1108" s="38"/>
      <c r="L1108" s="40"/>
      <c r="M1108" s="38"/>
      <c r="N1108" s="38"/>
    </row>
    <row r="1109" spans="1:14" x14ac:dyDescent="0.2">
      <c r="A1109" s="41"/>
      <c r="B1109" s="41">
        <v>1</v>
      </c>
      <c r="C1109" s="41"/>
      <c r="D1109" s="41"/>
      <c r="E1109" s="42">
        <v>0</v>
      </c>
      <c r="F1109" s="41">
        <v>4</v>
      </c>
      <c r="G1109" s="41">
        <v>0</v>
      </c>
      <c r="H1109" s="41" t="s">
        <v>967</v>
      </c>
      <c r="I1109" s="41" t="s">
        <v>967</v>
      </c>
      <c r="J1109" s="41">
        <v>1</v>
      </c>
      <c r="K1109" s="41"/>
      <c r="L1109" s="43"/>
      <c r="M1109" s="41"/>
      <c r="N1109" s="41"/>
    </row>
    <row r="1110" spans="1:14" x14ac:dyDescent="0.2">
      <c r="A1110" s="38"/>
      <c r="B1110" s="38"/>
      <c r="C1110" s="38">
        <v>1</v>
      </c>
      <c r="D1110" s="38"/>
      <c r="E1110" s="39">
        <v>0</v>
      </c>
      <c r="F1110" s="38">
        <v>3</v>
      </c>
      <c r="G1110" s="38">
        <v>0</v>
      </c>
      <c r="H1110" s="38" t="s">
        <v>968</v>
      </c>
      <c r="I1110" s="38" t="s">
        <v>968</v>
      </c>
      <c r="J1110" s="38">
        <v>1</v>
      </c>
      <c r="K1110" s="38"/>
      <c r="L1110" s="40"/>
      <c r="M1110" s="38"/>
      <c r="N1110" s="38"/>
    </row>
    <row r="1111" spans="1:14" x14ac:dyDescent="0.2">
      <c r="A1111" s="41">
        <v>1</v>
      </c>
      <c r="B1111" s="41"/>
      <c r="C1111" s="41"/>
      <c r="D1111" s="41"/>
      <c r="E1111" s="42">
        <v>0</v>
      </c>
      <c r="F1111" s="41">
        <v>5</v>
      </c>
      <c r="G1111" s="41">
        <v>0</v>
      </c>
      <c r="H1111" s="41" t="s">
        <v>969</v>
      </c>
      <c r="I1111" s="41" t="s">
        <v>969</v>
      </c>
      <c r="J1111" s="41">
        <v>1</v>
      </c>
      <c r="K1111" s="41"/>
      <c r="L1111" s="43"/>
      <c r="M1111" s="41"/>
      <c r="N1111" s="41"/>
    </row>
    <row r="1112" spans="1:14" x14ac:dyDescent="0.2">
      <c r="A1112" s="38">
        <v>1</v>
      </c>
      <c r="B1112" s="38"/>
      <c r="C1112" s="38"/>
      <c r="D1112" s="38"/>
      <c r="E1112" s="39">
        <v>1</v>
      </c>
      <c r="F1112" s="38">
        <v>2</v>
      </c>
      <c r="G1112" s="38">
        <v>0</v>
      </c>
      <c r="H1112" s="38" t="s">
        <v>16</v>
      </c>
      <c r="I1112" s="38" t="s">
        <v>16</v>
      </c>
      <c r="J1112" s="38">
        <v>1</v>
      </c>
      <c r="K1112" s="38"/>
      <c r="L1112" s="40"/>
      <c r="M1112" s="38"/>
      <c r="N1112" s="38"/>
    </row>
    <row r="1113" spans="1:14" x14ac:dyDescent="0.2">
      <c r="A1113" s="41">
        <v>1</v>
      </c>
      <c r="B1113" s="41"/>
      <c r="C1113" s="41"/>
      <c r="D1113" s="41"/>
      <c r="E1113" s="42">
        <v>0</v>
      </c>
      <c r="F1113" s="41">
        <v>4</v>
      </c>
      <c r="G1113" s="41">
        <v>0</v>
      </c>
      <c r="H1113" s="41" t="s">
        <v>970</v>
      </c>
      <c r="I1113" s="41" t="s">
        <v>970</v>
      </c>
      <c r="J1113" s="41">
        <v>1</v>
      </c>
      <c r="K1113" s="41"/>
      <c r="L1113" s="43"/>
      <c r="M1113" s="41"/>
      <c r="N1113" s="41"/>
    </row>
    <row r="1114" spans="1:14" x14ac:dyDescent="0.2">
      <c r="A1114" s="38"/>
      <c r="B1114" s="38"/>
      <c r="C1114" s="38"/>
      <c r="D1114" s="38">
        <v>1</v>
      </c>
      <c r="E1114" s="39">
        <v>0</v>
      </c>
      <c r="F1114" s="38">
        <v>4</v>
      </c>
      <c r="G1114" s="38">
        <v>0</v>
      </c>
      <c r="H1114" s="38" t="s">
        <v>54</v>
      </c>
      <c r="I1114" s="38" t="s">
        <v>54</v>
      </c>
      <c r="J1114" s="38">
        <v>1</v>
      </c>
      <c r="K1114" s="38"/>
      <c r="L1114" s="40"/>
      <c r="M1114" s="38"/>
      <c r="N1114" s="38"/>
    </row>
    <row r="1115" spans="1:14" x14ac:dyDescent="0.2">
      <c r="A1115" s="41">
        <v>1</v>
      </c>
      <c r="B1115" s="41"/>
      <c r="C1115" s="41"/>
      <c r="D1115" s="41"/>
      <c r="E1115" s="42">
        <v>1</v>
      </c>
      <c r="F1115" s="41">
        <v>4</v>
      </c>
      <c r="G1115" s="41">
        <v>0</v>
      </c>
      <c r="H1115" s="41" t="s">
        <v>972</v>
      </c>
      <c r="I1115" s="41" t="s">
        <v>971</v>
      </c>
      <c r="J1115" s="41">
        <v>1</v>
      </c>
      <c r="K1115" s="41"/>
      <c r="L1115" s="43"/>
      <c r="M1115" s="41"/>
      <c r="N1115" s="41"/>
    </row>
    <row r="1116" spans="1:14" x14ac:dyDescent="0.2">
      <c r="A1116" s="38"/>
      <c r="B1116" s="38"/>
      <c r="C1116" s="38">
        <v>1</v>
      </c>
      <c r="D1116" s="38"/>
      <c r="E1116" s="39">
        <v>0</v>
      </c>
      <c r="F1116" s="38">
        <v>3</v>
      </c>
      <c r="G1116" s="38">
        <v>0</v>
      </c>
      <c r="H1116" s="38" t="s">
        <v>973</v>
      </c>
      <c r="I1116" s="38" t="s">
        <v>973</v>
      </c>
      <c r="J1116" s="38">
        <v>1</v>
      </c>
      <c r="K1116" s="38"/>
      <c r="L1116" s="40"/>
      <c r="M1116" s="38"/>
      <c r="N1116" s="38"/>
    </row>
    <row r="1117" spans="1:14" x14ac:dyDescent="0.2">
      <c r="A1117" s="45"/>
      <c r="B1117" s="41"/>
      <c r="C1117" s="41">
        <v>1</v>
      </c>
      <c r="D1117" s="41"/>
      <c r="E1117" s="42">
        <v>0</v>
      </c>
      <c r="F1117" s="41">
        <v>3</v>
      </c>
      <c r="G1117" s="41">
        <v>0</v>
      </c>
      <c r="H1117" s="41" t="s">
        <v>968</v>
      </c>
      <c r="I1117" s="41" t="s">
        <v>968</v>
      </c>
      <c r="J1117" s="41">
        <v>1</v>
      </c>
      <c r="K1117" s="41"/>
      <c r="L1117" s="43"/>
      <c r="M1117" s="41"/>
      <c r="N1117" s="41"/>
    </row>
    <row r="1118" spans="1:14" x14ac:dyDescent="0.2">
      <c r="A1118" s="44">
        <v>1</v>
      </c>
      <c r="B1118" s="38"/>
      <c r="C1118" s="38"/>
      <c r="D1118" s="38"/>
      <c r="E1118" s="39">
        <v>0</v>
      </c>
      <c r="F1118" s="38">
        <v>5</v>
      </c>
      <c r="G1118" s="38">
        <v>0</v>
      </c>
      <c r="H1118" s="38" t="s">
        <v>977</v>
      </c>
      <c r="I1118" s="38" t="s">
        <v>977</v>
      </c>
      <c r="J1118" s="38">
        <v>1</v>
      </c>
      <c r="K1118" s="38"/>
      <c r="L1118" s="40"/>
      <c r="M1118" s="38"/>
      <c r="N1118" s="38"/>
    </row>
    <row r="1119" spans="1:14" x14ac:dyDescent="0.2">
      <c r="A1119" s="41">
        <v>1</v>
      </c>
      <c r="B1119" s="41"/>
      <c r="C1119" s="41"/>
      <c r="D1119" s="41"/>
      <c r="E1119" s="42">
        <v>0</v>
      </c>
      <c r="F1119" s="41">
        <v>3</v>
      </c>
      <c r="G1119" s="41">
        <v>0</v>
      </c>
      <c r="H1119" s="41" t="s">
        <v>979</v>
      </c>
      <c r="I1119" s="41" t="s">
        <v>979</v>
      </c>
      <c r="J1119" s="41">
        <v>1</v>
      </c>
      <c r="K1119" s="41"/>
      <c r="L1119" s="43"/>
      <c r="M1119" s="41"/>
      <c r="N1119" s="41"/>
    </row>
    <row r="1120" spans="1:14" x14ac:dyDescent="0.2">
      <c r="A1120" s="38">
        <v>1</v>
      </c>
      <c r="B1120" s="38"/>
      <c r="C1120" s="38"/>
      <c r="D1120" s="38"/>
      <c r="E1120" s="39">
        <v>1</v>
      </c>
      <c r="F1120" s="38">
        <v>4</v>
      </c>
      <c r="G1120" s="38">
        <v>1</v>
      </c>
      <c r="H1120" s="38" t="s">
        <v>981</v>
      </c>
      <c r="I1120" s="62" t="s">
        <v>980</v>
      </c>
      <c r="J1120" s="38">
        <v>1</v>
      </c>
      <c r="K1120" s="38"/>
      <c r="L1120" s="40"/>
      <c r="M1120" s="38"/>
      <c r="N1120" s="38"/>
    </row>
    <row r="1121" spans="1:14" x14ac:dyDescent="0.2">
      <c r="A1121" s="41"/>
      <c r="B1121" s="41">
        <v>1</v>
      </c>
      <c r="C1121" s="41"/>
      <c r="D1121" s="41"/>
      <c r="E1121" s="42">
        <v>0</v>
      </c>
      <c r="F1121" s="41">
        <v>4</v>
      </c>
      <c r="G1121" s="41">
        <v>0</v>
      </c>
      <c r="H1121" s="41" t="s">
        <v>982</v>
      </c>
      <c r="I1121" s="41" t="s">
        <v>982</v>
      </c>
      <c r="J1121" s="41">
        <v>1</v>
      </c>
      <c r="K1121" s="41"/>
      <c r="L1121" s="43"/>
      <c r="M1121" s="41"/>
      <c r="N1121" s="41"/>
    </row>
    <row r="1122" spans="1:14" x14ac:dyDescent="0.2">
      <c r="A1122" s="38"/>
      <c r="B1122" s="38">
        <v>1</v>
      </c>
      <c r="C1122" s="38"/>
      <c r="D1122" s="38"/>
      <c r="E1122" s="39">
        <v>1</v>
      </c>
      <c r="F1122" s="38">
        <v>5</v>
      </c>
      <c r="G1122" s="38">
        <v>0</v>
      </c>
      <c r="H1122" s="38" t="s">
        <v>983</v>
      </c>
      <c r="I1122" s="38" t="s">
        <v>983</v>
      </c>
      <c r="J1122" s="38">
        <v>2</v>
      </c>
      <c r="K1122" s="38"/>
      <c r="L1122" s="40"/>
      <c r="M1122" s="38"/>
      <c r="N1122" s="38"/>
    </row>
    <row r="1123" spans="1:14" x14ac:dyDescent="0.2">
      <c r="A1123" s="41">
        <v>1</v>
      </c>
      <c r="B1123" s="41"/>
      <c r="C1123" s="41"/>
      <c r="D1123" s="41"/>
      <c r="E1123" s="42">
        <v>0</v>
      </c>
      <c r="F1123" s="41">
        <v>4</v>
      </c>
      <c r="G1123" s="41">
        <v>0</v>
      </c>
      <c r="H1123" s="41" t="s">
        <v>984</v>
      </c>
      <c r="I1123" s="41" t="s">
        <v>984</v>
      </c>
      <c r="J1123" s="41">
        <v>1</v>
      </c>
      <c r="K1123" s="41"/>
      <c r="L1123" s="43"/>
      <c r="M1123" s="41"/>
      <c r="N1123" s="41"/>
    </row>
    <row r="1124" spans="1:14" x14ac:dyDescent="0.2">
      <c r="A1124" s="38">
        <v>1</v>
      </c>
      <c r="B1124" s="38"/>
      <c r="C1124" s="38"/>
      <c r="D1124" s="38"/>
      <c r="E1124" s="39">
        <v>0</v>
      </c>
      <c r="F1124" s="38">
        <v>4</v>
      </c>
      <c r="G1124" s="38">
        <v>0</v>
      </c>
      <c r="H1124" s="38" t="s">
        <v>985</v>
      </c>
      <c r="I1124" s="38" t="s">
        <v>985</v>
      </c>
      <c r="J1124" s="38">
        <v>1</v>
      </c>
      <c r="K1124" s="38"/>
      <c r="L1124" s="40"/>
      <c r="M1124" s="38"/>
      <c r="N1124" s="38"/>
    </row>
    <row r="1125" spans="1:14" x14ac:dyDescent="0.2">
      <c r="A1125" s="41"/>
      <c r="B1125" s="41"/>
      <c r="C1125" s="41"/>
      <c r="D1125" s="41">
        <v>1</v>
      </c>
      <c r="E1125" s="42">
        <v>0</v>
      </c>
      <c r="F1125" s="41">
        <v>4</v>
      </c>
      <c r="G1125" s="41">
        <v>0</v>
      </c>
      <c r="H1125" s="41" t="s">
        <v>54</v>
      </c>
      <c r="I1125" s="41" t="s">
        <v>54</v>
      </c>
      <c r="J1125" s="41">
        <v>1</v>
      </c>
      <c r="K1125" s="41"/>
      <c r="L1125" s="43"/>
      <c r="M1125" s="41"/>
      <c r="N1125" s="41"/>
    </row>
    <row r="1126" spans="1:14" x14ac:dyDescent="0.2">
      <c r="A1126" s="38"/>
      <c r="B1126" s="38">
        <v>1</v>
      </c>
      <c r="C1126" s="38"/>
      <c r="D1126" s="38"/>
      <c r="E1126" s="39">
        <v>0</v>
      </c>
      <c r="F1126" s="38">
        <v>4</v>
      </c>
      <c r="G1126" s="38">
        <v>0</v>
      </c>
      <c r="H1126" s="38" t="s">
        <v>986</v>
      </c>
      <c r="I1126" s="38" t="s">
        <v>986</v>
      </c>
      <c r="J1126" s="38">
        <v>1</v>
      </c>
      <c r="K1126" s="38"/>
      <c r="L1126" s="40"/>
      <c r="M1126" s="38"/>
      <c r="N1126" s="38"/>
    </row>
    <row r="1127" spans="1:14" x14ac:dyDescent="0.2">
      <c r="A1127" s="41"/>
      <c r="B1127" s="41"/>
      <c r="C1127" s="41">
        <v>1</v>
      </c>
      <c r="D1127" s="41"/>
      <c r="E1127" s="42">
        <v>1</v>
      </c>
      <c r="F1127" s="41">
        <v>1</v>
      </c>
      <c r="G1127" s="41">
        <v>0</v>
      </c>
      <c r="H1127" s="41" t="s">
        <v>2</v>
      </c>
      <c r="I1127" s="41" t="s">
        <v>2</v>
      </c>
      <c r="J1127" s="41">
        <v>1</v>
      </c>
      <c r="K1127" s="41"/>
      <c r="L1127" s="43"/>
      <c r="M1127" s="41"/>
      <c r="N1127" s="41"/>
    </row>
    <row r="1128" spans="1:14" x14ac:dyDescent="0.2">
      <c r="A1128" s="38"/>
      <c r="B1128" s="38">
        <v>1</v>
      </c>
      <c r="C1128" s="38"/>
      <c r="D1128" s="38"/>
      <c r="E1128" s="39">
        <v>0</v>
      </c>
      <c r="F1128" s="38">
        <v>6</v>
      </c>
      <c r="G1128" s="38">
        <v>0</v>
      </c>
      <c r="H1128" s="38" t="s">
        <v>987</v>
      </c>
      <c r="I1128" s="38" t="s">
        <v>987</v>
      </c>
      <c r="J1128" s="38">
        <v>1</v>
      </c>
      <c r="K1128" s="38"/>
      <c r="L1128" s="40"/>
      <c r="M1128" s="38"/>
      <c r="N1128" s="38"/>
    </row>
    <row r="1129" spans="1:14" x14ac:dyDescent="0.2">
      <c r="A1129" s="41"/>
      <c r="B1129" s="41"/>
      <c r="C1129" s="41">
        <v>1</v>
      </c>
      <c r="D1129" s="41"/>
      <c r="E1129" s="42">
        <v>1</v>
      </c>
      <c r="F1129" s="41">
        <v>1</v>
      </c>
      <c r="G1129" s="41">
        <v>0</v>
      </c>
      <c r="H1129" s="41" t="s">
        <v>2</v>
      </c>
      <c r="I1129" s="41" t="s">
        <v>2</v>
      </c>
      <c r="J1129" s="41">
        <v>1</v>
      </c>
      <c r="K1129" s="41"/>
      <c r="L1129" s="43"/>
      <c r="M1129" s="41"/>
      <c r="N1129" s="41"/>
    </row>
    <row r="1130" spans="1:14" x14ac:dyDescent="0.2">
      <c r="A1130" s="38"/>
      <c r="B1130" s="38">
        <v>1</v>
      </c>
      <c r="C1130" s="38"/>
      <c r="D1130" s="38"/>
      <c r="E1130" s="39">
        <v>0</v>
      </c>
      <c r="F1130" s="38">
        <v>4</v>
      </c>
      <c r="G1130" s="38">
        <v>0</v>
      </c>
      <c r="H1130" s="38" t="s">
        <v>988</v>
      </c>
      <c r="I1130" s="38" t="s">
        <v>988</v>
      </c>
      <c r="J1130" s="38">
        <v>1</v>
      </c>
      <c r="K1130" s="38"/>
      <c r="L1130" s="40"/>
      <c r="M1130" s="38"/>
      <c r="N1130" s="38"/>
    </row>
    <row r="1131" spans="1:14" x14ac:dyDescent="0.2">
      <c r="A1131" s="41"/>
      <c r="B1131" s="41">
        <v>1</v>
      </c>
      <c r="C1131" s="41"/>
      <c r="D1131" s="41"/>
      <c r="E1131" s="42">
        <v>0</v>
      </c>
      <c r="F1131" s="41">
        <v>7</v>
      </c>
      <c r="G1131" s="41">
        <v>0</v>
      </c>
      <c r="H1131" s="41" t="s">
        <v>989</v>
      </c>
      <c r="I1131" s="41" t="s">
        <v>989</v>
      </c>
      <c r="J1131" s="41">
        <v>1</v>
      </c>
      <c r="K1131" s="41"/>
      <c r="L1131" s="43"/>
      <c r="M1131" s="41"/>
      <c r="N1131" s="41"/>
    </row>
    <row r="1132" spans="1:14" x14ac:dyDescent="0.2">
      <c r="A1132" s="38"/>
      <c r="B1132" s="38">
        <v>1</v>
      </c>
      <c r="C1132" s="38"/>
      <c r="D1132" s="38"/>
      <c r="E1132" s="39">
        <v>1</v>
      </c>
      <c r="F1132" s="38">
        <v>6</v>
      </c>
      <c r="G1132" s="38">
        <v>0</v>
      </c>
      <c r="H1132" s="38" t="s">
        <v>1306</v>
      </c>
      <c r="I1132" s="62" t="s">
        <v>1306</v>
      </c>
      <c r="J1132" s="38">
        <v>1</v>
      </c>
      <c r="K1132" s="38"/>
      <c r="L1132" s="40"/>
      <c r="M1132" s="38"/>
      <c r="N1132" s="38"/>
    </row>
    <row r="1133" spans="1:14" x14ac:dyDescent="0.2">
      <c r="A1133" s="41">
        <v>1</v>
      </c>
      <c r="B1133" s="41"/>
      <c r="C1133" s="41"/>
      <c r="D1133" s="41"/>
      <c r="E1133" s="42">
        <v>0</v>
      </c>
      <c r="F1133" s="41">
        <v>4</v>
      </c>
      <c r="G1133" s="41">
        <v>0</v>
      </c>
      <c r="H1133" s="41" t="s">
        <v>916</v>
      </c>
      <c r="I1133" s="41" t="s">
        <v>916</v>
      </c>
      <c r="J1133" s="41">
        <v>1</v>
      </c>
      <c r="K1133" s="41"/>
      <c r="L1133" s="43"/>
      <c r="M1133" s="41"/>
      <c r="N1133" s="41"/>
    </row>
    <row r="1134" spans="1:14" ht="25.5" x14ac:dyDescent="0.2">
      <c r="A1134" s="38">
        <v>1</v>
      </c>
      <c r="B1134" s="38"/>
      <c r="C1134" s="38"/>
      <c r="D1134" s="38"/>
      <c r="E1134" s="39">
        <v>0</v>
      </c>
      <c r="F1134" s="38">
        <v>6</v>
      </c>
      <c r="G1134" s="38">
        <v>1</v>
      </c>
      <c r="H1134" s="38" t="s">
        <v>991</v>
      </c>
      <c r="I1134" s="38" t="s">
        <v>946</v>
      </c>
      <c r="J1134" s="38">
        <v>1</v>
      </c>
      <c r="K1134" s="38">
        <v>1</v>
      </c>
      <c r="L1134" s="40" t="s">
        <v>1485</v>
      </c>
      <c r="M1134" s="38" t="s">
        <v>1481</v>
      </c>
      <c r="N1134" s="38" t="s">
        <v>1577</v>
      </c>
    </row>
    <row r="1135" spans="1:14" x14ac:dyDescent="0.2">
      <c r="A1135" s="41">
        <v>1</v>
      </c>
      <c r="B1135" s="41"/>
      <c r="C1135" s="41"/>
      <c r="D1135" s="41"/>
      <c r="E1135" s="42">
        <v>0</v>
      </c>
      <c r="F1135" s="41">
        <v>4</v>
      </c>
      <c r="G1135" s="41">
        <v>0</v>
      </c>
      <c r="H1135" s="41" t="s">
        <v>992</v>
      </c>
      <c r="I1135" s="41" t="s">
        <v>947</v>
      </c>
      <c r="J1135" s="41">
        <v>1</v>
      </c>
      <c r="K1135" s="41"/>
      <c r="L1135" s="43"/>
      <c r="M1135" s="41"/>
      <c r="N1135" s="41" t="s">
        <v>1753</v>
      </c>
    </row>
    <row r="1136" spans="1:14" x14ac:dyDescent="0.2">
      <c r="A1136" s="38"/>
      <c r="B1136" s="38"/>
      <c r="C1136" s="38"/>
      <c r="D1136" s="38">
        <v>1</v>
      </c>
      <c r="E1136" s="39">
        <v>0</v>
      </c>
      <c r="F1136" s="38">
        <v>4</v>
      </c>
      <c r="G1136" s="38">
        <v>1</v>
      </c>
      <c r="H1136" s="38" t="s">
        <v>55</v>
      </c>
      <c r="I1136" s="38" t="s">
        <v>54</v>
      </c>
      <c r="J1136" s="38">
        <v>1</v>
      </c>
      <c r="K1136" s="38"/>
      <c r="L1136" s="40"/>
      <c r="M1136" s="38"/>
      <c r="N1136" s="38" t="s">
        <v>1328</v>
      </c>
    </row>
    <row r="1137" spans="1:14" x14ac:dyDescent="0.2">
      <c r="A1137" s="41"/>
      <c r="B1137" s="41">
        <v>1</v>
      </c>
      <c r="C1137" s="41"/>
      <c r="D1137" s="41"/>
      <c r="E1137" s="42">
        <v>0</v>
      </c>
      <c r="F1137" s="41">
        <v>5</v>
      </c>
      <c r="G1137" s="41">
        <v>0</v>
      </c>
      <c r="H1137" s="41" t="s">
        <v>993</v>
      </c>
      <c r="I1137" s="41" t="s">
        <v>993</v>
      </c>
      <c r="J1137" s="41">
        <v>1</v>
      </c>
      <c r="K1137" s="41"/>
      <c r="L1137" s="43"/>
      <c r="M1137" s="41"/>
      <c r="N1137" s="41"/>
    </row>
    <row r="1138" spans="1:14" x14ac:dyDescent="0.2">
      <c r="A1138" s="38"/>
      <c r="B1138" s="38">
        <v>1</v>
      </c>
      <c r="C1138" s="38"/>
      <c r="D1138" s="38"/>
      <c r="E1138" s="39">
        <v>0</v>
      </c>
      <c r="F1138" s="38">
        <v>3</v>
      </c>
      <c r="G1138" s="38">
        <v>0</v>
      </c>
      <c r="H1138" s="38" t="s">
        <v>263</v>
      </c>
      <c r="I1138" s="38" t="s">
        <v>263</v>
      </c>
      <c r="J1138" s="38">
        <v>1</v>
      </c>
      <c r="K1138" s="38"/>
      <c r="L1138" s="40"/>
      <c r="M1138" s="38"/>
      <c r="N1138" s="38"/>
    </row>
    <row r="1139" spans="1:14" x14ac:dyDescent="0.2">
      <c r="A1139" s="41"/>
      <c r="B1139" s="41">
        <v>1</v>
      </c>
      <c r="C1139" s="41"/>
      <c r="D1139" s="41"/>
      <c r="E1139" s="42">
        <v>1</v>
      </c>
      <c r="F1139" s="41">
        <v>6</v>
      </c>
      <c r="G1139" s="41">
        <v>0</v>
      </c>
      <c r="H1139" s="41" t="s">
        <v>1307</v>
      </c>
      <c r="I1139" s="41" t="s">
        <v>1307</v>
      </c>
      <c r="J1139" s="41">
        <v>1</v>
      </c>
      <c r="K1139" s="41"/>
      <c r="L1139" s="43"/>
      <c r="M1139" s="41"/>
      <c r="N1139" s="41"/>
    </row>
    <row r="1140" spans="1:14" x14ac:dyDescent="0.2">
      <c r="A1140" s="38"/>
      <c r="B1140" s="38">
        <v>1</v>
      </c>
      <c r="C1140" s="38"/>
      <c r="D1140" s="38"/>
      <c r="E1140" s="39">
        <v>1</v>
      </c>
      <c r="F1140" s="38">
        <v>3</v>
      </c>
      <c r="G1140" s="38">
        <v>0</v>
      </c>
      <c r="H1140" s="38" t="s">
        <v>449</v>
      </c>
      <c r="I1140" s="38" t="s">
        <v>449</v>
      </c>
      <c r="J1140" s="38">
        <v>1</v>
      </c>
      <c r="K1140" s="38"/>
      <c r="L1140" s="40"/>
      <c r="M1140" s="38"/>
      <c r="N1140" s="38"/>
    </row>
    <row r="1141" spans="1:14" x14ac:dyDescent="0.2">
      <c r="A1141" s="41"/>
      <c r="B1141" s="41">
        <v>1</v>
      </c>
      <c r="C1141" s="41"/>
      <c r="D1141" s="41"/>
      <c r="E1141" s="42">
        <v>0</v>
      </c>
      <c r="F1141" s="41">
        <v>5</v>
      </c>
      <c r="G1141" s="41">
        <v>0</v>
      </c>
      <c r="H1141" s="41" t="s">
        <v>995</v>
      </c>
      <c r="I1141" s="41" t="s">
        <v>995</v>
      </c>
      <c r="J1141" s="41">
        <v>1</v>
      </c>
      <c r="K1141" s="41"/>
      <c r="L1141" s="43"/>
      <c r="M1141" s="41"/>
      <c r="N1141" s="41"/>
    </row>
    <row r="1142" spans="1:14" x14ac:dyDescent="0.2">
      <c r="A1142" s="38"/>
      <c r="B1142" s="38">
        <v>1</v>
      </c>
      <c r="C1142" s="38"/>
      <c r="D1142" s="38"/>
      <c r="E1142" s="39">
        <v>0</v>
      </c>
      <c r="F1142" s="38">
        <v>3</v>
      </c>
      <c r="G1142" s="38">
        <v>0</v>
      </c>
      <c r="H1142" s="38" t="s">
        <v>996</v>
      </c>
      <c r="I1142" s="38" t="s">
        <v>996</v>
      </c>
      <c r="J1142" s="38">
        <v>1</v>
      </c>
      <c r="K1142" s="38"/>
      <c r="L1142" s="40"/>
      <c r="M1142" s="38"/>
      <c r="N1142" s="38"/>
    </row>
    <row r="1143" spans="1:14" x14ac:dyDescent="0.2">
      <c r="A1143" s="41"/>
      <c r="B1143" s="41"/>
      <c r="C1143" s="41">
        <v>1</v>
      </c>
      <c r="D1143" s="41"/>
      <c r="E1143" s="42">
        <v>1</v>
      </c>
      <c r="F1143" s="41">
        <v>1</v>
      </c>
      <c r="G1143" s="41">
        <v>0</v>
      </c>
      <c r="H1143" s="41" t="s">
        <v>2</v>
      </c>
      <c r="I1143" s="41" t="s">
        <v>2</v>
      </c>
      <c r="J1143" s="41">
        <v>1</v>
      </c>
      <c r="K1143" s="41"/>
      <c r="L1143" s="43"/>
      <c r="M1143" s="41"/>
      <c r="N1143" s="41"/>
    </row>
    <row r="1144" spans="1:14" x14ac:dyDescent="0.2">
      <c r="A1144" s="38"/>
      <c r="B1144" s="38">
        <v>1</v>
      </c>
      <c r="C1144" s="38"/>
      <c r="D1144" s="38"/>
      <c r="E1144" s="39">
        <v>0</v>
      </c>
      <c r="F1144" s="38">
        <v>5</v>
      </c>
      <c r="G1144" s="38">
        <v>0</v>
      </c>
      <c r="H1144" s="38" t="s">
        <v>997</v>
      </c>
      <c r="I1144" s="38" t="s">
        <v>997</v>
      </c>
      <c r="J1144" s="38">
        <v>1</v>
      </c>
      <c r="K1144" s="38"/>
      <c r="L1144" s="40"/>
      <c r="M1144" s="38"/>
      <c r="N1144" s="38"/>
    </row>
    <row r="1145" spans="1:14" x14ac:dyDescent="0.2">
      <c r="A1145" s="41"/>
      <c r="B1145" s="41"/>
      <c r="C1145" s="41">
        <v>1</v>
      </c>
      <c r="D1145" s="41"/>
      <c r="E1145" s="42">
        <v>0</v>
      </c>
      <c r="F1145" s="41">
        <v>2</v>
      </c>
      <c r="G1145" s="41">
        <v>0</v>
      </c>
      <c r="H1145" s="41" t="s">
        <v>48</v>
      </c>
      <c r="I1145" s="41" t="s">
        <v>48</v>
      </c>
      <c r="J1145" s="41">
        <v>1</v>
      </c>
      <c r="K1145" s="41"/>
      <c r="L1145" s="43"/>
      <c r="M1145" s="41"/>
      <c r="N1145" s="41"/>
    </row>
    <row r="1146" spans="1:14" x14ac:dyDescent="0.2">
      <c r="A1146" s="38"/>
      <c r="B1146" s="38"/>
      <c r="C1146" s="38">
        <v>1</v>
      </c>
      <c r="D1146" s="38"/>
      <c r="E1146" s="39">
        <v>0</v>
      </c>
      <c r="F1146" s="38">
        <v>2</v>
      </c>
      <c r="G1146" s="38">
        <v>0</v>
      </c>
      <c r="H1146" s="38" t="s">
        <v>33</v>
      </c>
      <c r="I1146" s="38" t="s">
        <v>33</v>
      </c>
      <c r="J1146" s="38">
        <v>1</v>
      </c>
      <c r="K1146" s="38"/>
      <c r="L1146" s="40"/>
      <c r="M1146" s="38"/>
      <c r="N1146" s="38"/>
    </row>
    <row r="1147" spans="1:14" x14ac:dyDescent="0.2">
      <c r="A1147" s="41">
        <v>1</v>
      </c>
      <c r="B1147" s="41"/>
      <c r="C1147" s="41"/>
      <c r="D1147" s="41"/>
      <c r="E1147" s="42">
        <v>0</v>
      </c>
      <c r="F1147" s="41">
        <v>3</v>
      </c>
      <c r="G1147" s="41">
        <v>0</v>
      </c>
      <c r="H1147" s="41" t="s">
        <v>998</v>
      </c>
      <c r="I1147" s="41" t="s">
        <v>998</v>
      </c>
      <c r="J1147" s="41">
        <v>1</v>
      </c>
      <c r="K1147" s="41"/>
      <c r="L1147" s="43"/>
      <c r="M1147" s="41"/>
      <c r="N1147" s="41"/>
    </row>
    <row r="1148" spans="1:14" x14ac:dyDescent="0.2">
      <c r="A1148" s="38"/>
      <c r="B1148" s="38"/>
      <c r="C1148" s="38">
        <v>1</v>
      </c>
      <c r="D1148" s="38"/>
      <c r="E1148" s="39">
        <v>0</v>
      </c>
      <c r="F1148" s="38">
        <v>3</v>
      </c>
      <c r="G1148" s="38">
        <v>0</v>
      </c>
      <c r="H1148" s="38" t="s">
        <v>1000</v>
      </c>
      <c r="I1148" s="38" t="s">
        <v>1000</v>
      </c>
      <c r="J1148" s="38">
        <v>1</v>
      </c>
      <c r="K1148" s="38"/>
      <c r="L1148" s="40"/>
      <c r="M1148" s="38"/>
      <c r="N1148" s="38"/>
    </row>
    <row r="1149" spans="1:14" x14ac:dyDescent="0.2">
      <c r="A1149" s="41"/>
      <c r="B1149" s="41"/>
      <c r="C1149" s="41">
        <v>1</v>
      </c>
      <c r="D1149" s="41"/>
      <c r="E1149" s="42">
        <v>0</v>
      </c>
      <c r="F1149" s="41">
        <v>4</v>
      </c>
      <c r="G1149" s="41">
        <v>0</v>
      </c>
      <c r="H1149" s="41" t="s">
        <v>1001</v>
      </c>
      <c r="I1149" s="41" t="s">
        <v>1001</v>
      </c>
      <c r="J1149" s="41">
        <v>1</v>
      </c>
      <c r="K1149" s="41"/>
      <c r="L1149" s="43"/>
      <c r="M1149" s="41"/>
      <c r="N1149" s="41"/>
    </row>
    <row r="1150" spans="1:14" x14ac:dyDescent="0.2">
      <c r="A1150" s="38"/>
      <c r="B1150" s="38">
        <v>1</v>
      </c>
      <c r="C1150" s="38"/>
      <c r="D1150" s="38"/>
      <c r="E1150" s="39">
        <v>0</v>
      </c>
      <c r="F1150" s="38">
        <v>3</v>
      </c>
      <c r="G1150" s="38">
        <v>0</v>
      </c>
      <c r="H1150" s="38" t="s">
        <v>996</v>
      </c>
      <c r="I1150" s="38" t="s">
        <v>996</v>
      </c>
      <c r="J1150" s="38">
        <v>1</v>
      </c>
      <c r="K1150" s="38"/>
      <c r="L1150" s="40"/>
      <c r="M1150" s="38"/>
      <c r="N1150" s="38"/>
    </row>
    <row r="1151" spans="1:14" x14ac:dyDescent="0.2">
      <c r="A1151" s="41"/>
      <c r="B1151" s="41"/>
      <c r="C1151" s="41">
        <v>1</v>
      </c>
      <c r="D1151" s="41"/>
      <c r="E1151" s="42">
        <v>1</v>
      </c>
      <c r="F1151" s="41">
        <v>1</v>
      </c>
      <c r="G1151" s="41">
        <v>0</v>
      </c>
      <c r="H1151" s="41" t="s">
        <v>2</v>
      </c>
      <c r="I1151" s="41" t="s">
        <v>2</v>
      </c>
      <c r="J1151" s="41">
        <v>1</v>
      </c>
      <c r="K1151" s="41"/>
      <c r="L1151" s="43"/>
      <c r="M1151" s="41"/>
      <c r="N1151" s="41"/>
    </row>
    <row r="1152" spans="1:14" x14ac:dyDescent="0.2">
      <c r="A1152" s="38"/>
      <c r="B1152" s="38">
        <v>1</v>
      </c>
      <c r="C1152" s="38"/>
      <c r="D1152" s="38"/>
      <c r="E1152" s="39">
        <v>0</v>
      </c>
      <c r="F1152" s="38">
        <v>3</v>
      </c>
      <c r="G1152" s="38">
        <v>1</v>
      </c>
      <c r="H1152" s="38" t="s">
        <v>1003</v>
      </c>
      <c r="I1152" s="38" t="s">
        <v>1002</v>
      </c>
      <c r="J1152" s="38">
        <v>1</v>
      </c>
      <c r="K1152" s="38"/>
      <c r="L1152" s="40"/>
      <c r="M1152" s="38"/>
      <c r="N1152" s="38" t="s">
        <v>1754</v>
      </c>
    </row>
    <row r="1153" spans="1:14" x14ac:dyDescent="0.2">
      <c r="A1153" s="41"/>
      <c r="B1153" s="41">
        <v>1</v>
      </c>
      <c r="C1153" s="41"/>
      <c r="D1153" s="41"/>
      <c r="E1153" s="42">
        <v>0</v>
      </c>
      <c r="F1153" s="41">
        <v>7</v>
      </c>
      <c r="G1153" s="41">
        <v>0</v>
      </c>
      <c r="H1153" s="41" t="s">
        <v>1004</v>
      </c>
      <c r="I1153" s="41" t="s">
        <v>1004</v>
      </c>
      <c r="J1153" s="41">
        <v>1</v>
      </c>
      <c r="K1153" s="41"/>
      <c r="L1153" s="43"/>
      <c r="M1153" s="41"/>
      <c r="N1153" s="41"/>
    </row>
    <row r="1154" spans="1:14" x14ac:dyDescent="0.2">
      <c r="A1154" s="38"/>
      <c r="B1154" s="38">
        <v>1</v>
      </c>
      <c r="C1154" s="38"/>
      <c r="D1154" s="38"/>
      <c r="E1154" s="39">
        <v>0</v>
      </c>
      <c r="F1154" s="38">
        <v>6</v>
      </c>
      <c r="G1154" s="38">
        <v>0</v>
      </c>
      <c r="H1154" s="38" t="s">
        <v>1005</v>
      </c>
      <c r="I1154" s="38" t="s">
        <v>1005</v>
      </c>
      <c r="J1154" s="38">
        <v>1</v>
      </c>
      <c r="K1154" s="38"/>
      <c r="L1154" s="40"/>
      <c r="M1154" s="38"/>
      <c r="N1154" s="38"/>
    </row>
    <row r="1155" spans="1:14" x14ac:dyDescent="0.2">
      <c r="A1155" s="41"/>
      <c r="B1155" s="41"/>
      <c r="C1155" s="41">
        <v>1</v>
      </c>
      <c r="D1155" s="41"/>
      <c r="E1155" s="42">
        <v>1</v>
      </c>
      <c r="F1155" s="41">
        <v>3</v>
      </c>
      <c r="G1155" s="41">
        <v>0</v>
      </c>
      <c r="H1155" s="41" t="s">
        <v>449</v>
      </c>
      <c r="I1155" s="41" t="s">
        <v>449</v>
      </c>
      <c r="J1155" s="41">
        <v>2</v>
      </c>
      <c r="K1155" s="41"/>
      <c r="L1155" s="43"/>
      <c r="M1155" s="41"/>
      <c r="N1155" s="41"/>
    </row>
    <row r="1156" spans="1:14" x14ac:dyDescent="0.2">
      <c r="A1156" s="38">
        <v>1</v>
      </c>
      <c r="B1156" s="38"/>
      <c r="C1156" s="38"/>
      <c r="D1156" s="38"/>
      <c r="E1156" s="39">
        <v>1</v>
      </c>
      <c r="F1156" s="38">
        <v>3</v>
      </c>
      <c r="G1156" s="38">
        <v>0</v>
      </c>
      <c r="H1156" s="38" t="s">
        <v>1006</v>
      </c>
      <c r="I1156" s="38" t="s">
        <v>1006</v>
      </c>
      <c r="J1156" s="38">
        <v>1</v>
      </c>
      <c r="K1156" s="38"/>
      <c r="L1156" s="40"/>
      <c r="M1156" s="38"/>
      <c r="N1156" s="38"/>
    </row>
    <row r="1157" spans="1:14" ht="25.5" x14ac:dyDescent="0.2">
      <c r="A1157" s="41"/>
      <c r="B1157" s="41">
        <v>1</v>
      </c>
      <c r="C1157" s="41"/>
      <c r="D1157" s="41"/>
      <c r="E1157" s="42">
        <v>0</v>
      </c>
      <c r="F1157" s="41">
        <v>6</v>
      </c>
      <c r="G1157" s="41">
        <v>1</v>
      </c>
      <c r="H1157" s="41" t="s">
        <v>1008</v>
      </c>
      <c r="I1157" s="62" t="s">
        <v>1007</v>
      </c>
      <c r="J1157" s="41">
        <v>1</v>
      </c>
      <c r="K1157" s="41">
        <v>1</v>
      </c>
      <c r="L1157" s="43" t="s">
        <v>1485</v>
      </c>
      <c r="M1157" s="41" t="s">
        <v>1481</v>
      </c>
      <c r="N1157" s="41" t="s">
        <v>1615</v>
      </c>
    </row>
    <row r="1158" spans="1:14" x14ac:dyDescent="0.2">
      <c r="A1158" s="38"/>
      <c r="B1158" s="38"/>
      <c r="C1158" s="38">
        <v>1</v>
      </c>
      <c r="D1158" s="38"/>
      <c r="E1158" s="39">
        <v>0</v>
      </c>
      <c r="F1158" s="38">
        <v>3</v>
      </c>
      <c r="G1158" s="38">
        <v>0</v>
      </c>
      <c r="H1158" s="38" t="s">
        <v>1009</v>
      </c>
      <c r="I1158" s="38" t="s">
        <v>1009</v>
      </c>
      <c r="J1158" s="38">
        <v>1</v>
      </c>
      <c r="K1158" s="38"/>
      <c r="L1158" s="40"/>
      <c r="M1158" s="38"/>
      <c r="N1158" s="38"/>
    </row>
    <row r="1159" spans="1:14" x14ac:dyDescent="0.2">
      <c r="A1159" s="41"/>
      <c r="B1159" s="41"/>
      <c r="C1159" s="41">
        <v>1</v>
      </c>
      <c r="D1159" s="41"/>
      <c r="E1159" s="42">
        <v>0</v>
      </c>
      <c r="F1159" s="41">
        <v>2</v>
      </c>
      <c r="G1159" s="41">
        <v>0</v>
      </c>
      <c r="H1159" s="41" t="s">
        <v>487</v>
      </c>
      <c r="I1159" s="41" t="s">
        <v>487</v>
      </c>
      <c r="J1159" s="41">
        <v>1</v>
      </c>
      <c r="K1159" s="41"/>
      <c r="L1159" s="43"/>
      <c r="M1159" s="41"/>
      <c r="N1159" s="41"/>
    </row>
    <row r="1160" spans="1:14" x14ac:dyDescent="0.2">
      <c r="A1160" s="38"/>
      <c r="B1160" s="38">
        <v>1</v>
      </c>
      <c r="C1160" s="38"/>
      <c r="D1160" s="38"/>
      <c r="E1160" s="39">
        <v>1</v>
      </c>
      <c r="F1160" s="38">
        <v>2</v>
      </c>
      <c r="G1160" s="38">
        <v>0</v>
      </c>
      <c r="H1160" s="38" t="s">
        <v>282</v>
      </c>
      <c r="I1160" s="38" t="s">
        <v>282</v>
      </c>
      <c r="J1160" s="38">
        <v>1</v>
      </c>
      <c r="K1160" s="38"/>
      <c r="L1160" s="40"/>
      <c r="M1160" s="38"/>
      <c r="N1160" s="38"/>
    </row>
    <row r="1161" spans="1:14" x14ac:dyDescent="0.2">
      <c r="A1161" s="41">
        <v>1</v>
      </c>
      <c r="B1161" s="41"/>
      <c r="C1161" s="41"/>
      <c r="D1161" s="41"/>
      <c r="E1161" s="42">
        <v>0</v>
      </c>
      <c r="F1161" s="41">
        <v>4</v>
      </c>
      <c r="G1161" s="41">
        <v>0</v>
      </c>
      <c r="H1161" s="41" t="s">
        <v>1010</v>
      </c>
      <c r="I1161" s="41" t="s">
        <v>1010</v>
      </c>
      <c r="J1161" s="41">
        <v>1</v>
      </c>
      <c r="K1161" s="41"/>
      <c r="L1161" s="43"/>
      <c r="M1161" s="41"/>
      <c r="N1161" s="41"/>
    </row>
    <row r="1162" spans="1:14" x14ac:dyDescent="0.2">
      <c r="A1162" s="38">
        <v>1</v>
      </c>
      <c r="B1162" s="38"/>
      <c r="C1162" s="38"/>
      <c r="D1162" s="38"/>
      <c r="E1162" s="39">
        <v>0</v>
      </c>
      <c r="F1162" s="38">
        <v>4</v>
      </c>
      <c r="G1162" s="38">
        <v>0</v>
      </c>
      <c r="H1162" s="38" t="s">
        <v>1010</v>
      </c>
      <c r="I1162" s="38" t="s">
        <v>1010</v>
      </c>
      <c r="J1162" s="38">
        <v>1</v>
      </c>
      <c r="K1162" s="38"/>
      <c r="L1162" s="40"/>
      <c r="M1162" s="38"/>
      <c r="N1162" s="38"/>
    </row>
    <row r="1163" spans="1:14" x14ac:dyDescent="0.2">
      <c r="A1163" s="41">
        <v>1</v>
      </c>
      <c r="B1163" s="41"/>
      <c r="C1163" s="41"/>
      <c r="D1163" s="41"/>
      <c r="E1163" s="42">
        <v>0</v>
      </c>
      <c r="F1163" s="41">
        <v>3</v>
      </c>
      <c r="G1163" s="41">
        <v>0</v>
      </c>
      <c r="H1163" s="41" t="s">
        <v>998</v>
      </c>
      <c r="I1163" s="41" t="s">
        <v>998</v>
      </c>
      <c r="J1163" s="41">
        <v>1</v>
      </c>
      <c r="K1163" s="41"/>
      <c r="L1163" s="43"/>
      <c r="M1163" s="41"/>
      <c r="N1163" s="41"/>
    </row>
    <row r="1164" spans="1:14" x14ac:dyDescent="0.2">
      <c r="A1164" s="38"/>
      <c r="B1164" s="38"/>
      <c r="C1164" s="38">
        <v>1</v>
      </c>
      <c r="D1164" s="38"/>
      <c r="E1164" s="39">
        <v>0</v>
      </c>
      <c r="F1164" s="38">
        <v>4</v>
      </c>
      <c r="G1164" s="38">
        <v>0</v>
      </c>
      <c r="H1164" s="38" t="s">
        <v>1011</v>
      </c>
      <c r="I1164" s="38" t="s">
        <v>1011</v>
      </c>
      <c r="J1164" s="38">
        <v>1</v>
      </c>
      <c r="K1164" s="38"/>
      <c r="L1164" s="40"/>
      <c r="M1164" s="38"/>
      <c r="N1164" s="38"/>
    </row>
    <row r="1165" spans="1:14" ht="25.5" x14ac:dyDescent="0.2">
      <c r="A1165" s="41">
        <v>1</v>
      </c>
      <c r="B1165" s="41"/>
      <c r="C1165" s="41"/>
      <c r="D1165" s="41"/>
      <c r="E1165" s="42">
        <v>1</v>
      </c>
      <c r="F1165" s="41">
        <v>5</v>
      </c>
      <c r="G1165" s="41">
        <v>1</v>
      </c>
      <c r="H1165" s="41" t="s">
        <v>1012</v>
      </c>
      <c r="I1165" s="41" t="s">
        <v>948</v>
      </c>
      <c r="J1165" s="41">
        <v>1</v>
      </c>
      <c r="K1165" s="41">
        <v>2</v>
      </c>
      <c r="L1165" s="43" t="s">
        <v>1485</v>
      </c>
      <c r="M1165" s="41" t="s">
        <v>1481</v>
      </c>
      <c r="N1165" s="41" t="s">
        <v>1757</v>
      </c>
    </row>
    <row r="1166" spans="1:14" x14ac:dyDescent="0.2">
      <c r="A1166" s="38"/>
      <c r="B1166" s="38">
        <v>1</v>
      </c>
      <c r="C1166" s="38"/>
      <c r="D1166" s="38"/>
      <c r="E1166" s="39">
        <v>0</v>
      </c>
      <c r="F1166" s="38">
        <v>6</v>
      </c>
      <c r="G1166" s="38">
        <v>0</v>
      </c>
      <c r="H1166" s="38" t="s">
        <v>1013</v>
      </c>
      <c r="I1166" s="38" t="s">
        <v>1013</v>
      </c>
      <c r="J1166" s="38">
        <v>1</v>
      </c>
      <c r="K1166" s="38"/>
      <c r="L1166" s="40"/>
      <c r="M1166" s="38"/>
      <c r="N1166" s="38"/>
    </row>
    <row r="1167" spans="1:14" x14ac:dyDescent="0.2">
      <c r="A1167" s="41"/>
      <c r="B1167" s="41">
        <v>1</v>
      </c>
      <c r="C1167" s="41"/>
      <c r="D1167" s="41"/>
      <c r="E1167" s="42">
        <v>1</v>
      </c>
      <c r="F1167" s="41">
        <v>6</v>
      </c>
      <c r="G1167" s="41">
        <v>0</v>
      </c>
      <c r="H1167" s="41" t="s">
        <v>1308</v>
      </c>
      <c r="I1167" s="41" t="s">
        <v>1308</v>
      </c>
      <c r="J1167" s="41">
        <v>1</v>
      </c>
      <c r="K1167" s="41"/>
      <c r="L1167" s="43"/>
      <c r="M1167" s="41"/>
      <c r="N1167" s="41"/>
    </row>
    <row r="1168" spans="1:14" ht="25.5" x14ac:dyDescent="0.2">
      <c r="A1168" s="38"/>
      <c r="B1168" s="38"/>
      <c r="C1168" s="38">
        <v>1</v>
      </c>
      <c r="D1168" s="38"/>
      <c r="E1168" s="39">
        <v>0</v>
      </c>
      <c r="F1168" s="38">
        <v>3</v>
      </c>
      <c r="G1168" s="38">
        <v>1</v>
      </c>
      <c r="H1168" s="38" t="s">
        <v>1015</v>
      </c>
      <c r="I1168" s="38" t="s">
        <v>222</v>
      </c>
      <c r="J1168" s="38">
        <v>1</v>
      </c>
      <c r="K1168" s="38">
        <v>1</v>
      </c>
      <c r="L1168" s="40" t="s">
        <v>1485</v>
      </c>
      <c r="M1168" s="38" t="s">
        <v>1481</v>
      </c>
      <c r="N1168" s="38" t="s">
        <v>1785</v>
      </c>
    </row>
    <row r="1169" spans="1:14" x14ac:dyDescent="0.2">
      <c r="A1169" s="41">
        <v>1</v>
      </c>
      <c r="B1169" s="41"/>
      <c r="C1169" s="41"/>
      <c r="D1169" s="41"/>
      <c r="E1169" s="42">
        <v>0</v>
      </c>
      <c r="F1169" s="41">
        <v>4</v>
      </c>
      <c r="G1169" s="41">
        <v>0</v>
      </c>
      <c r="H1169" s="41" t="s">
        <v>535</v>
      </c>
      <c r="I1169" s="41" t="s">
        <v>535</v>
      </c>
      <c r="J1169" s="41">
        <v>1</v>
      </c>
      <c r="K1169" s="41"/>
      <c r="L1169" s="43"/>
      <c r="M1169" s="41"/>
      <c r="N1169" s="41"/>
    </row>
    <row r="1170" spans="1:14" x14ac:dyDescent="0.2">
      <c r="A1170" s="44">
        <v>1</v>
      </c>
      <c r="B1170" s="38"/>
      <c r="C1170" s="38"/>
      <c r="D1170" s="38"/>
      <c r="E1170" s="39">
        <v>1</v>
      </c>
      <c r="F1170" s="38">
        <v>5</v>
      </c>
      <c r="G1170" s="38">
        <v>0</v>
      </c>
      <c r="H1170" s="38" t="s">
        <v>905</v>
      </c>
      <c r="I1170" s="38" t="s">
        <v>905</v>
      </c>
      <c r="J1170" s="38">
        <v>1</v>
      </c>
      <c r="K1170" s="38"/>
      <c r="L1170" s="40"/>
      <c r="M1170" s="38"/>
      <c r="N1170" s="38"/>
    </row>
    <row r="1171" spans="1:14" x14ac:dyDescent="0.2">
      <c r="A1171" s="45">
        <v>1</v>
      </c>
      <c r="B1171" s="41"/>
      <c r="C1171" s="41"/>
      <c r="D1171" s="41"/>
      <c r="E1171" s="42">
        <v>0</v>
      </c>
      <c r="F1171" s="41">
        <v>6</v>
      </c>
      <c r="G1171" s="41">
        <v>0</v>
      </c>
      <c r="H1171" s="41" t="s">
        <v>1018</v>
      </c>
      <c r="I1171" s="41" t="s">
        <v>1018</v>
      </c>
      <c r="J1171" s="41">
        <v>1</v>
      </c>
      <c r="K1171" s="41"/>
      <c r="L1171" s="43"/>
      <c r="M1171" s="41"/>
      <c r="N1171" s="41"/>
    </row>
    <row r="1172" spans="1:14" x14ac:dyDescent="0.2">
      <c r="A1172" s="38">
        <v>1</v>
      </c>
      <c r="B1172" s="38"/>
      <c r="C1172" s="38"/>
      <c r="D1172" s="38"/>
      <c r="E1172" s="39">
        <v>1</v>
      </c>
      <c r="F1172" s="38">
        <v>3</v>
      </c>
      <c r="G1172" s="38">
        <v>0</v>
      </c>
      <c r="H1172" s="38" t="s">
        <v>981</v>
      </c>
      <c r="I1172" s="38" t="s">
        <v>981</v>
      </c>
      <c r="J1172" s="38">
        <v>1</v>
      </c>
      <c r="K1172" s="38"/>
      <c r="L1172" s="40"/>
      <c r="M1172" s="38"/>
      <c r="N1172" s="38"/>
    </row>
    <row r="1173" spans="1:14" x14ac:dyDescent="0.2">
      <c r="A1173" s="41"/>
      <c r="B1173" s="41"/>
      <c r="C1173" s="41">
        <v>1</v>
      </c>
      <c r="D1173" s="41"/>
      <c r="E1173" s="42">
        <v>0</v>
      </c>
      <c r="F1173" s="41">
        <v>2</v>
      </c>
      <c r="G1173" s="41">
        <v>0</v>
      </c>
      <c r="H1173" s="41" t="s">
        <v>1019</v>
      </c>
      <c r="I1173" s="41" t="s">
        <v>1019</v>
      </c>
      <c r="J1173" s="41">
        <v>1</v>
      </c>
      <c r="K1173" s="41"/>
      <c r="L1173" s="43"/>
      <c r="M1173" s="41"/>
      <c r="N1173" s="41"/>
    </row>
    <row r="1174" spans="1:14" x14ac:dyDescent="0.2">
      <c r="A1174" s="38">
        <v>1</v>
      </c>
      <c r="B1174" s="38"/>
      <c r="C1174" s="38"/>
      <c r="D1174" s="38"/>
      <c r="E1174" s="39">
        <v>0</v>
      </c>
      <c r="F1174" s="38">
        <v>6</v>
      </c>
      <c r="G1174" s="38">
        <v>0</v>
      </c>
      <c r="H1174" s="38" t="s">
        <v>1020</v>
      </c>
      <c r="I1174" s="38" t="s">
        <v>1020</v>
      </c>
      <c r="J1174" s="38">
        <v>1</v>
      </c>
      <c r="K1174" s="38"/>
      <c r="L1174" s="40"/>
      <c r="M1174" s="38"/>
      <c r="N1174" s="38"/>
    </row>
    <row r="1175" spans="1:14" x14ac:dyDescent="0.2">
      <c r="A1175" s="41">
        <v>1</v>
      </c>
      <c r="B1175" s="41"/>
      <c r="C1175" s="41"/>
      <c r="D1175" s="41"/>
      <c r="E1175" s="42">
        <v>0</v>
      </c>
      <c r="F1175" s="41">
        <v>4</v>
      </c>
      <c r="G1175" s="41">
        <v>0</v>
      </c>
      <c r="H1175" s="41" t="s">
        <v>1021</v>
      </c>
      <c r="I1175" s="41" t="s">
        <v>1021</v>
      </c>
      <c r="J1175" s="41">
        <v>1</v>
      </c>
      <c r="K1175" s="41"/>
      <c r="L1175" s="43"/>
      <c r="M1175" s="41"/>
      <c r="N1175" s="41"/>
    </row>
    <row r="1176" spans="1:14" x14ac:dyDescent="0.2">
      <c r="A1176" s="38">
        <v>1</v>
      </c>
      <c r="B1176" s="38"/>
      <c r="C1176" s="38"/>
      <c r="D1176" s="38"/>
      <c r="E1176" s="39">
        <v>0</v>
      </c>
      <c r="F1176" s="38">
        <v>6</v>
      </c>
      <c r="G1176" s="38">
        <v>0</v>
      </c>
      <c r="H1176" s="38" t="s">
        <v>1022</v>
      </c>
      <c r="I1176" s="38" t="s">
        <v>1022</v>
      </c>
      <c r="J1176" s="38">
        <v>1</v>
      </c>
      <c r="K1176" s="38"/>
      <c r="L1176" s="40"/>
      <c r="M1176" s="38"/>
      <c r="N1176" s="38"/>
    </row>
    <row r="1177" spans="1:14" x14ac:dyDescent="0.2">
      <c r="A1177" s="41">
        <v>1</v>
      </c>
      <c r="B1177" s="41"/>
      <c r="C1177" s="41"/>
      <c r="D1177" s="41"/>
      <c r="E1177" s="42">
        <v>0</v>
      </c>
      <c r="F1177" s="41">
        <v>4</v>
      </c>
      <c r="G1177" s="41">
        <v>0</v>
      </c>
      <c r="H1177" s="41" t="s">
        <v>1023</v>
      </c>
      <c r="I1177" s="41" t="s">
        <v>1023</v>
      </c>
      <c r="J1177" s="41">
        <v>1</v>
      </c>
      <c r="K1177" s="41"/>
      <c r="L1177" s="43"/>
      <c r="M1177" s="41"/>
      <c r="N1177" s="41"/>
    </row>
    <row r="1178" spans="1:14" x14ac:dyDescent="0.2">
      <c r="A1178" s="38">
        <v>1</v>
      </c>
      <c r="B1178" s="38"/>
      <c r="C1178" s="38"/>
      <c r="D1178" s="38"/>
      <c r="E1178" s="39">
        <v>0</v>
      </c>
      <c r="F1178" s="38">
        <v>5</v>
      </c>
      <c r="G1178" s="38">
        <v>0</v>
      </c>
      <c r="H1178" s="38" t="s">
        <v>1024</v>
      </c>
      <c r="I1178" s="38" t="s">
        <v>1024</v>
      </c>
      <c r="J1178" s="38">
        <v>1</v>
      </c>
      <c r="K1178" s="38"/>
      <c r="L1178" s="40"/>
      <c r="M1178" s="38"/>
      <c r="N1178" s="38"/>
    </row>
    <row r="1179" spans="1:14" x14ac:dyDescent="0.2">
      <c r="A1179" s="41">
        <v>1</v>
      </c>
      <c r="B1179" s="41"/>
      <c r="C1179" s="41"/>
      <c r="D1179" s="41"/>
      <c r="E1179" s="42">
        <v>0</v>
      </c>
      <c r="F1179" s="41">
        <v>6</v>
      </c>
      <c r="G1179" s="41">
        <v>0</v>
      </c>
      <c r="H1179" s="41" t="s">
        <v>1025</v>
      </c>
      <c r="I1179" s="41" t="s">
        <v>1025</v>
      </c>
      <c r="J1179" s="41">
        <v>1</v>
      </c>
      <c r="K1179" s="41"/>
      <c r="L1179" s="43"/>
      <c r="M1179" s="41"/>
      <c r="N1179" s="41"/>
    </row>
    <row r="1180" spans="1:14" x14ac:dyDescent="0.2">
      <c r="A1180" s="38">
        <v>1</v>
      </c>
      <c r="B1180" s="38"/>
      <c r="C1180" s="38"/>
      <c r="D1180" s="38"/>
      <c r="E1180" s="39">
        <v>0</v>
      </c>
      <c r="F1180" s="38">
        <v>4</v>
      </c>
      <c r="G1180" s="38">
        <v>0</v>
      </c>
      <c r="H1180" s="38" t="s">
        <v>1027</v>
      </c>
      <c r="I1180" s="38" t="s">
        <v>1027</v>
      </c>
      <c r="J1180" s="38">
        <v>1</v>
      </c>
      <c r="K1180" s="38"/>
      <c r="L1180" s="40"/>
      <c r="M1180" s="38"/>
      <c r="N1180" s="38"/>
    </row>
    <row r="1181" spans="1:14" x14ac:dyDescent="0.2">
      <c r="A1181" s="41"/>
      <c r="B1181" s="41">
        <v>1</v>
      </c>
      <c r="C1181" s="41"/>
      <c r="D1181" s="41"/>
      <c r="E1181" s="42">
        <v>1</v>
      </c>
      <c r="F1181" s="41">
        <v>6</v>
      </c>
      <c r="G1181" s="41">
        <v>0</v>
      </c>
      <c r="H1181" s="41" t="s">
        <v>1028</v>
      </c>
      <c r="I1181" s="41" t="s">
        <v>1028</v>
      </c>
      <c r="J1181" s="41">
        <v>1</v>
      </c>
      <c r="K1181" s="41"/>
      <c r="L1181" s="43"/>
      <c r="M1181" s="41"/>
      <c r="N1181" s="41"/>
    </row>
    <row r="1182" spans="1:14" x14ac:dyDescent="0.2">
      <c r="A1182" s="38"/>
      <c r="B1182" s="38"/>
      <c r="C1182" s="38">
        <v>1</v>
      </c>
      <c r="D1182" s="38"/>
      <c r="E1182" s="39">
        <v>0</v>
      </c>
      <c r="F1182" s="38">
        <v>4</v>
      </c>
      <c r="G1182" s="38">
        <v>0</v>
      </c>
      <c r="H1182" s="38" t="s">
        <v>1029</v>
      </c>
      <c r="I1182" s="38" t="s">
        <v>1029</v>
      </c>
      <c r="J1182" s="38">
        <v>1</v>
      </c>
      <c r="K1182" s="38"/>
      <c r="L1182" s="40"/>
      <c r="M1182" s="38"/>
      <c r="N1182" s="38"/>
    </row>
    <row r="1183" spans="1:14" x14ac:dyDescent="0.2">
      <c r="A1183" s="41"/>
      <c r="B1183" s="41"/>
      <c r="C1183" s="41">
        <v>1</v>
      </c>
      <c r="D1183" s="41"/>
      <c r="E1183" s="42">
        <v>1</v>
      </c>
      <c r="F1183" s="41">
        <v>4</v>
      </c>
      <c r="G1183" s="41">
        <v>0</v>
      </c>
      <c r="H1183" s="41" t="s">
        <v>16</v>
      </c>
      <c r="I1183" s="41" t="s">
        <v>1030</v>
      </c>
      <c r="J1183" s="41">
        <v>1</v>
      </c>
      <c r="K1183" s="41"/>
      <c r="L1183" s="43"/>
      <c r="M1183" s="41"/>
      <c r="N1183" s="41"/>
    </row>
    <row r="1184" spans="1:14" x14ac:dyDescent="0.2">
      <c r="A1184" s="38"/>
      <c r="B1184" s="38">
        <v>1</v>
      </c>
      <c r="C1184" s="38"/>
      <c r="D1184" s="38"/>
      <c r="E1184" s="39">
        <v>0</v>
      </c>
      <c r="F1184" s="38">
        <v>6</v>
      </c>
      <c r="G1184" s="38">
        <v>0</v>
      </c>
      <c r="H1184" s="38" t="s">
        <v>1031</v>
      </c>
      <c r="I1184" s="38" t="s">
        <v>1031</v>
      </c>
      <c r="J1184" s="38">
        <v>1</v>
      </c>
      <c r="K1184" s="38"/>
      <c r="L1184" s="40"/>
      <c r="M1184" s="38"/>
      <c r="N1184" s="38"/>
    </row>
    <row r="1185" spans="1:14" x14ac:dyDescent="0.2">
      <c r="A1185" s="41">
        <v>1</v>
      </c>
      <c r="B1185" s="41"/>
      <c r="C1185" s="41"/>
      <c r="D1185" s="41"/>
      <c r="E1185" s="42">
        <v>0</v>
      </c>
      <c r="F1185" s="41">
        <v>3</v>
      </c>
      <c r="G1185" s="41">
        <v>0</v>
      </c>
      <c r="H1185" s="41" t="s">
        <v>1032</v>
      </c>
      <c r="I1185" s="41" t="s">
        <v>1032</v>
      </c>
      <c r="J1185" s="41">
        <v>1</v>
      </c>
      <c r="K1185" s="41"/>
      <c r="L1185" s="43"/>
      <c r="M1185" s="41"/>
      <c r="N1185" s="41"/>
    </row>
    <row r="1186" spans="1:14" x14ac:dyDescent="0.2">
      <c r="A1186" s="38">
        <v>1</v>
      </c>
      <c r="B1186" s="38"/>
      <c r="C1186" s="38"/>
      <c r="D1186" s="38"/>
      <c r="E1186" s="39">
        <v>0</v>
      </c>
      <c r="F1186" s="38">
        <v>6</v>
      </c>
      <c r="G1186" s="38">
        <v>0</v>
      </c>
      <c r="H1186" s="38" t="s">
        <v>1033</v>
      </c>
      <c r="I1186" s="38" t="s">
        <v>1033</v>
      </c>
      <c r="J1186" s="38">
        <v>1</v>
      </c>
      <c r="K1186" s="38"/>
      <c r="L1186" s="40"/>
      <c r="M1186" s="38"/>
      <c r="N1186" s="38"/>
    </row>
    <row r="1187" spans="1:14" x14ac:dyDescent="0.2">
      <c r="A1187" s="41">
        <v>1</v>
      </c>
      <c r="B1187" s="41"/>
      <c r="C1187" s="41"/>
      <c r="D1187" s="41"/>
      <c r="E1187" s="42">
        <v>0</v>
      </c>
      <c r="F1187" s="41">
        <v>3</v>
      </c>
      <c r="G1187" s="41">
        <v>0</v>
      </c>
      <c r="H1187" s="41" t="s">
        <v>1034</v>
      </c>
      <c r="I1187" s="41" t="s">
        <v>1034</v>
      </c>
      <c r="J1187" s="41">
        <v>1</v>
      </c>
      <c r="K1187" s="41"/>
      <c r="L1187" s="43"/>
      <c r="M1187" s="41"/>
      <c r="N1187" s="41"/>
    </row>
    <row r="1188" spans="1:14" x14ac:dyDescent="0.2">
      <c r="A1188" s="38">
        <v>1</v>
      </c>
      <c r="B1188" s="38"/>
      <c r="C1188" s="38"/>
      <c r="D1188" s="38"/>
      <c r="E1188" s="39">
        <v>0</v>
      </c>
      <c r="F1188" s="38">
        <v>5</v>
      </c>
      <c r="G1188" s="38">
        <v>0</v>
      </c>
      <c r="H1188" s="38" t="s">
        <v>1035</v>
      </c>
      <c r="I1188" s="38" t="s">
        <v>1035</v>
      </c>
      <c r="J1188" s="38">
        <v>1</v>
      </c>
      <c r="K1188" s="38"/>
      <c r="L1188" s="40"/>
      <c r="M1188" s="38"/>
      <c r="N1188" s="38"/>
    </row>
    <row r="1189" spans="1:14" x14ac:dyDescent="0.2">
      <c r="A1189" s="41"/>
      <c r="B1189" s="41">
        <v>1</v>
      </c>
      <c r="C1189" s="41"/>
      <c r="D1189" s="41"/>
      <c r="E1189" s="42">
        <v>0</v>
      </c>
      <c r="F1189" s="41">
        <v>3</v>
      </c>
      <c r="G1189" s="41">
        <v>0</v>
      </c>
      <c r="H1189" s="41" t="s">
        <v>1036</v>
      </c>
      <c r="I1189" s="41" t="s">
        <v>1036</v>
      </c>
      <c r="J1189" s="41">
        <v>1</v>
      </c>
      <c r="K1189" s="41"/>
      <c r="L1189" s="43"/>
      <c r="M1189" s="41"/>
      <c r="N1189" s="41"/>
    </row>
    <row r="1190" spans="1:14" x14ac:dyDescent="0.2">
      <c r="A1190" s="38">
        <v>1</v>
      </c>
      <c r="B1190" s="38"/>
      <c r="C1190" s="38"/>
      <c r="D1190" s="38"/>
      <c r="E1190" s="39">
        <v>0</v>
      </c>
      <c r="F1190" s="38">
        <v>5</v>
      </c>
      <c r="G1190" s="38">
        <v>0</v>
      </c>
      <c r="H1190" s="38" t="s">
        <v>1037</v>
      </c>
      <c r="I1190" s="38" t="s">
        <v>1037</v>
      </c>
      <c r="J1190" s="38">
        <v>1</v>
      </c>
      <c r="K1190" s="38"/>
      <c r="L1190" s="40"/>
      <c r="M1190" s="38"/>
      <c r="N1190" s="38"/>
    </row>
    <row r="1191" spans="1:14" x14ac:dyDescent="0.2">
      <c r="A1191" s="41">
        <v>1</v>
      </c>
      <c r="B1191" s="41"/>
      <c r="C1191" s="41"/>
      <c r="D1191" s="41"/>
      <c r="E1191" s="42">
        <v>0</v>
      </c>
      <c r="F1191" s="41">
        <v>6</v>
      </c>
      <c r="G1191" s="41">
        <v>0</v>
      </c>
      <c r="H1191" s="41" t="s">
        <v>1038</v>
      </c>
      <c r="I1191" s="41" t="s">
        <v>1038</v>
      </c>
      <c r="J1191" s="41">
        <v>1</v>
      </c>
      <c r="K1191" s="41"/>
      <c r="L1191" s="43"/>
      <c r="M1191" s="41"/>
      <c r="N1191" s="41"/>
    </row>
    <row r="1192" spans="1:14" x14ac:dyDescent="0.2">
      <c r="A1192" s="38">
        <v>1</v>
      </c>
      <c r="B1192" s="38"/>
      <c r="C1192" s="38"/>
      <c r="D1192" s="38"/>
      <c r="E1192" s="39">
        <v>0</v>
      </c>
      <c r="F1192" s="38">
        <v>2</v>
      </c>
      <c r="G1192" s="38">
        <v>0</v>
      </c>
      <c r="H1192" s="38" t="s">
        <v>603</v>
      </c>
      <c r="I1192" s="38" t="s">
        <v>603</v>
      </c>
      <c r="J1192" s="38">
        <v>1</v>
      </c>
      <c r="K1192" s="38"/>
      <c r="L1192" s="40"/>
      <c r="M1192" s="38"/>
      <c r="N1192" s="38"/>
    </row>
    <row r="1193" spans="1:14" x14ac:dyDescent="0.2">
      <c r="A1193" s="41"/>
      <c r="B1193" s="41"/>
      <c r="C1193" s="41">
        <v>1</v>
      </c>
      <c r="D1193" s="41"/>
      <c r="E1193" s="42">
        <v>0</v>
      </c>
      <c r="F1193" s="41">
        <v>4</v>
      </c>
      <c r="G1193" s="41">
        <v>1</v>
      </c>
      <c r="H1193" s="41" t="s">
        <v>1042</v>
      </c>
      <c r="I1193" s="41" t="s">
        <v>1039</v>
      </c>
      <c r="J1193" s="41">
        <v>1</v>
      </c>
      <c r="K1193" s="41"/>
      <c r="L1193" s="43"/>
      <c r="M1193" s="41"/>
      <c r="N1193" s="41" t="s">
        <v>1489</v>
      </c>
    </row>
    <row r="1194" spans="1:14" ht="25.5" x14ac:dyDescent="0.2">
      <c r="A1194" s="38">
        <v>1</v>
      </c>
      <c r="B1194" s="38"/>
      <c r="C1194" s="38"/>
      <c r="D1194" s="38"/>
      <c r="E1194" s="39">
        <v>0</v>
      </c>
      <c r="F1194" s="38">
        <v>5</v>
      </c>
      <c r="G1194" s="38">
        <v>1</v>
      </c>
      <c r="H1194" s="38" t="s">
        <v>1043</v>
      </c>
      <c r="I1194" s="38" t="s">
        <v>1040</v>
      </c>
      <c r="J1194" s="38">
        <v>1</v>
      </c>
      <c r="K1194" s="38">
        <v>1</v>
      </c>
      <c r="L1194" s="40" t="s">
        <v>1485</v>
      </c>
      <c r="M1194" s="38" t="s">
        <v>1481</v>
      </c>
      <c r="N1194" s="38" t="s">
        <v>1489</v>
      </c>
    </row>
    <row r="1195" spans="1:14" x14ac:dyDescent="0.2">
      <c r="A1195" s="41">
        <v>1</v>
      </c>
      <c r="B1195" s="41"/>
      <c r="C1195" s="41"/>
      <c r="D1195" s="41"/>
      <c r="E1195" s="42">
        <v>0</v>
      </c>
      <c r="F1195" s="41">
        <v>2</v>
      </c>
      <c r="G1195" s="41">
        <v>0</v>
      </c>
      <c r="H1195" s="41" t="s">
        <v>603</v>
      </c>
      <c r="I1195" s="41" t="s">
        <v>603</v>
      </c>
      <c r="J1195" s="41">
        <v>1</v>
      </c>
      <c r="K1195" s="41"/>
      <c r="L1195" s="43"/>
      <c r="M1195" s="41"/>
      <c r="N1195" s="41"/>
    </row>
    <row r="1196" spans="1:14" ht="25.5" x14ac:dyDescent="0.2">
      <c r="A1196" s="44"/>
      <c r="B1196" s="38">
        <v>1</v>
      </c>
      <c r="C1196" s="38"/>
      <c r="D1196" s="38"/>
      <c r="E1196" s="39">
        <v>0</v>
      </c>
      <c r="F1196" s="38">
        <v>5</v>
      </c>
      <c r="G1196" s="38">
        <v>1</v>
      </c>
      <c r="H1196" s="38" t="s">
        <v>1046</v>
      </c>
      <c r="I1196" s="38" t="s">
        <v>1045</v>
      </c>
      <c r="J1196" s="38">
        <v>1</v>
      </c>
      <c r="K1196" s="38">
        <v>1</v>
      </c>
      <c r="L1196" s="40" t="s">
        <v>1485</v>
      </c>
      <c r="M1196" s="38" t="s">
        <v>1481</v>
      </c>
      <c r="N1196" s="38" t="s">
        <v>1489</v>
      </c>
    </row>
    <row r="1197" spans="1:14" x14ac:dyDescent="0.2">
      <c r="A1197" s="45"/>
      <c r="B1197" s="41"/>
      <c r="C1197" s="41">
        <v>1</v>
      </c>
      <c r="D1197" s="41"/>
      <c r="E1197" s="42">
        <v>0</v>
      </c>
      <c r="F1197" s="41">
        <v>3</v>
      </c>
      <c r="G1197" s="41">
        <v>0</v>
      </c>
      <c r="H1197" s="41" t="s">
        <v>1047</v>
      </c>
      <c r="I1197" s="41" t="s">
        <v>1047</v>
      </c>
      <c r="J1197" s="41">
        <v>1</v>
      </c>
      <c r="K1197" s="41"/>
      <c r="L1197" s="43"/>
      <c r="M1197" s="41"/>
      <c r="N1197" s="41"/>
    </row>
    <row r="1198" spans="1:14" x14ac:dyDescent="0.2">
      <c r="A1198" s="38">
        <v>1</v>
      </c>
      <c r="B1198" s="38"/>
      <c r="C1198" s="38"/>
      <c r="D1198" s="38"/>
      <c r="E1198" s="39">
        <v>0</v>
      </c>
      <c r="F1198" s="38">
        <v>4</v>
      </c>
      <c r="G1198" s="38">
        <v>0</v>
      </c>
      <c r="H1198" s="38" t="s">
        <v>1048</v>
      </c>
      <c r="I1198" s="38" t="s">
        <v>1048</v>
      </c>
      <c r="J1198" s="38">
        <v>1</v>
      </c>
      <c r="K1198" s="38"/>
      <c r="L1198" s="40"/>
      <c r="M1198" s="38"/>
      <c r="N1198" s="38"/>
    </row>
    <row r="1199" spans="1:14" x14ac:dyDescent="0.2">
      <c r="A1199" s="41">
        <v>1</v>
      </c>
      <c r="B1199" s="41"/>
      <c r="C1199" s="41"/>
      <c r="D1199" s="41"/>
      <c r="E1199" s="42">
        <v>0</v>
      </c>
      <c r="F1199" s="41">
        <v>3</v>
      </c>
      <c r="G1199" s="41">
        <v>0</v>
      </c>
      <c r="H1199" s="41" t="s">
        <v>1049</v>
      </c>
      <c r="I1199" s="41" t="s">
        <v>1049</v>
      </c>
      <c r="J1199" s="41">
        <v>1</v>
      </c>
      <c r="K1199" s="41"/>
      <c r="L1199" s="43"/>
      <c r="M1199" s="41"/>
      <c r="N1199" s="41"/>
    </row>
    <row r="1200" spans="1:14" x14ac:dyDescent="0.2">
      <c r="A1200" s="38">
        <v>1</v>
      </c>
      <c r="B1200" s="38"/>
      <c r="C1200" s="38"/>
      <c r="D1200" s="38"/>
      <c r="E1200" s="39">
        <v>0</v>
      </c>
      <c r="F1200" s="38">
        <v>2</v>
      </c>
      <c r="G1200" s="38">
        <v>0</v>
      </c>
      <c r="H1200" s="38" t="s">
        <v>603</v>
      </c>
      <c r="I1200" s="38" t="s">
        <v>603</v>
      </c>
      <c r="J1200" s="38">
        <v>1</v>
      </c>
      <c r="K1200" s="38"/>
      <c r="L1200" s="40"/>
      <c r="M1200" s="38"/>
      <c r="N1200" s="38"/>
    </row>
    <row r="1201" spans="1:14" x14ac:dyDescent="0.2">
      <c r="A1201" s="41">
        <v>1</v>
      </c>
      <c r="B1201" s="41"/>
      <c r="C1201" s="41"/>
      <c r="D1201" s="41"/>
      <c r="E1201" s="42">
        <v>0</v>
      </c>
      <c r="F1201" s="41">
        <v>3</v>
      </c>
      <c r="G1201" s="41">
        <v>0</v>
      </c>
      <c r="H1201" s="41" t="s">
        <v>1050</v>
      </c>
      <c r="I1201" s="41" t="s">
        <v>1050</v>
      </c>
      <c r="J1201" s="41">
        <v>1</v>
      </c>
      <c r="K1201" s="41"/>
      <c r="L1201" s="43"/>
      <c r="M1201" s="41"/>
      <c r="N1201" s="41"/>
    </row>
    <row r="1202" spans="1:14" x14ac:dyDescent="0.2">
      <c r="A1202" s="38">
        <v>1</v>
      </c>
      <c r="B1202" s="38"/>
      <c r="C1202" s="38"/>
      <c r="D1202" s="38"/>
      <c r="E1202" s="39">
        <v>0</v>
      </c>
      <c r="F1202" s="38">
        <v>7</v>
      </c>
      <c r="G1202" s="38">
        <v>0</v>
      </c>
      <c r="H1202" s="38" t="s">
        <v>1051</v>
      </c>
      <c r="I1202" s="38" t="s">
        <v>1051</v>
      </c>
      <c r="J1202" s="38">
        <v>1</v>
      </c>
      <c r="K1202" s="38"/>
      <c r="L1202" s="40"/>
      <c r="M1202" s="38"/>
      <c r="N1202" s="38"/>
    </row>
    <row r="1203" spans="1:14" x14ac:dyDescent="0.2">
      <c r="A1203" s="41">
        <v>1</v>
      </c>
      <c r="B1203" s="41"/>
      <c r="C1203" s="41"/>
      <c r="D1203" s="41"/>
      <c r="E1203" s="42">
        <v>0</v>
      </c>
      <c r="F1203" s="41">
        <v>2</v>
      </c>
      <c r="G1203" s="41">
        <v>0</v>
      </c>
      <c r="H1203" s="41" t="s">
        <v>603</v>
      </c>
      <c r="I1203" s="41" t="s">
        <v>603</v>
      </c>
      <c r="J1203" s="41">
        <v>1</v>
      </c>
      <c r="K1203" s="41"/>
      <c r="L1203" s="43"/>
      <c r="M1203" s="41"/>
      <c r="N1203" s="41"/>
    </row>
    <row r="1204" spans="1:14" x14ac:dyDescent="0.2">
      <c r="A1204" s="38">
        <v>1</v>
      </c>
      <c r="B1204" s="38"/>
      <c r="C1204" s="38"/>
      <c r="D1204" s="38"/>
      <c r="E1204" s="39">
        <v>0</v>
      </c>
      <c r="F1204" s="38">
        <v>5</v>
      </c>
      <c r="G1204" s="38">
        <v>0</v>
      </c>
      <c r="H1204" s="38" t="s">
        <v>1052</v>
      </c>
      <c r="I1204" s="38" t="s">
        <v>1052</v>
      </c>
      <c r="J1204" s="38">
        <v>1</v>
      </c>
      <c r="K1204" s="38"/>
      <c r="L1204" s="40"/>
      <c r="M1204" s="38"/>
      <c r="N1204" s="38"/>
    </row>
    <row r="1205" spans="1:14" ht="25.5" x14ac:dyDescent="0.2">
      <c r="A1205" s="41"/>
      <c r="B1205" s="41"/>
      <c r="C1205" s="41">
        <v>1</v>
      </c>
      <c r="D1205" s="41"/>
      <c r="E1205" s="42">
        <v>0</v>
      </c>
      <c r="F1205" s="41">
        <v>5</v>
      </c>
      <c r="G1205" s="41">
        <v>1</v>
      </c>
      <c r="H1205" s="41" t="s">
        <v>1053</v>
      </c>
      <c r="I1205" s="41" t="s">
        <v>1054</v>
      </c>
      <c r="J1205" s="41">
        <v>1</v>
      </c>
      <c r="K1205" s="41">
        <v>1</v>
      </c>
      <c r="L1205" s="43" t="s">
        <v>1485</v>
      </c>
      <c r="M1205" s="41" t="s">
        <v>1481</v>
      </c>
      <c r="N1205" s="41" t="s">
        <v>1489</v>
      </c>
    </row>
    <row r="1206" spans="1:14" x14ac:dyDescent="0.2">
      <c r="A1206" s="38">
        <v>1</v>
      </c>
      <c r="B1206" s="38"/>
      <c r="C1206" s="38"/>
      <c r="D1206" s="38"/>
      <c r="E1206" s="39">
        <v>0</v>
      </c>
      <c r="F1206" s="38">
        <v>3</v>
      </c>
      <c r="G1206" s="38">
        <v>0</v>
      </c>
      <c r="H1206" s="38" t="s">
        <v>1055</v>
      </c>
      <c r="I1206" s="38" t="s">
        <v>1055</v>
      </c>
      <c r="J1206" s="38">
        <v>1</v>
      </c>
      <c r="K1206" s="38"/>
      <c r="L1206" s="40"/>
      <c r="M1206" s="38"/>
      <c r="N1206" s="38"/>
    </row>
    <row r="1207" spans="1:14" x14ac:dyDescent="0.2">
      <c r="A1207" s="41">
        <v>1</v>
      </c>
      <c r="B1207" s="41"/>
      <c r="C1207" s="41"/>
      <c r="D1207" s="41"/>
      <c r="E1207" s="42">
        <v>0</v>
      </c>
      <c r="F1207" s="41">
        <v>4</v>
      </c>
      <c r="G1207" s="41">
        <v>0</v>
      </c>
      <c r="H1207" s="41" t="s">
        <v>1056</v>
      </c>
      <c r="I1207" s="41" t="s">
        <v>1056</v>
      </c>
      <c r="J1207" s="41">
        <v>1</v>
      </c>
      <c r="K1207" s="41"/>
      <c r="L1207" s="43"/>
      <c r="M1207" s="41"/>
      <c r="N1207" s="41"/>
    </row>
    <row r="1208" spans="1:14" x14ac:dyDescent="0.2">
      <c r="A1208" s="38">
        <v>1</v>
      </c>
      <c r="B1208" s="38"/>
      <c r="C1208" s="38"/>
      <c r="D1208" s="38"/>
      <c r="E1208" s="39">
        <v>0</v>
      </c>
      <c r="F1208" s="38">
        <v>7</v>
      </c>
      <c r="G1208" s="38">
        <v>0</v>
      </c>
      <c r="H1208" s="38" t="s">
        <v>1057</v>
      </c>
      <c r="I1208" s="38" t="s">
        <v>1057</v>
      </c>
      <c r="J1208" s="38">
        <v>1</v>
      </c>
      <c r="K1208" s="38"/>
      <c r="L1208" s="40"/>
      <c r="M1208" s="38"/>
      <c r="N1208" s="38"/>
    </row>
    <row r="1209" spans="1:14" x14ac:dyDescent="0.2">
      <c r="A1209" s="41">
        <v>1</v>
      </c>
      <c r="B1209" s="41"/>
      <c r="C1209" s="41"/>
      <c r="D1209" s="41"/>
      <c r="E1209" s="42">
        <v>0</v>
      </c>
      <c r="F1209" s="41">
        <v>2</v>
      </c>
      <c r="G1209" s="41">
        <v>0</v>
      </c>
      <c r="H1209" s="41" t="s">
        <v>1058</v>
      </c>
      <c r="I1209" s="41" t="s">
        <v>1058</v>
      </c>
      <c r="J1209" s="41">
        <v>1</v>
      </c>
      <c r="K1209" s="41"/>
      <c r="L1209" s="43"/>
      <c r="M1209" s="41"/>
      <c r="N1209" s="41"/>
    </row>
    <row r="1210" spans="1:14" x14ac:dyDescent="0.2">
      <c r="A1210" s="38">
        <v>1</v>
      </c>
      <c r="B1210" s="38"/>
      <c r="C1210" s="38"/>
      <c r="D1210" s="38"/>
      <c r="E1210" s="39">
        <v>0</v>
      </c>
      <c r="F1210" s="38">
        <v>4</v>
      </c>
      <c r="G1210" s="38">
        <v>0</v>
      </c>
      <c r="H1210" s="38" t="s">
        <v>1059</v>
      </c>
      <c r="I1210" s="38" t="s">
        <v>1059</v>
      </c>
      <c r="J1210" s="38">
        <v>1</v>
      </c>
      <c r="K1210" s="38"/>
      <c r="L1210" s="40"/>
      <c r="M1210" s="38"/>
      <c r="N1210" s="38"/>
    </row>
    <row r="1211" spans="1:14" x14ac:dyDescent="0.2">
      <c r="A1211" s="41">
        <v>1</v>
      </c>
      <c r="B1211" s="41"/>
      <c r="C1211" s="41"/>
      <c r="D1211" s="41"/>
      <c r="E1211" s="42">
        <v>0</v>
      </c>
      <c r="F1211" s="41">
        <v>5</v>
      </c>
      <c r="G1211" s="41">
        <v>0</v>
      </c>
      <c r="H1211" s="41" t="s">
        <v>1060</v>
      </c>
      <c r="I1211" s="41" t="s">
        <v>1060</v>
      </c>
      <c r="J1211" s="41">
        <v>1</v>
      </c>
      <c r="K1211" s="41"/>
      <c r="L1211" s="43"/>
      <c r="M1211" s="41"/>
      <c r="N1211" s="41"/>
    </row>
    <row r="1212" spans="1:14" x14ac:dyDescent="0.2">
      <c r="A1212" s="38"/>
      <c r="B1212" s="38"/>
      <c r="C1212" s="38">
        <v>1</v>
      </c>
      <c r="D1212" s="38"/>
      <c r="E1212" s="39">
        <v>0</v>
      </c>
      <c r="F1212" s="38">
        <v>3</v>
      </c>
      <c r="G1212" s="38">
        <v>0</v>
      </c>
      <c r="H1212" s="38" t="s">
        <v>1061</v>
      </c>
      <c r="I1212" s="38" t="s">
        <v>1061</v>
      </c>
      <c r="J1212" s="38">
        <v>1</v>
      </c>
      <c r="K1212" s="38"/>
      <c r="L1212" s="40"/>
      <c r="M1212" s="38"/>
      <c r="N1212" s="38"/>
    </row>
    <row r="1213" spans="1:14" x14ac:dyDescent="0.2">
      <c r="A1213" s="41">
        <v>1</v>
      </c>
      <c r="B1213" s="41"/>
      <c r="C1213" s="41"/>
      <c r="D1213" s="41"/>
      <c r="E1213" s="42">
        <v>0</v>
      </c>
      <c r="F1213" s="41">
        <v>4</v>
      </c>
      <c r="G1213" s="41">
        <v>0</v>
      </c>
      <c r="H1213" s="41" t="s">
        <v>1062</v>
      </c>
      <c r="I1213" s="41" t="s">
        <v>1062</v>
      </c>
      <c r="J1213" s="41">
        <v>1</v>
      </c>
      <c r="K1213" s="41"/>
      <c r="L1213" s="43"/>
      <c r="M1213" s="41"/>
      <c r="N1213" s="41"/>
    </row>
    <row r="1214" spans="1:14" x14ac:dyDescent="0.2">
      <c r="A1214" s="38">
        <v>1</v>
      </c>
      <c r="B1214" s="38"/>
      <c r="C1214" s="38"/>
      <c r="D1214" s="38"/>
      <c r="E1214" s="39">
        <v>0</v>
      </c>
      <c r="F1214" s="38">
        <v>4</v>
      </c>
      <c r="G1214" s="38">
        <v>0</v>
      </c>
      <c r="H1214" s="38" t="s">
        <v>1063</v>
      </c>
      <c r="I1214" s="38" t="s">
        <v>1063</v>
      </c>
      <c r="J1214" s="38">
        <v>1</v>
      </c>
      <c r="K1214" s="38"/>
      <c r="L1214" s="40"/>
      <c r="M1214" s="38"/>
      <c r="N1214" s="38"/>
    </row>
    <row r="1215" spans="1:14" x14ac:dyDescent="0.2">
      <c r="A1215" s="41"/>
      <c r="B1215" s="41"/>
      <c r="C1215" s="41">
        <v>1</v>
      </c>
      <c r="D1215" s="41"/>
      <c r="E1215" s="42">
        <v>0</v>
      </c>
      <c r="F1215" s="41">
        <v>4</v>
      </c>
      <c r="G1215" s="41">
        <v>0</v>
      </c>
      <c r="H1215" s="41" t="s">
        <v>1064</v>
      </c>
      <c r="I1215" s="41" t="s">
        <v>1064</v>
      </c>
      <c r="J1215" s="41">
        <v>1</v>
      </c>
      <c r="K1215" s="41"/>
      <c r="L1215" s="43"/>
      <c r="M1215" s="41"/>
      <c r="N1215" s="41"/>
    </row>
    <row r="1216" spans="1:14" x14ac:dyDescent="0.2">
      <c r="A1216" s="38"/>
      <c r="B1216" s="38">
        <v>1</v>
      </c>
      <c r="C1216" s="38"/>
      <c r="D1216" s="38"/>
      <c r="E1216" s="39">
        <v>0</v>
      </c>
      <c r="F1216" s="38">
        <v>4</v>
      </c>
      <c r="G1216" s="38">
        <v>0</v>
      </c>
      <c r="H1216" s="38" t="s">
        <v>1065</v>
      </c>
      <c r="I1216" s="38" t="s">
        <v>1065</v>
      </c>
      <c r="J1216" s="38">
        <v>1</v>
      </c>
      <c r="K1216" s="38"/>
      <c r="L1216" s="40"/>
      <c r="M1216" s="38"/>
      <c r="N1216" s="38"/>
    </row>
    <row r="1217" spans="1:14" x14ac:dyDescent="0.2">
      <c r="A1217" s="41"/>
      <c r="B1217" s="41">
        <v>1</v>
      </c>
      <c r="C1217" s="41"/>
      <c r="D1217" s="41"/>
      <c r="E1217" s="42">
        <v>0</v>
      </c>
      <c r="F1217" s="41">
        <v>3</v>
      </c>
      <c r="G1217" s="41">
        <v>0</v>
      </c>
      <c r="H1217" s="41" t="s">
        <v>188</v>
      </c>
      <c r="I1217" s="41" t="s">
        <v>188</v>
      </c>
      <c r="J1217" s="41">
        <v>1</v>
      </c>
      <c r="K1217" s="41"/>
      <c r="L1217" s="43"/>
      <c r="M1217" s="41"/>
      <c r="N1217" s="41"/>
    </row>
    <row r="1218" spans="1:14" x14ac:dyDescent="0.2">
      <c r="A1218" s="38"/>
      <c r="B1218" s="38"/>
      <c r="C1218" s="38">
        <v>1</v>
      </c>
      <c r="D1218" s="38"/>
      <c r="E1218" s="39">
        <v>0</v>
      </c>
      <c r="F1218" s="38">
        <v>2</v>
      </c>
      <c r="G1218" s="38">
        <v>0</v>
      </c>
      <c r="H1218" s="38" t="s">
        <v>6</v>
      </c>
      <c r="I1218" s="38" t="s">
        <v>6</v>
      </c>
      <c r="J1218" s="38">
        <v>1</v>
      </c>
      <c r="K1218" s="38"/>
      <c r="L1218" s="40"/>
      <c r="M1218" s="38"/>
      <c r="N1218" s="38"/>
    </row>
    <row r="1219" spans="1:14" x14ac:dyDescent="0.2">
      <c r="A1219" s="41"/>
      <c r="B1219" s="41">
        <v>1</v>
      </c>
      <c r="C1219" s="41"/>
      <c r="D1219" s="41"/>
      <c r="E1219" s="42">
        <v>1</v>
      </c>
      <c r="F1219" s="41">
        <v>3</v>
      </c>
      <c r="G1219" s="41">
        <v>1</v>
      </c>
      <c r="H1219" s="41" t="s">
        <v>1067</v>
      </c>
      <c r="I1219" s="41" t="s">
        <v>1066</v>
      </c>
      <c r="J1219" s="41">
        <v>1</v>
      </c>
      <c r="K1219" s="41">
        <v>1</v>
      </c>
      <c r="L1219" s="43"/>
      <c r="M1219" s="41"/>
      <c r="N1219" s="41" t="s">
        <v>1630</v>
      </c>
    </row>
    <row r="1220" spans="1:14" x14ac:dyDescent="0.2">
      <c r="A1220" s="38"/>
      <c r="B1220" s="38">
        <v>1</v>
      </c>
      <c r="C1220" s="38"/>
      <c r="D1220" s="38"/>
      <c r="E1220" s="39">
        <v>0</v>
      </c>
      <c r="F1220" s="38">
        <v>6</v>
      </c>
      <c r="G1220" s="38">
        <v>0</v>
      </c>
      <c r="H1220" s="38" t="s">
        <v>1068</v>
      </c>
      <c r="I1220" s="38" t="s">
        <v>1068</v>
      </c>
      <c r="J1220" s="38">
        <v>1</v>
      </c>
      <c r="K1220" s="38"/>
      <c r="L1220" s="40"/>
      <c r="M1220" s="38"/>
      <c r="N1220" s="38"/>
    </row>
    <row r="1221" spans="1:14" x14ac:dyDescent="0.2">
      <c r="A1221" s="41"/>
      <c r="B1221" s="41">
        <v>1</v>
      </c>
      <c r="C1221" s="41"/>
      <c r="D1221" s="41"/>
      <c r="E1221" s="42">
        <v>1</v>
      </c>
      <c r="F1221" s="41">
        <v>3</v>
      </c>
      <c r="G1221" s="41">
        <v>1</v>
      </c>
      <c r="H1221" s="41" t="s">
        <v>1069</v>
      </c>
      <c r="I1221" s="41" t="s">
        <v>327</v>
      </c>
      <c r="J1221" s="41">
        <v>1</v>
      </c>
      <c r="K1221" s="41">
        <v>1</v>
      </c>
      <c r="L1221" s="43"/>
      <c r="M1221" s="41"/>
      <c r="N1221" s="41" t="s">
        <v>1719</v>
      </c>
    </row>
    <row r="1222" spans="1:14" x14ac:dyDescent="0.2">
      <c r="A1222" s="38"/>
      <c r="B1222" s="38">
        <v>1</v>
      </c>
      <c r="C1222" s="38"/>
      <c r="D1222" s="38"/>
      <c r="E1222" s="39">
        <v>0</v>
      </c>
      <c r="F1222" s="38">
        <v>5</v>
      </c>
      <c r="G1222" s="38">
        <v>0</v>
      </c>
      <c r="H1222" s="38" t="s">
        <v>1071</v>
      </c>
      <c r="I1222" s="38" t="s">
        <v>1070</v>
      </c>
      <c r="J1222" s="38">
        <v>1</v>
      </c>
      <c r="K1222" s="38"/>
      <c r="L1222" s="40"/>
      <c r="M1222" s="38"/>
      <c r="N1222" s="38" t="s">
        <v>1070</v>
      </c>
    </row>
    <row r="1223" spans="1:14" x14ac:dyDescent="0.2">
      <c r="A1223" s="41"/>
      <c r="B1223" s="41">
        <v>1</v>
      </c>
      <c r="C1223" s="41"/>
      <c r="D1223" s="41"/>
      <c r="E1223" s="42">
        <v>0</v>
      </c>
      <c r="F1223" s="41">
        <v>5</v>
      </c>
      <c r="G1223" s="41">
        <v>0</v>
      </c>
      <c r="H1223" s="41" t="s">
        <v>1072</v>
      </c>
      <c r="I1223" s="41" t="s">
        <v>1072</v>
      </c>
      <c r="J1223" s="41">
        <v>1</v>
      </c>
      <c r="K1223" s="41"/>
      <c r="L1223" s="43"/>
      <c r="M1223" s="41"/>
      <c r="N1223" s="41"/>
    </row>
    <row r="1224" spans="1:14" x14ac:dyDescent="0.2">
      <c r="A1224" s="38">
        <v>1</v>
      </c>
      <c r="B1224" s="38"/>
      <c r="C1224" s="38"/>
      <c r="D1224" s="38"/>
      <c r="E1224" s="39">
        <v>0</v>
      </c>
      <c r="F1224" s="38">
        <v>5</v>
      </c>
      <c r="G1224" s="38">
        <v>0</v>
      </c>
      <c r="H1224" s="38" t="s">
        <v>1073</v>
      </c>
      <c r="I1224" s="38" t="s">
        <v>1073</v>
      </c>
      <c r="J1224" s="38">
        <v>1</v>
      </c>
      <c r="K1224" s="38"/>
      <c r="L1224" s="40"/>
      <c r="M1224" s="38"/>
      <c r="N1224" s="38"/>
    </row>
    <row r="1225" spans="1:14" x14ac:dyDescent="0.2">
      <c r="A1225" s="45"/>
      <c r="B1225" s="41"/>
      <c r="C1225" s="41">
        <v>1</v>
      </c>
      <c r="D1225" s="41"/>
      <c r="E1225" s="42">
        <v>0</v>
      </c>
      <c r="F1225" s="41">
        <v>5</v>
      </c>
      <c r="G1225" s="41">
        <v>0</v>
      </c>
      <c r="H1225" s="41" t="s">
        <v>1075</v>
      </c>
      <c r="I1225" s="41" t="s">
        <v>1075</v>
      </c>
      <c r="J1225" s="41">
        <v>1</v>
      </c>
      <c r="K1225" s="41"/>
      <c r="L1225" s="43"/>
      <c r="M1225" s="41"/>
      <c r="N1225" s="41"/>
    </row>
    <row r="1226" spans="1:14" x14ac:dyDescent="0.2">
      <c r="A1226" s="44"/>
      <c r="B1226" s="38"/>
      <c r="C1226" s="38">
        <v>1</v>
      </c>
      <c r="D1226" s="38"/>
      <c r="E1226" s="39">
        <v>0</v>
      </c>
      <c r="F1226" s="38">
        <v>3</v>
      </c>
      <c r="G1226" s="38">
        <v>0</v>
      </c>
      <c r="H1226" s="38" t="s">
        <v>303</v>
      </c>
      <c r="I1226" s="38" t="s">
        <v>303</v>
      </c>
      <c r="J1226" s="38">
        <v>1</v>
      </c>
      <c r="K1226" s="38"/>
      <c r="L1226" s="40"/>
      <c r="M1226" s="38"/>
      <c r="N1226" s="38"/>
    </row>
    <row r="1227" spans="1:14" ht="25.5" x14ac:dyDescent="0.2">
      <c r="A1227" s="41">
        <v>1</v>
      </c>
      <c r="B1227" s="41"/>
      <c r="C1227" s="41"/>
      <c r="D1227" s="41"/>
      <c r="E1227" s="42">
        <v>0</v>
      </c>
      <c r="F1227" s="41">
        <v>5</v>
      </c>
      <c r="G1227" s="41">
        <v>1</v>
      </c>
      <c r="H1227" s="41" t="s">
        <v>1077</v>
      </c>
      <c r="I1227" s="41" t="s">
        <v>1076</v>
      </c>
      <c r="J1227" s="41">
        <v>1</v>
      </c>
      <c r="K1227" s="41">
        <v>1</v>
      </c>
      <c r="L1227" s="43" t="s">
        <v>1485</v>
      </c>
      <c r="M1227" s="41" t="s">
        <v>1481</v>
      </c>
      <c r="N1227" s="41" t="s">
        <v>1763</v>
      </c>
    </row>
    <row r="1228" spans="1:14" x14ac:dyDescent="0.2">
      <c r="A1228" s="38">
        <v>1</v>
      </c>
      <c r="B1228" s="38"/>
      <c r="C1228" s="38"/>
      <c r="D1228" s="38"/>
      <c r="E1228" s="39">
        <v>0</v>
      </c>
      <c r="F1228" s="38">
        <v>3</v>
      </c>
      <c r="G1228" s="38">
        <v>0</v>
      </c>
      <c r="H1228" s="38" t="s">
        <v>1078</v>
      </c>
      <c r="I1228" s="38" t="s">
        <v>1078</v>
      </c>
      <c r="J1228" s="38">
        <v>1</v>
      </c>
      <c r="K1228" s="38"/>
      <c r="L1228" s="40"/>
      <c r="M1228" s="38"/>
      <c r="N1228" s="38"/>
    </row>
    <row r="1229" spans="1:14" ht="25.5" x14ac:dyDescent="0.2">
      <c r="A1229" s="41"/>
      <c r="B1229" s="41"/>
      <c r="C1229" s="41">
        <v>1</v>
      </c>
      <c r="D1229" s="41"/>
      <c r="E1229" s="42">
        <v>1</v>
      </c>
      <c r="F1229" s="41">
        <v>7</v>
      </c>
      <c r="G1229" s="41">
        <v>1</v>
      </c>
      <c r="H1229" s="41" t="s">
        <v>1079</v>
      </c>
      <c r="I1229" s="41" t="s">
        <v>1309</v>
      </c>
      <c r="J1229" s="41">
        <v>2</v>
      </c>
      <c r="K1229" s="41">
        <v>1</v>
      </c>
      <c r="L1229" s="43" t="s">
        <v>1485</v>
      </c>
      <c r="M1229" s="41" t="s">
        <v>1480</v>
      </c>
      <c r="N1229" s="41" t="s">
        <v>1597</v>
      </c>
    </row>
    <row r="1230" spans="1:14" x14ac:dyDescent="0.2">
      <c r="A1230" s="38"/>
      <c r="B1230" s="38"/>
      <c r="C1230" s="38">
        <v>1</v>
      </c>
      <c r="D1230" s="38"/>
      <c r="E1230" s="39">
        <v>0</v>
      </c>
      <c r="F1230" s="38">
        <v>2</v>
      </c>
      <c r="G1230" s="38">
        <v>0</v>
      </c>
      <c r="H1230" s="38" t="s">
        <v>1019</v>
      </c>
      <c r="I1230" s="38" t="s">
        <v>1019</v>
      </c>
      <c r="J1230" s="38">
        <v>1</v>
      </c>
      <c r="K1230" s="38"/>
      <c r="L1230" s="40"/>
      <c r="M1230" s="38"/>
      <c r="N1230" s="38"/>
    </row>
    <row r="1231" spans="1:14" x14ac:dyDescent="0.2">
      <c r="A1231" s="41">
        <v>1</v>
      </c>
      <c r="B1231" s="41"/>
      <c r="C1231" s="41"/>
      <c r="D1231" s="41"/>
      <c r="E1231" s="42">
        <v>0</v>
      </c>
      <c r="F1231" s="41">
        <v>4</v>
      </c>
      <c r="G1231" s="41">
        <v>0</v>
      </c>
      <c r="H1231" s="41" t="s">
        <v>1080</v>
      </c>
      <c r="I1231" s="41" t="s">
        <v>1080</v>
      </c>
      <c r="J1231" s="41">
        <v>1</v>
      </c>
      <c r="K1231" s="41"/>
      <c r="L1231" s="43"/>
      <c r="M1231" s="41"/>
      <c r="N1231" s="41"/>
    </row>
    <row r="1232" spans="1:14" x14ac:dyDescent="0.2">
      <c r="A1232" s="38">
        <v>1</v>
      </c>
      <c r="B1232" s="38"/>
      <c r="C1232" s="38"/>
      <c r="D1232" s="38"/>
      <c r="E1232" s="39">
        <v>0</v>
      </c>
      <c r="F1232" s="38">
        <v>3</v>
      </c>
      <c r="G1232" s="38">
        <v>0</v>
      </c>
      <c r="H1232" s="38" t="s">
        <v>107</v>
      </c>
      <c r="I1232" s="38" t="s">
        <v>107</v>
      </c>
      <c r="J1232" s="38">
        <v>1</v>
      </c>
      <c r="K1232" s="38"/>
      <c r="L1232" s="40"/>
      <c r="M1232" s="38"/>
      <c r="N1232" s="38"/>
    </row>
    <row r="1233" spans="1:14" x14ac:dyDescent="0.2">
      <c r="A1233" s="41">
        <v>1</v>
      </c>
      <c r="B1233" s="41"/>
      <c r="C1233" s="41"/>
      <c r="D1233" s="41"/>
      <c r="E1233" s="42">
        <v>0</v>
      </c>
      <c r="F1233" s="41">
        <v>2</v>
      </c>
      <c r="G1233" s="41">
        <v>0</v>
      </c>
      <c r="H1233" s="41" t="s">
        <v>603</v>
      </c>
      <c r="I1233" s="41" t="s">
        <v>603</v>
      </c>
      <c r="J1233" s="41">
        <v>1</v>
      </c>
      <c r="K1233" s="41"/>
      <c r="L1233" s="43"/>
      <c r="M1233" s="41"/>
      <c r="N1233" s="41"/>
    </row>
    <row r="1234" spans="1:14" x14ac:dyDescent="0.2">
      <c r="A1234" s="38"/>
      <c r="B1234" s="38"/>
      <c r="C1234" s="38">
        <v>1</v>
      </c>
      <c r="D1234" s="38"/>
      <c r="E1234" s="39">
        <v>0</v>
      </c>
      <c r="F1234" s="38">
        <v>2</v>
      </c>
      <c r="G1234" s="38">
        <v>0</v>
      </c>
      <c r="H1234" s="38" t="s">
        <v>79</v>
      </c>
      <c r="I1234" s="38" t="s">
        <v>79</v>
      </c>
      <c r="J1234" s="38">
        <v>1</v>
      </c>
      <c r="K1234" s="38"/>
      <c r="L1234" s="40"/>
      <c r="M1234" s="38"/>
      <c r="N1234" s="38"/>
    </row>
    <row r="1235" spans="1:14" x14ac:dyDescent="0.2">
      <c r="A1235" s="41">
        <v>1</v>
      </c>
      <c r="B1235" s="41"/>
      <c r="C1235" s="41"/>
      <c r="D1235" s="41"/>
      <c r="E1235" s="42">
        <v>0</v>
      </c>
      <c r="F1235" s="41">
        <v>4</v>
      </c>
      <c r="G1235" s="41">
        <v>0</v>
      </c>
      <c r="H1235" s="41" t="s">
        <v>1081</v>
      </c>
      <c r="I1235" s="41" t="s">
        <v>1081</v>
      </c>
      <c r="J1235" s="41">
        <v>1</v>
      </c>
      <c r="K1235" s="41"/>
      <c r="L1235" s="43"/>
      <c r="M1235" s="41"/>
      <c r="N1235" s="41"/>
    </row>
    <row r="1236" spans="1:14" x14ac:dyDescent="0.2">
      <c r="A1236" s="38">
        <v>1</v>
      </c>
      <c r="B1236" s="38"/>
      <c r="C1236" s="38"/>
      <c r="D1236" s="38"/>
      <c r="E1236" s="39">
        <v>0</v>
      </c>
      <c r="F1236" s="38">
        <v>4</v>
      </c>
      <c r="G1236" s="38">
        <v>0</v>
      </c>
      <c r="H1236" s="38" t="s">
        <v>1082</v>
      </c>
      <c r="I1236" s="38" t="s">
        <v>1082</v>
      </c>
      <c r="J1236" s="38">
        <v>1</v>
      </c>
      <c r="K1236" s="38"/>
      <c r="L1236" s="40"/>
      <c r="M1236" s="38"/>
      <c r="N1236" s="38"/>
    </row>
    <row r="1237" spans="1:14" x14ac:dyDescent="0.2">
      <c r="A1237" s="41">
        <v>1</v>
      </c>
      <c r="B1237" s="41"/>
      <c r="C1237" s="41"/>
      <c r="D1237" s="41"/>
      <c r="E1237" s="42">
        <v>0</v>
      </c>
      <c r="F1237" s="41">
        <v>3</v>
      </c>
      <c r="G1237" s="41">
        <v>0</v>
      </c>
      <c r="H1237" s="41" t="s">
        <v>1083</v>
      </c>
      <c r="I1237" s="41" t="s">
        <v>1083</v>
      </c>
      <c r="J1237" s="41">
        <v>1</v>
      </c>
      <c r="K1237" s="41"/>
      <c r="L1237" s="43"/>
      <c r="M1237" s="41"/>
      <c r="N1237" s="41"/>
    </row>
    <row r="1238" spans="1:14" x14ac:dyDescent="0.2">
      <c r="A1238" s="38"/>
      <c r="B1238" s="38"/>
      <c r="C1238" s="38"/>
      <c r="D1238" s="38">
        <v>1</v>
      </c>
      <c r="E1238" s="39">
        <v>0</v>
      </c>
      <c r="F1238" s="38">
        <v>4</v>
      </c>
      <c r="G1238" s="38">
        <v>0</v>
      </c>
      <c r="H1238" s="38" t="s">
        <v>54</v>
      </c>
      <c r="I1238" s="38" t="s">
        <v>54</v>
      </c>
      <c r="J1238" s="38">
        <v>1</v>
      </c>
      <c r="K1238" s="38"/>
      <c r="L1238" s="40"/>
      <c r="M1238" s="38"/>
      <c r="N1238" s="38"/>
    </row>
    <row r="1239" spans="1:14" ht="25.5" x14ac:dyDescent="0.2">
      <c r="A1239" s="41"/>
      <c r="B1239" s="41">
        <v>1</v>
      </c>
      <c r="C1239" s="41"/>
      <c r="D1239" s="41"/>
      <c r="E1239" s="42">
        <v>0</v>
      </c>
      <c r="F1239" s="41">
        <v>4</v>
      </c>
      <c r="G1239" s="41">
        <v>1</v>
      </c>
      <c r="H1239" s="41" t="s">
        <v>1084</v>
      </c>
      <c r="I1239" s="41" t="s">
        <v>223</v>
      </c>
      <c r="J1239" s="41">
        <v>1</v>
      </c>
      <c r="K1239" s="41">
        <v>1</v>
      </c>
      <c r="L1239" s="43" t="s">
        <v>1485</v>
      </c>
      <c r="M1239" s="41" t="s">
        <v>1481</v>
      </c>
      <c r="N1239" s="41" t="s">
        <v>1489</v>
      </c>
    </row>
    <row r="1240" spans="1:14" x14ac:dyDescent="0.2">
      <c r="A1240" s="44"/>
      <c r="B1240" s="38">
        <v>1</v>
      </c>
      <c r="C1240" s="38"/>
      <c r="D1240" s="38"/>
      <c r="E1240" s="39">
        <v>0</v>
      </c>
      <c r="F1240" s="38">
        <v>3</v>
      </c>
      <c r="G1240" s="38">
        <v>0</v>
      </c>
      <c r="H1240" s="38" t="s">
        <v>155</v>
      </c>
      <c r="I1240" s="38" t="s">
        <v>155</v>
      </c>
      <c r="J1240" s="38">
        <v>1</v>
      </c>
      <c r="K1240" s="38"/>
      <c r="L1240" s="40"/>
      <c r="M1240" s="38"/>
      <c r="N1240" s="38"/>
    </row>
    <row r="1241" spans="1:14" x14ac:dyDescent="0.2">
      <c r="A1241" s="45"/>
      <c r="B1241" s="41"/>
      <c r="C1241" s="41">
        <v>1</v>
      </c>
      <c r="D1241" s="41"/>
      <c r="E1241" s="42">
        <v>1</v>
      </c>
      <c r="F1241" s="41">
        <v>1</v>
      </c>
      <c r="G1241" s="41">
        <v>0</v>
      </c>
      <c r="H1241" s="41" t="s">
        <v>2</v>
      </c>
      <c r="I1241" s="41" t="s">
        <v>2</v>
      </c>
      <c r="J1241" s="41">
        <v>1</v>
      </c>
      <c r="K1241" s="41"/>
      <c r="L1241" s="43"/>
      <c r="M1241" s="41"/>
      <c r="N1241" s="41"/>
    </row>
    <row r="1242" spans="1:14" x14ac:dyDescent="0.2">
      <c r="A1242" s="38"/>
      <c r="B1242" s="38">
        <v>1</v>
      </c>
      <c r="C1242" s="38"/>
      <c r="D1242" s="38"/>
      <c r="E1242" s="39">
        <v>0</v>
      </c>
      <c r="F1242" s="38">
        <v>3</v>
      </c>
      <c r="G1242" s="38">
        <v>0</v>
      </c>
      <c r="H1242" s="38" t="s">
        <v>1087</v>
      </c>
      <c r="I1242" s="38" t="s">
        <v>1086</v>
      </c>
      <c r="J1242" s="38">
        <v>1</v>
      </c>
      <c r="K1242" s="38"/>
      <c r="L1242" s="40"/>
      <c r="M1242" s="38"/>
      <c r="N1242" s="38"/>
    </row>
    <row r="1243" spans="1:14" x14ac:dyDescent="0.2">
      <c r="A1243" s="41"/>
      <c r="B1243" s="41"/>
      <c r="C1243" s="41">
        <v>1</v>
      </c>
      <c r="D1243" s="41"/>
      <c r="E1243" s="42">
        <v>0</v>
      </c>
      <c r="F1243" s="41">
        <v>4</v>
      </c>
      <c r="G1243" s="41">
        <v>0</v>
      </c>
      <c r="H1243" s="41" t="s">
        <v>472</v>
      </c>
      <c r="I1243" s="41" t="s">
        <v>472</v>
      </c>
      <c r="J1243" s="41">
        <v>1</v>
      </c>
      <c r="K1243" s="41"/>
      <c r="L1243" s="43"/>
      <c r="M1243" s="41"/>
      <c r="N1243" s="41"/>
    </row>
    <row r="1244" spans="1:14" x14ac:dyDescent="0.2">
      <c r="A1244" s="38">
        <v>1</v>
      </c>
      <c r="B1244" s="38"/>
      <c r="C1244" s="38"/>
      <c r="D1244" s="38"/>
      <c r="E1244" s="39">
        <v>0</v>
      </c>
      <c r="F1244" s="38">
        <v>4</v>
      </c>
      <c r="G1244" s="38">
        <v>0</v>
      </c>
      <c r="H1244" s="38" t="s">
        <v>473</v>
      </c>
      <c r="I1244" s="38" t="s">
        <v>473</v>
      </c>
      <c r="J1244" s="38">
        <v>1</v>
      </c>
      <c r="K1244" s="38"/>
      <c r="L1244" s="40"/>
      <c r="M1244" s="38"/>
      <c r="N1244" s="38"/>
    </row>
    <row r="1245" spans="1:14" x14ac:dyDescent="0.2">
      <c r="A1245" s="41">
        <v>1</v>
      </c>
      <c r="B1245" s="41"/>
      <c r="C1245" s="41"/>
      <c r="D1245" s="41"/>
      <c r="E1245" s="42">
        <v>0</v>
      </c>
      <c r="F1245" s="41">
        <v>4</v>
      </c>
      <c r="G1245" s="41">
        <v>0</v>
      </c>
      <c r="H1245" s="41" t="s">
        <v>1088</v>
      </c>
      <c r="I1245" s="41" t="s">
        <v>1088</v>
      </c>
      <c r="J1245" s="41">
        <v>1</v>
      </c>
      <c r="K1245" s="41"/>
      <c r="L1245" s="43"/>
      <c r="M1245" s="41"/>
      <c r="N1245" s="41"/>
    </row>
    <row r="1246" spans="1:14" x14ac:dyDescent="0.2">
      <c r="A1246" s="38">
        <v>1</v>
      </c>
      <c r="B1246" s="38"/>
      <c r="C1246" s="38"/>
      <c r="D1246" s="38"/>
      <c r="E1246" s="39">
        <v>0</v>
      </c>
      <c r="F1246" s="38">
        <v>3</v>
      </c>
      <c r="G1246" s="38">
        <v>0</v>
      </c>
      <c r="H1246" s="38" t="s">
        <v>1089</v>
      </c>
      <c r="I1246" s="38" t="s">
        <v>1089</v>
      </c>
      <c r="J1246" s="38">
        <v>1</v>
      </c>
      <c r="K1246" s="38"/>
      <c r="L1246" s="40"/>
      <c r="M1246" s="38"/>
      <c r="N1246" s="38"/>
    </row>
    <row r="1247" spans="1:14" x14ac:dyDescent="0.2">
      <c r="A1247" s="41"/>
      <c r="B1247" s="41"/>
      <c r="C1247" s="41"/>
      <c r="D1247" s="41">
        <v>1</v>
      </c>
      <c r="E1247" s="42">
        <v>0</v>
      </c>
      <c r="F1247" s="41">
        <v>4</v>
      </c>
      <c r="G1247" s="41">
        <v>1</v>
      </c>
      <c r="H1247" s="41" t="s">
        <v>55</v>
      </c>
      <c r="I1247" s="41" t="s">
        <v>54</v>
      </c>
      <c r="J1247" s="41">
        <v>1</v>
      </c>
      <c r="K1247" s="41"/>
      <c r="L1247" s="43"/>
      <c r="M1247" s="41"/>
      <c r="N1247" s="41" t="s">
        <v>1328</v>
      </c>
    </row>
    <row r="1248" spans="1:14" x14ac:dyDescent="0.2">
      <c r="A1248" s="38"/>
      <c r="B1248" s="38">
        <v>1</v>
      </c>
      <c r="C1248" s="38"/>
      <c r="D1248" s="38"/>
      <c r="E1248" s="39">
        <v>0</v>
      </c>
      <c r="F1248" s="38">
        <v>6</v>
      </c>
      <c r="G1248" s="38">
        <v>0</v>
      </c>
      <c r="H1248" s="38" t="s">
        <v>1090</v>
      </c>
      <c r="I1248" s="38" t="s">
        <v>1090</v>
      </c>
      <c r="J1248" s="38">
        <v>1</v>
      </c>
      <c r="K1248" s="38"/>
      <c r="L1248" s="40"/>
      <c r="M1248" s="38"/>
      <c r="N1248" s="38"/>
    </row>
    <row r="1249" spans="1:14" x14ac:dyDescent="0.2">
      <c r="A1249" s="41">
        <v>1</v>
      </c>
      <c r="B1249" s="41"/>
      <c r="C1249" s="41"/>
      <c r="D1249" s="41"/>
      <c r="E1249" s="42">
        <v>0</v>
      </c>
      <c r="F1249" s="41">
        <v>3</v>
      </c>
      <c r="G1249" s="41">
        <v>0</v>
      </c>
      <c r="H1249" s="41" t="s">
        <v>1089</v>
      </c>
      <c r="I1249" s="41" t="s">
        <v>1089</v>
      </c>
      <c r="J1249" s="41">
        <v>1</v>
      </c>
      <c r="K1249" s="41"/>
      <c r="L1249" s="43"/>
      <c r="M1249" s="41"/>
      <c r="N1249" s="41"/>
    </row>
    <row r="1250" spans="1:14" x14ac:dyDescent="0.2">
      <c r="A1250" s="38"/>
      <c r="B1250" s="38"/>
      <c r="C1250" s="38">
        <v>1</v>
      </c>
      <c r="D1250" s="38"/>
      <c r="E1250" s="39">
        <v>0</v>
      </c>
      <c r="F1250" s="38">
        <v>3</v>
      </c>
      <c r="G1250" s="38">
        <v>0</v>
      </c>
      <c r="H1250" s="38" t="s">
        <v>1091</v>
      </c>
      <c r="I1250" s="38" t="s">
        <v>1091</v>
      </c>
      <c r="J1250" s="38">
        <v>1</v>
      </c>
      <c r="K1250" s="38"/>
      <c r="L1250" s="40"/>
      <c r="M1250" s="38"/>
      <c r="N1250" s="38"/>
    </row>
    <row r="1251" spans="1:14" x14ac:dyDescent="0.2">
      <c r="A1251" s="41">
        <v>1</v>
      </c>
      <c r="B1251" s="41"/>
      <c r="C1251" s="41"/>
      <c r="D1251" s="41"/>
      <c r="E1251" s="42">
        <v>0</v>
      </c>
      <c r="F1251" s="41">
        <v>4</v>
      </c>
      <c r="G1251" s="41">
        <v>0</v>
      </c>
      <c r="H1251" s="41" t="s">
        <v>1092</v>
      </c>
      <c r="I1251" s="41" t="s">
        <v>1092</v>
      </c>
      <c r="J1251" s="41">
        <v>1</v>
      </c>
      <c r="K1251" s="41"/>
      <c r="L1251" s="43"/>
      <c r="M1251" s="41"/>
      <c r="N1251" s="41"/>
    </row>
    <row r="1252" spans="1:14" ht="25.5" x14ac:dyDescent="0.2">
      <c r="A1252" s="38">
        <v>1</v>
      </c>
      <c r="B1252" s="38"/>
      <c r="C1252" s="38"/>
      <c r="D1252" s="38"/>
      <c r="E1252" s="39">
        <v>0</v>
      </c>
      <c r="F1252" s="38">
        <v>4</v>
      </c>
      <c r="G1252" s="38">
        <v>1</v>
      </c>
      <c r="H1252" s="38" t="s">
        <v>1094</v>
      </c>
      <c r="I1252" s="38" t="s">
        <v>1093</v>
      </c>
      <c r="J1252" s="38">
        <v>1</v>
      </c>
      <c r="K1252" s="38">
        <v>1</v>
      </c>
      <c r="L1252" s="40" t="s">
        <v>1485</v>
      </c>
      <c r="M1252" s="38" t="s">
        <v>1481</v>
      </c>
      <c r="N1252" s="38" t="s">
        <v>1766</v>
      </c>
    </row>
    <row r="1253" spans="1:14" x14ac:dyDescent="0.2">
      <c r="A1253" s="41">
        <v>1</v>
      </c>
      <c r="B1253" s="41"/>
      <c r="C1253" s="41"/>
      <c r="D1253" s="41"/>
      <c r="E1253" s="42">
        <v>0</v>
      </c>
      <c r="F1253" s="41">
        <v>5</v>
      </c>
      <c r="G1253" s="41">
        <v>0</v>
      </c>
      <c r="H1253" s="41" t="s">
        <v>1095</v>
      </c>
      <c r="I1253" s="41" t="s">
        <v>1095</v>
      </c>
      <c r="J1253" s="41">
        <v>1</v>
      </c>
      <c r="K1253" s="41"/>
      <c r="L1253" s="43"/>
      <c r="M1253" s="41"/>
      <c r="N1253" s="41"/>
    </row>
    <row r="1254" spans="1:14" x14ac:dyDescent="0.2">
      <c r="A1254" s="38">
        <v>1</v>
      </c>
      <c r="B1254" s="38"/>
      <c r="C1254" s="38"/>
      <c r="D1254" s="38"/>
      <c r="E1254" s="39">
        <v>0</v>
      </c>
      <c r="F1254" s="38">
        <v>4</v>
      </c>
      <c r="G1254" s="38">
        <v>0</v>
      </c>
      <c r="H1254" s="38" t="s">
        <v>1096</v>
      </c>
      <c r="I1254" s="38" t="s">
        <v>1096</v>
      </c>
      <c r="J1254" s="38">
        <v>1</v>
      </c>
      <c r="K1254" s="38"/>
      <c r="L1254" s="40"/>
      <c r="M1254" s="38"/>
      <c r="N1254" s="38"/>
    </row>
    <row r="1255" spans="1:14" ht="25.5" x14ac:dyDescent="0.2">
      <c r="A1255" s="41">
        <v>1</v>
      </c>
      <c r="B1255" s="41"/>
      <c r="C1255" s="41"/>
      <c r="D1255" s="41"/>
      <c r="E1255" s="42">
        <v>0</v>
      </c>
      <c r="F1255" s="41">
        <v>3</v>
      </c>
      <c r="G1255" s="41">
        <v>1</v>
      </c>
      <c r="H1255" s="41" t="s">
        <v>1098</v>
      </c>
      <c r="I1255" s="41" t="s">
        <v>1097</v>
      </c>
      <c r="J1255" s="41">
        <v>1</v>
      </c>
      <c r="K1255" s="41">
        <v>1</v>
      </c>
      <c r="L1255" s="43" t="s">
        <v>1485</v>
      </c>
      <c r="M1255" s="41"/>
      <c r="N1255" s="41" t="s">
        <v>1765</v>
      </c>
    </row>
    <row r="1256" spans="1:14" x14ac:dyDescent="0.2">
      <c r="A1256" s="38">
        <v>1</v>
      </c>
      <c r="B1256" s="38"/>
      <c r="C1256" s="38"/>
      <c r="D1256" s="38"/>
      <c r="E1256" s="39">
        <v>0</v>
      </c>
      <c r="F1256" s="38">
        <v>4</v>
      </c>
      <c r="G1256" s="38">
        <v>0</v>
      </c>
      <c r="H1256" s="38" t="s">
        <v>1099</v>
      </c>
      <c r="I1256" s="38" t="s">
        <v>1099</v>
      </c>
      <c r="J1256" s="38">
        <v>1</v>
      </c>
      <c r="K1256" s="38"/>
      <c r="L1256" s="40"/>
      <c r="M1256" s="38"/>
      <c r="N1256" s="38"/>
    </row>
    <row r="1257" spans="1:14" x14ac:dyDescent="0.2">
      <c r="A1257" s="41">
        <v>1</v>
      </c>
      <c r="B1257" s="41"/>
      <c r="C1257" s="41"/>
      <c r="D1257" s="41"/>
      <c r="E1257" s="42">
        <v>0</v>
      </c>
      <c r="F1257" s="41">
        <v>4</v>
      </c>
      <c r="G1257" s="41">
        <v>0</v>
      </c>
      <c r="H1257" s="41" t="s">
        <v>1100</v>
      </c>
      <c r="I1257" s="41" t="s">
        <v>1100</v>
      </c>
      <c r="J1257" s="41">
        <v>1</v>
      </c>
      <c r="K1257" s="41"/>
      <c r="L1257" s="43"/>
      <c r="M1257" s="41"/>
      <c r="N1257" s="41"/>
    </row>
    <row r="1258" spans="1:14" x14ac:dyDescent="0.2">
      <c r="A1258" s="38"/>
      <c r="B1258" s="38"/>
      <c r="C1258" s="38">
        <v>1</v>
      </c>
      <c r="D1258" s="38"/>
      <c r="E1258" s="39">
        <v>0</v>
      </c>
      <c r="F1258" s="38">
        <v>5</v>
      </c>
      <c r="G1258" s="38">
        <v>0</v>
      </c>
      <c r="H1258" s="38" t="s">
        <v>1101</v>
      </c>
      <c r="I1258" s="38" t="s">
        <v>1101</v>
      </c>
      <c r="J1258" s="38">
        <v>1</v>
      </c>
      <c r="K1258" s="38"/>
      <c r="L1258" s="40"/>
      <c r="M1258" s="38"/>
      <c r="N1258" s="38"/>
    </row>
    <row r="1259" spans="1:14" x14ac:dyDescent="0.2">
      <c r="A1259" s="41">
        <v>1</v>
      </c>
      <c r="B1259" s="41"/>
      <c r="C1259" s="41"/>
      <c r="D1259" s="41"/>
      <c r="E1259" s="42">
        <v>0</v>
      </c>
      <c r="F1259" s="41">
        <v>3</v>
      </c>
      <c r="G1259" s="41">
        <v>0</v>
      </c>
      <c r="H1259" s="41" t="s">
        <v>1102</v>
      </c>
      <c r="I1259" s="41" t="s">
        <v>1102</v>
      </c>
      <c r="J1259" s="41">
        <v>1</v>
      </c>
      <c r="K1259" s="41"/>
      <c r="L1259" s="43"/>
      <c r="M1259" s="41"/>
      <c r="N1259" s="41"/>
    </row>
    <row r="1260" spans="1:14" x14ac:dyDescent="0.2">
      <c r="A1260" s="38">
        <v>1</v>
      </c>
      <c r="B1260" s="38"/>
      <c r="C1260" s="38"/>
      <c r="D1260" s="38"/>
      <c r="E1260" s="39">
        <v>0</v>
      </c>
      <c r="F1260" s="38">
        <v>3</v>
      </c>
      <c r="G1260" s="38">
        <v>0</v>
      </c>
      <c r="H1260" s="38" t="s">
        <v>1103</v>
      </c>
      <c r="I1260" s="38" t="s">
        <v>1103</v>
      </c>
      <c r="J1260" s="38">
        <v>1</v>
      </c>
      <c r="K1260" s="38"/>
      <c r="L1260" s="40"/>
      <c r="M1260" s="38"/>
      <c r="N1260" s="38"/>
    </row>
    <row r="1261" spans="1:14" x14ac:dyDescent="0.2">
      <c r="A1261" s="41">
        <v>1</v>
      </c>
      <c r="B1261" s="41"/>
      <c r="C1261" s="41"/>
      <c r="D1261" s="41"/>
      <c r="E1261" s="42">
        <v>0</v>
      </c>
      <c r="F1261" s="41">
        <v>3</v>
      </c>
      <c r="G1261" s="41">
        <v>0</v>
      </c>
      <c r="H1261" s="41" t="s">
        <v>1104</v>
      </c>
      <c r="I1261" s="41" t="s">
        <v>1104</v>
      </c>
      <c r="J1261" s="41">
        <v>1</v>
      </c>
      <c r="K1261" s="41"/>
      <c r="L1261" s="43"/>
      <c r="M1261" s="41"/>
      <c r="N1261" s="41"/>
    </row>
    <row r="1262" spans="1:14" x14ac:dyDescent="0.2">
      <c r="A1262" s="38"/>
      <c r="B1262" s="38"/>
      <c r="C1262" s="38">
        <v>1</v>
      </c>
      <c r="D1262" s="38"/>
      <c r="E1262" s="39">
        <v>0</v>
      </c>
      <c r="F1262" s="38">
        <v>5</v>
      </c>
      <c r="G1262" s="38">
        <v>0</v>
      </c>
      <c r="H1262" s="38" t="s">
        <v>1105</v>
      </c>
      <c r="I1262" s="38" t="s">
        <v>1105</v>
      </c>
      <c r="J1262" s="38">
        <v>1</v>
      </c>
      <c r="K1262" s="38"/>
      <c r="L1262" s="40"/>
      <c r="M1262" s="38"/>
      <c r="N1262" s="38"/>
    </row>
    <row r="1263" spans="1:14" x14ac:dyDescent="0.2">
      <c r="A1263" s="41">
        <v>1</v>
      </c>
      <c r="B1263" s="41"/>
      <c r="C1263" s="41"/>
      <c r="D1263" s="41"/>
      <c r="E1263" s="42">
        <v>0</v>
      </c>
      <c r="F1263" s="41">
        <v>2</v>
      </c>
      <c r="G1263" s="41">
        <v>0</v>
      </c>
      <c r="H1263" s="41" t="s">
        <v>1106</v>
      </c>
      <c r="I1263" s="41" t="s">
        <v>1106</v>
      </c>
      <c r="J1263" s="41">
        <v>1</v>
      </c>
      <c r="K1263" s="41"/>
      <c r="L1263" s="43"/>
      <c r="M1263" s="41"/>
      <c r="N1263" s="41"/>
    </row>
    <row r="1264" spans="1:14" x14ac:dyDescent="0.2">
      <c r="A1264" s="38">
        <v>1</v>
      </c>
      <c r="B1264" s="38"/>
      <c r="C1264" s="38"/>
      <c r="D1264" s="38"/>
      <c r="E1264" s="39">
        <v>0</v>
      </c>
      <c r="F1264" s="38">
        <v>4</v>
      </c>
      <c r="G1264" s="38">
        <v>0</v>
      </c>
      <c r="H1264" s="38" t="s">
        <v>1107</v>
      </c>
      <c r="I1264" s="38" t="s">
        <v>1107</v>
      </c>
      <c r="J1264" s="38">
        <v>1</v>
      </c>
      <c r="K1264" s="38"/>
      <c r="L1264" s="40"/>
      <c r="M1264" s="38"/>
      <c r="N1264" s="38"/>
    </row>
    <row r="1265" spans="1:14" x14ac:dyDescent="0.2">
      <c r="A1265" s="41"/>
      <c r="B1265" s="41">
        <v>1</v>
      </c>
      <c r="C1265" s="41"/>
      <c r="D1265" s="41"/>
      <c r="E1265" s="42">
        <v>0</v>
      </c>
      <c r="F1265" s="41">
        <v>6</v>
      </c>
      <c r="G1265" s="41">
        <v>0</v>
      </c>
      <c r="H1265" s="41" t="s">
        <v>1108</v>
      </c>
      <c r="I1265" s="41" t="s">
        <v>1108</v>
      </c>
      <c r="J1265" s="41">
        <v>1</v>
      </c>
      <c r="K1265" s="41"/>
      <c r="L1265" s="43"/>
      <c r="M1265" s="41"/>
      <c r="N1265" s="41"/>
    </row>
    <row r="1266" spans="1:14" x14ac:dyDescent="0.2">
      <c r="A1266" s="38"/>
      <c r="B1266" s="38"/>
      <c r="C1266" s="38">
        <v>1</v>
      </c>
      <c r="D1266" s="38"/>
      <c r="E1266" s="39">
        <v>0</v>
      </c>
      <c r="F1266" s="38">
        <v>2</v>
      </c>
      <c r="G1266" s="38">
        <v>0</v>
      </c>
      <c r="H1266" s="38" t="s">
        <v>367</v>
      </c>
      <c r="I1266" s="38" t="s">
        <v>367</v>
      </c>
      <c r="J1266" s="38">
        <v>1</v>
      </c>
      <c r="K1266" s="38"/>
      <c r="L1266" s="40"/>
      <c r="M1266" s="38"/>
      <c r="N1266" s="38"/>
    </row>
    <row r="1267" spans="1:14" x14ac:dyDescent="0.2">
      <c r="A1267" s="41">
        <v>1</v>
      </c>
      <c r="B1267" s="41"/>
      <c r="C1267" s="41"/>
      <c r="D1267" s="41"/>
      <c r="E1267" s="42">
        <v>0</v>
      </c>
      <c r="F1267" s="41">
        <v>9</v>
      </c>
      <c r="G1267" s="41">
        <v>0</v>
      </c>
      <c r="H1267" s="41" t="s">
        <v>1110</v>
      </c>
      <c r="I1267" s="41" t="s">
        <v>1109</v>
      </c>
      <c r="J1267" s="41">
        <v>1</v>
      </c>
      <c r="K1267" s="41"/>
      <c r="L1267" s="43"/>
      <c r="M1267" s="41"/>
      <c r="N1267" s="41"/>
    </row>
    <row r="1268" spans="1:14" x14ac:dyDescent="0.2">
      <c r="A1268" s="38"/>
      <c r="B1268" s="38"/>
      <c r="C1268" s="38">
        <v>1</v>
      </c>
      <c r="D1268" s="38"/>
      <c r="E1268" s="39">
        <v>0</v>
      </c>
      <c r="F1268" s="38">
        <v>5</v>
      </c>
      <c r="G1268" s="38">
        <v>0</v>
      </c>
      <c r="H1268" s="38" t="s">
        <v>1111</v>
      </c>
      <c r="I1268" s="38" t="s">
        <v>1111</v>
      </c>
      <c r="J1268" s="38">
        <v>1</v>
      </c>
      <c r="K1268" s="38"/>
      <c r="L1268" s="40"/>
      <c r="M1268" s="38"/>
      <c r="N1268" s="38"/>
    </row>
    <row r="1269" spans="1:14" x14ac:dyDescent="0.2">
      <c r="A1269" s="41"/>
      <c r="B1269" s="41">
        <v>1</v>
      </c>
      <c r="C1269" s="41"/>
      <c r="D1269" s="41"/>
      <c r="E1269" s="42">
        <v>1</v>
      </c>
      <c r="F1269" s="41">
        <v>3</v>
      </c>
      <c r="G1269" s="41">
        <v>0</v>
      </c>
      <c r="H1269" s="41" t="s">
        <v>327</v>
      </c>
      <c r="I1269" s="41" t="s">
        <v>327</v>
      </c>
      <c r="J1269" s="41">
        <v>1</v>
      </c>
      <c r="K1269" s="41"/>
      <c r="L1269" s="43"/>
      <c r="M1269" s="41"/>
      <c r="N1269" s="41"/>
    </row>
    <row r="1270" spans="1:14" x14ac:dyDescent="0.2">
      <c r="A1270" s="38"/>
      <c r="B1270" s="38">
        <v>1</v>
      </c>
      <c r="C1270" s="38"/>
      <c r="D1270" s="38"/>
      <c r="E1270" s="39">
        <v>0</v>
      </c>
      <c r="F1270" s="38">
        <v>5</v>
      </c>
      <c r="G1270" s="38">
        <v>0</v>
      </c>
      <c r="H1270" s="38" t="s">
        <v>1071</v>
      </c>
      <c r="I1270" s="38" t="s">
        <v>1070</v>
      </c>
      <c r="J1270" s="38">
        <v>1</v>
      </c>
      <c r="K1270" s="38"/>
      <c r="L1270" s="40"/>
      <c r="M1270" s="38"/>
      <c r="N1270" s="38"/>
    </row>
    <row r="1271" spans="1:14" x14ac:dyDescent="0.2">
      <c r="A1271" s="41"/>
      <c r="B1271" s="41">
        <v>1</v>
      </c>
      <c r="C1271" s="41"/>
      <c r="D1271" s="41"/>
      <c r="E1271" s="42">
        <v>1</v>
      </c>
      <c r="F1271" s="41">
        <v>4</v>
      </c>
      <c r="G1271" s="41">
        <v>0</v>
      </c>
      <c r="H1271" s="41" t="s">
        <v>1112</v>
      </c>
      <c r="I1271" s="41" t="s">
        <v>1112</v>
      </c>
      <c r="J1271" s="41">
        <v>1</v>
      </c>
      <c r="K1271" s="41"/>
      <c r="L1271" s="43"/>
      <c r="M1271" s="41"/>
      <c r="N1271" s="41"/>
    </row>
    <row r="1272" spans="1:14" x14ac:dyDescent="0.2">
      <c r="A1272" s="38"/>
      <c r="B1272" s="38"/>
      <c r="C1272" s="38"/>
      <c r="D1272" s="38">
        <v>1</v>
      </c>
      <c r="E1272" s="39">
        <v>0</v>
      </c>
      <c r="F1272" s="38">
        <v>3</v>
      </c>
      <c r="G1272" s="38">
        <v>0</v>
      </c>
      <c r="H1272" s="38" t="s">
        <v>1114</v>
      </c>
      <c r="I1272" s="62" t="s">
        <v>1055</v>
      </c>
      <c r="J1272" s="38">
        <v>1</v>
      </c>
      <c r="K1272" s="38"/>
      <c r="L1272" s="40"/>
      <c r="M1272" s="38"/>
      <c r="N1272" s="38" t="s">
        <v>1499</v>
      </c>
    </row>
    <row r="1273" spans="1:14" x14ac:dyDescent="0.2">
      <c r="A1273" s="41"/>
      <c r="B1273" s="41"/>
      <c r="C1273" s="41">
        <v>1</v>
      </c>
      <c r="D1273" s="41"/>
      <c r="E1273" s="42">
        <v>0</v>
      </c>
      <c r="F1273" s="41">
        <v>4</v>
      </c>
      <c r="G1273" s="41">
        <v>0</v>
      </c>
      <c r="H1273" s="41" t="s">
        <v>1115</v>
      </c>
      <c r="I1273" s="41" t="s">
        <v>1115</v>
      </c>
      <c r="J1273" s="41">
        <v>1</v>
      </c>
      <c r="K1273" s="41"/>
      <c r="L1273" s="43"/>
      <c r="M1273" s="41"/>
      <c r="N1273" s="41"/>
    </row>
    <row r="1274" spans="1:14" x14ac:dyDescent="0.2">
      <c r="A1274" s="38">
        <v>1</v>
      </c>
      <c r="B1274" s="38"/>
      <c r="C1274" s="38"/>
      <c r="D1274" s="38"/>
      <c r="E1274" s="39">
        <v>0</v>
      </c>
      <c r="F1274" s="38">
        <v>5</v>
      </c>
      <c r="G1274" s="38">
        <v>0</v>
      </c>
      <c r="H1274" s="38" t="s">
        <v>1116</v>
      </c>
      <c r="I1274" s="38" t="s">
        <v>1116</v>
      </c>
      <c r="J1274" s="38">
        <v>1</v>
      </c>
      <c r="K1274" s="38"/>
      <c r="L1274" s="40"/>
      <c r="M1274" s="38"/>
      <c r="N1274" s="38"/>
    </row>
    <row r="1275" spans="1:14" x14ac:dyDescent="0.2">
      <c r="A1275" s="41">
        <v>1</v>
      </c>
      <c r="B1275" s="41"/>
      <c r="C1275" s="41"/>
      <c r="D1275" s="41"/>
      <c r="E1275" s="42">
        <v>0</v>
      </c>
      <c r="F1275" s="41">
        <v>3</v>
      </c>
      <c r="G1275" s="41">
        <v>0</v>
      </c>
      <c r="H1275" s="41" t="s">
        <v>1117</v>
      </c>
      <c r="I1275" s="41" t="s">
        <v>1117</v>
      </c>
      <c r="J1275" s="41">
        <v>1</v>
      </c>
      <c r="K1275" s="41"/>
      <c r="L1275" s="43"/>
      <c r="M1275" s="41"/>
      <c r="N1275" s="41"/>
    </row>
    <row r="1276" spans="1:14" x14ac:dyDescent="0.2">
      <c r="A1276" s="38">
        <v>1</v>
      </c>
      <c r="B1276" s="38"/>
      <c r="C1276" s="38"/>
      <c r="D1276" s="38"/>
      <c r="E1276" s="39">
        <v>0</v>
      </c>
      <c r="F1276" s="38">
        <v>5</v>
      </c>
      <c r="G1276" s="38">
        <v>0</v>
      </c>
      <c r="H1276" s="38" t="s">
        <v>1118</v>
      </c>
      <c r="I1276" s="38" t="s">
        <v>1118</v>
      </c>
      <c r="J1276" s="38">
        <v>1</v>
      </c>
      <c r="K1276" s="38"/>
      <c r="L1276" s="40"/>
      <c r="M1276" s="38"/>
      <c r="N1276" s="38"/>
    </row>
    <row r="1277" spans="1:14" x14ac:dyDescent="0.2">
      <c r="A1277" s="41">
        <v>1</v>
      </c>
      <c r="B1277" s="41"/>
      <c r="C1277" s="41"/>
      <c r="D1277" s="41"/>
      <c r="E1277" s="42">
        <v>0</v>
      </c>
      <c r="F1277" s="41">
        <v>5</v>
      </c>
      <c r="G1277" s="41">
        <v>0</v>
      </c>
      <c r="H1277" s="41" t="s">
        <v>1120</v>
      </c>
      <c r="I1277" s="62" t="s">
        <v>1120</v>
      </c>
      <c r="J1277" s="41">
        <v>2</v>
      </c>
      <c r="K1277" s="41"/>
      <c r="L1277" s="43"/>
      <c r="M1277" s="41"/>
      <c r="N1277" s="41"/>
    </row>
    <row r="1278" spans="1:14" x14ac:dyDescent="0.2">
      <c r="A1278" s="38"/>
      <c r="B1278" s="38">
        <v>1</v>
      </c>
      <c r="C1278" s="38"/>
      <c r="D1278" s="38"/>
      <c r="E1278" s="39">
        <v>0</v>
      </c>
      <c r="F1278" s="38">
        <v>3</v>
      </c>
      <c r="G1278" s="38">
        <v>0</v>
      </c>
      <c r="H1278" s="38" t="s">
        <v>1121</v>
      </c>
      <c r="I1278" s="38" t="s">
        <v>1121</v>
      </c>
      <c r="J1278" s="38">
        <v>1</v>
      </c>
      <c r="K1278" s="38"/>
      <c r="L1278" s="40"/>
      <c r="M1278" s="38"/>
      <c r="N1278" s="38"/>
    </row>
    <row r="1279" spans="1:14" ht="25.5" x14ac:dyDescent="0.2">
      <c r="A1279" s="41">
        <v>1</v>
      </c>
      <c r="B1279" s="41"/>
      <c r="C1279" s="41"/>
      <c r="D1279" s="41"/>
      <c r="E1279" s="42">
        <v>0</v>
      </c>
      <c r="F1279" s="41">
        <v>4</v>
      </c>
      <c r="G1279" s="41">
        <v>1</v>
      </c>
      <c r="H1279" s="41" t="s">
        <v>1123</v>
      </c>
      <c r="I1279" s="41" t="s">
        <v>1122</v>
      </c>
      <c r="J1279" s="41">
        <v>1</v>
      </c>
      <c r="K1279" s="41">
        <v>1</v>
      </c>
      <c r="L1279" s="43" t="s">
        <v>1485</v>
      </c>
      <c r="M1279" s="41" t="s">
        <v>1481</v>
      </c>
      <c r="N1279" s="41" t="s">
        <v>1770</v>
      </c>
    </row>
    <row r="1280" spans="1:14" x14ac:dyDescent="0.2">
      <c r="A1280" s="38">
        <v>1</v>
      </c>
      <c r="B1280" s="38"/>
      <c r="C1280" s="38"/>
      <c r="D1280" s="38"/>
      <c r="E1280" s="39">
        <v>0</v>
      </c>
      <c r="F1280" s="38">
        <v>2</v>
      </c>
      <c r="G1280" s="38">
        <v>0</v>
      </c>
      <c r="H1280" s="38" t="s">
        <v>1119</v>
      </c>
      <c r="I1280" s="38" t="s">
        <v>1119</v>
      </c>
      <c r="J1280" s="38">
        <v>1</v>
      </c>
      <c r="K1280" s="38"/>
      <c r="L1280" s="40"/>
      <c r="M1280" s="38"/>
      <c r="N1280" s="38"/>
    </row>
    <row r="1281" spans="1:14" x14ac:dyDescent="0.2">
      <c r="A1281" s="41"/>
      <c r="B1281" s="41">
        <v>1</v>
      </c>
      <c r="C1281" s="41"/>
      <c r="D1281" s="41"/>
      <c r="E1281" s="42">
        <v>0</v>
      </c>
      <c r="F1281" s="41">
        <v>4</v>
      </c>
      <c r="G1281" s="41">
        <v>0</v>
      </c>
      <c r="H1281" s="41" t="s">
        <v>1124</v>
      </c>
      <c r="I1281" s="41" t="s">
        <v>1124</v>
      </c>
      <c r="J1281" s="41">
        <v>1</v>
      </c>
      <c r="K1281" s="41"/>
      <c r="L1281" s="43"/>
      <c r="M1281" s="41"/>
      <c r="N1281" s="41"/>
    </row>
    <row r="1282" spans="1:14" x14ac:dyDescent="0.2">
      <c r="A1282" s="38">
        <v>1</v>
      </c>
      <c r="B1282" s="38"/>
      <c r="C1282" s="38"/>
      <c r="D1282" s="38"/>
      <c r="E1282" s="39">
        <v>0</v>
      </c>
      <c r="F1282" s="38">
        <v>4</v>
      </c>
      <c r="G1282" s="38">
        <v>0</v>
      </c>
      <c r="H1282" s="38" t="s">
        <v>1056</v>
      </c>
      <c r="I1282" s="38" t="s">
        <v>1056</v>
      </c>
      <c r="J1282" s="38">
        <v>1</v>
      </c>
      <c r="K1282" s="38"/>
      <c r="L1282" s="40"/>
      <c r="M1282" s="38"/>
      <c r="N1282" s="38"/>
    </row>
    <row r="1283" spans="1:14" x14ac:dyDescent="0.2">
      <c r="A1283" s="41">
        <v>1</v>
      </c>
      <c r="B1283" s="41"/>
      <c r="C1283" s="41"/>
      <c r="D1283" s="41"/>
      <c r="E1283" s="42">
        <v>0</v>
      </c>
      <c r="F1283" s="41">
        <v>2</v>
      </c>
      <c r="G1283" s="41">
        <v>0</v>
      </c>
      <c r="H1283" s="41" t="s">
        <v>1125</v>
      </c>
      <c r="I1283" s="41" t="s">
        <v>1125</v>
      </c>
      <c r="J1283" s="41">
        <v>1</v>
      </c>
      <c r="K1283" s="41"/>
      <c r="L1283" s="43"/>
      <c r="M1283" s="41"/>
      <c r="N1283" s="41"/>
    </row>
    <row r="1284" spans="1:14" x14ac:dyDescent="0.2">
      <c r="A1284" s="38"/>
      <c r="B1284" s="38"/>
      <c r="C1284" s="38">
        <v>1</v>
      </c>
      <c r="D1284" s="38"/>
      <c r="E1284" s="39">
        <v>0</v>
      </c>
      <c r="F1284" s="38">
        <v>3</v>
      </c>
      <c r="G1284" s="38">
        <v>0</v>
      </c>
      <c r="H1284" s="38" t="s">
        <v>1126</v>
      </c>
      <c r="I1284" s="38" t="s">
        <v>1126</v>
      </c>
      <c r="J1284" s="38">
        <v>1</v>
      </c>
      <c r="K1284" s="38"/>
      <c r="L1284" s="40"/>
      <c r="M1284" s="38"/>
      <c r="N1284" s="38"/>
    </row>
    <row r="1285" spans="1:14" x14ac:dyDescent="0.2">
      <c r="A1285" s="41">
        <v>1</v>
      </c>
      <c r="B1285" s="41"/>
      <c r="C1285" s="41"/>
      <c r="D1285" s="41"/>
      <c r="E1285" s="42">
        <v>0</v>
      </c>
      <c r="F1285" s="41">
        <v>5</v>
      </c>
      <c r="G1285" s="41">
        <v>0</v>
      </c>
      <c r="H1285" s="41" t="s">
        <v>1116</v>
      </c>
      <c r="I1285" s="41" t="s">
        <v>1116</v>
      </c>
      <c r="J1285" s="41">
        <v>1</v>
      </c>
      <c r="K1285" s="41"/>
      <c r="L1285" s="43"/>
      <c r="M1285" s="41"/>
      <c r="N1285" s="41"/>
    </row>
    <row r="1286" spans="1:14" x14ac:dyDescent="0.2">
      <c r="A1286" s="38">
        <v>1</v>
      </c>
      <c r="B1286" s="38"/>
      <c r="C1286" s="38"/>
      <c r="D1286" s="38"/>
      <c r="E1286" s="39">
        <v>0</v>
      </c>
      <c r="F1286" s="38">
        <v>3</v>
      </c>
      <c r="G1286" s="38">
        <v>0</v>
      </c>
      <c r="H1286" s="38" t="s">
        <v>1127</v>
      </c>
      <c r="I1286" s="38" t="s">
        <v>1127</v>
      </c>
      <c r="J1286" s="38">
        <v>1</v>
      </c>
      <c r="K1286" s="38"/>
      <c r="L1286" s="40"/>
      <c r="M1286" s="38"/>
      <c r="N1286" s="38"/>
    </row>
    <row r="1287" spans="1:14" ht="25.5" x14ac:dyDescent="0.2">
      <c r="A1287" s="41"/>
      <c r="B1287" s="41"/>
      <c r="C1287" s="41">
        <v>1</v>
      </c>
      <c r="D1287" s="41"/>
      <c r="E1287" s="42">
        <v>0</v>
      </c>
      <c r="F1287" s="41">
        <v>4</v>
      </c>
      <c r="G1287" s="41">
        <v>1</v>
      </c>
      <c r="H1287" s="41" t="s">
        <v>1129</v>
      </c>
      <c r="I1287" s="41" t="s">
        <v>1128</v>
      </c>
      <c r="J1287" s="41">
        <v>1</v>
      </c>
      <c r="K1287" s="41">
        <v>1</v>
      </c>
      <c r="L1287" s="43" t="s">
        <v>1485</v>
      </c>
      <c r="M1287" s="41" t="s">
        <v>1481</v>
      </c>
      <c r="N1287" s="41" t="s">
        <v>1523</v>
      </c>
    </row>
    <row r="1288" spans="1:14" x14ac:dyDescent="0.2">
      <c r="A1288" s="38">
        <v>1</v>
      </c>
      <c r="B1288" s="38"/>
      <c r="C1288" s="38"/>
      <c r="D1288" s="38"/>
      <c r="E1288" s="39">
        <v>0</v>
      </c>
      <c r="F1288" s="38">
        <v>5</v>
      </c>
      <c r="G1288" s="38">
        <v>0</v>
      </c>
      <c r="H1288" s="38" t="s">
        <v>1130</v>
      </c>
      <c r="I1288" s="38" t="s">
        <v>1130</v>
      </c>
      <c r="J1288" s="38">
        <v>1</v>
      </c>
      <c r="K1288" s="38"/>
      <c r="L1288" s="40"/>
      <c r="M1288" s="38"/>
      <c r="N1288" s="38"/>
    </row>
    <row r="1289" spans="1:14" x14ac:dyDescent="0.2">
      <c r="A1289" s="41">
        <v>1</v>
      </c>
      <c r="B1289" s="41"/>
      <c r="C1289" s="41"/>
      <c r="D1289" s="41"/>
      <c r="E1289" s="42">
        <v>0</v>
      </c>
      <c r="F1289" s="41">
        <v>7</v>
      </c>
      <c r="G1289" s="41">
        <v>0</v>
      </c>
      <c r="H1289" s="41" t="s">
        <v>1131</v>
      </c>
      <c r="I1289" s="41" t="s">
        <v>1131</v>
      </c>
      <c r="J1289" s="41">
        <v>1</v>
      </c>
      <c r="K1289" s="41"/>
      <c r="L1289" s="43"/>
      <c r="M1289" s="41"/>
      <c r="N1289" s="41"/>
    </row>
    <row r="1290" spans="1:14" x14ac:dyDescent="0.2">
      <c r="A1290" s="38">
        <v>1</v>
      </c>
      <c r="B1290" s="38"/>
      <c r="C1290" s="38"/>
      <c r="D1290" s="38"/>
      <c r="E1290" s="39">
        <v>0</v>
      </c>
      <c r="F1290" s="38">
        <v>2</v>
      </c>
      <c r="G1290" s="38">
        <v>0</v>
      </c>
      <c r="H1290" s="38" t="s">
        <v>1119</v>
      </c>
      <c r="I1290" s="38" t="s">
        <v>1119</v>
      </c>
      <c r="J1290" s="38">
        <v>1</v>
      </c>
      <c r="K1290" s="38"/>
      <c r="L1290" s="40"/>
      <c r="M1290" s="38"/>
      <c r="N1290" s="38"/>
    </row>
    <row r="1291" spans="1:14" x14ac:dyDescent="0.2">
      <c r="A1291" s="41">
        <v>1</v>
      </c>
      <c r="B1291" s="41"/>
      <c r="C1291" s="41"/>
      <c r="D1291" s="41"/>
      <c r="E1291" s="42">
        <v>0</v>
      </c>
      <c r="F1291" s="41">
        <v>3</v>
      </c>
      <c r="G1291" s="41">
        <v>0</v>
      </c>
      <c r="H1291" s="41" t="s">
        <v>1132</v>
      </c>
      <c r="I1291" s="41" t="s">
        <v>1132</v>
      </c>
      <c r="J1291" s="41">
        <v>1</v>
      </c>
      <c r="K1291" s="41"/>
      <c r="L1291" s="43"/>
      <c r="M1291" s="41"/>
      <c r="N1291" s="41"/>
    </row>
    <row r="1292" spans="1:14" x14ac:dyDescent="0.2">
      <c r="A1292" s="38">
        <v>1</v>
      </c>
      <c r="B1292" s="38"/>
      <c r="C1292" s="38"/>
      <c r="D1292" s="38"/>
      <c r="E1292" s="39">
        <v>0</v>
      </c>
      <c r="F1292" s="38">
        <v>5</v>
      </c>
      <c r="G1292" s="38">
        <v>0</v>
      </c>
      <c r="H1292" s="38" t="s">
        <v>1133</v>
      </c>
      <c r="I1292" s="38" t="s">
        <v>1133</v>
      </c>
      <c r="J1292" s="38">
        <v>1</v>
      </c>
      <c r="K1292" s="38"/>
      <c r="L1292" s="40"/>
      <c r="M1292" s="38"/>
      <c r="N1292" s="38"/>
    </row>
    <row r="1293" spans="1:14" x14ac:dyDescent="0.2">
      <c r="A1293" s="41">
        <v>1</v>
      </c>
      <c r="B1293" s="41"/>
      <c r="C1293" s="41"/>
      <c r="D1293" s="41"/>
      <c r="E1293" s="42">
        <v>0</v>
      </c>
      <c r="F1293" s="41">
        <v>2</v>
      </c>
      <c r="G1293" s="41">
        <v>0</v>
      </c>
      <c r="H1293" s="41" t="s">
        <v>1125</v>
      </c>
      <c r="I1293" s="41" t="s">
        <v>1125</v>
      </c>
      <c r="J1293" s="41">
        <v>1</v>
      </c>
      <c r="K1293" s="41"/>
      <c r="L1293" s="43"/>
      <c r="M1293" s="41"/>
      <c r="N1293" s="41"/>
    </row>
    <row r="1294" spans="1:14" x14ac:dyDescent="0.2">
      <c r="A1294" s="38">
        <v>1</v>
      </c>
      <c r="B1294" s="38"/>
      <c r="C1294" s="38"/>
      <c r="D1294" s="38"/>
      <c r="E1294" s="39">
        <v>0</v>
      </c>
      <c r="F1294" s="38">
        <v>5</v>
      </c>
      <c r="G1294" s="38">
        <v>0</v>
      </c>
      <c r="H1294" s="38" t="s">
        <v>1116</v>
      </c>
      <c r="I1294" s="38" t="s">
        <v>1116</v>
      </c>
      <c r="J1294" s="38">
        <v>1</v>
      </c>
      <c r="K1294" s="38"/>
      <c r="L1294" s="40"/>
      <c r="M1294" s="38"/>
      <c r="N1294" s="38"/>
    </row>
    <row r="1295" spans="1:14" x14ac:dyDescent="0.2">
      <c r="A1295" s="41">
        <v>1</v>
      </c>
      <c r="B1295" s="41"/>
      <c r="C1295" s="41"/>
      <c r="D1295" s="41"/>
      <c r="E1295" s="42">
        <v>0</v>
      </c>
      <c r="F1295" s="41">
        <v>3</v>
      </c>
      <c r="G1295" s="41">
        <v>0</v>
      </c>
      <c r="H1295" s="41" t="s">
        <v>1134</v>
      </c>
      <c r="I1295" s="41" t="s">
        <v>1134</v>
      </c>
      <c r="J1295" s="41">
        <v>1</v>
      </c>
      <c r="K1295" s="41"/>
      <c r="L1295" s="43"/>
      <c r="M1295" s="41"/>
      <c r="N1295" s="41"/>
    </row>
    <row r="1296" spans="1:14" x14ac:dyDescent="0.2">
      <c r="A1296" s="38"/>
      <c r="B1296" s="38"/>
      <c r="C1296" s="38"/>
      <c r="D1296" s="38">
        <v>1</v>
      </c>
      <c r="E1296" s="39">
        <v>0</v>
      </c>
      <c r="F1296" s="38">
        <v>4</v>
      </c>
      <c r="G1296" s="38">
        <v>0</v>
      </c>
      <c r="H1296" s="38" t="s">
        <v>923</v>
      </c>
      <c r="I1296" s="38" t="s">
        <v>923</v>
      </c>
      <c r="J1296" s="38">
        <v>1</v>
      </c>
      <c r="K1296" s="38"/>
      <c r="L1296" s="40"/>
      <c r="M1296" s="38"/>
      <c r="N1296" s="38"/>
    </row>
    <row r="1297" spans="1:14" x14ac:dyDescent="0.2">
      <c r="A1297" s="41">
        <v>1</v>
      </c>
      <c r="B1297" s="41"/>
      <c r="C1297" s="41"/>
      <c r="D1297" s="41"/>
      <c r="E1297" s="42">
        <v>0</v>
      </c>
      <c r="F1297" s="41">
        <v>5</v>
      </c>
      <c r="G1297" s="41">
        <v>0</v>
      </c>
      <c r="H1297" s="41" t="s">
        <v>1135</v>
      </c>
      <c r="I1297" s="41" t="s">
        <v>1135</v>
      </c>
      <c r="J1297" s="41">
        <v>1</v>
      </c>
      <c r="K1297" s="41"/>
      <c r="L1297" s="43"/>
      <c r="M1297" s="41"/>
      <c r="N1297" s="41"/>
    </row>
    <row r="1298" spans="1:14" x14ac:dyDescent="0.2">
      <c r="A1298" s="38">
        <v>1</v>
      </c>
      <c r="B1298" s="38"/>
      <c r="C1298" s="38"/>
      <c r="D1298" s="38"/>
      <c r="E1298" s="39">
        <v>0</v>
      </c>
      <c r="F1298" s="38">
        <v>7</v>
      </c>
      <c r="G1298" s="38">
        <v>1</v>
      </c>
      <c r="H1298" s="38" t="s">
        <v>1136</v>
      </c>
      <c r="I1298" s="38" t="s">
        <v>1137</v>
      </c>
      <c r="J1298" s="38">
        <v>1</v>
      </c>
      <c r="K1298" s="38">
        <v>1</v>
      </c>
      <c r="L1298" s="40"/>
      <c r="M1298" s="38"/>
      <c r="N1298" s="38" t="s">
        <v>1498</v>
      </c>
    </row>
    <row r="1299" spans="1:14" x14ac:dyDescent="0.2">
      <c r="A1299" s="41">
        <v>1</v>
      </c>
      <c r="B1299" s="41"/>
      <c r="C1299" s="41"/>
      <c r="D1299" s="41"/>
      <c r="E1299" s="42">
        <v>0</v>
      </c>
      <c r="F1299" s="41">
        <v>2</v>
      </c>
      <c r="G1299" s="41">
        <v>0</v>
      </c>
      <c r="H1299" s="41" t="s">
        <v>1119</v>
      </c>
      <c r="I1299" s="41" t="s">
        <v>1119</v>
      </c>
      <c r="J1299" s="41">
        <v>1</v>
      </c>
      <c r="K1299" s="41"/>
      <c r="L1299" s="43"/>
      <c r="M1299" s="41"/>
      <c r="N1299" s="41"/>
    </row>
    <row r="1300" spans="1:14" x14ac:dyDescent="0.2">
      <c r="A1300" s="38">
        <v>1</v>
      </c>
      <c r="B1300" s="38"/>
      <c r="C1300" s="38"/>
      <c r="D1300" s="38"/>
      <c r="E1300" s="39">
        <v>0</v>
      </c>
      <c r="F1300" s="38">
        <v>3</v>
      </c>
      <c r="G1300" s="38">
        <v>0</v>
      </c>
      <c r="H1300" s="38" t="s">
        <v>1138</v>
      </c>
      <c r="I1300" s="38" t="s">
        <v>1138</v>
      </c>
      <c r="J1300" s="38">
        <v>1</v>
      </c>
      <c r="K1300" s="38"/>
      <c r="L1300" s="40"/>
      <c r="M1300" s="38"/>
      <c r="N1300" s="38"/>
    </row>
    <row r="1301" spans="1:14" x14ac:dyDescent="0.2">
      <c r="A1301" s="41">
        <v>1</v>
      </c>
      <c r="B1301" s="41"/>
      <c r="C1301" s="41"/>
      <c r="D1301" s="41"/>
      <c r="E1301" s="42">
        <v>0</v>
      </c>
      <c r="F1301" s="41">
        <v>6</v>
      </c>
      <c r="G1301" s="41">
        <v>0</v>
      </c>
      <c r="H1301" s="41" t="s">
        <v>1139</v>
      </c>
      <c r="I1301" s="41" t="s">
        <v>1139</v>
      </c>
      <c r="J1301" s="41">
        <v>1</v>
      </c>
      <c r="K1301" s="41"/>
      <c r="L1301" s="43"/>
      <c r="M1301" s="41"/>
      <c r="N1301" s="41"/>
    </row>
    <row r="1302" spans="1:14" x14ac:dyDescent="0.2">
      <c r="A1302" s="38">
        <v>1</v>
      </c>
      <c r="B1302" s="38"/>
      <c r="C1302" s="38"/>
      <c r="D1302" s="38"/>
      <c r="E1302" s="39">
        <v>1</v>
      </c>
      <c r="F1302" s="38">
        <v>3</v>
      </c>
      <c r="G1302" s="38">
        <v>0</v>
      </c>
      <c r="H1302" s="38" t="s">
        <v>1140</v>
      </c>
      <c r="I1302" s="38" t="s">
        <v>1140</v>
      </c>
      <c r="J1302" s="38">
        <v>1</v>
      </c>
      <c r="K1302" s="38"/>
      <c r="L1302" s="40"/>
      <c r="M1302" s="38"/>
      <c r="N1302" s="38"/>
    </row>
    <row r="1303" spans="1:14" x14ac:dyDescent="0.2">
      <c r="A1303" s="41">
        <v>1</v>
      </c>
      <c r="B1303" s="41"/>
      <c r="C1303" s="41"/>
      <c r="D1303" s="41"/>
      <c r="E1303" s="42">
        <v>0</v>
      </c>
      <c r="F1303" s="41">
        <v>6</v>
      </c>
      <c r="G1303" s="41">
        <v>0</v>
      </c>
      <c r="H1303" s="41" t="s">
        <v>1141</v>
      </c>
      <c r="I1303" s="41" t="s">
        <v>1141</v>
      </c>
      <c r="J1303" s="41">
        <v>1</v>
      </c>
      <c r="K1303" s="41"/>
      <c r="L1303" s="43"/>
      <c r="M1303" s="41"/>
      <c r="N1303" s="41"/>
    </row>
    <row r="1304" spans="1:14" x14ac:dyDescent="0.2">
      <c r="A1304" s="38">
        <v>1</v>
      </c>
      <c r="B1304" s="38"/>
      <c r="C1304" s="38"/>
      <c r="D1304" s="38"/>
      <c r="E1304" s="39">
        <v>0</v>
      </c>
      <c r="F1304" s="38">
        <v>2</v>
      </c>
      <c r="G1304" s="38">
        <v>0</v>
      </c>
      <c r="H1304" s="38" t="s">
        <v>1125</v>
      </c>
      <c r="I1304" s="38" t="s">
        <v>1125</v>
      </c>
      <c r="J1304" s="38">
        <v>1</v>
      </c>
      <c r="K1304" s="38"/>
      <c r="L1304" s="40"/>
      <c r="M1304" s="38"/>
      <c r="N1304" s="38"/>
    </row>
    <row r="1305" spans="1:14" x14ac:dyDescent="0.2">
      <c r="A1305" s="41">
        <v>1</v>
      </c>
      <c r="B1305" s="41"/>
      <c r="C1305" s="41"/>
      <c r="D1305" s="41"/>
      <c r="E1305" s="42">
        <v>0</v>
      </c>
      <c r="F1305" s="41">
        <v>5</v>
      </c>
      <c r="G1305" s="41">
        <v>0</v>
      </c>
      <c r="H1305" s="41" t="s">
        <v>1116</v>
      </c>
      <c r="I1305" s="41" t="s">
        <v>1116</v>
      </c>
      <c r="J1305" s="41">
        <v>1</v>
      </c>
      <c r="K1305" s="41"/>
      <c r="L1305" s="43"/>
      <c r="M1305" s="41"/>
      <c r="N1305" s="41"/>
    </row>
    <row r="1306" spans="1:14" x14ac:dyDescent="0.2">
      <c r="A1306" s="38">
        <v>1</v>
      </c>
      <c r="B1306" s="38"/>
      <c r="C1306" s="38"/>
      <c r="D1306" s="38"/>
      <c r="E1306" s="39">
        <v>0</v>
      </c>
      <c r="F1306" s="38">
        <v>4</v>
      </c>
      <c r="G1306" s="38">
        <v>0</v>
      </c>
      <c r="H1306" s="38" t="s">
        <v>1142</v>
      </c>
      <c r="I1306" s="38" t="s">
        <v>1142</v>
      </c>
      <c r="J1306" s="38">
        <v>1</v>
      </c>
      <c r="K1306" s="38"/>
      <c r="L1306" s="40"/>
      <c r="M1306" s="38"/>
      <c r="N1306" s="38"/>
    </row>
    <row r="1307" spans="1:14" x14ac:dyDescent="0.2">
      <c r="A1307" s="41">
        <v>1</v>
      </c>
      <c r="B1307" s="41"/>
      <c r="C1307" s="41"/>
      <c r="D1307" s="41"/>
      <c r="E1307" s="42">
        <v>0</v>
      </c>
      <c r="F1307" s="41">
        <v>4</v>
      </c>
      <c r="G1307" s="41">
        <v>0</v>
      </c>
      <c r="H1307" s="41" t="s">
        <v>1143</v>
      </c>
      <c r="I1307" s="41" t="s">
        <v>1143</v>
      </c>
      <c r="J1307" s="41">
        <v>1</v>
      </c>
      <c r="K1307" s="41"/>
      <c r="L1307" s="43"/>
      <c r="M1307" s="41"/>
      <c r="N1307" s="41"/>
    </row>
    <row r="1308" spans="1:14" x14ac:dyDescent="0.2">
      <c r="A1308" s="38">
        <v>1</v>
      </c>
      <c r="B1308" s="38"/>
      <c r="C1308" s="38"/>
      <c r="D1308" s="38"/>
      <c r="E1308" s="39">
        <v>0</v>
      </c>
      <c r="F1308" s="38">
        <v>6</v>
      </c>
      <c r="G1308" s="38">
        <v>1</v>
      </c>
      <c r="H1308" s="38" t="s">
        <v>1145</v>
      </c>
      <c r="I1308" s="38" t="s">
        <v>1144</v>
      </c>
      <c r="J1308" s="38">
        <v>1</v>
      </c>
      <c r="K1308" s="38">
        <v>1</v>
      </c>
      <c r="L1308" s="40"/>
      <c r="M1308" s="38"/>
      <c r="N1308" s="38" t="s">
        <v>1721</v>
      </c>
    </row>
    <row r="1309" spans="1:14" x14ac:dyDescent="0.2">
      <c r="A1309" s="41">
        <v>1</v>
      </c>
      <c r="B1309" s="41"/>
      <c r="C1309" s="41"/>
      <c r="D1309" s="41"/>
      <c r="E1309" s="42">
        <v>0</v>
      </c>
      <c r="F1309" s="41">
        <v>6</v>
      </c>
      <c r="G1309" s="41">
        <v>0</v>
      </c>
      <c r="H1309" s="41" t="s">
        <v>1146</v>
      </c>
      <c r="I1309" s="41" t="s">
        <v>1146</v>
      </c>
      <c r="J1309" s="41">
        <v>1</v>
      </c>
      <c r="K1309" s="41"/>
      <c r="L1309" s="43"/>
      <c r="M1309" s="41"/>
      <c r="N1309" s="41"/>
    </row>
    <row r="1310" spans="1:14" x14ac:dyDescent="0.2">
      <c r="A1310" s="38">
        <v>1</v>
      </c>
      <c r="B1310" s="38"/>
      <c r="C1310" s="38"/>
      <c r="D1310" s="38"/>
      <c r="E1310" s="39">
        <v>0</v>
      </c>
      <c r="F1310" s="38">
        <v>3</v>
      </c>
      <c r="G1310" s="38">
        <v>0</v>
      </c>
      <c r="H1310" s="38" t="s">
        <v>1147</v>
      </c>
      <c r="I1310" s="38" t="s">
        <v>1147</v>
      </c>
      <c r="J1310" s="38">
        <v>1</v>
      </c>
      <c r="K1310" s="38"/>
      <c r="L1310" s="40"/>
      <c r="M1310" s="38"/>
      <c r="N1310" s="38"/>
    </row>
    <row r="1311" spans="1:14" x14ac:dyDescent="0.2">
      <c r="A1311" s="41">
        <v>1</v>
      </c>
      <c r="B1311" s="41"/>
      <c r="C1311" s="41"/>
      <c r="D1311" s="41"/>
      <c r="E1311" s="42">
        <v>0</v>
      </c>
      <c r="F1311" s="41">
        <v>5</v>
      </c>
      <c r="G1311" s="41">
        <v>0</v>
      </c>
      <c r="H1311" s="41" t="s">
        <v>1148</v>
      </c>
      <c r="I1311" s="41" t="s">
        <v>1148</v>
      </c>
      <c r="J1311" s="41">
        <v>1</v>
      </c>
      <c r="K1311" s="41"/>
      <c r="L1311" s="43"/>
      <c r="M1311" s="41"/>
      <c r="N1311" s="41"/>
    </row>
    <row r="1312" spans="1:14" x14ac:dyDescent="0.2">
      <c r="A1312" s="38">
        <v>1</v>
      </c>
      <c r="B1312" s="38"/>
      <c r="C1312" s="38"/>
      <c r="D1312" s="38"/>
      <c r="E1312" s="39">
        <v>0</v>
      </c>
      <c r="F1312" s="38">
        <v>6</v>
      </c>
      <c r="G1312" s="38">
        <v>0</v>
      </c>
      <c r="H1312" s="38" t="s">
        <v>1149</v>
      </c>
      <c r="I1312" s="38" t="s">
        <v>1149</v>
      </c>
      <c r="J1312" s="38">
        <v>1</v>
      </c>
      <c r="K1312" s="38"/>
      <c r="L1312" s="40"/>
      <c r="M1312" s="38"/>
      <c r="N1312" s="38"/>
    </row>
    <row r="1313" spans="1:14" ht="25.5" x14ac:dyDescent="0.2">
      <c r="A1313" s="41">
        <v>1</v>
      </c>
      <c r="B1313" s="41"/>
      <c r="C1313" s="41"/>
      <c r="D1313" s="41"/>
      <c r="E1313" s="42">
        <v>0</v>
      </c>
      <c r="F1313" s="41">
        <v>2</v>
      </c>
      <c r="G1313" s="41">
        <v>1</v>
      </c>
      <c r="H1313" s="41" t="s">
        <v>1150</v>
      </c>
      <c r="I1313" s="41" t="s">
        <v>1125</v>
      </c>
      <c r="J1313" s="41">
        <v>1</v>
      </c>
      <c r="K1313" s="41">
        <v>1</v>
      </c>
      <c r="L1313" s="43" t="s">
        <v>1485</v>
      </c>
      <c r="M1313" s="41" t="s">
        <v>1481</v>
      </c>
      <c r="N1313" s="41" t="s">
        <v>1499</v>
      </c>
    </row>
    <row r="1314" spans="1:14" x14ac:dyDescent="0.2">
      <c r="A1314" s="38">
        <v>1</v>
      </c>
      <c r="B1314" s="38"/>
      <c r="C1314" s="38"/>
      <c r="D1314" s="38"/>
      <c r="E1314" s="39">
        <v>0</v>
      </c>
      <c r="F1314" s="38">
        <v>5</v>
      </c>
      <c r="G1314" s="38">
        <v>0</v>
      </c>
      <c r="H1314" s="38" t="s">
        <v>1116</v>
      </c>
      <c r="I1314" s="38" t="s">
        <v>1116</v>
      </c>
      <c r="J1314" s="38">
        <v>1</v>
      </c>
      <c r="K1314" s="38"/>
      <c r="L1314" s="40"/>
      <c r="M1314" s="38"/>
      <c r="N1314" s="38"/>
    </row>
    <row r="1315" spans="1:14" x14ac:dyDescent="0.2">
      <c r="A1315" s="41">
        <v>1</v>
      </c>
      <c r="B1315" s="41"/>
      <c r="C1315" s="41"/>
      <c r="D1315" s="41"/>
      <c r="E1315" s="42">
        <v>0</v>
      </c>
      <c r="F1315" s="41">
        <v>4</v>
      </c>
      <c r="G1315" s="41">
        <v>0</v>
      </c>
      <c r="H1315" s="41" t="s">
        <v>1151</v>
      </c>
      <c r="I1315" s="41" t="s">
        <v>1151</v>
      </c>
      <c r="J1315" s="41">
        <v>1</v>
      </c>
      <c r="K1315" s="41"/>
      <c r="L1315" s="43"/>
      <c r="M1315" s="41"/>
      <c r="N1315" s="41"/>
    </row>
    <row r="1316" spans="1:14" x14ac:dyDescent="0.2">
      <c r="A1316" s="38">
        <v>1</v>
      </c>
      <c r="B1316" s="38"/>
      <c r="C1316" s="38"/>
      <c r="D1316" s="38"/>
      <c r="E1316" s="39">
        <v>0</v>
      </c>
      <c r="F1316" s="38">
        <v>5</v>
      </c>
      <c r="G1316" s="38">
        <v>0</v>
      </c>
      <c r="H1316" s="38" t="s">
        <v>1152</v>
      </c>
      <c r="I1316" s="38" t="s">
        <v>1152</v>
      </c>
      <c r="J1316" s="38">
        <v>1</v>
      </c>
      <c r="K1316" s="38"/>
      <c r="L1316" s="40"/>
      <c r="M1316" s="38"/>
      <c r="N1316" s="38"/>
    </row>
    <row r="1317" spans="1:14" ht="25.5" x14ac:dyDescent="0.2">
      <c r="A1317" s="41">
        <v>1</v>
      </c>
      <c r="B1317" s="41"/>
      <c r="C1317" s="41"/>
      <c r="D1317" s="41"/>
      <c r="E1317" s="42">
        <v>0</v>
      </c>
      <c r="F1317" s="41">
        <v>5</v>
      </c>
      <c r="G1317" s="41">
        <v>1</v>
      </c>
      <c r="H1317" s="41" t="s">
        <v>1154</v>
      </c>
      <c r="I1317" s="41" t="s">
        <v>1153</v>
      </c>
      <c r="J1317" s="41">
        <v>1</v>
      </c>
      <c r="K1317" s="41">
        <v>1</v>
      </c>
      <c r="L1317" s="43" t="s">
        <v>1485</v>
      </c>
      <c r="M1317" s="41" t="s">
        <v>1481</v>
      </c>
      <c r="N1317" s="41" t="s">
        <v>1489</v>
      </c>
    </row>
    <row r="1318" spans="1:14" x14ac:dyDescent="0.2">
      <c r="A1318" s="38">
        <v>1</v>
      </c>
      <c r="B1318" s="38"/>
      <c r="C1318" s="38"/>
      <c r="D1318" s="38"/>
      <c r="E1318" s="39">
        <v>1</v>
      </c>
      <c r="F1318" s="38">
        <v>4</v>
      </c>
      <c r="G1318" s="38">
        <v>0</v>
      </c>
      <c r="H1318" s="38" t="s">
        <v>293</v>
      </c>
      <c r="I1318" s="38" t="s">
        <v>293</v>
      </c>
      <c r="J1318" s="38">
        <v>1</v>
      </c>
      <c r="K1318" s="38"/>
      <c r="L1318" s="40"/>
      <c r="M1318" s="38"/>
      <c r="N1318" s="38"/>
    </row>
    <row r="1319" spans="1:14" x14ac:dyDescent="0.2">
      <c r="A1319" s="41">
        <v>1</v>
      </c>
      <c r="B1319" s="41"/>
      <c r="C1319" s="41"/>
      <c r="D1319" s="41"/>
      <c r="E1319" s="42">
        <v>0</v>
      </c>
      <c r="F1319" s="41">
        <v>6</v>
      </c>
      <c r="G1319" s="41">
        <v>0</v>
      </c>
      <c r="H1319" s="41" t="s">
        <v>1155</v>
      </c>
      <c r="I1319" s="41" t="s">
        <v>1155</v>
      </c>
      <c r="J1319" s="41">
        <v>1</v>
      </c>
      <c r="K1319" s="41"/>
      <c r="L1319" s="43"/>
      <c r="M1319" s="41"/>
      <c r="N1319" s="41"/>
    </row>
    <row r="1320" spans="1:14" x14ac:dyDescent="0.2">
      <c r="A1320" s="38">
        <v>1</v>
      </c>
      <c r="B1320" s="38"/>
      <c r="C1320" s="38"/>
      <c r="D1320" s="38"/>
      <c r="E1320" s="39">
        <v>0</v>
      </c>
      <c r="F1320" s="38">
        <v>3</v>
      </c>
      <c r="G1320" s="38">
        <v>0</v>
      </c>
      <c r="H1320" s="38" t="s">
        <v>1156</v>
      </c>
      <c r="I1320" s="38" t="s">
        <v>1156</v>
      </c>
      <c r="J1320" s="38">
        <v>1</v>
      </c>
      <c r="K1320" s="38"/>
      <c r="L1320" s="40"/>
      <c r="M1320" s="38"/>
      <c r="N1320" s="38"/>
    </row>
    <row r="1321" spans="1:14" x14ac:dyDescent="0.2">
      <c r="A1321" s="41">
        <v>1</v>
      </c>
      <c r="B1321" s="41"/>
      <c r="C1321" s="41"/>
      <c r="D1321" s="41"/>
      <c r="E1321" s="42">
        <v>0</v>
      </c>
      <c r="F1321" s="41">
        <v>5</v>
      </c>
      <c r="G1321" s="41">
        <v>0</v>
      </c>
      <c r="H1321" s="41" t="s">
        <v>1157</v>
      </c>
      <c r="I1321" s="41" t="s">
        <v>1157</v>
      </c>
      <c r="J1321" s="41">
        <v>1</v>
      </c>
      <c r="K1321" s="41"/>
      <c r="L1321" s="43"/>
      <c r="M1321" s="41"/>
      <c r="N1321" s="41"/>
    </row>
    <row r="1322" spans="1:14" x14ac:dyDescent="0.2">
      <c r="A1322" s="38">
        <v>1</v>
      </c>
      <c r="B1322" s="38"/>
      <c r="C1322" s="38"/>
      <c r="D1322" s="38"/>
      <c r="E1322" s="39">
        <v>0</v>
      </c>
      <c r="F1322" s="38">
        <v>2</v>
      </c>
      <c r="G1322" s="38">
        <v>0</v>
      </c>
      <c r="H1322" s="38" t="s">
        <v>1158</v>
      </c>
      <c r="I1322" s="38" t="s">
        <v>1158</v>
      </c>
      <c r="J1322" s="38">
        <v>1</v>
      </c>
      <c r="K1322" s="38"/>
      <c r="L1322" s="40"/>
      <c r="M1322" s="38"/>
      <c r="N1322" s="38"/>
    </row>
    <row r="1323" spans="1:14" x14ac:dyDescent="0.2">
      <c r="A1323" s="41">
        <v>1</v>
      </c>
      <c r="B1323" s="41"/>
      <c r="C1323" s="41"/>
      <c r="D1323" s="41"/>
      <c r="E1323" s="42">
        <v>0</v>
      </c>
      <c r="F1323" s="41">
        <v>5</v>
      </c>
      <c r="G1323" s="41">
        <v>0</v>
      </c>
      <c r="H1323" s="41" t="s">
        <v>1159</v>
      </c>
      <c r="I1323" s="41" t="s">
        <v>1159</v>
      </c>
      <c r="J1323" s="41">
        <v>1</v>
      </c>
      <c r="K1323" s="41"/>
      <c r="L1323" s="43"/>
      <c r="M1323" s="41"/>
      <c r="N1323" s="41"/>
    </row>
    <row r="1324" spans="1:14" x14ac:dyDescent="0.2">
      <c r="A1324" s="38"/>
      <c r="B1324" s="38"/>
      <c r="C1324" s="38">
        <v>1</v>
      </c>
      <c r="D1324" s="38"/>
      <c r="E1324" s="39">
        <v>0</v>
      </c>
      <c r="F1324" s="38">
        <v>3</v>
      </c>
      <c r="G1324" s="38">
        <v>0</v>
      </c>
      <c r="H1324" s="38" t="s">
        <v>1160</v>
      </c>
      <c r="I1324" s="38" t="s">
        <v>1160</v>
      </c>
      <c r="J1324" s="38">
        <v>1</v>
      </c>
      <c r="K1324" s="38"/>
      <c r="L1324" s="40"/>
      <c r="M1324" s="38"/>
      <c r="N1324" s="38"/>
    </row>
    <row r="1325" spans="1:14" x14ac:dyDescent="0.2">
      <c r="A1325" s="41">
        <v>1</v>
      </c>
      <c r="B1325" s="41"/>
      <c r="C1325" s="41"/>
      <c r="D1325" s="41"/>
      <c r="E1325" s="42">
        <v>0</v>
      </c>
      <c r="F1325" s="41">
        <v>4</v>
      </c>
      <c r="G1325" s="41">
        <v>0</v>
      </c>
      <c r="H1325" s="41" t="s">
        <v>1161</v>
      </c>
      <c r="I1325" s="41" t="s">
        <v>1161</v>
      </c>
      <c r="J1325" s="41">
        <v>1</v>
      </c>
      <c r="K1325" s="41"/>
      <c r="L1325" s="43"/>
      <c r="M1325" s="41"/>
      <c r="N1325" s="41"/>
    </row>
    <row r="1326" spans="1:14" x14ac:dyDescent="0.2">
      <c r="A1326" s="38">
        <v>1</v>
      </c>
      <c r="B1326" s="38"/>
      <c r="C1326" s="38"/>
      <c r="D1326" s="38"/>
      <c r="E1326" s="39">
        <v>0</v>
      </c>
      <c r="F1326" s="38">
        <v>5</v>
      </c>
      <c r="G1326" s="38">
        <v>0</v>
      </c>
      <c r="H1326" s="38" t="s">
        <v>1162</v>
      </c>
      <c r="I1326" s="38" t="s">
        <v>1162</v>
      </c>
      <c r="J1326" s="38">
        <v>1</v>
      </c>
      <c r="K1326" s="38"/>
      <c r="L1326" s="40"/>
      <c r="M1326" s="38"/>
      <c r="N1326" s="38"/>
    </row>
    <row r="1327" spans="1:14" x14ac:dyDescent="0.2">
      <c r="A1327" s="41">
        <v>1</v>
      </c>
      <c r="B1327" s="41"/>
      <c r="C1327" s="41"/>
      <c r="D1327" s="41"/>
      <c r="E1327" s="42">
        <v>0</v>
      </c>
      <c r="F1327" s="41">
        <v>2</v>
      </c>
      <c r="G1327" s="41">
        <v>0</v>
      </c>
      <c r="H1327" s="41" t="s">
        <v>333</v>
      </c>
      <c r="I1327" s="41" t="s">
        <v>333</v>
      </c>
      <c r="J1327" s="41">
        <v>1</v>
      </c>
      <c r="K1327" s="41"/>
      <c r="L1327" s="43"/>
      <c r="M1327" s="41"/>
      <c r="N1327" s="41"/>
    </row>
    <row r="1328" spans="1:14" x14ac:dyDescent="0.2">
      <c r="A1328" s="38">
        <v>1</v>
      </c>
      <c r="B1328" s="38"/>
      <c r="C1328" s="38"/>
      <c r="D1328" s="38"/>
      <c r="E1328" s="39">
        <v>0</v>
      </c>
      <c r="F1328" s="38">
        <v>6</v>
      </c>
      <c r="G1328" s="38">
        <v>0</v>
      </c>
      <c r="H1328" s="38" t="s">
        <v>1163</v>
      </c>
      <c r="I1328" s="38" t="s">
        <v>1163</v>
      </c>
      <c r="J1328" s="38">
        <v>1</v>
      </c>
      <c r="K1328" s="38"/>
      <c r="L1328" s="40"/>
      <c r="M1328" s="38"/>
      <c r="N1328" s="38"/>
    </row>
    <row r="1329" spans="1:14" x14ac:dyDescent="0.2">
      <c r="A1329" s="41"/>
      <c r="B1329" s="41">
        <v>1</v>
      </c>
      <c r="C1329" s="41"/>
      <c r="D1329" s="41"/>
      <c r="E1329" s="42">
        <v>1</v>
      </c>
      <c r="F1329" s="41">
        <v>3</v>
      </c>
      <c r="G1329" s="41">
        <v>0</v>
      </c>
      <c r="H1329" s="41" t="s">
        <v>327</v>
      </c>
      <c r="I1329" s="41" t="s">
        <v>327</v>
      </c>
      <c r="J1329" s="41">
        <v>1</v>
      </c>
      <c r="K1329" s="41"/>
      <c r="L1329" s="43"/>
      <c r="M1329" s="41"/>
      <c r="N1329" s="41"/>
    </row>
    <row r="1330" spans="1:14" x14ac:dyDescent="0.2">
      <c r="A1330" s="38"/>
      <c r="B1330" s="38">
        <v>1</v>
      </c>
      <c r="C1330" s="38"/>
      <c r="D1330" s="38"/>
      <c r="E1330" s="39">
        <v>0</v>
      </c>
      <c r="F1330" s="38">
        <v>5</v>
      </c>
      <c r="G1330" s="38">
        <v>0</v>
      </c>
      <c r="H1330" s="38" t="s">
        <v>1165</v>
      </c>
      <c r="I1330" s="38" t="s">
        <v>1164</v>
      </c>
      <c r="J1330" s="38">
        <v>1</v>
      </c>
      <c r="K1330" s="38"/>
      <c r="L1330" s="40"/>
      <c r="M1330" s="38"/>
      <c r="N1330" s="38" t="s">
        <v>1775</v>
      </c>
    </row>
    <row r="1331" spans="1:14" x14ac:dyDescent="0.2">
      <c r="A1331" s="41"/>
      <c r="B1331" s="41"/>
      <c r="C1331" s="41">
        <v>1</v>
      </c>
      <c r="D1331" s="41"/>
      <c r="E1331" s="42">
        <v>0</v>
      </c>
      <c r="F1331" s="41">
        <v>5</v>
      </c>
      <c r="G1331" s="41">
        <v>0</v>
      </c>
      <c r="H1331" s="41" t="s">
        <v>1166</v>
      </c>
      <c r="I1331" s="41" t="s">
        <v>1166</v>
      </c>
      <c r="J1331" s="41">
        <v>1</v>
      </c>
      <c r="K1331" s="41"/>
      <c r="L1331" s="43"/>
      <c r="M1331" s="41"/>
      <c r="N1331" s="41"/>
    </row>
    <row r="1332" spans="1:14" x14ac:dyDescent="0.2">
      <c r="A1332" s="38">
        <v>1</v>
      </c>
      <c r="B1332" s="38"/>
      <c r="C1332" s="38"/>
      <c r="D1332" s="38"/>
      <c r="E1332" s="39">
        <v>0</v>
      </c>
      <c r="F1332" s="38">
        <v>4</v>
      </c>
      <c r="G1332" s="38">
        <v>0</v>
      </c>
      <c r="H1332" s="38" t="s">
        <v>1167</v>
      </c>
      <c r="I1332" s="38" t="s">
        <v>1167</v>
      </c>
      <c r="J1332" s="38">
        <v>1</v>
      </c>
      <c r="K1332" s="38"/>
      <c r="L1332" s="40"/>
      <c r="M1332" s="38"/>
      <c r="N1332" s="38"/>
    </row>
    <row r="1333" spans="1:14" x14ac:dyDescent="0.2">
      <c r="A1333" s="41">
        <v>1</v>
      </c>
      <c r="B1333" s="41"/>
      <c r="C1333" s="41"/>
      <c r="D1333" s="41"/>
      <c r="E1333" s="42">
        <v>0</v>
      </c>
      <c r="F1333" s="41">
        <v>5</v>
      </c>
      <c r="G1333" s="41">
        <v>0</v>
      </c>
      <c r="H1333" s="41" t="s">
        <v>1168</v>
      </c>
      <c r="I1333" s="41" t="s">
        <v>1168</v>
      </c>
      <c r="J1333" s="41">
        <v>1</v>
      </c>
      <c r="K1333" s="41"/>
      <c r="L1333" s="43"/>
      <c r="M1333" s="41"/>
      <c r="N1333" s="41"/>
    </row>
    <row r="1334" spans="1:14" x14ac:dyDescent="0.2">
      <c r="A1334" s="38">
        <v>1</v>
      </c>
      <c r="B1334" s="38"/>
      <c r="C1334" s="38"/>
      <c r="D1334" s="38"/>
      <c r="E1334" s="39">
        <v>0</v>
      </c>
      <c r="F1334" s="38">
        <v>5</v>
      </c>
      <c r="G1334" s="38">
        <v>0</v>
      </c>
      <c r="H1334" s="38" t="s">
        <v>1169</v>
      </c>
      <c r="I1334" s="38" t="s">
        <v>1169</v>
      </c>
      <c r="J1334" s="38">
        <v>1</v>
      </c>
      <c r="K1334" s="38"/>
      <c r="L1334" s="40"/>
      <c r="M1334" s="38"/>
      <c r="N1334" s="38"/>
    </row>
    <row r="1335" spans="1:14" x14ac:dyDescent="0.2">
      <c r="A1335" s="41"/>
      <c r="B1335" s="41"/>
      <c r="C1335" s="41">
        <v>1</v>
      </c>
      <c r="D1335" s="41"/>
      <c r="E1335" s="42">
        <v>0</v>
      </c>
      <c r="F1335" s="41">
        <v>5</v>
      </c>
      <c r="G1335" s="41">
        <v>0</v>
      </c>
      <c r="H1335" s="41" t="s">
        <v>1170</v>
      </c>
      <c r="I1335" s="41" t="s">
        <v>1170</v>
      </c>
      <c r="J1335" s="41">
        <v>1</v>
      </c>
      <c r="K1335" s="41"/>
      <c r="L1335" s="43"/>
      <c r="M1335" s="41"/>
      <c r="N1335" s="41"/>
    </row>
    <row r="1336" spans="1:14" ht="25.5" x14ac:dyDescent="0.2">
      <c r="A1336" s="38">
        <v>1</v>
      </c>
      <c r="B1336" s="38"/>
      <c r="C1336" s="38"/>
      <c r="D1336" s="38"/>
      <c r="E1336" s="39">
        <v>0</v>
      </c>
      <c r="F1336" s="38">
        <v>4</v>
      </c>
      <c r="G1336" s="38">
        <v>1</v>
      </c>
      <c r="H1336" s="38" t="s">
        <v>1172</v>
      </c>
      <c r="I1336" s="38" t="s">
        <v>1171</v>
      </c>
      <c r="J1336" s="38">
        <v>1</v>
      </c>
      <c r="K1336" s="38">
        <v>1</v>
      </c>
      <c r="L1336" s="40" t="s">
        <v>1485</v>
      </c>
      <c r="M1336" s="38" t="s">
        <v>1481</v>
      </c>
      <c r="N1336" s="38" t="s">
        <v>1499</v>
      </c>
    </row>
    <row r="1337" spans="1:14" x14ac:dyDescent="0.2">
      <c r="A1337" s="41">
        <v>1</v>
      </c>
      <c r="B1337" s="41"/>
      <c r="C1337" s="41"/>
      <c r="D1337" s="41"/>
      <c r="E1337" s="42">
        <v>0</v>
      </c>
      <c r="F1337" s="41">
        <v>4</v>
      </c>
      <c r="G1337" s="41">
        <v>0</v>
      </c>
      <c r="H1337" s="41" t="s">
        <v>1173</v>
      </c>
      <c r="I1337" s="41" t="s">
        <v>1173</v>
      </c>
      <c r="J1337" s="41">
        <v>1</v>
      </c>
      <c r="K1337" s="41"/>
      <c r="L1337" s="43"/>
      <c r="M1337" s="41"/>
      <c r="N1337" s="41"/>
    </row>
    <row r="1338" spans="1:14" x14ac:dyDescent="0.2">
      <c r="A1338" s="38"/>
      <c r="B1338" s="38"/>
      <c r="C1338" s="38">
        <v>1</v>
      </c>
      <c r="D1338" s="38"/>
      <c r="E1338" s="39">
        <v>0</v>
      </c>
      <c r="F1338" s="38">
        <v>3</v>
      </c>
      <c r="G1338" s="38">
        <v>0</v>
      </c>
      <c r="H1338" s="38" t="s">
        <v>404</v>
      </c>
      <c r="I1338" s="38" t="s">
        <v>404</v>
      </c>
      <c r="J1338" s="38">
        <v>1</v>
      </c>
      <c r="K1338" s="38"/>
      <c r="L1338" s="40"/>
      <c r="M1338" s="38"/>
      <c r="N1338" s="38"/>
    </row>
    <row r="1339" spans="1:14" x14ac:dyDescent="0.2">
      <c r="A1339" s="41">
        <v>1</v>
      </c>
      <c r="B1339" s="41"/>
      <c r="C1339" s="41"/>
      <c r="D1339" s="41"/>
      <c r="E1339" s="42">
        <v>0</v>
      </c>
      <c r="F1339" s="41">
        <v>5</v>
      </c>
      <c r="G1339" s="41">
        <v>0</v>
      </c>
      <c r="H1339" s="41" t="s">
        <v>1174</v>
      </c>
      <c r="I1339" s="41" t="s">
        <v>1174</v>
      </c>
      <c r="J1339" s="41">
        <v>1</v>
      </c>
      <c r="K1339" s="41"/>
      <c r="L1339" s="43"/>
      <c r="M1339" s="41"/>
      <c r="N1339" s="41"/>
    </row>
    <row r="1340" spans="1:14" x14ac:dyDescent="0.2">
      <c r="A1340" s="38"/>
      <c r="B1340" s="38"/>
      <c r="C1340" s="38"/>
      <c r="D1340" s="38">
        <v>1</v>
      </c>
      <c r="E1340" s="39">
        <v>0</v>
      </c>
      <c r="F1340" s="38">
        <v>4</v>
      </c>
      <c r="G1340" s="38">
        <v>0</v>
      </c>
      <c r="H1340" s="38" t="s">
        <v>54</v>
      </c>
      <c r="I1340" s="38" t="s">
        <v>54</v>
      </c>
      <c r="J1340" s="38">
        <v>1</v>
      </c>
      <c r="K1340" s="38"/>
      <c r="L1340" s="40"/>
      <c r="M1340" s="38"/>
      <c r="N1340" s="38"/>
    </row>
    <row r="1341" spans="1:14" x14ac:dyDescent="0.2">
      <c r="A1341" s="41">
        <v>1</v>
      </c>
      <c r="B1341" s="41"/>
      <c r="C1341" s="41"/>
      <c r="D1341" s="41"/>
      <c r="E1341" s="42">
        <v>0</v>
      </c>
      <c r="F1341" s="41">
        <v>5</v>
      </c>
      <c r="G1341" s="41">
        <v>0</v>
      </c>
      <c r="H1341" s="41" t="s">
        <v>1175</v>
      </c>
      <c r="I1341" s="41" t="s">
        <v>1175</v>
      </c>
      <c r="J1341" s="41">
        <v>1</v>
      </c>
      <c r="K1341" s="41"/>
      <c r="L1341" s="43"/>
      <c r="M1341" s="41"/>
      <c r="N1341" s="41"/>
    </row>
    <row r="1342" spans="1:14" x14ac:dyDescent="0.2">
      <c r="A1342" s="38"/>
      <c r="B1342" s="38"/>
      <c r="C1342" s="38">
        <v>1</v>
      </c>
      <c r="D1342" s="38"/>
      <c r="E1342" s="39">
        <v>0</v>
      </c>
      <c r="F1342" s="38">
        <v>4</v>
      </c>
      <c r="G1342" s="38">
        <v>0</v>
      </c>
      <c r="H1342" s="38" t="s">
        <v>1176</v>
      </c>
      <c r="I1342" s="38" t="s">
        <v>1176</v>
      </c>
      <c r="J1342" s="38">
        <v>1</v>
      </c>
      <c r="K1342" s="38"/>
      <c r="L1342" s="40"/>
      <c r="M1342" s="38"/>
      <c r="N1342" s="38"/>
    </row>
    <row r="1343" spans="1:14" ht="25.5" x14ac:dyDescent="0.2">
      <c r="A1343" s="41">
        <v>1</v>
      </c>
      <c r="B1343" s="41"/>
      <c r="C1343" s="41"/>
      <c r="D1343" s="41"/>
      <c r="E1343" s="42">
        <v>0</v>
      </c>
      <c r="F1343" s="41">
        <v>4</v>
      </c>
      <c r="G1343" s="41">
        <v>1</v>
      </c>
      <c r="H1343" s="41" t="s">
        <v>1177</v>
      </c>
      <c r="I1343" s="41" t="s">
        <v>1178</v>
      </c>
      <c r="J1343" s="41">
        <v>1</v>
      </c>
      <c r="K1343" s="41">
        <v>1</v>
      </c>
      <c r="L1343" s="43" t="s">
        <v>1485</v>
      </c>
      <c r="M1343" s="41" t="s">
        <v>1481</v>
      </c>
      <c r="N1343" s="41" t="s">
        <v>1708</v>
      </c>
    </row>
    <row r="1344" spans="1:14" x14ac:dyDescent="0.2">
      <c r="A1344" s="38"/>
      <c r="B1344" s="38"/>
      <c r="C1344" s="38">
        <v>1</v>
      </c>
      <c r="D1344" s="38"/>
      <c r="E1344" s="39">
        <v>0</v>
      </c>
      <c r="F1344" s="38">
        <v>2</v>
      </c>
      <c r="G1344" s="38">
        <v>0</v>
      </c>
      <c r="H1344" s="38" t="s">
        <v>48</v>
      </c>
      <c r="I1344" s="38" t="s">
        <v>48</v>
      </c>
      <c r="J1344" s="38">
        <v>1</v>
      </c>
      <c r="K1344" s="38"/>
      <c r="L1344" s="40"/>
      <c r="M1344" s="38"/>
      <c r="N1344" s="38"/>
    </row>
    <row r="1345" spans="1:14" x14ac:dyDescent="0.2">
      <c r="A1345" s="41">
        <v>1</v>
      </c>
      <c r="B1345" s="41"/>
      <c r="C1345" s="41"/>
      <c r="D1345" s="41"/>
      <c r="E1345" s="42">
        <v>0</v>
      </c>
      <c r="F1345" s="41">
        <v>2</v>
      </c>
      <c r="G1345" s="41">
        <v>0</v>
      </c>
      <c r="H1345" s="41" t="s">
        <v>164</v>
      </c>
      <c r="I1345" s="41" t="s">
        <v>164</v>
      </c>
      <c r="J1345" s="41">
        <v>1</v>
      </c>
      <c r="K1345" s="41"/>
      <c r="L1345" s="43"/>
      <c r="M1345" s="41"/>
      <c r="N1345" s="41"/>
    </row>
    <row r="1346" spans="1:14" x14ac:dyDescent="0.2">
      <c r="A1346" s="38">
        <v>1</v>
      </c>
      <c r="B1346" s="38"/>
      <c r="C1346" s="38"/>
      <c r="D1346" s="38"/>
      <c r="E1346" s="39">
        <v>0</v>
      </c>
      <c r="F1346" s="38">
        <v>4</v>
      </c>
      <c r="G1346" s="38">
        <v>0</v>
      </c>
      <c r="H1346" s="38" t="s">
        <v>121</v>
      </c>
      <c r="I1346" s="38" t="s">
        <v>121</v>
      </c>
      <c r="J1346" s="38">
        <v>1</v>
      </c>
      <c r="K1346" s="38"/>
      <c r="L1346" s="40"/>
      <c r="M1346" s="38"/>
      <c r="N1346" s="38"/>
    </row>
    <row r="1347" spans="1:14" x14ac:dyDescent="0.2">
      <c r="A1347" s="41">
        <v>1</v>
      </c>
      <c r="B1347" s="41"/>
      <c r="C1347" s="41"/>
      <c r="D1347" s="41"/>
      <c r="E1347" s="42">
        <v>0</v>
      </c>
      <c r="F1347" s="41">
        <v>5</v>
      </c>
      <c r="G1347" s="41">
        <v>0</v>
      </c>
      <c r="H1347" s="41" t="s">
        <v>1179</v>
      </c>
      <c r="I1347" s="41" t="s">
        <v>1179</v>
      </c>
      <c r="J1347" s="41">
        <v>1</v>
      </c>
      <c r="K1347" s="41"/>
      <c r="L1347" s="43"/>
      <c r="M1347" s="41"/>
      <c r="N1347" s="41"/>
    </row>
    <row r="1348" spans="1:14" x14ac:dyDescent="0.2">
      <c r="A1348" s="38">
        <v>1</v>
      </c>
      <c r="B1348" s="38"/>
      <c r="C1348" s="38"/>
      <c r="D1348" s="38"/>
      <c r="E1348" s="39">
        <v>0</v>
      </c>
      <c r="F1348" s="38">
        <v>3</v>
      </c>
      <c r="G1348" s="38">
        <v>0</v>
      </c>
      <c r="H1348" s="38" t="s">
        <v>107</v>
      </c>
      <c r="I1348" s="38" t="s">
        <v>107</v>
      </c>
      <c r="J1348" s="38">
        <v>1</v>
      </c>
      <c r="K1348" s="38"/>
      <c r="L1348" s="40"/>
      <c r="M1348" s="38"/>
      <c r="N1348" s="38"/>
    </row>
    <row r="1349" spans="1:14" x14ac:dyDescent="0.2">
      <c r="A1349" s="41"/>
      <c r="B1349" s="41"/>
      <c r="C1349" s="41">
        <v>1</v>
      </c>
      <c r="D1349" s="41"/>
      <c r="E1349" s="42">
        <v>0</v>
      </c>
      <c r="F1349" s="41">
        <v>4</v>
      </c>
      <c r="G1349" s="41">
        <v>0</v>
      </c>
      <c r="H1349" s="41" t="s">
        <v>1180</v>
      </c>
      <c r="I1349" s="41" t="s">
        <v>1180</v>
      </c>
      <c r="J1349" s="41">
        <v>1</v>
      </c>
      <c r="K1349" s="41"/>
      <c r="L1349" s="43"/>
      <c r="M1349" s="41"/>
      <c r="N1349" s="41"/>
    </row>
    <row r="1350" spans="1:14" ht="25.5" x14ac:dyDescent="0.2">
      <c r="A1350" s="38">
        <v>1</v>
      </c>
      <c r="B1350" s="38"/>
      <c r="C1350" s="38"/>
      <c r="D1350" s="38"/>
      <c r="E1350" s="39">
        <v>0</v>
      </c>
      <c r="F1350" s="38">
        <v>3</v>
      </c>
      <c r="G1350" s="38">
        <v>1</v>
      </c>
      <c r="H1350" s="38" t="s">
        <v>1182</v>
      </c>
      <c r="I1350" s="38" t="s">
        <v>1181</v>
      </c>
      <c r="J1350" s="38">
        <v>1</v>
      </c>
      <c r="K1350" s="38">
        <v>1</v>
      </c>
      <c r="L1350" s="40" t="s">
        <v>1485</v>
      </c>
      <c r="M1350" s="38" t="s">
        <v>1481</v>
      </c>
      <c r="N1350" s="38" t="s">
        <v>1499</v>
      </c>
    </row>
    <row r="1351" spans="1:14" x14ac:dyDescent="0.2">
      <c r="A1351" s="41"/>
      <c r="B1351" s="41"/>
      <c r="C1351" s="41">
        <v>1</v>
      </c>
      <c r="D1351" s="41"/>
      <c r="E1351" s="42">
        <v>0</v>
      </c>
      <c r="F1351" s="41">
        <v>2</v>
      </c>
      <c r="G1351" s="41">
        <v>0</v>
      </c>
      <c r="H1351" s="41" t="s">
        <v>48</v>
      </c>
      <c r="I1351" s="41" t="s">
        <v>48</v>
      </c>
      <c r="J1351" s="41">
        <v>1</v>
      </c>
      <c r="K1351" s="41"/>
      <c r="L1351" s="43"/>
      <c r="M1351" s="41"/>
      <c r="N1351" s="41"/>
    </row>
    <row r="1352" spans="1:14" x14ac:dyDescent="0.2">
      <c r="A1352" s="38"/>
      <c r="B1352" s="38"/>
      <c r="C1352" s="38">
        <v>1</v>
      </c>
      <c r="D1352" s="38"/>
      <c r="E1352" s="39">
        <v>0</v>
      </c>
      <c r="F1352" s="38">
        <v>3</v>
      </c>
      <c r="G1352" s="38">
        <v>0</v>
      </c>
      <c r="H1352" s="38" t="s">
        <v>1183</v>
      </c>
      <c r="I1352" s="38" t="s">
        <v>1183</v>
      </c>
      <c r="J1352" s="38">
        <v>1</v>
      </c>
      <c r="K1352" s="38"/>
      <c r="L1352" s="40"/>
      <c r="M1352" s="38"/>
      <c r="N1352" s="38"/>
    </row>
    <row r="1353" spans="1:14" x14ac:dyDescent="0.2">
      <c r="A1353" s="41">
        <v>1</v>
      </c>
      <c r="B1353" s="41"/>
      <c r="C1353" s="41"/>
      <c r="D1353" s="41"/>
      <c r="E1353" s="42">
        <v>0</v>
      </c>
      <c r="F1353" s="41">
        <v>4</v>
      </c>
      <c r="G1353" s="41">
        <v>0</v>
      </c>
      <c r="H1353" s="41" t="s">
        <v>1184</v>
      </c>
      <c r="I1353" s="41" t="s">
        <v>1184</v>
      </c>
      <c r="J1353" s="41">
        <v>1</v>
      </c>
      <c r="K1353" s="41"/>
      <c r="L1353" s="43"/>
      <c r="M1353" s="41"/>
      <c r="N1353" s="41"/>
    </row>
    <row r="1354" spans="1:14" x14ac:dyDescent="0.2">
      <c r="A1354" s="38">
        <v>1</v>
      </c>
      <c r="B1354" s="38"/>
      <c r="C1354" s="38"/>
      <c r="D1354" s="38"/>
      <c r="E1354" s="39">
        <v>0</v>
      </c>
      <c r="F1354" s="38">
        <v>4</v>
      </c>
      <c r="G1354" s="38">
        <v>0</v>
      </c>
      <c r="H1354" s="38" t="s">
        <v>1185</v>
      </c>
      <c r="I1354" s="38" t="s">
        <v>1185</v>
      </c>
      <c r="J1354" s="38">
        <v>1</v>
      </c>
      <c r="K1354" s="38"/>
      <c r="L1354" s="40"/>
      <c r="M1354" s="38"/>
      <c r="N1354" s="38"/>
    </row>
    <row r="1355" spans="1:14" x14ac:dyDescent="0.2">
      <c r="A1355" s="41"/>
      <c r="B1355" s="41"/>
      <c r="C1355" s="41">
        <v>1</v>
      </c>
      <c r="D1355" s="41"/>
      <c r="E1355" s="42">
        <v>0</v>
      </c>
      <c r="F1355" s="41">
        <v>3</v>
      </c>
      <c r="G1355" s="41">
        <v>0</v>
      </c>
      <c r="H1355" s="41" t="s">
        <v>61</v>
      </c>
      <c r="I1355" s="41" t="s">
        <v>61</v>
      </c>
      <c r="J1355" s="41">
        <v>1</v>
      </c>
      <c r="K1355" s="41"/>
      <c r="L1355" s="43"/>
      <c r="M1355" s="41"/>
      <c r="N1355" s="41"/>
    </row>
    <row r="1356" spans="1:14" ht="25.5" x14ac:dyDescent="0.2">
      <c r="A1356" s="38">
        <v>1</v>
      </c>
      <c r="B1356" s="38"/>
      <c r="C1356" s="38"/>
      <c r="D1356" s="38"/>
      <c r="E1356" s="39">
        <v>0</v>
      </c>
      <c r="F1356" s="38">
        <v>5</v>
      </c>
      <c r="G1356" s="38">
        <v>1</v>
      </c>
      <c r="H1356" s="38" t="s">
        <v>1191</v>
      </c>
      <c r="I1356" s="38" t="s">
        <v>1186</v>
      </c>
      <c r="J1356" s="38">
        <v>1</v>
      </c>
      <c r="K1356" s="38">
        <v>1</v>
      </c>
      <c r="L1356" s="40" t="s">
        <v>1485</v>
      </c>
      <c r="M1356" s="38" t="s">
        <v>1481</v>
      </c>
      <c r="N1356" s="38" t="s">
        <v>1776</v>
      </c>
    </row>
    <row r="1357" spans="1:14" x14ac:dyDescent="0.2">
      <c r="A1357" s="41">
        <v>1</v>
      </c>
      <c r="B1357" s="41"/>
      <c r="C1357" s="41"/>
      <c r="D1357" s="41"/>
      <c r="E1357" s="42">
        <v>0</v>
      </c>
      <c r="F1357" s="41">
        <v>6</v>
      </c>
      <c r="G1357" s="41">
        <v>0</v>
      </c>
      <c r="H1357" s="41" t="s">
        <v>1187</v>
      </c>
      <c r="I1357" s="41" t="s">
        <v>1187</v>
      </c>
      <c r="J1357" s="41">
        <v>1</v>
      </c>
      <c r="K1357" s="41"/>
      <c r="L1357" s="43"/>
      <c r="M1357" s="41"/>
      <c r="N1357" s="41"/>
    </row>
    <row r="1358" spans="1:14" x14ac:dyDescent="0.2">
      <c r="A1358" s="38"/>
      <c r="B1358" s="38"/>
      <c r="C1358" s="38">
        <v>1</v>
      </c>
      <c r="D1358" s="38"/>
      <c r="E1358" s="39">
        <v>0</v>
      </c>
      <c r="F1358" s="38">
        <v>5</v>
      </c>
      <c r="G1358" s="38">
        <v>0</v>
      </c>
      <c r="H1358" s="38" t="s">
        <v>1188</v>
      </c>
      <c r="I1358" s="38" t="s">
        <v>1188</v>
      </c>
      <c r="J1358" s="38">
        <v>1</v>
      </c>
      <c r="K1358" s="38"/>
      <c r="L1358" s="40"/>
      <c r="M1358" s="38"/>
      <c r="N1358" s="38"/>
    </row>
    <row r="1359" spans="1:14" x14ac:dyDescent="0.2">
      <c r="A1359" s="41">
        <v>1</v>
      </c>
      <c r="B1359" s="41"/>
      <c r="C1359" s="41"/>
      <c r="D1359" s="41"/>
      <c r="E1359" s="42">
        <v>0</v>
      </c>
      <c r="F1359" s="41">
        <v>4</v>
      </c>
      <c r="G1359" s="41">
        <v>0</v>
      </c>
      <c r="H1359" s="41" t="s">
        <v>1189</v>
      </c>
      <c r="I1359" s="41" t="s">
        <v>1189</v>
      </c>
      <c r="J1359" s="41">
        <v>1</v>
      </c>
      <c r="K1359" s="41"/>
      <c r="L1359" s="43"/>
      <c r="M1359" s="41"/>
      <c r="N1359" s="41"/>
    </row>
    <row r="1360" spans="1:14" x14ac:dyDescent="0.2">
      <c r="A1360" s="38">
        <v>1</v>
      </c>
      <c r="B1360" s="38"/>
      <c r="C1360" s="38"/>
      <c r="D1360" s="38"/>
      <c r="E1360" s="39">
        <v>0</v>
      </c>
      <c r="F1360" s="38">
        <v>3</v>
      </c>
      <c r="G1360" s="38">
        <v>0</v>
      </c>
      <c r="H1360" s="38" t="s">
        <v>107</v>
      </c>
      <c r="I1360" s="38" t="s">
        <v>107</v>
      </c>
      <c r="J1360" s="38">
        <v>1</v>
      </c>
      <c r="K1360" s="38"/>
      <c r="L1360" s="40"/>
      <c r="M1360" s="38"/>
      <c r="N1360" s="38"/>
    </row>
    <row r="1361" spans="1:14" x14ac:dyDescent="0.2">
      <c r="A1361" s="41">
        <v>1</v>
      </c>
      <c r="B1361" s="41"/>
      <c r="C1361" s="41"/>
      <c r="D1361" s="41"/>
      <c r="E1361" s="42">
        <v>0</v>
      </c>
      <c r="F1361" s="41">
        <v>6</v>
      </c>
      <c r="G1361" s="41">
        <v>0</v>
      </c>
      <c r="H1361" s="41" t="s">
        <v>1190</v>
      </c>
      <c r="I1361" s="41" t="s">
        <v>1190</v>
      </c>
      <c r="J1361" s="41">
        <v>1</v>
      </c>
      <c r="K1361" s="41"/>
      <c r="L1361" s="43"/>
      <c r="M1361" s="41"/>
      <c r="N1361" s="41"/>
    </row>
    <row r="1362" spans="1:14" x14ac:dyDescent="0.2">
      <c r="A1362" s="38">
        <v>1</v>
      </c>
      <c r="B1362" s="38"/>
      <c r="C1362" s="38"/>
      <c r="D1362" s="38"/>
      <c r="E1362" s="39">
        <v>0</v>
      </c>
      <c r="F1362" s="38">
        <v>4</v>
      </c>
      <c r="G1362" s="38">
        <v>0</v>
      </c>
      <c r="H1362" s="38" t="s">
        <v>1180</v>
      </c>
      <c r="I1362" s="38" t="s">
        <v>1180</v>
      </c>
      <c r="J1362" s="38">
        <v>1</v>
      </c>
      <c r="K1362" s="38"/>
      <c r="L1362" s="40"/>
      <c r="M1362" s="38"/>
      <c r="N1362" s="38"/>
    </row>
    <row r="1363" spans="1:14" x14ac:dyDescent="0.2">
      <c r="A1363" s="41"/>
      <c r="B1363" s="41"/>
      <c r="C1363" s="41">
        <v>1</v>
      </c>
      <c r="D1363" s="41"/>
      <c r="E1363" s="42">
        <v>0</v>
      </c>
      <c r="F1363" s="41">
        <v>4</v>
      </c>
      <c r="G1363" s="41">
        <v>0</v>
      </c>
      <c r="H1363" s="41" t="s">
        <v>1192</v>
      </c>
      <c r="I1363" s="41" t="s">
        <v>1192</v>
      </c>
      <c r="J1363" s="41">
        <v>1</v>
      </c>
      <c r="K1363" s="41"/>
      <c r="L1363" s="43"/>
      <c r="M1363" s="41"/>
      <c r="N1363" s="41"/>
    </row>
    <row r="1364" spans="1:14" x14ac:dyDescent="0.2">
      <c r="A1364" s="38">
        <v>1</v>
      </c>
      <c r="B1364" s="38"/>
      <c r="C1364" s="38"/>
      <c r="D1364" s="38"/>
      <c r="E1364" s="39">
        <v>0</v>
      </c>
      <c r="F1364" s="38">
        <v>5</v>
      </c>
      <c r="G1364" s="38">
        <v>0</v>
      </c>
      <c r="H1364" s="38" t="s">
        <v>1193</v>
      </c>
      <c r="I1364" s="38" t="s">
        <v>1193</v>
      </c>
      <c r="J1364" s="38">
        <v>1</v>
      </c>
      <c r="K1364" s="38"/>
      <c r="L1364" s="40"/>
      <c r="M1364" s="38"/>
      <c r="N1364" s="38"/>
    </row>
    <row r="1365" spans="1:14" x14ac:dyDescent="0.2">
      <c r="A1365" s="41">
        <v>1</v>
      </c>
      <c r="B1365" s="41"/>
      <c r="C1365" s="41"/>
      <c r="D1365" s="41"/>
      <c r="E1365" s="42">
        <v>0</v>
      </c>
      <c r="F1365" s="41">
        <v>3</v>
      </c>
      <c r="G1365" s="41">
        <v>0</v>
      </c>
      <c r="H1365" s="41" t="s">
        <v>1194</v>
      </c>
      <c r="I1365" s="41" t="s">
        <v>1194</v>
      </c>
      <c r="J1365" s="41">
        <v>1</v>
      </c>
      <c r="K1365" s="41"/>
      <c r="L1365" s="43"/>
      <c r="M1365" s="41"/>
      <c r="N1365" s="41"/>
    </row>
    <row r="1366" spans="1:14" x14ac:dyDescent="0.2">
      <c r="A1366" s="38">
        <v>1</v>
      </c>
      <c r="B1366" s="38"/>
      <c r="C1366" s="38"/>
      <c r="D1366" s="38"/>
      <c r="E1366" s="39">
        <v>0</v>
      </c>
      <c r="F1366" s="38">
        <v>6</v>
      </c>
      <c r="G1366" s="38">
        <v>0</v>
      </c>
      <c r="H1366" s="38" t="s">
        <v>1195</v>
      </c>
      <c r="I1366" s="38" t="s">
        <v>1195</v>
      </c>
      <c r="J1366" s="38">
        <v>1</v>
      </c>
      <c r="K1366" s="38"/>
      <c r="L1366" s="40"/>
      <c r="M1366" s="38"/>
      <c r="N1366" s="38"/>
    </row>
    <row r="1367" spans="1:14" x14ac:dyDescent="0.2">
      <c r="A1367" s="41">
        <v>1</v>
      </c>
      <c r="B1367" s="41"/>
      <c r="C1367" s="41"/>
      <c r="D1367" s="41"/>
      <c r="E1367" s="42">
        <v>0</v>
      </c>
      <c r="F1367" s="41">
        <v>5</v>
      </c>
      <c r="G1367" s="41">
        <v>0</v>
      </c>
      <c r="H1367" s="41" t="s">
        <v>1196</v>
      </c>
      <c r="I1367" s="41" t="s">
        <v>1196</v>
      </c>
      <c r="J1367" s="41">
        <v>1</v>
      </c>
      <c r="K1367" s="41"/>
      <c r="L1367" s="43"/>
      <c r="M1367" s="41"/>
      <c r="N1367" s="41"/>
    </row>
    <row r="1368" spans="1:14" x14ac:dyDescent="0.2">
      <c r="A1368" s="38"/>
      <c r="B1368" s="38"/>
      <c r="C1368" s="38">
        <v>1</v>
      </c>
      <c r="D1368" s="38"/>
      <c r="E1368" s="39">
        <v>0</v>
      </c>
      <c r="F1368" s="38">
        <v>4</v>
      </c>
      <c r="G1368" s="38">
        <v>0</v>
      </c>
      <c r="H1368" s="38" t="s">
        <v>1197</v>
      </c>
      <c r="I1368" s="38" t="s">
        <v>1197</v>
      </c>
      <c r="J1368" s="38">
        <v>1</v>
      </c>
      <c r="K1368" s="38"/>
      <c r="L1368" s="40"/>
      <c r="M1368" s="38"/>
      <c r="N1368" s="38"/>
    </row>
    <row r="1369" spans="1:14" x14ac:dyDescent="0.2">
      <c r="A1369" s="41">
        <v>1</v>
      </c>
      <c r="B1369" s="41"/>
      <c r="C1369" s="41"/>
      <c r="D1369" s="41"/>
      <c r="E1369" s="42">
        <v>0</v>
      </c>
      <c r="F1369" s="41">
        <v>4</v>
      </c>
      <c r="G1369" s="41">
        <v>0</v>
      </c>
      <c r="H1369" s="41" t="s">
        <v>1198</v>
      </c>
      <c r="I1369" s="41" t="s">
        <v>1198</v>
      </c>
      <c r="J1369" s="41">
        <v>1</v>
      </c>
      <c r="K1369" s="41"/>
      <c r="L1369" s="43"/>
      <c r="M1369" s="41"/>
      <c r="N1369" s="41"/>
    </row>
    <row r="1370" spans="1:14" x14ac:dyDescent="0.2">
      <c r="A1370" s="38"/>
      <c r="B1370" s="38"/>
      <c r="C1370" s="38">
        <v>1</v>
      </c>
      <c r="D1370" s="38"/>
      <c r="E1370" s="39">
        <v>0</v>
      </c>
      <c r="F1370" s="38">
        <v>2</v>
      </c>
      <c r="G1370" s="38">
        <v>0</v>
      </c>
      <c r="H1370" s="38" t="s">
        <v>48</v>
      </c>
      <c r="I1370" s="38" t="s">
        <v>48</v>
      </c>
      <c r="J1370" s="38">
        <v>1</v>
      </c>
      <c r="K1370" s="38"/>
      <c r="L1370" s="40"/>
      <c r="M1370" s="38"/>
      <c r="N1370" s="38"/>
    </row>
    <row r="1371" spans="1:14" x14ac:dyDescent="0.2">
      <c r="A1371" s="41">
        <v>1</v>
      </c>
      <c r="B1371" s="41"/>
      <c r="C1371" s="41"/>
      <c r="D1371" s="41"/>
      <c r="E1371" s="42">
        <v>0</v>
      </c>
      <c r="F1371" s="41">
        <v>2</v>
      </c>
      <c r="G1371" s="41">
        <v>0</v>
      </c>
      <c r="H1371" s="41" t="s">
        <v>333</v>
      </c>
      <c r="I1371" s="41" t="s">
        <v>333</v>
      </c>
      <c r="J1371" s="41">
        <v>1</v>
      </c>
      <c r="K1371" s="41"/>
      <c r="L1371" s="43"/>
      <c r="M1371" s="41"/>
      <c r="N1371" s="41"/>
    </row>
    <row r="1372" spans="1:14" x14ac:dyDescent="0.2">
      <c r="A1372" s="38">
        <v>1</v>
      </c>
      <c r="B1372" s="38"/>
      <c r="C1372" s="38"/>
      <c r="D1372" s="38"/>
      <c r="E1372" s="39">
        <v>0</v>
      </c>
      <c r="F1372" s="38">
        <v>4</v>
      </c>
      <c r="G1372" s="38">
        <v>0</v>
      </c>
      <c r="H1372" s="38" t="s">
        <v>489</v>
      </c>
      <c r="I1372" s="38" t="s">
        <v>489</v>
      </c>
      <c r="J1372" s="38">
        <v>1</v>
      </c>
      <c r="K1372" s="38"/>
      <c r="L1372" s="40"/>
      <c r="M1372" s="38"/>
      <c r="N1372" s="38"/>
    </row>
    <row r="1373" spans="1:14" x14ac:dyDescent="0.2">
      <c r="A1373" s="41">
        <v>1</v>
      </c>
      <c r="B1373" s="41"/>
      <c r="C1373" s="41"/>
      <c r="D1373" s="41"/>
      <c r="E1373" s="42">
        <v>0</v>
      </c>
      <c r="F1373" s="41">
        <v>5</v>
      </c>
      <c r="G1373" s="41">
        <v>0</v>
      </c>
      <c r="H1373" s="41" t="s">
        <v>1199</v>
      </c>
      <c r="I1373" s="41" t="s">
        <v>1199</v>
      </c>
      <c r="J1373" s="41">
        <v>1</v>
      </c>
      <c r="K1373" s="41"/>
      <c r="L1373" s="43"/>
      <c r="M1373" s="41"/>
      <c r="N1373" s="41"/>
    </row>
    <row r="1374" spans="1:14" x14ac:dyDescent="0.2">
      <c r="A1374" s="38">
        <v>1</v>
      </c>
      <c r="B1374" s="38"/>
      <c r="C1374" s="38"/>
      <c r="D1374" s="38"/>
      <c r="E1374" s="39">
        <v>0</v>
      </c>
      <c r="F1374" s="38">
        <v>3</v>
      </c>
      <c r="G1374" s="38">
        <v>0</v>
      </c>
      <c r="H1374" s="38" t="s">
        <v>1200</v>
      </c>
      <c r="I1374" s="38" t="s">
        <v>1200</v>
      </c>
      <c r="J1374" s="38">
        <v>1</v>
      </c>
      <c r="K1374" s="38"/>
      <c r="L1374" s="40"/>
      <c r="M1374" s="38"/>
      <c r="N1374" s="38"/>
    </row>
    <row r="1375" spans="1:14" x14ac:dyDescent="0.2">
      <c r="A1375" s="41"/>
      <c r="B1375" s="41"/>
      <c r="C1375" s="41">
        <v>1</v>
      </c>
      <c r="D1375" s="41"/>
      <c r="E1375" s="42">
        <v>0</v>
      </c>
      <c r="F1375" s="41">
        <v>4</v>
      </c>
      <c r="G1375" s="41">
        <v>0</v>
      </c>
      <c r="H1375" s="41" t="s">
        <v>1201</v>
      </c>
      <c r="I1375" s="41" t="s">
        <v>1201</v>
      </c>
      <c r="J1375" s="41">
        <v>1</v>
      </c>
      <c r="K1375" s="41"/>
      <c r="L1375" s="43"/>
      <c r="M1375" s="41"/>
      <c r="N1375" s="41"/>
    </row>
    <row r="1376" spans="1:14" x14ac:dyDescent="0.2">
      <c r="A1376" s="38">
        <v>1</v>
      </c>
      <c r="B1376" s="38"/>
      <c r="C1376" s="38"/>
      <c r="D1376" s="38"/>
      <c r="E1376" s="39">
        <v>0</v>
      </c>
      <c r="F1376" s="38">
        <v>4</v>
      </c>
      <c r="G1376" s="38">
        <v>0</v>
      </c>
      <c r="H1376" s="38" t="s">
        <v>1202</v>
      </c>
      <c r="I1376" s="38" t="s">
        <v>1202</v>
      </c>
      <c r="J1376" s="38">
        <v>1</v>
      </c>
      <c r="K1376" s="38"/>
      <c r="L1376" s="40"/>
      <c r="M1376" s="38"/>
      <c r="N1376" s="38"/>
    </row>
    <row r="1377" spans="1:14" x14ac:dyDescent="0.2">
      <c r="A1377" s="41">
        <v>1</v>
      </c>
      <c r="B1377" s="41"/>
      <c r="C1377" s="41"/>
      <c r="D1377" s="41"/>
      <c r="E1377" s="42">
        <v>0</v>
      </c>
      <c r="F1377" s="41">
        <v>6</v>
      </c>
      <c r="G1377" s="41">
        <v>0</v>
      </c>
      <c r="H1377" s="41" t="s">
        <v>1203</v>
      </c>
      <c r="I1377" s="41" t="s">
        <v>1203</v>
      </c>
      <c r="J1377" s="41">
        <v>1</v>
      </c>
      <c r="K1377" s="41"/>
      <c r="L1377" s="43"/>
      <c r="M1377" s="41"/>
      <c r="N1377" s="41"/>
    </row>
    <row r="1378" spans="1:14" x14ac:dyDescent="0.2">
      <c r="A1378" s="38">
        <v>1</v>
      </c>
      <c r="B1378" s="38"/>
      <c r="C1378" s="38"/>
      <c r="D1378" s="38"/>
      <c r="E1378" s="39">
        <v>0</v>
      </c>
      <c r="F1378" s="38">
        <v>4</v>
      </c>
      <c r="G1378" s="38">
        <v>0</v>
      </c>
      <c r="H1378" s="38" t="s">
        <v>1204</v>
      </c>
      <c r="I1378" s="38" t="s">
        <v>1204</v>
      </c>
      <c r="J1378" s="38">
        <v>1</v>
      </c>
      <c r="K1378" s="38"/>
      <c r="L1378" s="40"/>
      <c r="M1378" s="38"/>
      <c r="N1378" s="38"/>
    </row>
    <row r="1379" spans="1:14" x14ac:dyDescent="0.2">
      <c r="A1379" s="41">
        <v>1</v>
      </c>
      <c r="B1379" s="41"/>
      <c r="C1379" s="41"/>
      <c r="D1379" s="41"/>
      <c r="E1379" s="42">
        <v>0</v>
      </c>
      <c r="F1379" s="41">
        <v>3</v>
      </c>
      <c r="G1379" s="41">
        <v>0</v>
      </c>
      <c r="H1379" s="41" t="s">
        <v>821</v>
      </c>
      <c r="I1379" s="41" t="s">
        <v>821</v>
      </c>
      <c r="J1379" s="41">
        <v>1</v>
      </c>
      <c r="K1379" s="41"/>
      <c r="L1379" s="43"/>
      <c r="M1379" s="41"/>
      <c r="N1379" s="41"/>
    </row>
    <row r="1380" spans="1:14" x14ac:dyDescent="0.2">
      <c r="A1380" s="38">
        <v>1</v>
      </c>
      <c r="B1380" s="38"/>
      <c r="C1380" s="38"/>
      <c r="D1380" s="38"/>
      <c r="E1380" s="39">
        <v>0</v>
      </c>
      <c r="F1380" s="38">
        <v>3</v>
      </c>
      <c r="G1380" s="38">
        <v>0</v>
      </c>
      <c r="H1380" s="38" t="s">
        <v>822</v>
      </c>
      <c r="I1380" s="38" t="s">
        <v>822</v>
      </c>
      <c r="J1380" s="38">
        <v>1</v>
      </c>
      <c r="K1380" s="38"/>
      <c r="L1380" s="40"/>
      <c r="M1380" s="38"/>
      <c r="N1380" s="38"/>
    </row>
    <row r="1381" spans="1:14" x14ac:dyDescent="0.2">
      <c r="A1381" s="41">
        <v>1</v>
      </c>
      <c r="B1381" s="41"/>
      <c r="C1381" s="41"/>
      <c r="D1381" s="41"/>
      <c r="E1381" s="42">
        <v>0</v>
      </c>
      <c r="F1381" s="41">
        <v>2</v>
      </c>
      <c r="G1381" s="41">
        <v>0</v>
      </c>
      <c r="H1381" s="41" t="s">
        <v>603</v>
      </c>
      <c r="I1381" s="41" t="s">
        <v>603</v>
      </c>
      <c r="J1381" s="41">
        <v>1</v>
      </c>
      <c r="K1381" s="41"/>
      <c r="L1381" s="43"/>
      <c r="M1381" s="41"/>
      <c r="N1381" s="41"/>
    </row>
    <row r="1382" spans="1:14" x14ac:dyDescent="0.2">
      <c r="A1382" s="38">
        <v>1</v>
      </c>
      <c r="B1382" s="38"/>
      <c r="C1382" s="38"/>
      <c r="D1382" s="38"/>
      <c r="E1382" s="39">
        <v>0</v>
      </c>
      <c r="F1382" s="38">
        <v>3</v>
      </c>
      <c r="G1382" s="38">
        <v>0</v>
      </c>
      <c r="H1382" s="38" t="s">
        <v>1205</v>
      </c>
      <c r="I1382" s="38" t="s">
        <v>1205</v>
      </c>
      <c r="J1382" s="38">
        <v>1</v>
      </c>
      <c r="K1382" s="38"/>
      <c r="L1382" s="40"/>
      <c r="M1382" s="38"/>
      <c r="N1382" s="38"/>
    </row>
    <row r="1383" spans="1:14" x14ac:dyDescent="0.2">
      <c r="A1383" s="41">
        <v>1</v>
      </c>
      <c r="B1383" s="41"/>
      <c r="C1383" s="41"/>
      <c r="D1383" s="41"/>
      <c r="E1383" s="42">
        <v>0</v>
      </c>
      <c r="F1383" s="41">
        <v>6</v>
      </c>
      <c r="G1383" s="41">
        <v>0</v>
      </c>
      <c r="H1383" s="41" t="s">
        <v>1206</v>
      </c>
      <c r="I1383" s="41" t="s">
        <v>1206</v>
      </c>
      <c r="J1383" s="41">
        <v>1</v>
      </c>
      <c r="K1383" s="41"/>
      <c r="L1383" s="43"/>
      <c r="M1383" s="41"/>
      <c r="N1383" s="41"/>
    </row>
    <row r="1384" spans="1:14" x14ac:dyDescent="0.2">
      <c r="A1384" s="38">
        <v>1</v>
      </c>
      <c r="B1384" s="38"/>
      <c r="C1384" s="38"/>
      <c r="D1384" s="38"/>
      <c r="E1384" s="39">
        <v>0</v>
      </c>
      <c r="F1384" s="38">
        <v>5</v>
      </c>
      <c r="G1384" s="38">
        <v>0</v>
      </c>
      <c r="H1384" s="38" t="s">
        <v>1207</v>
      </c>
      <c r="I1384" s="38" t="s">
        <v>1207</v>
      </c>
      <c r="J1384" s="38">
        <v>1</v>
      </c>
      <c r="K1384" s="38"/>
      <c r="L1384" s="40"/>
      <c r="M1384" s="38"/>
      <c r="N1384" s="38"/>
    </row>
    <row r="1385" spans="1:14" x14ac:dyDescent="0.2">
      <c r="A1385" s="41">
        <v>1</v>
      </c>
      <c r="B1385" s="41"/>
      <c r="C1385" s="41"/>
      <c r="D1385" s="41"/>
      <c r="E1385" s="42">
        <v>0</v>
      </c>
      <c r="F1385" s="41">
        <v>5</v>
      </c>
      <c r="G1385" s="41">
        <v>0</v>
      </c>
      <c r="H1385" s="41" t="s">
        <v>1208</v>
      </c>
      <c r="I1385" s="41" t="s">
        <v>1208</v>
      </c>
      <c r="J1385" s="41">
        <v>1</v>
      </c>
      <c r="K1385" s="41"/>
      <c r="L1385" s="43"/>
      <c r="M1385" s="41"/>
      <c r="N1385" s="41"/>
    </row>
    <row r="1386" spans="1:14" x14ac:dyDescent="0.2">
      <c r="A1386" s="44">
        <v>1</v>
      </c>
      <c r="B1386" s="38"/>
      <c r="C1386" s="38"/>
      <c r="D1386" s="38"/>
      <c r="E1386" s="39">
        <v>0</v>
      </c>
      <c r="F1386" s="38">
        <v>4</v>
      </c>
      <c r="G1386" s="38">
        <v>0</v>
      </c>
      <c r="H1386" s="38" t="s">
        <v>1209</v>
      </c>
      <c r="I1386" s="38" t="s">
        <v>1209</v>
      </c>
      <c r="J1386" s="38">
        <v>1</v>
      </c>
      <c r="K1386" s="38"/>
      <c r="L1386" s="40"/>
      <c r="M1386" s="38"/>
      <c r="N1386" s="38"/>
    </row>
    <row r="1387" spans="1:14" x14ac:dyDescent="0.2">
      <c r="A1387" s="45">
        <v>1</v>
      </c>
      <c r="B1387" s="41"/>
      <c r="C1387" s="41"/>
      <c r="D1387" s="41"/>
      <c r="E1387" s="42">
        <v>0</v>
      </c>
      <c r="F1387" s="41">
        <v>5</v>
      </c>
      <c r="G1387" s="41">
        <v>0</v>
      </c>
      <c r="H1387" s="41" t="s">
        <v>1210</v>
      </c>
      <c r="I1387" s="41" t="s">
        <v>1210</v>
      </c>
      <c r="J1387" s="41">
        <v>1</v>
      </c>
      <c r="K1387" s="41"/>
      <c r="L1387" s="43"/>
      <c r="M1387" s="41"/>
      <c r="N1387" s="41"/>
    </row>
    <row r="1388" spans="1:14" x14ac:dyDescent="0.2">
      <c r="A1388" s="38">
        <v>1</v>
      </c>
      <c r="B1388" s="38"/>
      <c r="C1388" s="38"/>
      <c r="D1388" s="38"/>
      <c r="E1388" s="39">
        <v>0</v>
      </c>
      <c r="F1388" s="38">
        <v>4</v>
      </c>
      <c r="G1388" s="38">
        <v>0</v>
      </c>
      <c r="H1388" s="38" t="s">
        <v>1211</v>
      </c>
      <c r="I1388" s="38" t="s">
        <v>1211</v>
      </c>
      <c r="J1388" s="38">
        <v>1</v>
      </c>
      <c r="K1388" s="38"/>
      <c r="L1388" s="40"/>
      <c r="M1388" s="38"/>
      <c r="N1388" s="38"/>
    </row>
    <row r="1389" spans="1:14" x14ac:dyDescent="0.2">
      <c r="A1389" s="41"/>
      <c r="B1389" s="41"/>
      <c r="C1389" s="41">
        <v>1</v>
      </c>
      <c r="D1389" s="41"/>
      <c r="E1389" s="42">
        <v>0</v>
      </c>
      <c r="F1389" s="41">
        <v>3</v>
      </c>
      <c r="G1389" s="41">
        <v>0</v>
      </c>
      <c r="H1389" s="41" t="s">
        <v>372</v>
      </c>
      <c r="I1389" s="41" t="s">
        <v>372</v>
      </c>
      <c r="J1389" s="41">
        <v>1</v>
      </c>
      <c r="K1389" s="41"/>
      <c r="L1389" s="43"/>
      <c r="M1389" s="41"/>
      <c r="N1389" s="41"/>
    </row>
    <row r="1390" spans="1:14" x14ac:dyDescent="0.2">
      <c r="A1390" s="38">
        <v>1</v>
      </c>
      <c r="B1390" s="38"/>
      <c r="C1390" s="38"/>
      <c r="D1390" s="38"/>
      <c r="E1390" s="39">
        <v>0</v>
      </c>
      <c r="F1390" s="38">
        <v>4</v>
      </c>
      <c r="G1390" s="38">
        <v>0</v>
      </c>
      <c r="H1390" s="38" t="s">
        <v>1212</v>
      </c>
      <c r="I1390" s="38" t="s">
        <v>1212</v>
      </c>
      <c r="J1390" s="38">
        <v>1</v>
      </c>
      <c r="K1390" s="38"/>
      <c r="L1390" s="40"/>
      <c r="M1390" s="38"/>
      <c r="N1390" s="38"/>
    </row>
    <row r="1391" spans="1:14" x14ac:dyDescent="0.2">
      <c r="A1391" s="41">
        <v>1</v>
      </c>
      <c r="B1391" s="41"/>
      <c r="C1391" s="41"/>
      <c r="D1391" s="41"/>
      <c r="E1391" s="42">
        <v>0</v>
      </c>
      <c r="F1391" s="41">
        <v>4</v>
      </c>
      <c r="G1391" s="41">
        <v>0</v>
      </c>
      <c r="H1391" s="41" t="s">
        <v>1213</v>
      </c>
      <c r="I1391" s="41" t="s">
        <v>1213</v>
      </c>
      <c r="J1391" s="41">
        <v>1</v>
      </c>
      <c r="K1391" s="41"/>
      <c r="L1391" s="43"/>
      <c r="M1391" s="41"/>
      <c r="N1391" s="41"/>
    </row>
    <row r="1392" spans="1:14" x14ac:dyDescent="0.2">
      <c r="A1392" s="38">
        <v>1</v>
      </c>
      <c r="B1392" s="38"/>
      <c r="C1392" s="38"/>
      <c r="D1392" s="38"/>
      <c r="E1392" s="39">
        <v>0</v>
      </c>
      <c r="F1392" s="38">
        <v>4</v>
      </c>
      <c r="G1392" s="38">
        <v>0</v>
      </c>
      <c r="H1392" s="38" t="s">
        <v>1214</v>
      </c>
      <c r="I1392" s="38" t="s">
        <v>1214</v>
      </c>
      <c r="J1392" s="38">
        <v>1</v>
      </c>
      <c r="K1392" s="38"/>
      <c r="L1392" s="40"/>
      <c r="M1392" s="38"/>
      <c r="N1392" s="38"/>
    </row>
    <row r="1393" spans="1:14" x14ac:dyDescent="0.2">
      <c r="A1393" s="45">
        <v>1</v>
      </c>
      <c r="B1393" s="41"/>
      <c r="C1393" s="41"/>
      <c r="D1393" s="41"/>
      <c r="E1393" s="42">
        <v>0</v>
      </c>
      <c r="F1393" s="41">
        <v>3</v>
      </c>
      <c r="G1393" s="41">
        <v>0</v>
      </c>
      <c r="H1393" s="41" t="s">
        <v>827</v>
      </c>
      <c r="I1393" s="41" t="s">
        <v>827</v>
      </c>
      <c r="J1393" s="41">
        <v>1</v>
      </c>
      <c r="K1393" s="41"/>
      <c r="L1393" s="43"/>
      <c r="M1393" s="41"/>
      <c r="N1393" s="41"/>
    </row>
    <row r="1394" spans="1:14" x14ac:dyDescent="0.2">
      <c r="A1394" s="44">
        <v>1</v>
      </c>
      <c r="B1394" s="38"/>
      <c r="C1394" s="38"/>
      <c r="D1394" s="38"/>
      <c r="E1394" s="39">
        <v>0</v>
      </c>
      <c r="F1394" s="38">
        <v>4</v>
      </c>
      <c r="G1394" s="38">
        <v>0</v>
      </c>
      <c r="H1394" s="38" t="s">
        <v>828</v>
      </c>
      <c r="I1394" s="38" t="s">
        <v>828</v>
      </c>
      <c r="J1394" s="38">
        <v>1</v>
      </c>
      <c r="K1394" s="38"/>
      <c r="L1394" s="40"/>
      <c r="M1394" s="38"/>
      <c r="N1394" s="38"/>
    </row>
    <row r="1395" spans="1:14" x14ac:dyDescent="0.2">
      <c r="A1395" s="41">
        <v>1</v>
      </c>
      <c r="B1395" s="41"/>
      <c r="C1395" s="41"/>
      <c r="D1395" s="41"/>
      <c r="E1395" s="42">
        <v>0</v>
      </c>
      <c r="F1395" s="41">
        <v>2</v>
      </c>
      <c r="G1395" s="41">
        <v>0</v>
      </c>
      <c r="H1395" s="41" t="s">
        <v>1058</v>
      </c>
      <c r="I1395" s="41" t="s">
        <v>1058</v>
      </c>
      <c r="J1395" s="41">
        <v>1</v>
      </c>
      <c r="K1395" s="41"/>
      <c r="L1395" s="43"/>
      <c r="M1395" s="41"/>
      <c r="N1395" s="41"/>
    </row>
    <row r="1396" spans="1:14" x14ac:dyDescent="0.2">
      <c r="A1396" s="44">
        <v>1</v>
      </c>
      <c r="B1396" s="38"/>
      <c r="C1396" s="38"/>
      <c r="D1396" s="38"/>
      <c r="E1396" s="39">
        <v>0</v>
      </c>
      <c r="F1396" s="38">
        <v>6</v>
      </c>
      <c r="G1396" s="38">
        <v>1</v>
      </c>
      <c r="H1396" s="38" t="s">
        <v>1218</v>
      </c>
      <c r="I1396" s="38" t="s">
        <v>1217</v>
      </c>
      <c r="J1396" s="38">
        <v>1</v>
      </c>
      <c r="K1396" s="38">
        <v>1</v>
      </c>
      <c r="L1396" s="40"/>
      <c r="M1396" s="38"/>
      <c r="N1396" s="38" t="s">
        <v>1608</v>
      </c>
    </row>
    <row r="1397" spans="1:14" x14ac:dyDescent="0.2">
      <c r="A1397" s="45"/>
      <c r="B1397" s="41"/>
      <c r="C1397" s="41">
        <v>1</v>
      </c>
      <c r="D1397" s="41"/>
      <c r="E1397" s="42">
        <v>0</v>
      </c>
      <c r="F1397" s="41">
        <v>3</v>
      </c>
      <c r="G1397" s="41">
        <v>0</v>
      </c>
      <c r="H1397" s="41" t="s">
        <v>1219</v>
      </c>
      <c r="I1397" s="41" t="s">
        <v>1219</v>
      </c>
      <c r="J1397" s="41">
        <v>1</v>
      </c>
      <c r="K1397" s="41"/>
      <c r="L1397" s="43"/>
      <c r="M1397" s="41"/>
      <c r="N1397" s="41"/>
    </row>
    <row r="1398" spans="1:14" x14ac:dyDescent="0.2">
      <c r="A1398" s="38">
        <v>1</v>
      </c>
      <c r="B1398" s="38"/>
      <c r="C1398" s="38"/>
      <c r="D1398" s="38"/>
      <c r="E1398" s="39">
        <v>0</v>
      </c>
      <c r="F1398" s="38">
        <v>3</v>
      </c>
      <c r="G1398" s="38">
        <v>0</v>
      </c>
      <c r="H1398" s="38" t="s">
        <v>1220</v>
      </c>
      <c r="I1398" s="38" t="s">
        <v>1220</v>
      </c>
      <c r="J1398" s="38">
        <v>1</v>
      </c>
      <c r="K1398" s="38"/>
      <c r="L1398" s="40"/>
      <c r="M1398" s="38"/>
      <c r="N1398" s="38"/>
    </row>
    <row r="1399" spans="1:14" x14ac:dyDescent="0.2">
      <c r="A1399" s="41">
        <v>1</v>
      </c>
      <c r="B1399" s="41"/>
      <c r="C1399" s="41"/>
      <c r="D1399" s="41"/>
      <c r="E1399" s="42">
        <v>0</v>
      </c>
      <c r="F1399" s="41">
        <v>5</v>
      </c>
      <c r="G1399" s="41">
        <v>0</v>
      </c>
      <c r="H1399" s="41" t="s">
        <v>1221</v>
      </c>
      <c r="I1399" s="41" t="s">
        <v>1221</v>
      </c>
      <c r="J1399" s="41">
        <v>1</v>
      </c>
      <c r="K1399" s="41"/>
      <c r="L1399" s="43"/>
      <c r="M1399" s="41"/>
      <c r="N1399" s="41"/>
    </row>
    <row r="1400" spans="1:14" x14ac:dyDescent="0.2">
      <c r="A1400" s="38">
        <v>1</v>
      </c>
      <c r="B1400" s="38"/>
      <c r="C1400" s="38"/>
      <c r="D1400" s="38"/>
      <c r="E1400" s="39">
        <v>0</v>
      </c>
      <c r="F1400" s="38">
        <v>6</v>
      </c>
      <c r="G1400" s="38">
        <v>0</v>
      </c>
      <c r="H1400" s="38" t="s">
        <v>1222</v>
      </c>
      <c r="I1400" s="38" t="s">
        <v>1222</v>
      </c>
      <c r="J1400" s="38">
        <v>1</v>
      </c>
      <c r="K1400" s="38"/>
      <c r="L1400" s="40"/>
      <c r="M1400" s="38"/>
      <c r="N1400" s="38"/>
    </row>
    <row r="1401" spans="1:14" x14ac:dyDescent="0.2">
      <c r="A1401" s="41">
        <v>1</v>
      </c>
      <c r="B1401" s="41"/>
      <c r="C1401" s="41"/>
      <c r="D1401" s="41"/>
      <c r="E1401" s="42">
        <v>0</v>
      </c>
      <c r="F1401" s="41">
        <v>4</v>
      </c>
      <c r="G1401" s="41">
        <v>0</v>
      </c>
      <c r="H1401" s="41" t="s">
        <v>1223</v>
      </c>
      <c r="I1401" s="41" t="s">
        <v>1223</v>
      </c>
      <c r="J1401" s="41">
        <v>1</v>
      </c>
      <c r="K1401" s="41"/>
      <c r="L1401" s="43"/>
      <c r="M1401" s="41"/>
      <c r="N1401" s="41"/>
    </row>
    <row r="1402" spans="1:14" x14ac:dyDescent="0.2">
      <c r="A1402" s="38">
        <v>1</v>
      </c>
      <c r="B1402" s="38"/>
      <c r="C1402" s="38"/>
      <c r="D1402" s="38"/>
      <c r="E1402" s="39">
        <v>0</v>
      </c>
      <c r="F1402" s="38">
        <v>5</v>
      </c>
      <c r="G1402" s="38">
        <v>0</v>
      </c>
      <c r="H1402" s="38" t="s">
        <v>1224</v>
      </c>
      <c r="I1402" s="38" t="s">
        <v>1224</v>
      </c>
      <c r="J1402" s="38">
        <v>1</v>
      </c>
      <c r="K1402" s="38"/>
      <c r="L1402" s="40"/>
      <c r="M1402" s="38"/>
      <c r="N1402" s="38"/>
    </row>
    <row r="1403" spans="1:14" x14ac:dyDescent="0.2">
      <c r="A1403" s="41">
        <v>1</v>
      </c>
      <c r="B1403" s="41"/>
      <c r="C1403" s="41"/>
      <c r="D1403" s="41"/>
      <c r="E1403" s="42">
        <v>0</v>
      </c>
      <c r="F1403" s="41">
        <v>6</v>
      </c>
      <c r="G1403" s="41">
        <v>0</v>
      </c>
      <c r="H1403" s="41" t="s">
        <v>1225</v>
      </c>
      <c r="I1403" s="41" t="s">
        <v>1225</v>
      </c>
      <c r="J1403" s="41">
        <v>1</v>
      </c>
      <c r="K1403" s="41"/>
      <c r="L1403" s="43"/>
      <c r="M1403" s="41"/>
      <c r="N1403" s="41"/>
    </row>
    <row r="1404" spans="1:14" x14ac:dyDescent="0.2">
      <c r="A1404" s="38">
        <v>1</v>
      </c>
      <c r="B1404" s="38"/>
      <c r="C1404" s="38"/>
      <c r="D1404" s="38"/>
      <c r="E1404" s="39">
        <v>0</v>
      </c>
      <c r="F1404" s="38">
        <v>4</v>
      </c>
      <c r="G1404" s="38">
        <v>0</v>
      </c>
      <c r="H1404" s="38" t="s">
        <v>1226</v>
      </c>
      <c r="I1404" s="38" t="s">
        <v>1226</v>
      </c>
      <c r="J1404" s="38">
        <v>1</v>
      </c>
      <c r="K1404" s="38"/>
      <c r="L1404" s="40"/>
      <c r="M1404" s="38"/>
      <c r="N1404" s="38"/>
    </row>
    <row r="1405" spans="1:14" x14ac:dyDescent="0.2">
      <c r="A1405" s="41">
        <v>1</v>
      </c>
      <c r="B1405" s="41"/>
      <c r="C1405" s="41"/>
      <c r="D1405" s="41"/>
      <c r="E1405" s="42">
        <v>0</v>
      </c>
      <c r="F1405" s="41">
        <v>4</v>
      </c>
      <c r="G1405" s="41">
        <v>0</v>
      </c>
      <c r="H1405" s="41" t="s">
        <v>1223</v>
      </c>
      <c r="I1405" s="41" t="s">
        <v>1223</v>
      </c>
      <c r="J1405" s="41">
        <v>1</v>
      </c>
      <c r="K1405" s="41"/>
      <c r="L1405" s="43"/>
      <c r="M1405" s="41"/>
      <c r="N1405" s="41"/>
    </row>
    <row r="1406" spans="1:14" ht="25.5" x14ac:dyDescent="0.2">
      <c r="A1406" s="38">
        <v>1</v>
      </c>
      <c r="B1406" s="38"/>
      <c r="C1406" s="38"/>
      <c r="D1406" s="38"/>
      <c r="E1406" s="39">
        <v>0</v>
      </c>
      <c r="F1406" s="38">
        <v>3</v>
      </c>
      <c r="G1406" s="38">
        <v>1</v>
      </c>
      <c r="H1406" s="38" t="s">
        <v>1228</v>
      </c>
      <c r="I1406" s="38" t="s">
        <v>1227</v>
      </c>
      <c r="J1406" s="38">
        <v>1</v>
      </c>
      <c r="K1406" s="38">
        <v>1</v>
      </c>
      <c r="L1406" s="40" t="s">
        <v>1485</v>
      </c>
      <c r="M1406" s="38" t="s">
        <v>1481</v>
      </c>
      <c r="N1406" s="38" t="s">
        <v>1615</v>
      </c>
    </row>
    <row r="1407" spans="1:14" x14ac:dyDescent="0.2">
      <c r="A1407" s="41">
        <v>1</v>
      </c>
      <c r="B1407" s="41"/>
      <c r="C1407" s="41"/>
      <c r="D1407" s="41"/>
      <c r="E1407" s="42">
        <v>0</v>
      </c>
      <c r="F1407" s="41">
        <v>8</v>
      </c>
      <c r="G1407" s="41">
        <v>0</v>
      </c>
      <c r="H1407" s="41" t="s">
        <v>1229</v>
      </c>
      <c r="I1407" s="41" t="s">
        <v>1229</v>
      </c>
      <c r="J1407" s="41">
        <v>1</v>
      </c>
      <c r="K1407" s="41"/>
      <c r="L1407" s="43"/>
      <c r="M1407" s="41"/>
      <c r="N1407" s="41"/>
    </row>
    <row r="1408" spans="1:14" x14ac:dyDescent="0.2">
      <c r="A1408" s="38">
        <v>1</v>
      </c>
      <c r="B1408" s="38"/>
      <c r="C1408" s="38"/>
      <c r="D1408" s="38"/>
      <c r="E1408" s="39">
        <v>0</v>
      </c>
      <c r="F1408" s="38">
        <v>6</v>
      </c>
      <c r="G1408" s="38">
        <v>0</v>
      </c>
      <c r="H1408" s="38" t="s">
        <v>1230</v>
      </c>
      <c r="I1408" s="38" t="s">
        <v>1230</v>
      </c>
      <c r="J1408" s="38">
        <v>1</v>
      </c>
      <c r="K1408" s="38"/>
      <c r="L1408" s="40"/>
      <c r="M1408" s="38"/>
      <c r="N1408" s="38"/>
    </row>
    <row r="1409" spans="1:14" x14ac:dyDescent="0.2">
      <c r="A1409" s="41">
        <v>1</v>
      </c>
      <c r="B1409" s="41"/>
      <c r="C1409" s="41"/>
      <c r="D1409" s="41"/>
      <c r="E1409" s="42">
        <v>0</v>
      </c>
      <c r="F1409" s="41">
        <v>6</v>
      </c>
      <c r="G1409" s="41">
        <v>0</v>
      </c>
      <c r="H1409" s="41" t="s">
        <v>1231</v>
      </c>
      <c r="I1409" s="41" t="s">
        <v>1231</v>
      </c>
      <c r="J1409" s="41">
        <v>1</v>
      </c>
      <c r="K1409" s="41"/>
      <c r="L1409" s="43"/>
      <c r="M1409" s="41"/>
      <c r="N1409" s="41"/>
    </row>
    <row r="1410" spans="1:14" x14ac:dyDescent="0.2">
      <c r="A1410" s="38"/>
      <c r="B1410" s="38">
        <v>1</v>
      </c>
      <c r="C1410" s="38"/>
      <c r="D1410" s="38"/>
      <c r="E1410" s="39">
        <v>0</v>
      </c>
      <c r="F1410" s="38">
        <v>4</v>
      </c>
      <c r="G1410" s="38">
        <v>1</v>
      </c>
      <c r="H1410" s="38" t="s">
        <v>1233</v>
      </c>
      <c r="I1410" s="62" t="s">
        <v>1779</v>
      </c>
      <c r="J1410" s="38">
        <v>1</v>
      </c>
      <c r="K1410" s="38"/>
      <c r="L1410" s="40"/>
      <c r="M1410" s="38"/>
      <c r="N1410" s="38"/>
    </row>
    <row r="1411" spans="1:14" x14ac:dyDescent="0.2">
      <c r="A1411" s="41">
        <v>1</v>
      </c>
      <c r="B1411" s="41"/>
      <c r="C1411" s="41"/>
      <c r="D1411" s="41"/>
      <c r="E1411" s="42">
        <v>0</v>
      </c>
      <c r="F1411" s="41">
        <v>8</v>
      </c>
      <c r="G1411" s="41">
        <v>1</v>
      </c>
      <c r="H1411" s="41" t="s">
        <v>1234</v>
      </c>
      <c r="I1411" s="41" t="s">
        <v>1311</v>
      </c>
      <c r="J1411" s="41">
        <v>2</v>
      </c>
      <c r="K1411" s="41">
        <v>2</v>
      </c>
      <c r="L1411" s="43" t="s">
        <v>1562</v>
      </c>
      <c r="M1411" s="41" t="s">
        <v>1694</v>
      </c>
      <c r="N1411" s="41" t="s">
        <v>1717</v>
      </c>
    </row>
    <row r="1412" spans="1:14" x14ac:dyDescent="0.2">
      <c r="A1412" s="44"/>
      <c r="B1412" s="38"/>
      <c r="C1412" s="38"/>
      <c r="D1412" s="38">
        <v>1</v>
      </c>
      <c r="E1412" s="39">
        <v>0</v>
      </c>
      <c r="F1412" s="38">
        <v>3</v>
      </c>
      <c r="G1412" s="38">
        <v>0</v>
      </c>
      <c r="H1412" s="38" t="s">
        <v>768</v>
      </c>
      <c r="I1412" s="38" t="s">
        <v>768</v>
      </c>
      <c r="J1412" s="38">
        <v>1</v>
      </c>
      <c r="K1412" s="38"/>
      <c r="L1412" s="40"/>
      <c r="M1412" s="38"/>
      <c r="N1412" s="38"/>
    </row>
    <row r="1413" spans="1:14" x14ac:dyDescent="0.2">
      <c r="A1413" s="45">
        <v>1</v>
      </c>
      <c r="B1413" s="41"/>
      <c r="C1413" s="41"/>
      <c r="D1413" s="41"/>
      <c r="E1413" s="42">
        <v>0</v>
      </c>
      <c r="F1413" s="41">
        <v>5</v>
      </c>
      <c r="G1413" s="41">
        <v>0</v>
      </c>
      <c r="H1413" s="41" t="s">
        <v>1237</v>
      </c>
      <c r="I1413" s="41" t="s">
        <v>1237</v>
      </c>
      <c r="J1413" s="41">
        <v>1</v>
      </c>
      <c r="K1413" s="41"/>
      <c r="L1413" s="43"/>
      <c r="M1413" s="41"/>
      <c r="N1413" s="41"/>
    </row>
    <row r="1414" spans="1:14" x14ac:dyDescent="0.2">
      <c r="A1414" s="38">
        <v>1</v>
      </c>
      <c r="B1414" s="38"/>
      <c r="C1414" s="38"/>
      <c r="D1414" s="38"/>
      <c r="E1414" s="39">
        <v>0</v>
      </c>
      <c r="F1414" s="38">
        <v>5</v>
      </c>
      <c r="G1414" s="38">
        <v>0</v>
      </c>
      <c r="H1414" s="38" t="s">
        <v>1238</v>
      </c>
      <c r="I1414" s="38" t="s">
        <v>1238</v>
      </c>
      <c r="J1414" s="38">
        <v>1</v>
      </c>
      <c r="K1414" s="38"/>
      <c r="L1414" s="40"/>
      <c r="M1414" s="38"/>
      <c r="N1414" s="38"/>
    </row>
    <row r="1415" spans="1:14" x14ac:dyDescent="0.2">
      <c r="A1415" s="45">
        <v>1</v>
      </c>
      <c r="B1415" s="41"/>
      <c r="C1415" s="41"/>
      <c r="D1415" s="41"/>
      <c r="E1415" s="42">
        <v>0</v>
      </c>
      <c r="F1415" s="41">
        <v>6</v>
      </c>
      <c r="G1415" s="41">
        <v>0</v>
      </c>
      <c r="H1415" s="41" t="s">
        <v>1230</v>
      </c>
      <c r="I1415" s="41" t="s">
        <v>1230</v>
      </c>
      <c r="J1415" s="41">
        <v>1</v>
      </c>
      <c r="K1415" s="41"/>
      <c r="L1415" s="43"/>
      <c r="M1415" s="41"/>
      <c r="N1415" s="41"/>
    </row>
    <row r="1416" spans="1:14" x14ac:dyDescent="0.2">
      <c r="A1416" s="44">
        <v>1</v>
      </c>
      <c r="B1416" s="38"/>
      <c r="C1416" s="38"/>
      <c r="D1416" s="38"/>
      <c r="E1416" s="39">
        <v>0</v>
      </c>
      <c r="F1416" s="38">
        <v>5</v>
      </c>
      <c r="G1416" s="38">
        <v>0</v>
      </c>
      <c r="H1416" s="38" t="s">
        <v>1241</v>
      </c>
      <c r="I1416" s="38" t="s">
        <v>1241</v>
      </c>
      <c r="J1416" s="38">
        <v>1</v>
      </c>
      <c r="K1416" s="38"/>
      <c r="L1416" s="40"/>
      <c r="M1416" s="38"/>
      <c r="N1416" s="38"/>
    </row>
    <row r="1417" spans="1:14" x14ac:dyDescent="0.2">
      <c r="A1417" s="45">
        <v>1</v>
      </c>
      <c r="B1417" s="41"/>
      <c r="C1417" s="41"/>
      <c r="D1417" s="41"/>
      <c r="E1417" s="42">
        <v>0</v>
      </c>
      <c r="F1417" s="41">
        <v>5</v>
      </c>
      <c r="G1417" s="41">
        <v>0</v>
      </c>
      <c r="H1417" s="41" t="s">
        <v>1242</v>
      </c>
      <c r="I1417" s="41" t="s">
        <v>1242</v>
      </c>
      <c r="J1417" s="41">
        <v>1</v>
      </c>
      <c r="K1417" s="41"/>
      <c r="L1417" s="43"/>
      <c r="M1417" s="41"/>
      <c r="N1417" s="41"/>
    </row>
    <row r="1418" spans="1:14" x14ac:dyDescent="0.2">
      <c r="A1418" s="38"/>
      <c r="B1418" s="38"/>
      <c r="C1418" s="38">
        <v>1</v>
      </c>
      <c r="D1418" s="38"/>
      <c r="E1418" s="39">
        <v>0</v>
      </c>
      <c r="F1418" s="38">
        <v>3</v>
      </c>
      <c r="G1418" s="38">
        <v>0</v>
      </c>
      <c r="H1418" s="38" t="s">
        <v>1243</v>
      </c>
      <c r="I1418" s="38" t="s">
        <v>1243</v>
      </c>
      <c r="J1418" s="38">
        <v>1</v>
      </c>
      <c r="K1418" s="38"/>
      <c r="L1418" s="40"/>
      <c r="M1418" s="38"/>
      <c r="N1418" s="38"/>
    </row>
    <row r="1419" spans="1:14" x14ac:dyDescent="0.2">
      <c r="A1419" s="41">
        <v>1</v>
      </c>
      <c r="B1419" s="41"/>
      <c r="C1419" s="41"/>
      <c r="D1419" s="41"/>
      <c r="E1419" s="42">
        <v>0</v>
      </c>
      <c r="F1419" s="41">
        <v>5</v>
      </c>
      <c r="G1419" s="41">
        <v>0</v>
      </c>
      <c r="H1419" s="41" t="s">
        <v>1244</v>
      </c>
      <c r="I1419" s="41" t="s">
        <v>1244</v>
      </c>
      <c r="J1419" s="41">
        <v>1</v>
      </c>
      <c r="K1419" s="41"/>
      <c r="L1419" s="43"/>
      <c r="M1419" s="41"/>
      <c r="N1419" s="41"/>
    </row>
    <row r="1420" spans="1:14" x14ac:dyDescent="0.2">
      <c r="A1420" s="38">
        <v>1</v>
      </c>
      <c r="B1420" s="38"/>
      <c r="C1420" s="38"/>
      <c r="D1420" s="38"/>
      <c r="E1420" s="39">
        <v>0</v>
      </c>
      <c r="F1420" s="38">
        <v>2</v>
      </c>
      <c r="G1420" s="38">
        <v>0</v>
      </c>
      <c r="H1420" s="38" t="s">
        <v>1245</v>
      </c>
      <c r="I1420" s="38" t="s">
        <v>1245</v>
      </c>
      <c r="J1420" s="38">
        <v>1</v>
      </c>
      <c r="K1420" s="38"/>
      <c r="L1420" s="40"/>
      <c r="M1420" s="38"/>
      <c r="N1420" s="38"/>
    </row>
    <row r="1421" spans="1:14" x14ac:dyDescent="0.2">
      <c r="A1421" s="41">
        <v>1</v>
      </c>
      <c r="B1421" s="41"/>
      <c r="C1421" s="41"/>
      <c r="D1421" s="41"/>
      <c r="E1421" s="42">
        <v>0</v>
      </c>
      <c r="F1421" s="41">
        <v>3</v>
      </c>
      <c r="G1421" s="41">
        <v>1</v>
      </c>
      <c r="H1421" s="41" t="s">
        <v>1247</v>
      </c>
      <c r="I1421" s="41" t="s">
        <v>1246</v>
      </c>
      <c r="J1421" s="41">
        <v>1</v>
      </c>
      <c r="K1421" s="41">
        <v>2</v>
      </c>
      <c r="L1421" s="43"/>
      <c r="M1421" s="41"/>
      <c r="N1421" s="41" t="s">
        <v>1781</v>
      </c>
    </row>
    <row r="1422" spans="1:14" x14ac:dyDescent="0.2">
      <c r="A1422" s="38"/>
      <c r="B1422" s="38"/>
      <c r="C1422" s="38">
        <v>1</v>
      </c>
      <c r="D1422" s="38"/>
      <c r="E1422" s="39">
        <v>0</v>
      </c>
      <c r="F1422" s="38">
        <v>4</v>
      </c>
      <c r="G1422" s="38">
        <v>0</v>
      </c>
      <c r="H1422" s="38" t="s">
        <v>1248</v>
      </c>
      <c r="I1422" s="38" t="s">
        <v>1248</v>
      </c>
      <c r="J1422" s="38">
        <v>1</v>
      </c>
      <c r="K1422" s="38"/>
      <c r="L1422" s="40"/>
      <c r="M1422" s="38"/>
      <c r="N1422" s="38"/>
    </row>
    <row r="1423" spans="1:14" x14ac:dyDescent="0.2">
      <c r="A1423" s="41"/>
      <c r="B1423" s="41"/>
      <c r="C1423" s="41">
        <v>1</v>
      </c>
      <c r="D1423" s="41"/>
      <c r="E1423" s="42">
        <v>0</v>
      </c>
      <c r="F1423" s="41">
        <v>2</v>
      </c>
      <c r="G1423" s="41">
        <v>0</v>
      </c>
      <c r="H1423" s="41" t="s">
        <v>413</v>
      </c>
      <c r="I1423" s="41" t="s">
        <v>413</v>
      </c>
      <c r="J1423" s="41">
        <v>1</v>
      </c>
      <c r="K1423" s="41"/>
      <c r="L1423" s="43"/>
      <c r="M1423" s="41"/>
      <c r="N1423" s="41"/>
    </row>
    <row r="1424" spans="1:14" x14ac:dyDescent="0.2">
      <c r="A1424" s="38"/>
      <c r="B1424" s="38"/>
      <c r="C1424" s="38">
        <v>1</v>
      </c>
      <c r="D1424" s="38"/>
      <c r="E1424" s="39">
        <v>0</v>
      </c>
      <c r="F1424" s="38">
        <v>3</v>
      </c>
      <c r="G1424" s="38">
        <v>0</v>
      </c>
      <c r="H1424" s="38" t="s">
        <v>1243</v>
      </c>
      <c r="I1424" s="38" t="s">
        <v>1243</v>
      </c>
      <c r="J1424" s="38">
        <v>1</v>
      </c>
      <c r="K1424" s="38"/>
      <c r="L1424" s="40"/>
      <c r="M1424" s="38"/>
      <c r="N1424" s="38"/>
    </row>
    <row r="1425" spans="1:14" x14ac:dyDescent="0.2">
      <c r="A1425" s="41">
        <v>1</v>
      </c>
      <c r="B1425" s="41"/>
      <c r="C1425" s="41"/>
      <c r="D1425" s="41"/>
      <c r="E1425" s="42">
        <v>0</v>
      </c>
      <c r="F1425" s="41">
        <v>6</v>
      </c>
      <c r="G1425" s="41">
        <v>0</v>
      </c>
      <c r="H1425" s="41" t="s">
        <v>1249</v>
      </c>
      <c r="I1425" s="41" t="s">
        <v>1249</v>
      </c>
      <c r="J1425" s="41">
        <v>1</v>
      </c>
      <c r="K1425" s="41"/>
      <c r="L1425" s="43"/>
      <c r="M1425" s="41"/>
      <c r="N1425" s="41"/>
    </row>
    <row r="1426" spans="1:14" x14ac:dyDescent="0.2">
      <c r="A1426" s="38"/>
      <c r="B1426" s="38"/>
      <c r="C1426" s="38">
        <v>1</v>
      </c>
      <c r="D1426" s="38"/>
      <c r="E1426" s="39">
        <v>0</v>
      </c>
      <c r="F1426" s="38">
        <v>2</v>
      </c>
      <c r="G1426" s="38">
        <v>0</v>
      </c>
      <c r="H1426" s="38" t="s">
        <v>1250</v>
      </c>
      <c r="I1426" s="38" t="s">
        <v>1250</v>
      </c>
      <c r="J1426" s="38">
        <v>1</v>
      </c>
      <c r="K1426" s="38"/>
      <c r="L1426" s="40"/>
      <c r="M1426" s="38"/>
      <c r="N1426" s="38"/>
    </row>
    <row r="1427" spans="1:14" x14ac:dyDescent="0.2">
      <c r="A1427" s="41"/>
      <c r="B1427" s="41"/>
      <c r="C1427" s="41">
        <v>1</v>
      </c>
      <c r="D1427" s="41"/>
      <c r="E1427" s="42">
        <v>0</v>
      </c>
      <c r="F1427" s="41">
        <v>5</v>
      </c>
      <c r="G1427" s="41">
        <v>0</v>
      </c>
      <c r="H1427" s="41" t="s">
        <v>1251</v>
      </c>
      <c r="I1427" s="41" t="s">
        <v>1251</v>
      </c>
      <c r="J1427" s="41">
        <v>1</v>
      </c>
      <c r="K1427" s="41"/>
      <c r="L1427" s="43"/>
      <c r="M1427" s="41"/>
      <c r="N1427" s="41"/>
    </row>
    <row r="1428" spans="1:14" x14ac:dyDescent="0.2">
      <c r="A1428" s="38"/>
      <c r="B1428" s="38"/>
      <c r="C1428" s="38">
        <v>1</v>
      </c>
      <c r="D1428" s="38"/>
      <c r="E1428" s="39">
        <v>0</v>
      </c>
      <c r="F1428" s="38">
        <v>5</v>
      </c>
      <c r="G1428" s="38">
        <v>0</v>
      </c>
      <c r="H1428" s="38" t="s">
        <v>1252</v>
      </c>
      <c r="I1428" s="38" t="s">
        <v>1252</v>
      </c>
      <c r="J1428" s="38">
        <v>1</v>
      </c>
      <c r="K1428" s="38"/>
      <c r="L1428" s="40"/>
      <c r="M1428" s="38"/>
      <c r="N1428" s="38"/>
    </row>
    <row r="1429" spans="1:14" x14ac:dyDescent="0.2">
      <c r="A1429" s="41">
        <v>1</v>
      </c>
      <c r="B1429" s="41"/>
      <c r="C1429" s="41"/>
      <c r="D1429" s="41"/>
      <c r="E1429" s="42">
        <v>0</v>
      </c>
      <c r="F1429" s="41">
        <v>5</v>
      </c>
      <c r="G1429" s="41">
        <v>0</v>
      </c>
      <c r="H1429" s="41" t="s">
        <v>1253</v>
      </c>
      <c r="I1429" s="41" t="s">
        <v>1253</v>
      </c>
      <c r="J1429" s="41">
        <v>1</v>
      </c>
      <c r="K1429" s="41"/>
      <c r="L1429" s="43"/>
      <c r="M1429" s="41"/>
      <c r="N1429" s="41"/>
    </row>
    <row r="1430" spans="1:14" x14ac:dyDescent="0.2">
      <c r="A1430" s="38"/>
      <c r="B1430" s="38"/>
      <c r="C1430" s="38">
        <v>1</v>
      </c>
      <c r="D1430" s="38"/>
      <c r="E1430" s="39">
        <v>0</v>
      </c>
      <c r="F1430" s="38">
        <v>5</v>
      </c>
      <c r="G1430" s="38">
        <v>0</v>
      </c>
      <c r="H1430" s="38" t="s">
        <v>1252</v>
      </c>
      <c r="I1430" s="38" t="s">
        <v>1252</v>
      </c>
      <c r="J1430" s="38">
        <v>1</v>
      </c>
      <c r="K1430" s="38"/>
      <c r="L1430" s="40"/>
      <c r="M1430" s="38"/>
      <c r="N1430" s="38"/>
    </row>
    <row r="1431" spans="1:14" x14ac:dyDescent="0.2">
      <c r="A1431" s="41">
        <v>1</v>
      </c>
      <c r="B1431" s="41"/>
      <c r="C1431" s="41"/>
      <c r="D1431" s="41"/>
      <c r="E1431" s="42">
        <v>0</v>
      </c>
      <c r="F1431" s="41">
        <v>5</v>
      </c>
      <c r="G1431" s="41">
        <v>0</v>
      </c>
      <c r="H1431" s="41" t="s">
        <v>1254</v>
      </c>
      <c r="I1431" s="41" t="s">
        <v>1254</v>
      </c>
      <c r="J1431" s="41">
        <v>1</v>
      </c>
      <c r="K1431" s="41"/>
      <c r="L1431" s="43"/>
      <c r="M1431" s="41"/>
      <c r="N1431" s="41"/>
    </row>
    <row r="1432" spans="1:14" x14ac:dyDescent="0.2">
      <c r="A1432" s="38">
        <v>1</v>
      </c>
      <c r="B1432" s="38"/>
      <c r="C1432" s="38"/>
      <c r="D1432" s="38"/>
      <c r="E1432" s="39">
        <v>0</v>
      </c>
      <c r="F1432" s="38">
        <v>4</v>
      </c>
      <c r="G1432" s="38">
        <v>0</v>
      </c>
      <c r="H1432" s="38" t="s">
        <v>1255</v>
      </c>
      <c r="I1432" s="38" t="s">
        <v>1255</v>
      </c>
      <c r="J1432" s="38">
        <v>1</v>
      </c>
      <c r="K1432" s="38"/>
      <c r="L1432" s="40"/>
      <c r="M1432" s="38"/>
      <c r="N1432" s="38"/>
    </row>
    <row r="1433" spans="1:14" x14ac:dyDescent="0.2">
      <c r="A1433" s="41">
        <v>1</v>
      </c>
      <c r="B1433" s="41"/>
      <c r="C1433" s="41"/>
      <c r="D1433" s="41"/>
      <c r="E1433" s="42">
        <v>0</v>
      </c>
      <c r="F1433" s="41">
        <v>4</v>
      </c>
      <c r="G1433" s="41">
        <v>0</v>
      </c>
      <c r="H1433" s="41" t="s">
        <v>1256</v>
      </c>
      <c r="I1433" s="41" t="s">
        <v>1256</v>
      </c>
      <c r="J1433" s="41">
        <v>1</v>
      </c>
      <c r="K1433" s="41"/>
      <c r="L1433" s="43"/>
      <c r="M1433" s="41"/>
      <c r="N1433" s="41"/>
    </row>
    <row r="1434" spans="1:14" ht="25.5" x14ac:dyDescent="0.2">
      <c r="A1434" s="44"/>
      <c r="B1434" s="38">
        <v>1</v>
      </c>
      <c r="C1434" s="38"/>
      <c r="D1434" s="38"/>
      <c r="E1434" s="39">
        <v>0</v>
      </c>
      <c r="F1434" s="38">
        <v>5</v>
      </c>
      <c r="G1434" s="38">
        <v>1</v>
      </c>
      <c r="H1434" s="38" t="s">
        <v>1258</v>
      </c>
      <c r="I1434" s="38" t="s">
        <v>1257</v>
      </c>
      <c r="J1434" s="38">
        <v>1</v>
      </c>
      <c r="K1434" s="38">
        <v>1</v>
      </c>
      <c r="L1434" s="40" t="s">
        <v>1485</v>
      </c>
      <c r="M1434" s="38" t="s">
        <v>1481</v>
      </c>
      <c r="N1434" s="38" t="s">
        <v>1770</v>
      </c>
    </row>
    <row r="1435" spans="1:14" x14ac:dyDescent="0.2">
      <c r="A1435" s="45"/>
      <c r="B1435" s="41">
        <v>1</v>
      </c>
      <c r="C1435" s="41"/>
      <c r="D1435" s="41"/>
      <c r="E1435" s="42">
        <v>1</v>
      </c>
      <c r="F1435" s="41">
        <v>3</v>
      </c>
      <c r="G1435" s="41">
        <v>0</v>
      </c>
      <c r="H1435" s="41" t="s">
        <v>147</v>
      </c>
      <c r="I1435" s="41" t="s">
        <v>147</v>
      </c>
      <c r="J1435" s="41">
        <v>1</v>
      </c>
      <c r="K1435" s="41"/>
      <c r="L1435" s="43"/>
      <c r="M1435" s="41"/>
      <c r="N1435" s="41"/>
    </row>
    <row r="1436" spans="1:14" x14ac:dyDescent="0.2">
      <c r="A1436" s="38">
        <v>1</v>
      </c>
      <c r="B1436" s="38"/>
      <c r="C1436" s="38"/>
      <c r="D1436" s="38"/>
      <c r="E1436" s="39">
        <v>1</v>
      </c>
      <c r="F1436" s="38">
        <v>2</v>
      </c>
      <c r="G1436" s="38">
        <v>0</v>
      </c>
      <c r="H1436" s="38" t="s">
        <v>186</v>
      </c>
      <c r="I1436" s="38" t="s">
        <v>186</v>
      </c>
      <c r="J1436" s="38">
        <v>1</v>
      </c>
      <c r="K1436" s="38"/>
      <c r="L1436" s="40"/>
      <c r="M1436" s="38"/>
      <c r="N1436" s="38"/>
    </row>
    <row r="1437" spans="1:14" x14ac:dyDescent="0.2">
      <c r="A1437" s="41"/>
      <c r="B1437" s="41"/>
      <c r="C1437" s="41"/>
      <c r="D1437" s="41">
        <v>1</v>
      </c>
      <c r="E1437" s="42">
        <v>0</v>
      </c>
      <c r="F1437" s="41">
        <v>5</v>
      </c>
      <c r="G1437" s="41">
        <v>0</v>
      </c>
      <c r="H1437" s="41" t="s">
        <v>1260</v>
      </c>
      <c r="I1437" s="41" t="s">
        <v>1259</v>
      </c>
      <c r="J1437" s="41">
        <v>1</v>
      </c>
      <c r="K1437" s="41"/>
      <c r="L1437" s="43"/>
      <c r="M1437" s="41"/>
      <c r="N1437" s="41"/>
    </row>
    <row r="1438" spans="1:14" x14ac:dyDescent="0.2">
      <c r="A1438" s="38"/>
      <c r="B1438" s="38">
        <v>1</v>
      </c>
      <c r="C1438" s="38"/>
      <c r="D1438" s="38"/>
      <c r="E1438" s="39">
        <v>1</v>
      </c>
      <c r="F1438" s="38">
        <v>6</v>
      </c>
      <c r="G1438" s="38">
        <v>0</v>
      </c>
      <c r="H1438" s="38" t="s">
        <v>1312</v>
      </c>
      <c r="I1438" s="38" t="s">
        <v>1312</v>
      </c>
      <c r="J1438" s="38">
        <v>1</v>
      </c>
      <c r="K1438" s="38"/>
      <c r="L1438" s="40"/>
      <c r="M1438" s="38"/>
      <c r="N1438" s="38"/>
    </row>
    <row r="1439" spans="1:14" ht="25.5" x14ac:dyDescent="0.2">
      <c r="A1439" s="41"/>
      <c r="B1439" s="41">
        <v>1</v>
      </c>
      <c r="C1439" s="41"/>
      <c r="D1439" s="41"/>
      <c r="E1439" s="42">
        <v>0</v>
      </c>
      <c r="F1439" s="41">
        <v>5</v>
      </c>
      <c r="G1439" s="41">
        <v>1</v>
      </c>
      <c r="H1439" s="41" t="s">
        <v>1262</v>
      </c>
      <c r="I1439" s="41" t="s">
        <v>1261</v>
      </c>
      <c r="J1439" s="41">
        <v>1</v>
      </c>
      <c r="K1439" s="41">
        <v>1</v>
      </c>
      <c r="L1439" s="43" t="s">
        <v>1485</v>
      </c>
      <c r="M1439" s="41" t="s">
        <v>1481</v>
      </c>
      <c r="N1439" s="41" t="s">
        <v>1489</v>
      </c>
    </row>
    <row r="1440" spans="1:14" x14ac:dyDescent="0.2">
      <c r="A1440" s="38"/>
      <c r="B1440" s="38">
        <v>1</v>
      </c>
      <c r="C1440" s="38"/>
      <c r="D1440" s="38"/>
      <c r="E1440" s="39">
        <v>1</v>
      </c>
      <c r="F1440" s="38">
        <v>3</v>
      </c>
      <c r="G1440" s="38">
        <v>0</v>
      </c>
      <c r="H1440" s="38" t="s">
        <v>336</v>
      </c>
      <c r="I1440" s="38" t="s">
        <v>336</v>
      </c>
      <c r="J1440" s="38">
        <v>1</v>
      </c>
      <c r="K1440" s="38"/>
      <c r="L1440" s="40"/>
      <c r="M1440" s="38"/>
      <c r="N1440" s="38"/>
    </row>
    <row r="1441" spans="1:14" ht="13.5" thickBot="1" x14ac:dyDescent="0.25">
      <c r="A1441" s="41"/>
      <c r="B1441" s="41">
        <v>1</v>
      </c>
      <c r="C1441" s="41"/>
      <c r="D1441" s="41"/>
      <c r="E1441" s="42">
        <v>0</v>
      </c>
      <c r="F1441" s="41">
        <v>4</v>
      </c>
      <c r="G1441" s="41">
        <v>0</v>
      </c>
      <c r="H1441" s="41" t="s">
        <v>1263</v>
      </c>
      <c r="I1441" s="41" t="s">
        <v>1263</v>
      </c>
      <c r="J1441" s="41">
        <v>1</v>
      </c>
      <c r="K1441" s="41"/>
      <c r="L1441" s="43"/>
      <c r="M1441" s="41"/>
      <c r="N1441" s="41"/>
    </row>
    <row r="1442" spans="1:14" ht="13.5" thickTop="1" x14ac:dyDescent="0.2">
      <c r="A1442" s="69">
        <f>SUM(A2:A1441)</f>
        <v>510</v>
      </c>
      <c r="B1442" s="69">
        <f>SUM(B2:B1441)</f>
        <v>479</v>
      </c>
      <c r="C1442" s="69">
        <f>SUM(C2:C1441)</f>
        <v>399</v>
      </c>
      <c r="D1442" s="69">
        <f>SUM(D2:D1441)</f>
        <v>52</v>
      </c>
      <c r="E1442" s="70">
        <f>SUM(E2:E1441)</f>
        <v>207</v>
      </c>
      <c r="F1442" s="69">
        <f>SUM(F2:F1441)</f>
        <v>5493</v>
      </c>
      <c r="G1442" s="69">
        <f>SUM(G2:G1441)</f>
        <v>186</v>
      </c>
      <c r="H1442" s="69"/>
      <c r="I1442" s="69"/>
      <c r="J1442" s="69">
        <f>SUM(J2:J1441)</f>
        <v>1482</v>
      </c>
      <c r="K1442" s="69"/>
      <c r="L1442" s="71"/>
      <c r="M1442" s="69"/>
      <c r="N1442" s="69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DEB9F5-C46E-4433-A550-F32BD4E0944F}">
          <x14:formula1>
            <xm:f>'טבלאות עזר - לא לגעת לא להתיחס'!$G$2:$G$30</xm:f>
          </x14:formula1>
          <xm:sqref>M2:M418 M420:M1441</xm:sqref>
        </x14:dataValidation>
        <x14:dataValidation type="list" allowBlank="1" showInputMessage="1" showErrorMessage="1" xr:uid="{42EF551C-DE4D-4045-A9F1-887B71681501}">
          <x14:formula1>
            <xm:f>'טבלאות עזר - לא לגעת לא להתיחס'!$E$2:$E$15</xm:f>
          </x14:formula1>
          <xm:sqref>L2:L418 L420:L1441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9"/>
  <sheetViews>
    <sheetView workbookViewId="0">
      <selection activeCell="G16" sqref="G16"/>
    </sheetView>
  </sheetViews>
  <sheetFormatPr defaultRowHeight="12.75" x14ac:dyDescent="0.2"/>
  <cols>
    <col min="1" max="1" width="12.5703125" customWidth="1"/>
    <col min="5" max="5" width="32.42578125" bestFit="1" customWidth="1"/>
    <col min="7" max="7" width="44" bestFit="1" customWidth="1"/>
    <col min="9" max="9" width="12.85546875" customWidth="1"/>
  </cols>
  <sheetData>
    <row r="1" spans="1:9" x14ac:dyDescent="0.2">
      <c r="A1" t="s">
        <v>1450</v>
      </c>
      <c r="B1" t="s">
        <v>1452</v>
      </c>
      <c r="E1" t="s">
        <v>1473</v>
      </c>
      <c r="G1" t="s">
        <v>1474</v>
      </c>
      <c r="I1" t="s">
        <v>1475</v>
      </c>
    </row>
    <row r="2" spans="1:9" x14ac:dyDescent="0.2">
      <c r="E2" t="s">
        <v>1460</v>
      </c>
      <c r="G2" t="s">
        <v>1490</v>
      </c>
      <c r="I2" t="s">
        <v>1361</v>
      </c>
    </row>
    <row r="3" spans="1:9" x14ac:dyDescent="0.2">
      <c r="A3" t="s">
        <v>1352</v>
      </c>
      <c r="B3">
        <v>2</v>
      </c>
      <c r="E3" t="s">
        <v>1573</v>
      </c>
      <c r="G3" t="s">
        <v>1555</v>
      </c>
      <c r="I3" t="s">
        <v>203</v>
      </c>
    </row>
    <row r="4" spans="1:9" x14ac:dyDescent="0.2">
      <c r="A4" t="s">
        <v>1353</v>
      </c>
      <c r="B4">
        <v>1</v>
      </c>
      <c r="E4" t="s">
        <v>1691</v>
      </c>
      <c r="G4" t="s">
        <v>1714</v>
      </c>
      <c r="I4" t="s">
        <v>1396</v>
      </c>
    </row>
    <row r="5" spans="1:9" x14ac:dyDescent="0.2">
      <c r="A5" t="s">
        <v>1354</v>
      </c>
      <c r="B5">
        <v>23</v>
      </c>
      <c r="E5" t="s">
        <v>1692</v>
      </c>
      <c r="G5" t="s">
        <v>1565</v>
      </c>
      <c r="I5" t="s">
        <v>1447</v>
      </c>
    </row>
    <row r="6" spans="1:9" x14ac:dyDescent="0.2">
      <c r="A6" t="s">
        <v>1355</v>
      </c>
      <c r="B6">
        <v>36</v>
      </c>
      <c r="E6" t="s">
        <v>1483</v>
      </c>
      <c r="G6" t="s">
        <v>1557</v>
      </c>
      <c r="I6" t="s">
        <v>2</v>
      </c>
    </row>
    <row r="7" spans="1:9" x14ac:dyDescent="0.2">
      <c r="A7" t="s">
        <v>1354</v>
      </c>
      <c r="B7">
        <v>3</v>
      </c>
      <c r="E7" t="s">
        <v>1484</v>
      </c>
      <c r="G7" t="s">
        <v>1700</v>
      </c>
      <c r="I7" t="s">
        <v>269</v>
      </c>
    </row>
    <row r="8" spans="1:9" x14ac:dyDescent="0.2">
      <c r="A8" t="s">
        <v>1357</v>
      </c>
      <c r="B8">
        <v>1</v>
      </c>
      <c r="E8" t="s">
        <v>1482</v>
      </c>
      <c r="G8" t="s">
        <v>1559</v>
      </c>
      <c r="I8" t="s">
        <v>164</v>
      </c>
    </row>
    <row r="9" spans="1:9" x14ac:dyDescent="0.2">
      <c r="A9" t="s">
        <v>1359</v>
      </c>
      <c r="B9">
        <v>1</v>
      </c>
      <c r="E9" t="s">
        <v>1553</v>
      </c>
      <c r="G9" t="s">
        <v>1558</v>
      </c>
      <c r="I9" t="s">
        <v>1358</v>
      </c>
    </row>
    <row r="10" spans="1:9" x14ac:dyDescent="0.2">
      <c r="A10" t="s">
        <v>1360</v>
      </c>
      <c r="B10">
        <v>1</v>
      </c>
      <c r="E10" t="s">
        <v>1485</v>
      </c>
      <c r="G10" t="s">
        <v>1582</v>
      </c>
      <c r="I10" t="s">
        <v>1372</v>
      </c>
    </row>
    <row r="11" spans="1:9" x14ac:dyDescent="0.2">
      <c r="A11" t="s">
        <v>1361</v>
      </c>
      <c r="B11">
        <v>10</v>
      </c>
      <c r="E11" t="s">
        <v>1562</v>
      </c>
      <c r="G11" t="s">
        <v>1554</v>
      </c>
      <c r="I11" t="s">
        <v>1370</v>
      </c>
    </row>
    <row r="12" spans="1:9" x14ac:dyDescent="0.2">
      <c r="A12" t="s">
        <v>1362</v>
      </c>
      <c r="B12">
        <v>33</v>
      </c>
      <c r="E12" t="s">
        <v>1466</v>
      </c>
      <c r="G12" t="s">
        <v>1487</v>
      </c>
      <c r="I12" t="s">
        <v>1440</v>
      </c>
    </row>
    <row r="13" spans="1:9" x14ac:dyDescent="0.2">
      <c r="A13" t="s">
        <v>1364</v>
      </c>
      <c r="B13">
        <v>12</v>
      </c>
      <c r="G13" t="s">
        <v>1477</v>
      </c>
      <c r="I13" t="s">
        <v>1424</v>
      </c>
    </row>
    <row r="14" spans="1:9" x14ac:dyDescent="0.2">
      <c r="A14" t="s">
        <v>1365</v>
      </c>
      <c r="B14">
        <v>4</v>
      </c>
      <c r="G14" t="s">
        <v>1579</v>
      </c>
      <c r="I14" t="s">
        <v>1464</v>
      </c>
    </row>
    <row r="15" spans="1:9" x14ac:dyDescent="0.2">
      <c r="A15" t="s">
        <v>1366</v>
      </c>
      <c r="B15">
        <v>13</v>
      </c>
      <c r="G15" t="s">
        <v>1478</v>
      </c>
      <c r="I15" t="s">
        <v>1430</v>
      </c>
    </row>
    <row r="16" spans="1:9" x14ac:dyDescent="0.2">
      <c r="A16" t="s">
        <v>1369</v>
      </c>
      <c r="B16">
        <v>2</v>
      </c>
      <c r="G16" t="s">
        <v>1702</v>
      </c>
      <c r="I16" t="s">
        <v>1354</v>
      </c>
    </row>
    <row r="17" spans="1:9" x14ac:dyDescent="0.2">
      <c r="A17" t="s">
        <v>1370</v>
      </c>
      <c r="B17">
        <v>2</v>
      </c>
      <c r="G17" t="s">
        <v>1481</v>
      </c>
      <c r="I17" t="s">
        <v>1355</v>
      </c>
    </row>
    <row r="18" spans="1:9" x14ac:dyDescent="0.2">
      <c r="A18" t="s">
        <v>1371</v>
      </c>
      <c r="B18">
        <v>23</v>
      </c>
      <c r="G18" t="s">
        <v>1466</v>
      </c>
      <c r="I18" t="s">
        <v>1453</v>
      </c>
    </row>
    <row r="19" spans="1:9" x14ac:dyDescent="0.2">
      <c r="A19" t="s">
        <v>1372</v>
      </c>
      <c r="B19">
        <v>3</v>
      </c>
      <c r="G19" t="s">
        <v>1560</v>
      </c>
      <c r="I19" t="s">
        <v>1448</v>
      </c>
    </row>
    <row r="20" spans="1:9" x14ac:dyDescent="0.2">
      <c r="A20" t="s">
        <v>1373</v>
      </c>
      <c r="B20">
        <v>4</v>
      </c>
      <c r="G20" t="s">
        <v>1556</v>
      </c>
      <c r="I20" t="s">
        <v>1381</v>
      </c>
    </row>
    <row r="21" spans="1:9" x14ac:dyDescent="0.2">
      <c r="A21" t="s">
        <v>1375</v>
      </c>
      <c r="B21">
        <v>1</v>
      </c>
      <c r="G21" t="s">
        <v>1571</v>
      </c>
      <c r="I21" t="s">
        <v>1463</v>
      </c>
    </row>
    <row r="22" spans="1:9" x14ac:dyDescent="0.2">
      <c r="A22" t="s">
        <v>1376</v>
      </c>
      <c r="B22">
        <v>10</v>
      </c>
      <c r="G22" t="s">
        <v>1480</v>
      </c>
      <c r="I22" t="s">
        <v>1432</v>
      </c>
    </row>
    <row r="23" spans="1:9" x14ac:dyDescent="0.2">
      <c r="A23" t="s">
        <v>1378</v>
      </c>
      <c r="B23">
        <v>1</v>
      </c>
      <c r="G23" t="s">
        <v>1694</v>
      </c>
      <c r="I23" t="s">
        <v>1431</v>
      </c>
    </row>
    <row r="24" spans="1:9" x14ac:dyDescent="0.2">
      <c r="A24" t="s">
        <v>164</v>
      </c>
      <c r="B24">
        <v>1</v>
      </c>
      <c r="G24" t="s">
        <v>1695</v>
      </c>
      <c r="I24" t="s">
        <v>1426</v>
      </c>
    </row>
    <row r="25" spans="1:9" x14ac:dyDescent="0.2">
      <c r="A25" t="s">
        <v>1379</v>
      </c>
      <c r="B25">
        <v>1</v>
      </c>
      <c r="G25" t="s">
        <v>1690</v>
      </c>
      <c r="I25" t="s">
        <v>1404</v>
      </c>
    </row>
    <row r="26" spans="1:9" x14ac:dyDescent="0.2">
      <c r="A26" t="s">
        <v>2</v>
      </c>
      <c r="B26">
        <v>4</v>
      </c>
      <c r="G26" t="s">
        <v>1561</v>
      </c>
      <c r="I26" t="s">
        <v>1377</v>
      </c>
    </row>
    <row r="27" spans="1:9" x14ac:dyDescent="0.2">
      <c r="A27" t="s">
        <v>1380</v>
      </c>
      <c r="B27">
        <v>2</v>
      </c>
      <c r="G27" t="s">
        <v>1552</v>
      </c>
      <c r="I27" t="s">
        <v>1376</v>
      </c>
    </row>
    <row r="28" spans="1:9" x14ac:dyDescent="0.2">
      <c r="A28" t="s">
        <v>1374</v>
      </c>
      <c r="B28">
        <v>2</v>
      </c>
      <c r="G28" t="s">
        <v>1563</v>
      </c>
      <c r="I28" t="s">
        <v>1400</v>
      </c>
    </row>
    <row r="29" spans="1:9" x14ac:dyDescent="0.2">
      <c r="A29" t="s">
        <v>1384</v>
      </c>
      <c r="B29">
        <v>1</v>
      </c>
      <c r="G29" t="s">
        <v>1479</v>
      </c>
      <c r="I29" t="s">
        <v>1364</v>
      </c>
    </row>
    <row r="30" spans="1:9" x14ac:dyDescent="0.2">
      <c r="A30" t="s">
        <v>1385</v>
      </c>
      <c r="B30">
        <v>1</v>
      </c>
      <c r="I30" t="s">
        <v>106</v>
      </c>
    </row>
    <row r="31" spans="1:9" x14ac:dyDescent="0.2">
      <c r="A31" t="s">
        <v>1386</v>
      </c>
      <c r="B31">
        <v>2</v>
      </c>
      <c r="I31" t="s">
        <v>1392</v>
      </c>
    </row>
    <row r="32" spans="1:9" x14ac:dyDescent="0.2">
      <c r="A32" t="s">
        <v>1387</v>
      </c>
      <c r="B32">
        <v>1</v>
      </c>
      <c r="I32" t="s">
        <v>1445</v>
      </c>
    </row>
    <row r="33" spans="1:9" x14ac:dyDescent="0.2">
      <c r="A33" t="s">
        <v>156</v>
      </c>
      <c r="B33">
        <v>1</v>
      </c>
      <c r="I33" t="s">
        <v>1467</v>
      </c>
    </row>
    <row r="34" spans="1:9" x14ac:dyDescent="0.2">
      <c r="A34" t="s">
        <v>315</v>
      </c>
      <c r="B34">
        <v>3</v>
      </c>
      <c r="I34" t="s">
        <v>1386</v>
      </c>
    </row>
    <row r="35" spans="1:9" x14ac:dyDescent="0.2">
      <c r="A35" t="s">
        <v>1391</v>
      </c>
      <c r="B35">
        <v>2</v>
      </c>
      <c r="I35" t="s">
        <v>1373</v>
      </c>
    </row>
    <row r="36" spans="1:9" x14ac:dyDescent="0.2">
      <c r="A36" t="s">
        <v>1392</v>
      </c>
      <c r="B36">
        <v>2</v>
      </c>
      <c r="I36" t="s">
        <v>1441</v>
      </c>
    </row>
    <row r="37" spans="1:9" x14ac:dyDescent="0.2">
      <c r="A37" t="s">
        <v>1393</v>
      </c>
      <c r="B37">
        <v>8</v>
      </c>
      <c r="I37" t="s">
        <v>1403</v>
      </c>
    </row>
    <row r="38" spans="1:9" x14ac:dyDescent="0.2">
      <c r="A38" t="s">
        <v>1381</v>
      </c>
      <c r="B38">
        <v>2</v>
      </c>
      <c r="I38" t="s">
        <v>1374</v>
      </c>
    </row>
    <row r="39" spans="1:9" x14ac:dyDescent="0.2">
      <c r="A39" t="s">
        <v>1396</v>
      </c>
      <c r="B39">
        <v>1</v>
      </c>
      <c r="I39" t="s">
        <v>1365</v>
      </c>
    </row>
    <row r="40" spans="1:9" x14ac:dyDescent="0.2">
      <c r="A40" t="s">
        <v>1397</v>
      </c>
      <c r="B40">
        <v>1</v>
      </c>
      <c r="I40" t="s">
        <v>1368</v>
      </c>
    </row>
    <row r="41" spans="1:9" x14ac:dyDescent="0.2">
      <c r="A41" t="s">
        <v>269</v>
      </c>
      <c r="B41">
        <v>1</v>
      </c>
      <c r="I41" t="s">
        <v>1438</v>
      </c>
    </row>
    <row r="42" spans="1:9" x14ac:dyDescent="0.2">
      <c r="A42" t="s">
        <v>1377</v>
      </c>
      <c r="B42">
        <v>5</v>
      </c>
      <c r="I42" t="s">
        <v>1471</v>
      </c>
    </row>
    <row r="43" spans="1:9" x14ac:dyDescent="0.2">
      <c r="A43" t="s">
        <v>1398</v>
      </c>
      <c r="B43">
        <v>1</v>
      </c>
      <c r="I43" t="s">
        <v>315</v>
      </c>
    </row>
    <row r="44" spans="1:9" x14ac:dyDescent="0.2">
      <c r="A44" t="s">
        <v>1400</v>
      </c>
      <c r="B44">
        <v>1</v>
      </c>
      <c r="I44" t="s">
        <v>1428</v>
      </c>
    </row>
    <row r="45" spans="1:9" x14ac:dyDescent="0.2">
      <c r="A45" t="s">
        <v>1401</v>
      </c>
      <c r="B45">
        <v>1</v>
      </c>
      <c r="I45" t="s">
        <v>1429</v>
      </c>
    </row>
    <row r="46" spans="1:9" x14ac:dyDescent="0.2">
      <c r="A46" t="s">
        <v>1402</v>
      </c>
      <c r="B46">
        <v>3</v>
      </c>
      <c r="I46" t="s">
        <v>1443</v>
      </c>
    </row>
    <row r="47" spans="1:9" x14ac:dyDescent="0.2">
      <c r="A47" t="s">
        <v>203</v>
      </c>
      <c r="B47">
        <v>1</v>
      </c>
      <c r="I47" t="s">
        <v>156</v>
      </c>
    </row>
    <row r="48" spans="1:9" x14ac:dyDescent="0.2">
      <c r="A48" t="s">
        <v>1403</v>
      </c>
      <c r="B48">
        <v>1</v>
      </c>
      <c r="I48" t="s">
        <v>1436</v>
      </c>
    </row>
    <row r="49" spans="1:9" x14ac:dyDescent="0.2">
      <c r="A49" t="s">
        <v>1404</v>
      </c>
      <c r="B49">
        <v>1</v>
      </c>
      <c r="I49" t="s">
        <v>1425</v>
      </c>
    </row>
    <row r="50" spans="1:9" x14ac:dyDescent="0.2">
      <c r="A50" t="s">
        <v>1424</v>
      </c>
      <c r="B50">
        <v>1</v>
      </c>
      <c r="I50" t="s">
        <v>1393</v>
      </c>
    </row>
    <row r="51" spans="1:9" x14ac:dyDescent="0.2">
      <c r="A51" t="s">
        <v>1425</v>
      </c>
      <c r="B51">
        <v>1</v>
      </c>
      <c r="I51" t="s">
        <v>1427</v>
      </c>
    </row>
    <row r="52" spans="1:9" x14ac:dyDescent="0.2">
      <c r="A52" t="s">
        <v>1426</v>
      </c>
      <c r="B52">
        <v>1</v>
      </c>
      <c r="I52" t="s">
        <v>1397</v>
      </c>
    </row>
    <row r="53" spans="1:9" x14ac:dyDescent="0.2">
      <c r="A53" t="s">
        <v>1427</v>
      </c>
      <c r="B53">
        <v>3</v>
      </c>
      <c r="I53" t="s">
        <v>646</v>
      </c>
    </row>
    <row r="54" spans="1:9" x14ac:dyDescent="0.2">
      <c r="A54" t="s">
        <v>1428</v>
      </c>
      <c r="B54">
        <v>1</v>
      </c>
      <c r="I54" t="s">
        <v>1391</v>
      </c>
    </row>
    <row r="55" spans="1:9" x14ac:dyDescent="0.2">
      <c r="A55" t="s">
        <v>1429</v>
      </c>
      <c r="B55">
        <v>1</v>
      </c>
      <c r="I55" t="s">
        <v>1387</v>
      </c>
    </row>
    <row r="56" spans="1:9" x14ac:dyDescent="0.2">
      <c r="A56" t="s">
        <v>1430</v>
      </c>
      <c r="B56">
        <v>1</v>
      </c>
      <c r="I56" t="s">
        <v>1398</v>
      </c>
    </row>
    <row r="57" spans="1:9" x14ac:dyDescent="0.2">
      <c r="A57" t="s">
        <v>1431</v>
      </c>
      <c r="B57">
        <v>1</v>
      </c>
      <c r="I57" t="s">
        <v>1366</v>
      </c>
    </row>
    <row r="58" spans="1:9" x14ac:dyDescent="0.2">
      <c r="A58" t="s">
        <v>1432</v>
      </c>
      <c r="B58">
        <v>1</v>
      </c>
      <c r="I58" t="s">
        <v>1390</v>
      </c>
    </row>
    <row r="59" spans="1:9" x14ac:dyDescent="0.2">
      <c r="A59" t="s">
        <v>1433</v>
      </c>
      <c r="B59">
        <v>2</v>
      </c>
      <c r="I59" t="s">
        <v>1437</v>
      </c>
    </row>
    <row r="60" spans="1:9" x14ac:dyDescent="0.2">
      <c r="A60" t="s">
        <v>1434</v>
      </c>
      <c r="B60">
        <v>1</v>
      </c>
      <c r="I60" t="s">
        <v>1385</v>
      </c>
    </row>
    <row r="61" spans="1:9" x14ac:dyDescent="0.2">
      <c r="A61" t="s">
        <v>1435</v>
      </c>
      <c r="B61">
        <v>1</v>
      </c>
      <c r="I61" t="s">
        <v>1375</v>
      </c>
    </row>
    <row r="62" spans="1:9" x14ac:dyDescent="0.2">
      <c r="A62" t="s">
        <v>1436</v>
      </c>
      <c r="B62">
        <v>1</v>
      </c>
      <c r="I62" t="s">
        <v>1462</v>
      </c>
    </row>
    <row r="63" spans="1:9" x14ac:dyDescent="0.2">
      <c r="A63" t="s">
        <v>1437</v>
      </c>
      <c r="B63">
        <v>1</v>
      </c>
      <c r="I63" t="s">
        <v>1470</v>
      </c>
    </row>
    <row r="64" spans="1:9" x14ac:dyDescent="0.2">
      <c r="A64" t="s">
        <v>1438</v>
      </c>
      <c r="B64">
        <v>1</v>
      </c>
      <c r="I64" t="s">
        <v>1444</v>
      </c>
    </row>
    <row r="65" spans="1:9" x14ac:dyDescent="0.2">
      <c r="A65" t="s">
        <v>1440</v>
      </c>
      <c r="B65">
        <v>1</v>
      </c>
      <c r="I65" t="s">
        <v>1469</v>
      </c>
    </row>
    <row r="66" spans="1:9" x14ac:dyDescent="0.2">
      <c r="A66" t="s">
        <v>1441</v>
      </c>
      <c r="B66">
        <v>1</v>
      </c>
      <c r="I66" t="s">
        <v>1401</v>
      </c>
    </row>
    <row r="67" spans="1:9" x14ac:dyDescent="0.2">
      <c r="A67" t="s">
        <v>1442</v>
      </c>
      <c r="B67">
        <v>1</v>
      </c>
      <c r="I67" t="s">
        <v>1352</v>
      </c>
    </row>
    <row r="68" spans="1:9" x14ac:dyDescent="0.2">
      <c r="A68" t="s">
        <v>1443</v>
      </c>
      <c r="B68">
        <v>2</v>
      </c>
      <c r="I68" t="s">
        <v>1380</v>
      </c>
    </row>
    <row r="69" spans="1:9" x14ac:dyDescent="0.2">
      <c r="A69" t="s">
        <v>1444</v>
      </c>
      <c r="B69">
        <v>2</v>
      </c>
      <c r="I69" t="s">
        <v>1379</v>
      </c>
    </row>
    <row r="70" spans="1:9" x14ac:dyDescent="0.2">
      <c r="A70" t="s">
        <v>1446</v>
      </c>
      <c r="B70">
        <v>1</v>
      </c>
      <c r="I70" t="s">
        <v>1461</v>
      </c>
    </row>
    <row r="71" spans="1:9" x14ac:dyDescent="0.2">
      <c r="A71" t="s">
        <v>646</v>
      </c>
      <c r="B71">
        <v>1</v>
      </c>
      <c r="I71" t="s">
        <v>1465</v>
      </c>
    </row>
    <row r="72" spans="1:9" x14ac:dyDescent="0.2">
      <c r="A72" t="s">
        <v>1447</v>
      </c>
      <c r="B72">
        <v>1</v>
      </c>
      <c r="I72" t="s">
        <v>1442</v>
      </c>
    </row>
    <row r="73" spans="1:9" x14ac:dyDescent="0.2">
      <c r="A73" t="s">
        <v>1445</v>
      </c>
      <c r="B73">
        <v>2</v>
      </c>
      <c r="I73" t="s">
        <v>1369</v>
      </c>
    </row>
    <row r="74" spans="1:9" x14ac:dyDescent="0.2">
      <c r="A74" t="s">
        <v>1448</v>
      </c>
      <c r="B74">
        <v>1</v>
      </c>
      <c r="I74" t="s">
        <v>1468</v>
      </c>
    </row>
    <row r="75" spans="1:9" x14ac:dyDescent="0.2">
      <c r="A75" t="s">
        <v>1449</v>
      </c>
      <c r="B75">
        <v>1</v>
      </c>
      <c r="I75" t="s">
        <v>1384</v>
      </c>
    </row>
    <row r="76" spans="1:9" x14ac:dyDescent="0.2">
      <c r="I76" t="s">
        <v>1362</v>
      </c>
    </row>
    <row r="77" spans="1:9" x14ac:dyDescent="0.2">
      <c r="I77" t="s">
        <v>1446</v>
      </c>
    </row>
    <row r="78" spans="1:9" x14ac:dyDescent="0.2">
      <c r="I78" t="s">
        <v>1434</v>
      </c>
    </row>
    <row r="79" spans="1:9" x14ac:dyDescent="0.2">
      <c r="I79" t="s">
        <v>1433</v>
      </c>
    </row>
    <row r="80" spans="1:9" x14ac:dyDescent="0.2">
      <c r="I80" t="s">
        <v>1435</v>
      </c>
    </row>
    <row r="81" spans="9:9" x14ac:dyDescent="0.2">
      <c r="I81" t="s">
        <v>1360</v>
      </c>
    </row>
    <row r="82" spans="9:9" x14ac:dyDescent="0.2">
      <c r="I82" t="s">
        <v>1371</v>
      </c>
    </row>
    <row r="83" spans="9:9" x14ac:dyDescent="0.2">
      <c r="I83" t="s">
        <v>1388</v>
      </c>
    </row>
    <row r="84" spans="9:9" x14ac:dyDescent="0.2">
      <c r="I84" t="s">
        <v>1363</v>
      </c>
    </row>
    <row r="85" spans="9:9" x14ac:dyDescent="0.2">
      <c r="I85" t="s">
        <v>1356</v>
      </c>
    </row>
    <row r="86" spans="9:9" x14ac:dyDescent="0.2">
      <c r="I86" t="s">
        <v>1367</v>
      </c>
    </row>
    <row r="87" spans="9:9" x14ac:dyDescent="0.2">
      <c r="I87" t="s">
        <v>1402</v>
      </c>
    </row>
    <row r="88" spans="9:9" x14ac:dyDescent="0.2">
      <c r="I88" t="s">
        <v>1378</v>
      </c>
    </row>
    <row r="89" spans="9:9" x14ac:dyDescent="0.2">
      <c r="I89" t="s">
        <v>1449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</vt:lpstr>
      <vt:lpstr>Data no graphic issues</vt:lpstr>
      <vt:lpstr>טבלאות עזר - לא לגעת לא להתיחס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Yoav Phillips</cp:lastModifiedBy>
  <dcterms:created xsi:type="dcterms:W3CDTF">2022-12-13T08:23:18Z</dcterms:created>
  <dcterms:modified xsi:type="dcterms:W3CDTF">2023-01-20T10:51:28Z</dcterms:modified>
  <cp:category/>
  <cp:contentStatus/>
</cp:coreProperties>
</file>