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DAD TECNOLOGICA DE PEREIRA\SEMESTRE XI\HPC\CANNY\Datos\"/>
    </mc:Choice>
  </mc:AlternateContent>
  <bookViews>
    <workbookView xWindow="0" yWindow="0" windowWidth="1533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0" i="1"/>
  <c r="G91" i="1"/>
  <c r="G89" i="1"/>
  <c r="G88" i="1"/>
  <c r="G87" i="1"/>
  <c r="G86" i="1"/>
  <c r="G85" i="1"/>
  <c r="G84" i="1"/>
  <c r="E92" i="1"/>
  <c r="E90" i="1"/>
  <c r="E91" i="1"/>
  <c r="E89" i="1"/>
  <c r="E88" i="1"/>
  <c r="E87" i="1"/>
  <c r="E86" i="1"/>
  <c r="E85" i="1"/>
  <c r="E84" i="1"/>
  <c r="C92" i="1"/>
  <c r="C90" i="1"/>
  <c r="C91" i="1"/>
  <c r="C89" i="1"/>
  <c r="C88" i="1"/>
  <c r="C87" i="1"/>
  <c r="C86" i="1"/>
  <c r="C85" i="1"/>
  <c r="C84" i="1"/>
  <c r="C3" i="1"/>
  <c r="C4" i="1"/>
  <c r="C5" i="1"/>
  <c r="C6" i="1"/>
  <c r="C7" i="1"/>
  <c r="C9" i="1"/>
  <c r="C8" i="1"/>
  <c r="C10" i="1"/>
  <c r="G10" i="1"/>
  <c r="L5" i="1"/>
  <c r="K7" i="1"/>
  <c r="K9" i="1"/>
  <c r="I10" i="1"/>
  <c r="I9" i="1"/>
  <c r="I8" i="1"/>
  <c r="I6" i="1"/>
  <c r="I7" i="1"/>
  <c r="I5" i="1"/>
  <c r="I4" i="1"/>
  <c r="I3" i="1"/>
  <c r="I2" i="1"/>
  <c r="H10" i="1"/>
  <c r="M10" i="1" s="1"/>
  <c r="H9" i="1"/>
  <c r="M9" i="1" s="1"/>
  <c r="H8" i="1"/>
  <c r="M8" i="1" s="1"/>
  <c r="H6" i="1"/>
  <c r="H7" i="1"/>
  <c r="H5" i="1"/>
  <c r="M5" i="1" s="1"/>
  <c r="H4" i="1"/>
  <c r="M4" i="1" s="1"/>
  <c r="H3" i="1"/>
  <c r="H2" i="1"/>
  <c r="M2" i="1" s="1"/>
  <c r="G9" i="1"/>
  <c r="L9" i="1" s="1"/>
  <c r="G8" i="1"/>
  <c r="K8" i="1" s="1"/>
  <c r="G6" i="1"/>
  <c r="K6" i="1" s="1"/>
  <c r="G7" i="1"/>
  <c r="L7" i="1" s="1"/>
  <c r="G5" i="1"/>
  <c r="K5" i="1" s="1"/>
  <c r="G4" i="1"/>
  <c r="K4" i="1" s="1"/>
  <c r="G3" i="1"/>
  <c r="K3" i="1" s="1"/>
  <c r="G2" i="1"/>
  <c r="K2" i="1" s="1"/>
  <c r="E6" i="1"/>
  <c r="E3" i="1"/>
  <c r="E4" i="1"/>
  <c r="E5" i="1"/>
  <c r="E7" i="1"/>
  <c r="E8" i="1"/>
  <c r="E9" i="1"/>
  <c r="E10" i="1"/>
  <c r="E2" i="1"/>
  <c r="C2" i="1"/>
  <c r="M3" i="1" l="1"/>
  <c r="M6" i="1"/>
  <c r="L2" i="1"/>
  <c r="M7" i="1"/>
  <c r="K10" i="1"/>
  <c r="L8" i="1"/>
  <c r="L4" i="1"/>
  <c r="L6" i="1"/>
  <c r="L3" i="1"/>
  <c r="L10" i="1"/>
</calcChain>
</file>

<file path=xl/sharedStrings.xml><?xml version="1.0" encoding="utf-8"?>
<sst xmlns="http://schemas.openxmlformats.org/spreadsheetml/2006/main" count="40" uniqueCount="30">
  <si>
    <t>ancho</t>
  </si>
  <si>
    <t>alto</t>
  </si>
  <si>
    <t>tamaño</t>
  </si>
  <si>
    <t>No Hilos</t>
  </si>
  <si>
    <t>No Bloques</t>
  </si>
  <si>
    <t>Tiempo CPU</t>
  </si>
  <si>
    <t>Tiempo GPU Global</t>
  </si>
  <si>
    <t>Tiempo GPU Constante</t>
  </si>
  <si>
    <t>Aceleración Global</t>
  </si>
  <si>
    <t>Aceleración Constante</t>
  </si>
  <si>
    <t>GRÁFICAS ACELERACIÓN</t>
  </si>
  <si>
    <t>Aceleracición G vs C</t>
  </si>
  <si>
    <t>GRÁFICAS TIEMPO DE EJECUCIÓN</t>
  </si>
  <si>
    <t>TABLAS</t>
  </si>
  <si>
    <t>Tamaño Imagen</t>
  </si>
  <si>
    <t>580X580</t>
  </si>
  <si>
    <t>638X640</t>
  </si>
  <si>
    <t>1366X768</t>
  </si>
  <si>
    <t>2560X1600</t>
  </si>
  <si>
    <t>4928X3264</t>
  </si>
  <si>
    <t>5226X4222</t>
  </si>
  <si>
    <t>12000X6000</t>
  </si>
  <si>
    <t>12000X9000</t>
  </si>
  <si>
    <t>19843X8504</t>
  </si>
  <si>
    <t>Tiempo Secuencial</t>
  </si>
  <si>
    <t>Tiempo Memoria Global</t>
  </si>
  <si>
    <t>Tiempo Memoria Constante</t>
  </si>
  <si>
    <t>Secuencial vs Global</t>
  </si>
  <si>
    <t>Secuencial vs Constante</t>
  </si>
  <si>
    <t>Global vs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</si>
</sst>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Secuencial Vs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32.472536083612646</c:v>
                </c:pt>
                <c:pt idx="7">
                  <c:v>31.923206358444713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4-4A4D-A877-FA498BB1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00560"/>
        <c:axId val="456797936"/>
      </c:scatterChart>
      <c:valAx>
        <c:axId val="4568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97936"/>
        <c:crosses val="autoZero"/>
        <c:crossBetween val="midCat"/>
      </c:valAx>
      <c:valAx>
        <c:axId val="456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Secuencial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38.531547482161514</c:v>
                </c:pt>
                <c:pt idx="7">
                  <c:v>38.017084997371889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A-40A9-926D-C9BAD055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6016"/>
        <c:axId val="456736992"/>
      </c:scatterChart>
      <c:valAx>
        <c:axId val="4567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36992"/>
        <c:crosses val="autoZero"/>
        <c:crossBetween val="midCat"/>
      </c:valAx>
      <c:valAx>
        <c:axId val="456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Global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Hoja1!$M$2:$M$10</c:f>
              <c:numCache>
                <c:formatCode>General</c:formatCode>
                <c:ptCount val="9"/>
                <c:pt idx="0">
                  <c:v>1.1807398387638561</c:v>
                </c:pt>
                <c:pt idx="1">
                  <c:v>1.1715011385531617</c:v>
                </c:pt>
                <c:pt idx="2">
                  <c:v>1.1905053509462573</c:v>
                </c:pt>
                <c:pt idx="3">
                  <c:v>1.2161066445263418</c:v>
                </c:pt>
                <c:pt idx="4">
                  <c:v>1.192654560994276</c:v>
                </c:pt>
                <c:pt idx="5">
                  <c:v>1.1880179982073809</c:v>
                </c:pt>
                <c:pt idx="6">
                  <c:v>1.1865887956194021</c:v>
                </c:pt>
                <c:pt idx="7">
                  <c:v>1.1908918098797161</c:v>
                </c:pt>
                <c:pt idx="8">
                  <c:v>1.1902175185531594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D-8B6F-321F1E02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42240"/>
        <c:axId val="456750768"/>
      </c:scatterChart>
      <c:valAx>
        <c:axId val="4567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0768"/>
        <c:crosses val="autoZero"/>
        <c:crossBetween val="midCat"/>
      </c:valAx>
      <c:valAx>
        <c:axId val="456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 Vs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32.472536083612646</c:v>
                </c:pt>
                <c:pt idx="7">
                  <c:v>31.923206358444713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5-4329-8D17-D90076AF28D3}"/>
            </c:ext>
          </c:extLst>
        </c:ser>
        <c:ser>
          <c:idx val="1"/>
          <c:order val="1"/>
          <c:tx>
            <c:v>Secuencial vs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38.531547482161514</c:v>
                </c:pt>
                <c:pt idx="7">
                  <c:v>38.017084997371889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5-4329-8D17-D90076AF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0928"/>
        <c:axId val="468949616"/>
      </c:scatterChart>
      <c:valAx>
        <c:axId val="4689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49616"/>
        <c:crosses val="autoZero"/>
        <c:crossBetween val="midCat"/>
      </c:valAx>
      <c:valAx>
        <c:axId val="4689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13873578302712"/>
          <c:y val="0.13930555555555557"/>
          <c:w val="0.701669510061242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0.44735335000000004</c:v>
                </c:pt>
                <c:pt idx="7">
                  <c:v>0.67437875000000003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F-467D-BDB2-07DED02F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9904"/>
        <c:axId val="565549896"/>
      </c:scatterChart>
      <c:valAx>
        <c:axId val="5655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49896"/>
        <c:crosses val="autoZero"/>
        <c:crossBetween val="midCat"/>
      </c:valAx>
      <c:valAx>
        <c:axId val="5655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0.37700790000000001</c:v>
                </c:pt>
                <c:pt idx="7">
                  <c:v>0.56628044999999994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C-43B6-BD08-0DFF7924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26560"/>
        <c:axId val="571926888"/>
      </c:scatterChart>
      <c:valAx>
        <c:axId val="5719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888"/>
        <c:crosses val="autoZero"/>
        <c:crossBetween val="midCat"/>
      </c:valAx>
      <c:valAx>
        <c:axId val="5719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 de Ejecución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0.44735335000000004</c:v>
                </c:pt>
                <c:pt idx="7">
                  <c:v>0.67437875000000003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A53-9A0F-4B61567CC68E}"/>
            </c:ext>
          </c:extLst>
        </c:ser>
        <c:ser>
          <c:idx val="1"/>
          <c:order val="1"/>
          <c:tx>
            <c:v>Tiempo de Ejecución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0.37700790000000001</c:v>
                </c:pt>
                <c:pt idx="7">
                  <c:v>0.56628044999999994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4-4A53-9A0F-4B61567C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75712"/>
        <c:axId val="569976040"/>
      </c:scatterChart>
      <c:valAx>
        <c:axId val="5699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6040"/>
        <c:crosses val="autoZero"/>
        <c:crossBetween val="midCat"/>
      </c:valAx>
      <c:valAx>
        <c:axId val="5699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 Secuencial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6.8707100000000007E-2</c:v>
                </c:pt>
                <c:pt idx="1">
                  <c:v>8.3576750000000005E-2</c:v>
                </c:pt>
                <c:pt idx="2">
                  <c:v>0.21104264999999994</c:v>
                </c:pt>
                <c:pt idx="3">
                  <c:v>0.82379124999999997</c:v>
                </c:pt>
                <c:pt idx="4">
                  <c:v>3.4296160999999996</c:v>
                </c:pt>
                <c:pt idx="5">
                  <c:v>4.6242567500000007</c:v>
                </c:pt>
                <c:pt idx="6">
                  <c:v>14.526697799999999</c:v>
                </c:pt>
                <c:pt idx="7">
                  <c:v>21.528331999999999</c:v>
                </c:pt>
                <c:pt idx="8">
                  <c:v>33.508864149999994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8-49D9-AC3F-4DA5D6A8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92960"/>
        <c:axId val="380909352"/>
      </c:scatterChart>
      <c:valAx>
        <c:axId val="4568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909352"/>
        <c:crosses val="autoZero"/>
        <c:crossBetween val="midCat"/>
      </c:valAx>
      <c:valAx>
        <c:axId val="3809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133350</xdr:rowOff>
    </xdr:from>
    <xdr:to>
      <xdr:col>7</xdr:col>
      <xdr:colOff>228600</xdr:colOff>
      <xdr:row>28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13</xdr:row>
      <xdr:rowOff>142875</xdr:rowOff>
    </xdr:from>
    <xdr:to>
      <xdr:col>11</xdr:col>
      <xdr:colOff>466725</xdr:colOff>
      <xdr:row>28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28</xdr:row>
      <xdr:rowOff>161925</xdr:rowOff>
    </xdr:from>
    <xdr:to>
      <xdr:col>7</xdr:col>
      <xdr:colOff>238125</xdr:colOff>
      <xdr:row>43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48</xdr:row>
      <xdr:rowOff>47625</xdr:rowOff>
    </xdr:from>
    <xdr:to>
      <xdr:col>11</xdr:col>
      <xdr:colOff>590550</xdr:colOff>
      <xdr:row>62</xdr:row>
      <xdr:rowOff>123825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63</xdr:row>
      <xdr:rowOff>95250</xdr:rowOff>
    </xdr:from>
    <xdr:to>
      <xdr:col>7</xdr:col>
      <xdr:colOff>171450</xdr:colOff>
      <xdr:row>77</xdr:row>
      <xdr:rowOff>171450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63</xdr:row>
      <xdr:rowOff>152400</xdr:rowOff>
    </xdr:from>
    <xdr:to>
      <xdr:col>11</xdr:col>
      <xdr:colOff>542925</xdr:colOff>
      <xdr:row>78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48</xdr:row>
      <xdr:rowOff>19050</xdr:rowOff>
    </xdr:from>
    <xdr:to>
      <xdr:col>7</xdr:col>
      <xdr:colOff>142875</xdr:colOff>
      <xdr:row>62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86" workbookViewId="0">
      <selection activeCell="F106" sqref="F106"/>
    </sheetView>
  </sheetViews>
  <sheetFormatPr baseColWidth="10" defaultRowHeight="15" x14ac:dyDescent="0.25"/>
  <cols>
    <col min="8" max="8" width="18" customWidth="1"/>
    <col min="9" max="9" width="21.42578125" customWidth="1"/>
    <col min="11" max="11" width="17.85546875" customWidth="1"/>
    <col min="12" max="12" width="20.140625" customWidth="1"/>
    <col min="13" max="13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11</v>
      </c>
    </row>
    <row r="2" spans="1:14" x14ac:dyDescent="0.25">
      <c r="A2">
        <v>580</v>
      </c>
      <c r="B2">
        <v>580</v>
      </c>
      <c r="C2">
        <f>A2*B2</f>
        <v>336400</v>
      </c>
      <c r="D2">
        <v>1024</v>
      </c>
      <c r="E2">
        <f>(A2*B2)/D2</f>
        <v>328.515625</v>
      </c>
      <c r="G2">
        <f>AVERAGE(0.067868,
0.068324,
0.06808,
0.068328,
0.068578,
0.068055,
0.06815,
0.069512,
0.067615,
0.067614,
0.067756,
0.067912,
0.067575,
0.067759,
0.067715,
0.0678,
0.067536,
0.06773,
0.067584,
0.082651)</f>
        <v>6.8707100000000007E-2</v>
      </c>
      <c r="H2">
        <f>AVERAGE(0.002868,
0.002805,
0.002803,
0.002802,
0.002807,
0.002829,
0.002817,
0.002846,
0.002795,
0.00283,
0.002801,
0.002796,
0.002805,
0.002792,
0.002805,
0.002802,
0.002806,
0.002801,
0.002814,
0.002817)</f>
        <v>2.81205E-3</v>
      </c>
      <c r="I2">
        <f>AVERAGE(0.002379,
0.002381,
0.002371,
0.002383,
0.002375,
0.002382,
0.002388,
0.002387,
0.002381,
0.002384,
0.002384,
0.002389,
0.002382,
0.002384,
0.002388,
0.002382,
0.002377,
0.002367,
0.002383,
0.002385)</f>
        <v>2.3816000000000002E-3</v>
      </c>
      <c r="K2">
        <f>G2/H2</f>
        <v>24.433100407176262</v>
      </c>
      <c r="L2">
        <f>G2/I2</f>
        <v>28.849135035270407</v>
      </c>
      <c r="M2">
        <f>H2/I2</f>
        <v>1.1807398387638561</v>
      </c>
    </row>
    <row r="3" spans="1:14" x14ac:dyDescent="0.25">
      <c r="A3">
        <v>638</v>
      </c>
      <c r="B3">
        <v>640</v>
      </c>
      <c r="C3">
        <f>A3*B3</f>
        <v>408320</v>
      </c>
      <c r="D3">
        <v>1024</v>
      </c>
      <c r="E3">
        <f>(A3*B3)/D3</f>
        <v>398.75</v>
      </c>
      <c r="G3">
        <f>AVERAGE(0.083377,
0.083895,
0.083784,
0.083757,
0.083324,
0.083464,
0.084073,
0.083724,
0.083702,
0.083491,
0.083541,
0.083522,
0.083411,
0.083434,
0.083466,
0.083508,
0.083538,
0.083299,
0.083931,
0.083294)</f>
        <v>8.3576750000000005E-2</v>
      </c>
      <c r="H3">
        <f>AVERAGE(0.00334,
0.003337,
0.003401,
0.003326,
0.00336,
0.003335,
0.003342,
0.003345,
0.003327,
0.003352,
0.003319,
0.003347,
0.003343,
0.003335,
0.003344,
0.003326,
0.003345,
0.003325,
0.00339,
0.003342)</f>
        <v>3.3440500000000003E-3</v>
      </c>
      <c r="I3">
        <f>AVERAGE(0.002855,
0.00287,
0.002857,
0.002855,
0.002847,
0.002844,
0.002852,
0.002836,
0.002858,
0.002847,
0.002851,
0.002855,
0.002846,
0.002851,
0.002892,
0.002858,
0.002857,
0.002856,
0.002837,
0.002866)</f>
        <v>2.8545000000000003E-3</v>
      </c>
      <c r="K3">
        <f>G3/H3</f>
        <v>24.992673554522209</v>
      </c>
      <c r="L3">
        <f>G3/I3</f>
        <v>29.278945524610265</v>
      </c>
      <c r="M3">
        <f>H3/I3</f>
        <v>1.1715011385531617</v>
      </c>
    </row>
    <row r="4" spans="1:14" x14ac:dyDescent="0.25">
      <c r="A4">
        <v>1366</v>
      </c>
      <c r="B4">
        <v>768</v>
      </c>
      <c r="C4">
        <f>A4*B4</f>
        <v>1049088</v>
      </c>
      <c r="D4">
        <v>1024</v>
      </c>
      <c r="E4">
        <f>(A4*B4)/D4</f>
        <v>1024.5</v>
      </c>
      <c r="G4">
        <f>AVERAGE(0.210631,
0.210976,
0.210677,
0.210946,
0.210622,
0.210777,
0.211882,
0.210822,
0.210581,
0.210919,
0.21099,
0.213052,
0.210768,
0.210826,
0.211038,
0.21113,
0.210735,
0.211215,
0.210878,
0.211388)</f>
        <v>0.21104264999999994</v>
      </c>
      <c r="H4">
        <f>AVERAGE(0.008189,
0.008162,
0.008188,
0.008149,
0.008143,
0.008213,
0.008194,
0.008189,
0.008166,
0.008154,
0.008108,
0.008155,
0.008178,
0.008175,
0.008157,
0.008148,
0.00816,
0.008167,
0.00815,
0.008159)</f>
        <v>8.1651999999999992E-3</v>
      </c>
      <c r="I4">
        <f>AVERAGE(0.006891,
0.006841,
0.006847,
0.006893,
0.006803,
0.006841,
0.006849,
0.006841,
0.006846,
0.006885,
0.006892,
0.006844,
0.006876,
0.006845,
0.006892,
0.006849,
0.006869,
0.006849,
0.006874,
0.006845)</f>
        <v>6.8585999999999994E-3</v>
      </c>
      <c r="K4">
        <f>G4/H4</f>
        <v>25.846598981041488</v>
      </c>
      <c r="L4">
        <f>G4/I4</f>
        <v>30.770514390691972</v>
      </c>
      <c r="M4">
        <f>H4/I4</f>
        <v>1.1905053509462573</v>
      </c>
    </row>
    <row r="5" spans="1:14" x14ac:dyDescent="0.25">
      <c r="A5">
        <v>2560</v>
      </c>
      <c r="B5">
        <v>1600</v>
      </c>
      <c r="C5">
        <f>A5*B5</f>
        <v>4096000</v>
      </c>
      <c r="D5">
        <v>1024</v>
      </c>
      <c r="E5">
        <f>(A5*B5)/D5</f>
        <v>4000</v>
      </c>
      <c r="G5">
        <f>AVERAGE(0.823591,
0.831657,
0.820498,
0.822625,
0.829139,
0.820994,
0.82403,
0.820811,
0.826615,
0.821379,
0.820288,
0.824428,
0.823835,
0.823773,
0.825852,
0.823311,
0.823159,
0.823121,
0.824015,
0.822704)</f>
        <v>0.82379124999999997</v>
      </c>
      <c r="H5">
        <f>AVERAGE(0.027542,
0.02742,
0.027461,
0.027587,
0.027649,
0.027546,
0.02739,
0.027532,
0.027447,
0.027581,
0.027587,
0.027601,
0.027517,
0.027531,
0.027502,
0.027333,
0.027639,
0.027618,
0.027611,
0.027643)</f>
        <v>2.7536849999999995E-2</v>
      </c>
      <c r="I5">
        <f>AVERAGE(0.022568,
0.022507,
0.022574,
0.022639,
0.0226,
0.022864,
0.022663,
0.022425,
0.022916,
0.022652,
0.02252,
0.022675,
0.022465,
0.022642,
0.022707,
0.022662,
0.022858,
0.022525,
0.022725,
0.022682)</f>
        <v>2.2643449999999999E-2</v>
      </c>
      <c r="K5">
        <f>G5/H5</f>
        <v>29.915958070730682</v>
      </c>
      <c r="L5">
        <f>G5/I5</f>
        <v>36.380995387187021</v>
      </c>
      <c r="M5">
        <f>H5/I5</f>
        <v>1.2161066445263418</v>
      </c>
    </row>
    <row r="6" spans="1:14" x14ac:dyDescent="0.25">
      <c r="A6">
        <v>4928</v>
      </c>
      <c r="B6">
        <v>3264</v>
      </c>
      <c r="C6">
        <f>A6*B6</f>
        <v>16084992</v>
      </c>
      <c r="D6">
        <v>1024</v>
      </c>
      <c r="E6">
        <f>(A6*B6)/D6</f>
        <v>15708</v>
      </c>
      <c r="G6">
        <f>AVERAGE(3.714678,
3.576742,
3.466733,
3.469402,
3.846811,
3.56577,
3.630309,
3.237043,
3.257304,
3.260147,
3.245473,
3.249889,
3.260714,
3.236677,
3.32606,
3.32624,
3.971546,
3.383839,
3.240102,
3.326843)</f>
        <v>3.4296160999999996</v>
      </c>
      <c r="H6">
        <f>AVERAGE(0.100161,
0.101002,
0.101489,
0.100712,
0.101095,
0.100728,
0.100583,
0.100463,
0.100702,
0.101138,
0.100818,
0.100939,
0.100633,
0.100477,
0.100764,
0.100681,
0.10098,
0.100534,
0.100664,
0.10044)</f>
        <v>0.10075015000000001</v>
      </c>
      <c r="I6">
        <f>AVERAGE(0.084154,
0.084731,
0.084546,
0.08404,
0.084281,
0.084836,
0.084136,
0.084202,
0.084437,
0.084143,
0.084488,
0.084884,
0.084071,
0.084912,
0.084714,
0.084572,
0.084885,
0.084677,
0.084573,
0.084229)</f>
        <v>8.4475549999999996E-2</v>
      </c>
      <c r="K6">
        <f>G6/H6</f>
        <v>34.040803909473077</v>
      </c>
      <c r="L6">
        <f>G6/I6</f>
        <v>40.598920042544854</v>
      </c>
      <c r="M6">
        <f>H6/I6</f>
        <v>1.192654560994276</v>
      </c>
    </row>
    <row r="7" spans="1:14" x14ac:dyDescent="0.25">
      <c r="A7">
        <v>5226</v>
      </c>
      <c r="B7">
        <v>4222</v>
      </c>
      <c r="C7">
        <f>A7*B7</f>
        <v>22064172</v>
      </c>
      <c r="D7">
        <v>1024</v>
      </c>
      <c r="E7">
        <f>(A7*B7)/D7</f>
        <v>21547.04296875</v>
      </c>
      <c r="G7">
        <f>AVERAGE(4.6899,
4.748381,
4.719746,
4.754097,
4.79272,
4.596091,
4.800741,
4.889354,
4.771028,
4.434496,
4.429456,
4.437191,
4.483383,
4.577758,
4.496934,
4.578051,
4.597344,
4.642037,
4.469209,
4.577218)</f>
        <v>4.6242567500000007</v>
      </c>
      <c r="H7">
        <f>AVERAGE(0.138952,
0.138719,
0.138529,
0.138259,
0.138881,
0.138395,
0.138677,
0.13822,
0.139347,
0.138218,
0.138256,
0.138386,
0.138276,
0.13852,
0.138475,
0.138907,
0.13877,
0.138624,
0.139298,
0.137817)</f>
        <v>0.13857630000000004</v>
      </c>
      <c r="I7">
        <f>AVERAGE(0.11845,
0.117769,
0.11765,
0.116024,
0.115839,
0.117084,
0.11687,
0.116396,
0.116755,
0.116152,
0.116398,
0.115661,
0.116439,
0.116375,
0.117114,
0.117496,
0.115699,
0.116082,
0.116954,
0.115692)</f>
        <v>0.11664495000000001</v>
      </c>
      <c r="K7">
        <f>G7/H7</f>
        <v>33.369751898412638</v>
      </c>
      <c r="L7">
        <f>G7/I7</f>
        <v>39.643865851029126</v>
      </c>
      <c r="M7">
        <f>H7/I7</f>
        <v>1.1880179982073809</v>
      </c>
    </row>
    <row r="8" spans="1:14" x14ac:dyDescent="0.25">
      <c r="A8">
        <v>12000</v>
      </c>
      <c r="B8">
        <v>6000</v>
      </c>
      <c r="C8">
        <f>A8*B8</f>
        <v>72000000</v>
      </c>
      <c r="D8">
        <v>1024</v>
      </c>
      <c r="E8">
        <f>(A8*B8)/D8</f>
        <v>70312.5</v>
      </c>
      <c r="G8">
        <f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H8">
        <f>AVERAGE(0.449514,
0.447493,
0.449762,
0.446176,
0.448352,
0.446027,
0.448369,
0.448081,
0.448016,
0.446616,
0.447762,
0.444748,
0.446348,
0.447498,
0.448123,
0.447042,
0.446675,
0.445307,
0.447791,
0.447367)</f>
        <v>0.44735335000000004</v>
      </c>
      <c r="I8">
        <f>AVERAGE(0.377593,
0.377269,
0.37763,
0.376997,
0.377173,
0.37671,
0.37743,
0.376163,
0.375693,
0.376682,
0.376429,
0.376014,
0.377105,
0.377355,
0.377146,
0.378057,
0.374635,
0.378618,
0.377733,
0.377726)</f>
        <v>0.37700790000000001</v>
      </c>
      <c r="K8">
        <f>G8/H8</f>
        <v>32.472536083612646</v>
      </c>
      <c r="L8">
        <f>G8/I8</f>
        <v>38.531547482161514</v>
      </c>
      <c r="M8">
        <f>H8/I8</f>
        <v>1.1865887956194021</v>
      </c>
    </row>
    <row r="9" spans="1:14" x14ac:dyDescent="0.25">
      <c r="A9">
        <v>12000</v>
      </c>
      <c r="B9">
        <v>9000</v>
      </c>
      <c r="C9">
        <f>A9*B9</f>
        <v>108000000</v>
      </c>
      <c r="D9">
        <v>1024</v>
      </c>
      <c r="E9">
        <f>(A9*B9)/D9</f>
        <v>105468.75</v>
      </c>
      <c r="G9">
        <f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H9">
        <f>AVERAGE(0.677048,
0.677972,
0.674243,
0.672687,
0.674586,
0.672285,
0.676924,
0.678575,
0.675805,
0.671989,
0.673485,
0.672779,
0.674192,
0.67275,
0.670849,
0.673193,
0.676695,
0.672569,
0.676249,
0.6727)</f>
        <v>0.67437875000000003</v>
      </c>
      <c r="I9">
        <f>AVERAGE(0.566312,
0.565698,
0.569108,
0.567555,
0.564541,
0.569631,
0.563073,
0.566763,
0.563841,
0.568284,
0.565557,
0.568669,
0.567874,
0.566273,
0.565068,
0.564755,
0.561924,
0.56308,
0.56849,
0.569113)</f>
        <v>0.56628044999999994</v>
      </c>
      <c r="K9">
        <f>G9/H9</f>
        <v>31.923206358444713</v>
      </c>
      <c r="L9">
        <f>G9/I9</f>
        <v>38.017084997371889</v>
      </c>
      <c r="M9">
        <f>H9/I9</f>
        <v>1.1908918098797161</v>
      </c>
    </row>
    <row r="10" spans="1:14" x14ac:dyDescent="0.25">
      <c r="A10">
        <v>19843</v>
      </c>
      <c r="B10">
        <v>8504</v>
      </c>
      <c r="C10">
        <f>A10*B10</f>
        <v>168744872</v>
      </c>
      <c r="D10">
        <v>1024</v>
      </c>
      <c r="E10">
        <f>(A10*B10)/D10</f>
        <v>164789.9140625</v>
      </c>
      <c r="G10">
        <f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H10">
        <f>AVERAGE(1.066513,
1.072779,
1.055755,
1.051258,
1.048845,
1.057727,
1.05191,
1.042101,
1.044793,
1.05714,
1.052314,
1.046643,
1.047308,
1.043605,
1.046286,
1.050941,
1.05059,
1.054105,
1.056722,
1.047965)</f>
        <v>1.052265</v>
      </c>
      <c r="I10">
        <f>AVERAGE(0.886522,
0.881791,
0.886,
0.885244,
0.881287,
0.88853,
0.884834,
0.882685,
0.887495,
0.882758,
0.886486,
0.88412,
0.883318,
0.88216,
0.880786,
0.882089,
0.881507,
0.885881,
0.885459,
0.882942)</f>
        <v>0.88409470000000012</v>
      </c>
      <c r="K10">
        <f>G10/H10</f>
        <v>31.84451079338379</v>
      </c>
      <c r="L10">
        <f>G10/I10</f>
        <v>37.901894616040558</v>
      </c>
      <c r="M10">
        <f>H10/I10</f>
        <v>1.1902175185531594</v>
      </c>
    </row>
    <row r="12" spans="1:14" x14ac:dyDescent="0.25">
      <c r="A12" s="6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46" spans="1:13" x14ac:dyDescent="0.25">
      <c r="A46" s="6" t="s">
        <v>12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80" spans="1:13" x14ac:dyDescent="0.25">
      <c r="A80" s="6" t="s">
        <v>13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3" spans="1:13" x14ac:dyDescent="0.25">
      <c r="A83" s="4" t="s">
        <v>14</v>
      </c>
      <c r="B83" s="4"/>
      <c r="C83" s="4" t="s">
        <v>24</v>
      </c>
      <c r="D83" s="4"/>
      <c r="E83" s="4" t="s">
        <v>25</v>
      </c>
      <c r="F83" s="4"/>
      <c r="G83" s="4" t="s">
        <v>26</v>
      </c>
      <c r="H83" s="4"/>
    </row>
    <row r="84" spans="1:13" ht="15" customHeight="1" x14ac:dyDescent="0.25">
      <c r="A84" s="3" t="s">
        <v>15</v>
      </c>
      <c r="B84" s="3"/>
      <c r="C84" s="5">
        <f t="shared" ref="C84" si="0">AVERAGE(0.067868,
0.068324,
0.06808,
0.068328,
0.068578,
0.068055,
0.06815,
0.069512,
0.067615,
0.067614,
0.067756,
0.067912,
0.067575,
0.067759,
0.067715,
0.0678,
0.067536,
0.06773,
0.067584,
0.082651)</f>
        <v>6.8707100000000007E-2</v>
      </c>
      <c r="D84" s="5"/>
      <c r="E84" s="5">
        <f t="shared" ref="E84" si="1">AVERAGE(0.002868,
0.002805,
0.002803,
0.002802,
0.002807,
0.002829,
0.002817,
0.002846,
0.002795,
0.00283,
0.002801,
0.002796,
0.002805,
0.002792,
0.002805,
0.002802,
0.002806,
0.002801,
0.002814,
0.002817)</f>
        <v>2.81205E-3</v>
      </c>
      <c r="F84" s="5"/>
      <c r="G84" s="5">
        <f t="shared" ref="G84" si="2">AVERAGE(0.002379,
0.002381,
0.002371,
0.002383,
0.002375,
0.002382,
0.002388,
0.002387,
0.002381,
0.002384,
0.002384,
0.002389,
0.002382,
0.002384,
0.002388,
0.002382,
0.002377,
0.002367,
0.002383,
0.002385)</f>
        <v>2.3816000000000002E-3</v>
      </c>
      <c r="H84" s="5"/>
    </row>
    <row r="85" spans="1:13" ht="15" customHeight="1" x14ac:dyDescent="0.25">
      <c r="A85" s="3" t="s">
        <v>16</v>
      </c>
      <c r="B85" s="3"/>
      <c r="C85" s="5">
        <f t="shared" ref="C85" si="3">AVERAGE(0.083377,
0.083895,
0.083784,
0.083757,
0.083324,
0.083464,
0.084073,
0.083724,
0.083702,
0.083491,
0.083541,
0.083522,
0.083411,
0.083434,
0.083466,
0.083508,
0.083538,
0.083299,
0.083931,
0.083294)</f>
        <v>8.3576750000000005E-2</v>
      </c>
      <c r="D85" s="5"/>
      <c r="E85" s="5">
        <f t="shared" ref="E85" si="4">AVERAGE(0.00334,
0.003337,
0.003401,
0.003326,
0.00336,
0.003335,
0.003342,
0.003345,
0.003327,
0.003352,
0.003319,
0.003347,
0.003343,
0.003335,
0.003344,
0.003326,
0.003345,
0.003325,
0.00339,
0.003342)</f>
        <v>3.3440500000000003E-3</v>
      </c>
      <c r="F85" s="5"/>
      <c r="G85" s="5">
        <f t="shared" ref="G85" si="5">AVERAGE(0.002855,
0.00287,
0.002857,
0.002855,
0.002847,
0.002844,
0.002852,
0.002836,
0.002858,
0.002847,
0.002851,
0.002855,
0.002846,
0.002851,
0.002892,
0.002858,
0.002857,
0.002856,
0.002837,
0.002866)</f>
        <v>2.8545000000000003E-3</v>
      </c>
      <c r="H85" s="5"/>
    </row>
    <row r="86" spans="1:13" ht="15" customHeight="1" x14ac:dyDescent="0.25">
      <c r="A86" s="3" t="s">
        <v>17</v>
      </c>
      <c r="B86" s="3"/>
      <c r="C86" s="5">
        <f t="shared" ref="C86" si="6">AVERAGE(0.210631,
0.210976,
0.210677,
0.210946,
0.210622,
0.210777,
0.211882,
0.210822,
0.210581,
0.210919,
0.21099,
0.213052,
0.210768,
0.210826,
0.211038,
0.21113,
0.210735,
0.211215,
0.210878,
0.211388)</f>
        <v>0.21104264999999994</v>
      </c>
      <c r="D86" s="5"/>
      <c r="E86" s="5">
        <f t="shared" ref="E86" si="7">AVERAGE(0.008189,
0.008162,
0.008188,
0.008149,
0.008143,
0.008213,
0.008194,
0.008189,
0.008166,
0.008154,
0.008108,
0.008155,
0.008178,
0.008175,
0.008157,
0.008148,
0.00816,
0.008167,
0.00815,
0.008159)</f>
        <v>8.1651999999999992E-3</v>
      </c>
      <c r="F86" s="5"/>
      <c r="G86" s="5">
        <f t="shared" ref="G86" si="8">AVERAGE(0.006891,
0.006841,
0.006847,
0.006893,
0.006803,
0.006841,
0.006849,
0.006841,
0.006846,
0.006885,
0.006892,
0.006844,
0.006876,
0.006845,
0.006892,
0.006849,
0.006869,
0.006849,
0.006874,
0.006845)</f>
        <v>6.8585999999999994E-3</v>
      </c>
      <c r="H86" s="5"/>
    </row>
    <row r="87" spans="1:13" ht="15" customHeight="1" x14ac:dyDescent="0.25">
      <c r="A87" s="3" t="s">
        <v>18</v>
      </c>
      <c r="B87" s="3"/>
      <c r="C87" s="5">
        <f t="shared" ref="C87" si="9">AVERAGE(0.823591,
0.831657,
0.820498,
0.822625,
0.829139,
0.820994,
0.82403,
0.820811,
0.826615,
0.821379,
0.820288,
0.824428,
0.823835,
0.823773,
0.825852,
0.823311,
0.823159,
0.823121,
0.824015,
0.822704)</f>
        <v>0.82379124999999997</v>
      </c>
      <c r="D87" s="5"/>
      <c r="E87" s="5">
        <f t="shared" ref="E87" si="10">AVERAGE(0.027542,
0.02742,
0.027461,
0.027587,
0.027649,
0.027546,
0.02739,
0.027532,
0.027447,
0.027581,
0.027587,
0.027601,
0.027517,
0.027531,
0.027502,
0.027333,
0.027639,
0.027618,
0.027611,
0.027643)</f>
        <v>2.7536849999999995E-2</v>
      </c>
      <c r="F87" s="5"/>
      <c r="G87" s="5">
        <f t="shared" ref="G87" si="11">AVERAGE(0.022568,
0.022507,
0.022574,
0.022639,
0.0226,
0.022864,
0.022663,
0.022425,
0.022916,
0.022652,
0.02252,
0.022675,
0.022465,
0.022642,
0.022707,
0.022662,
0.022858,
0.022525,
0.022725,
0.022682)</f>
        <v>2.2643449999999999E-2</v>
      </c>
      <c r="H87" s="5"/>
      <c r="I87" s="1"/>
    </row>
    <row r="88" spans="1:13" ht="15" customHeight="1" x14ac:dyDescent="0.25">
      <c r="A88" s="3" t="s">
        <v>19</v>
      </c>
      <c r="B88" s="3"/>
      <c r="C88" s="5">
        <f t="shared" ref="C88" si="12">AVERAGE(3.714678,
3.576742,
3.466733,
3.469402,
3.846811,
3.56577,
3.630309,
3.237043,
3.257304,
3.260147,
3.245473,
3.249889,
3.260714,
3.236677,
3.32606,
3.32624,
3.971546,
3.383839,
3.240102,
3.326843)</f>
        <v>3.4296160999999996</v>
      </c>
      <c r="D88" s="5"/>
      <c r="E88" s="5">
        <f t="shared" ref="E88" si="13">AVERAGE(0.100161,
0.101002,
0.101489,
0.100712,
0.101095,
0.100728,
0.100583,
0.100463,
0.100702,
0.101138,
0.100818,
0.100939,
0.100633,
0.100477,
0.100764,
0.100681,
0.10098,
0.100534,
0.100664,
0.10044)</f>
        <v>0.10075015000000001</v>
      </c>
      <c r="F88" s="5"/>
      <c r="G88" s="5">
        <f t="shared" ref="G88" si="14">AVERAGE(0.084154,
0.084731,
0.084546,
0.08404,
0.084281,
0.084836,
0.084136,
0.084202,
0.084437,
0.084143,
0.084488,
0.084884,
0.084071,
0.084912,
0.084714,
0.084572,
0.084885,
0.084677,
0.084573,
0.084229)</f>
        <v>8.4475549999999996E-2</v>
      </c>
      <c r="H88" s="5"/>
    </row>
    <row r="89" spans="1:13" ht="15" customHeight="1" x14ac:dyDescent="0.25">
      <c r="A89" s="3" t="s">
        <v>20</v>
      </c>
      <c r="B89" s="3"/>
      <c r="C89" s="5">
        <f t="shared" ref="C89" si="15">AVERAGE(4.6899,
4.748381,
4.719746,
4.754097,
4.79272,
4.596091,
4.800741,
4.889354,
4.771028,
4.434496,
4.429456,
4.437191,
4.483383,
4.577758,
4.496934,
4.578051,
4.597344,
4.642037,
4.469209,
4.577218)</f>
        <v>4.6242567500000007</v>
      </c>
      <c r="D89" s="5"/>
      <c r="E89" s="5">
        <f t="shared" ref="E89" si="16">AVERAGE(0.138952,
0.138719,
0.138529,
0.138259,
0.138881,
0.138395,
0.138677,
0.13822,
0.139347,
0.138218,
0.138256,
0.138386,
0.138276,
0.13852,
0.138475,
0.138907,
0.13877,
0.138624,
0.139298,
0.137817)</f>
        <v>0.13857630000000004</v>
      </c>
      <c r="F89" s="5"/>
      <c r="G89" s="5">
        <f t="shared" ref="G89" si="17">AVERAGE(0.11845,
0.117769,
0.11765,
0.116024,
0.115839,
0.117084,
0.11687,
0.116396,
0.116755,
0.116152,
0.116398,
0.115661,
0.116439,
0.116375,
0.117114,
0.117496,
0.115699,
0.116082,
0.116954,
0.115692)</f>
        <v>0.11664495000000001</v>
      </c>
      <c r="H89" s="5"/>
    </row>
    <row r="90" spans="1:13" ht="15" customHeight="1" x14ac:dyDescent="0.25">
      <c r="A90" s="3" t="s">
        <v>21</v>
      </c>
      <c r="B90" s="3"/>
      <c r="C90" s="5">
        <f t="shared" ref="C90" si="18"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D90" s="5"/>
      <c r="E90" s="5">
        <f t="shared" ref="E90" si="19">AVERAGE(0.449514,
0.447493,
0.449762,
0.446176,
0.448352,
0.446027,
0.448369,
0.448081,
0.448016,
0.446616,
0.447762,
0.444748,
0.446348,
0.447498,
0.448123,
0.447042,
0.446675,
0.445307,
0.447791,
0.447367)</f>
        <v>0.44735335000000004</v>
      </c>
      <c r="F90" s="5"/>
      <c r="G90" s="5">
        <f t="shared" ref="G90" si="20">AVERAGE(0.377593,
0.377269,
0.37763,
0.376997,
0.377173,
0.37671,
0.37743,
0.376163,
0.375693,
0.376682,
0.376429,
0.376014,
0.377105,
0.377355,
0.377146,
0.378057,
0.374635,
0.378618,
0.377733,
0.377726)</f>
        <v>0.37700790000000001</v>
      </c>
      <c r="H90" s="5"/>
    </row>
    <row r="91" spans="1:13" ht="15" customHeight="1" x14ac:dyDescent="0.25">
      <c r="A91" s="3" t="s">
        <v>22</v>
      </c>
      <c r="B91" s="3"/>
      <c r="C91" s="5">
        <f t="shared" ref="C91" si="21"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D91" s="5"/>
      <c r="E91" s="5">
        <f t="shared" ref="E91" si="22">AVERAGE(0.677048,
0.677972,
0.674243,
0.672687,
0.674586,
0.672285,
0.676924,
0.678575,
0.675805,
0.671989,
0.673485,
0.672779,
0.674192,
0.67275,
0.670849,
0.673193,
0.676695,
0.672569,
0.676249,
0.6727)</f>
        <v>0.67437875000000003</v>
      </c>
      <c r="F91" s="5"/>
      <c r="G91" s="5">
        <f t="shared" ref="G91" si="23">AVERAGE(0.566312,
0.565698,
0.569108,
0.567555,
0.564541,
0.569631,
0.563073,
0.566763,
0.563841,
0.568284,
0.565557,
0.568669,
0.567874,
0.566273,
0.565068,
0.564755,
0.561924,
0.56308,
0.56849,
0.569113)</f>
        <v>0.56628044999999994</v>
      </c>
      <c r="H91" s="5"/>
    </row>
    <row r="92" spans="1:13" ht="15" customHeight="1" x14ac:dyDescent="0.25">
      <c r="A92" s="3" t="s">
        <v>23</v>
      </c>
      <c r="B92" s="3"/>
      <c r="C92" s="5">
        <f t="shared" ref="C92" si="24"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D92" s="5"/>
      <c r="E92" s="5">
        <f t="shared" ref="E92" si="25">AVERAGE(1.066513,
1.072779,
1.055755,
1.051258,
1.048845,
1.057727,
1.05191,
1.042101,
1.044793,
1.05714,
1.052314,
1.046643,
1.047308,
1.043605,
1.046286,
1.050941,
1.05059,
1.054105,
1.056722,
1.047965)</f>
        <v>1.052265</v>
      </c>
      <c r="F92" s="5"/>
      <c r="G92" s="5">
        <f t="shared" ref="G92" si="26">AVERAGE(0.886522,
0.881791,
0.886,
0.885244,
0.881287,
0.88853,
0.884834,
0.882685,
0.887495,
0.882758,
0.886486,
0.88412,
0.883318,
0.88216,
0.880786,
0.882089,
0.881507,
0.885881,
0.885459,
0.882942)</f>
        <v>0.88409470000000012</v>
      </c>
      <c r="H92" s="5"/>
    </row>
    <row r="94" spans="1:13" x14ac:dyDescent="0.25">
      <c r="A94" s="4" t="s">
        <v>14</v>
      </c>
      <c r="B94" s="4"/>
      <c r="C94" s="4" t="s">
        <v>27</v>
      </c>
      <c r="D94" s="4"/>
      <c r="E94" s="4" t="s">
        <v>28</v>
      </c>
      <c r="F94" s="4"/>
      <c r="G94" s="4" t="s">
        <v>29</v>
      </c>
      <c r="H94" s="4"/>
    </row>
    <row r="95" spans="1:13" x14ac:dyDescent="0.25">
      <c r="A95" s="3" t="s">
        <v>15</v>
      </c>
      <c r="B95" s="3"/>
      <c r="C95" s="3">
        <v>24.433100410000002</v>
      </c>
      <c r="D95" s="3"/>
      <c r="E95" s="3">
        <v>28.84913504</v>
      </c>
      <c r="F95" s="3"/>
      <c r="G95" s="3">
        <v>1.1807398389999999</v>
      </c>
      <c r="H95" s="3"/>
    </row>
    <row r="96" spans="1:13" x14ac:dyDescent="0.25">
      <c r="A96" s="3" t="s">
        <v>16</v>
      </c>
      <c r="B96" s="3"/>
      <c r="C96" s="3">
        <v>24.992673549999999</v>
      </c>
      <c r="D96" s="3"/>
      <c r="E96" s="3">
        <v>29.278945520000001</v>
      </c>
      <c r="F96" s="3"/>
      <c r="G96" s="3">
        <v>1.1715011390000001</v>
      </c>
      <c r="H96" s="3"/>
    </row>
    <row r="97" spans="1:9" x14ac:dyDescent="0.25">
      <c r="A97" s="3" t="s">
        <v>17</v>
      </c>
      <c r="B97" s="3"/>
      <c r="C97" s="3">
        <v>25.84659898</v>
      </c>
      <c r="D97" s="3"/>
      <c r="E97" s="3">
        <v>30.770514389999999</v>
      </c>
      <c r="F97" s="3"/>
      <c r="G97" s="3">
        <v>1.1905053510000001</v>
      </c>
      <c r="H97" s="3"/>
      <c r="I97" s="2"/>
    </row>
    <row r="98" spans="1:9" x14ac:dyDescent="0.25">
      <c r="A98" s="3" t="s">
        <v>18</v>
      </c>
      <c r="B98" s="3"/>
      <c r="C98" s="3">
        <v>29.915958069999999</v>
      </c>
      <c r="D98" s="3"/>
      <c r="E98" s="3">
        <v>36.380995390000002</v>
      </c>
      <c r="F98" s="3"/>
      <c r="G98" s="3">
        <v>1.216106645</v>
      </c>
      <c r="H98" s="3"/>
    </row>
    <row r="99" spans="1:9" x14ac:dyDescent="0.25">
      <c r="A99" s="3" t="s">
        <v>19</v>
      </c>
      <c r="B99" s="3"/>
      <c r="C99" s="3">
        <v>34.040803910000001</v>
      </c>
      <c r="D99" s="3"/>
      <c r="E99" s="3">
        <v>40.598920040000003</v>
      </c>
      <c r="F99" s="3"/>
      <c r="G99" s="3">
        <v>1.1926545609999999</v>
      </c>
      <c r="H99" s="3"/>
    </row>
    <row r="100" spans="1:9" x14ac:dyDescent="0.25">
      <c r="A100" s="3" t="s">
        <v>20</v>
      </c>
      <c r="B100" s="3"/>
      <c r="C100" s="3">
        <v>33.369751899999997</v>
      </c>
      <c r="D100" s="3"/>
      <c r="E100" s="3">
        <v>39.643865849999997</v>
      </c>
      <c r="F100" s="3"/>
      <c r="G100" s="3">
        <v>1.1880179980000001</v>
      </c>
      <c r="H100" s="3"/>
    </row>
    <row r="101" spans="1:9" x14ac:dyDescent="0.25">
      <c r="A101" s="3" t="s">
        <v>21</v>
      </c>
      <c r="B101" s="3"/>
      <c r="C101" s="3">
        <v>32.472536079999998</v>
      </c>
      <c r="D101" s="3"/>
      <c r="E101" s="3">
        <v>38.53154748</v>
      </c>
      <c r="F101" s="3"/>
      <c r="G101" s="3">
        <v>1.1865887959999999</v>
      </c>
      <c r="H101" s="3"/>
    </row>
    <row r="102" spans="1:9" x14ac:dyDescent="0.25">
      <c r="A102" s="3" t="s">
        <v>22</v>
      </c>
      <c r="B102" s="3"/>
      <c r="C102" s="3">
        <v>31.923206359999998</v>
      </c>
      <c r="D102" s="3"/>
      <c r="E102" s="3">
        <v>38.017085000000002</v>
      </c>
      <c r="F102" s="3"/>
      <c r="G102" s="3">
        <v>1.1908918100000001</v>
      </c>
      <c r="H102" s="3"/>
    </row>
    <row r="103" spans="1:9" x14ac:dyDescent="0.25">
      <c r="A103" s="3" t="s">
        <v>23</v>
      </c>
      <c r="B103" s="3"/>
      <c r="C103" s="3">
        <v>31.844510790000001</v>
      </c>
      <c r="D103" s="3"/>
      <c r="E103" s="3">
        <v>37.90189462</v>
      </c>
      <c r="F103" s="3"/>
      <c r="G103" s="3">
        <v>1.1902175189999999</v>
      </c>
      <c r="H103" s="3"/>
    </row>
  </sheetData>
  <sortState ref="A2:M10">
    <sortCondition ref="C2:C10"/>
  </sortState>
  <mergeCells count="83">
    <mergeCell ref="A91:B91"/>
    <mergeCell ref="A12:N13"/>
    <mergeCell ref="A46:M47"/>
    <mergeCell ref="A80:M81"/>
    <mergeCell ref="A83:B83"/>
    <mergeCell ref="A84:B84"/>
    <mergeCell ref="A85:B85"/>
    <mergeCell ref="E91:F91"/>
    <mergeCell ref="A92:B92"/>
    <mergeCell ref="C83:D83"/>
    <mergeCell ref="E83:F83"/>
    <mergeCell ref="G83:H83"/>
    <mergeCell ref="C84:D84"/>
    <mergeCell ref="C85:D85"/>
    <mergeCell ref="C86:D86"/>
    <mergeCell ref="C87:D87"/>
    <mergeCell ref="C88:D88"/>
    <mergeCell ref="C89:D89"/>
    <mergeCell ref="A86:B86"/>
    <mergeCell ref="A87:B87"/>
    <mergeCell ref="A88:B88"/>
    <mergeCell ref="A89:B89"/>
    <mergeCell ref="A90:B90"/>
    <mergeCell ref="E85:F85"/>
    <mergeCell ref="E86:F86"/>
    <mergeCell ref="E87:F87"/>
    <mergeCell ref="E88:F88"/>
    <mergeCell ref="E89:F89"/>
    <mergeCell ref="A98:B98"/>
    <mergeCell ref="G94:H94"/>
    <mergeCell ref="E90:F90"/>
    <mergeCell ref="E92:F92"/>
    <mergeCell ref="G84:H84"/>
    <mergeCell ref="G85:H85"/>
    <mergeCell ref="G86:H86"/>
    <mergeCell ref="G87:H87"/>
    <mergeCell ref="G88:H88"/>
    <mergeCell ref="G89:H89"/>
    <mergeCell ref="G91:H91"/>
    <mergeCell ref="G90:H90"/>
    <mergeCell ref="C91:D91"/>
    <mergeCell ref="C90:D90"/>
    <mergeCell ref="C92:D92"/>
    <mergeCell ref="E84:F84"/>
    <mergeCell ref="G92:H92"/>
    <mergeCell ref="A94:B94"/>
    <mergeCell ref="A95:B95"/>
    <mergeCell ref="A96:B96"/>
    <mergeCell ref="A97:B97"/>
    <mergeCell ref="C94:D94"/>
    <mergeCell ref="C95:D95"/>
    <mergeCell ref="C96:D96"/>
    <mergeCell ref="C97:D97"/>
    <mergeCell ref="C98:D98"/>
    <mergeCell ref="A99:B99"/>
    <mergeCell ref="A100:B100"/>
    <mergeCell ref="A101:B101"/>
    <mergeCell ref="A102:B102"/>
    <mergeCell ref="A103:B103"/>
    <mergeCell ref="E94:F94"/>
    <mergeCell ref="E95:F95"/>
    <mergeCell ref="E96:F96"/>
    <mergeCell ref="E97:F97"/>
    <mergeCell ref="E98:F98"/>
    <mergeCell ref="C99:D99"/>
    <mergeCell ref="C100:D100"/>
    <mergeCell ref="C102:D102"/>
    <mergeCell ref="C101:D101"/>
    <mergeCell ref="C103:D103"/>
    <mergeCell ref="G95:H95"/>
    <mergeCell ref="G96:H96"/>
    <mergeCell ref="G97:H97"/>
    <mergeCell ref="G98:H98"/>
    <mergeCell ref="G99:H99"/>
    <mergeCell ref="G100:H100"/>
    <mergeCell ref="G102:H102"/>
    <mergeCell ref="G101:H101"/>
    <mergeCell ref="G103:H103"/>
    <mergeCell ref="E99:F99"/>
    <mergeCell ref="E100:F100"/>
    <mergeCell ref="E102:F102"/>
    <mergeCell ref="E101:F101"/>
    <mergeCell ref="E103:F10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2016-06-09T21:50:27Z</dcterms:created>
  <dcterms:modified xsi:type="dcterms:W3CDTF">2016-06-10T01:37:50Z</dcterms:modified>
</cp:coreProperties>
</file>