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G:\Mi unidad\Iluminación\Normatividad\FM RETILAP\"/>
    </mc:Choice>
  </mc:AlternateContent>
  <xr:revisionPtr revIDLastSave="0" documentId="13_ncr:1_{29B7A58B-FB1F-4692-BDEA-F84199753B80}" xr6:coauthVersionLast="47" xr6:coauthVersionMax="47" xr10:uidLastSave="{00000000-0000-0000-0000-000000000000}"/>
  <bookViews>
    <workbookView xWindow="28680" yWindow="-120" windowWidth="29040" windowHeight="15840" xr2:uid="{D005017B-B73A-4EF8-871C-6B180653A553}"/>
  </bookViews>
  <sheets>
    <sheet name="Descripción" sheetId="2" r:id="rId1"/>
    <sheet name="Instrucciones" sheetId="1" r:id="rId2"/>
    <sheet name="FM Interiores" sheetId="16" r:id="rId3"/>
    <sheet name="FM Exteriores" sheetId="21" r:id="rId4"/>
    <sheet name="FLF" sheetId="11" state="hidden" r:id="rId5"/>
    <sheet name="FLM_INDOOR" sheetId="17" state="hidden" r:id="rId6"/>
    <sheet name="FLM_outdoor" sheetId="18" state="hidden" r:id="rId7"/>
    <sheet name="FSM _Indoor2" sheetId="19" state="hidden" r:id="rId8"/>
    <sheet name="EsquemaMant" sheetId="20" state="hidden" r:id="rId9"/>
    <sheet name="Reporte Int" sheetId="12" state="hidden" r:id="rId10"/>
    <sheet name="Reporte Ext" sheetId="23" state="hidden" r:id="rId11"/>
  </sheets>
  <definedNames>
    <definedName name="_xlnm.Print_Area" localSheetId="10">'Reporte Ext'!$A$1:$AH$51</definedName>
    <definedName name="_xlnm.Print_Area" localSheetId="9">'Reporte Int'!$A$1:$AH$51</definedName>
    <definedName name="Ext_fotos">FLM_outdoor!$K$20:$K$33</definedName>
    <definedName name="FLF">FLF!$F$27:$Z$47</definedName>
    <definedName name="FLF_e" localSheetId="3">VLOOKUP(CONCATENATE('FM Exteriores'!$G$20,'FM Exteriores'!$D$20),FLF,MATCH('FM Exteriores'!$G$22,FLFh,0),FALSE)</definedName>
    <definedName name="FLF_i">VLOOKUP(CONCATENATE('FM Interiores'!$G$20,'FM Interiores'!$D$20),FLF,MATCH('FM Interiores'!$G$22,FLFh,0),FALSE)</definedName>
    <definedName name="FLFh">FLF!$F$27:$Z$27</definedName>
    <definedName name="FLM_e" localSheetId="3">VLOOKUP('FM Exteriores'!$G$9,FLM_ett,MATCH('FM Exteriores'!$G$27,FLM_et,0),FALSE)</definedName>
    <definedName name="FLM_et">FLM_outdoor!$C$1:$H$1</definedName>
    <definedName name="FLM_ett">FLM_outdoor!$C$1:$H$10</definedName>
    <definedName name="FLM_i" localSheetId="2">VLOOKUP('FM Interiores'!$G$8,FLM_it,MATCH('FM Interiores'!$G$9,FLM_itt,0),FALSE)</definedName>
    <definedName name="FLM_it">FLM_INDOOR!$A$3:$AC$10</definedName>
    <definedName name="FLM_itt">FLM_INDOOR!$A$3:$AC$3</definedName>
    <definedName name="fotos">INDEX('FSM _Indoor2'!$V$111:$V$125,MATCH('FM Interiores'!$D$5:$F$5,'FSM _Indoor2'!$U$111:$U$125,0))</definedName>
    <definedName name="fotos_E">INDEX(FLM_outdoor!$K$20:$K$33,MATCH('FM Exteriores'!$D$5:$H$5,FLM_outdoor!$J$20:$J$33,0))</definedName>
    <definedName name="FSM_it">'FSM _Indoor2'!$F$1:$S$1</definedName>
    <definedName name="FSM_itt">'FSM _Indoor2'!$F$1:$S$109</definedName>
    <definedName name="Int_fotos">'FSM _Indoor2'!$U$110:$V$125</definedName>
    <definedName name="Logo">Instrucciones!$B$2</definedName>
    <definedName name="luminarias">#REF!</definedName>
    <definedName name="TAS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8" i="16" l="1"/>
  <c r="G10" i="16"/>
  <c r="G13" i="16" s="1"/>
  <c r="G9" i="16"/>
  <c r="F109" i="19"/>
  <c r="F108" i="19"/>
  <c r="F107" i="19"/>
  <c r="F106" i="19"/>
  <c r="F105" i="19"/>
  <c r="F104" i="19"/>
  <c r="F103" i="19"/>
  <c r="F10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5" i="19"/>
  <c r="F4" i="19"/>
  <c r="F3" i="19"/>
  <c r="F2" i="19"/>
  <c r="R11" i="11" l="1"/>
  <c r="R12" i="11"/>
  <c r="R13" i="11"/>
  <c r="R14" i="11"/>
  <c r="R15" i="11"/>
  <c r="R16" i="11"/>
  <c r="R17" i="11"/>
  <c r="R18" i="11"/>
  <c r="R19" i="11"/>
  <c r="R20" i="11"/>
  <c r="R21" i="11"/>
  <c r="R22" i="11"/>
  <c r="R10" i="11"/>
  <c r="S8" i="23"/>
  <c r="L28" i="23" l="1"/>
  <c r="AC18" i="21"/>
  <c r="L26" i="23" s="1"/>
  <c r="L24" i="23"/>
  <c r="AC17" i="21"/>
  <c r="L22" i="23"/>
  <c r="AC20" i="21"/>
  <c r="AC22" i="21"/>
  <c r="AC16" i="21"/>
  <c r="B28" i="23" s="1"/>
  <c r="AC15" i="21"/>
  <c r="B26" i="23" s="1"/>
  <c r="AC13" i="21"/>
  <c r="AC14" i="21" s="1"/>
  <c r="B24" i="23" s="1"/>
  <c r="AC11" i="21"/>
  <c r="B22" i="23" s="1"/>
  <c r="AC9" i="21"/>
  <c r="G13" i="23" s="1"/>
  <c r="AC7" i="21"/>
  <c r="G11" i="23" s="1"/>
  <c r="AC6" i="21"/>
  <c r="L17" i="23" s="1"/>
  <c r="AC5" i="21"/>
  <c r="B17" i="23" s="1"/>
  <c r="V50" i="23"/>
  <c r="E50" i="23"/>
  <c r="S8" i="12"/>
  <c r="L24" i="12"/>
  <c r="V50" i="12"/>
  <c r="E50" i="12"/>
  <c r="AC22" i="16" l="1"/>
  <c r="L28" i="12" s="1"/>
  <c r="AC20" i="16"/>
  <c r="L26" i="12" s="1"/>
  <c r="AC15" i="16"/>
  <c r="B26" i="12" s="1"/>
  <c r="AC18" i="16"/>
  <c r="L22" i="12" s="1"/>
  <c r="AC17" i="16"/>
  <c r="G21" i="12" s="1"/>
  <c r="AC16" i="16"/>
  <c r="B28" i="12" s="1"/>
  <c r="AC13" i="16"/>
  <c r="AC14" i="16" s="1"/>
  <c r="B24" i="12" s="1"/>
  <c r="AC11" i="16"/>
  <c r="B22" i="12" s="1"/>
  <c r="AC6" i="16"/>
  <c r="L17" i="12" s="1"/>
  <c r="AC7" i="16"/>
  <c r="G11" i="12" s="1"/>
  <c r="AC9" i="16"/>
  <c r="G13" i="12" s="1"/>
  <c r="AC5" i="16"/>
  <c r="B17" i="12" s="1"/>
  <c r="Y3" i="20" l="1"/>
  <c r="T12" i="20"/>
  <c r="T13" i="20"/>
  <c r="T14" i="20"/>
  <c r="T15" i="20"/>
  <c r="T16" i="20"/>
  <c r="T17" i="20"/>
  <c r="T18" i="20"/>
  <c r="T19" i="20"/>
  <c r="T20" i="20"/>
  <c r="T21" i="20"/>
  <c r="T22" i="20"/>
  <c r="T23" i="20"/>
  <c r="T24" i="20"/>
  <c r="T25" i="20"/>
  <c r="T26" i="20"/>
  <c r="T27" i="20"/>
  <c r="T28" i="20"/>
  <c r="T29" i="20"/>
  <c r="T30" i="20"/>
  <c r="T31" i="20"/>
  <c r="T32" i="20"/>
  <c r="T33" i="20"/>
  <c r="T34" i="20"/>
  <c r="T35" i="20"/>
  <c r="T36" i="20"/>
  <c r="T37" i="20"/>
  <c r="T38" i="20"/>
  <c r="T39" i="20"/>
  <c r="T40" i="20"/>
  <c r="T41" i="20"/>
  <c r="T42" i="20"/>
  <c r="T43" i="20"/>
  <c r="T44" i="20"/>
  <c r="T45" i="20"/>
  <c r="T46" i="20"/>
  <c r="T47" i="20"/>
  <c r="T48" i="20"/>
  <c r="T49" i="20"/>
  <c r="T50" i="20"/>
  <c r="T51" i="20"/>
  <c r="T52" i="20"/>
  <c r="T53" i="20"/>
  <c r="T54" i="20"/>
  <c r="T55" i="20"/>
  <c r="T56" i="20"/>
  <c r="T57" i="20"/>
  <c r="T58" i="20"/>
  <c r="T59" i="20"/>
  <c r="T60" i="20"/>
  <c r="T61" i="20"/>
  <c r="T62" i="20"/>
  <c r="T63" i="20"/>
  <c r="T64" i="20"/>
  <c r="T65" i="20"/>
  <c r="T66" i="20"/>
  <c r="T67" i="20"/>
  <c r="T68" i="20"/>
  <c r="T69" i="20"/>
  <c r="T70" i="20"/>
  <c r="T71" i="20"/>
  <c r="T72" i="20"/>
  <c r="T73" i="20"/>
  <c r="T74" i="20"/>
  <c r="T75" i="20"/>
  <c r="T76" i="20"/>
  <c r="T77" i="20"/>
  <c r="T78" i="20"/>
  <c r="T79" i="20"/>
  <c r="T80" i="20"/>
  <c r="T81" i="20"/>
  <c r="T82" i="20"/>
  <c r="T83" i="20"/>
  <c r="T84" i="20"/>
  <c r="T85" i="20"/>
  <c r="T86" i="20"/>
  <c r="T87" i="20"/>
  <c r="T88" i="20"/>
  <c r="T89" i="20"/>
  <c r="T90" i="20"/>
  <c r="T91" i="20"/>
  <c r="T92" i="20"/>
  <c r="T93" i="20"/>
  <c r="T94" i="20"/>
  <c r="T95" i="20"/>
  <c r="T96" i="20"/>
  <c r="T97" i="20"/>
  <c r="T98" i="20"/>
  <c r="T99" i="20"/>
  <c r="T100" i="20"/>
  <c r="T101" i="20"/>
  <c r="T102" i="20"/>
  <c r="T103" i="20"/>
  <c r="T104" i="20"/>
  <c r="T105" i="20"/>
  <c r="T106" i="20"/>
  <c r="T107" i="20"/>
  <c r="T108" i="20"/>
  <c r="T109" i="20"/>
  <c r="T110" i="20"/>
  <c r="T111" i="20"/>
  <c r="T112" i="20"/>
  <c r="T113" i="20"/>
  <c r="T114" i="20"/>
  <c r="T115" i="20"/>
  <c r="T116" i="20"/>
  <c r="T117" i="20"/>
  <c r="T118" i="20"/>
  <c r="T119" i="20"/>
  <c r="T120" i="20"/>
  <c r="T121" i="20"/>
  <c r="T122" i="20"/>
  <c r="T123" i="20"/>
  <c r="T124" i="20"/>
  <c r="T125" i="20"/>
  <c r="T126" i="20"/>
  <c r="T127" i="20"/>
  <c r="T128" i="20"/>
  <c r="T129" i="20"/>
  <c r="T130" i="20"/>
  <c r="T131" i="20"/>
  <c r="T132" i="20"/>
  <c r="T133" i="20"/>
  <c r="T134" i="20"/>
  <c r="T135" i="20"/>
  <c r="T136" i="20"/>
  <c r="T137" i="20"/>
  <c r="T138" i="20"/>
  <c r="T139" i="20"/>
  <c r="T140" i="20"/>
  <c r="T141" i="20"/>
  <c r="T142" i="20"/>
  <c r="T143" i="20"/>
  <c r="T144" i="20"/>
  <c r="T145" i="20"/>
  <c r="T146" i="20"/>
  <c r="T147" i="20"/>
  <c r="T148" i="20"/>
  <c r="T149" i="20"/>
  <c r="T150" i="20"/>
  <c r="T151" i="20"/>
  <c r="T152" i="20"/>
  <c r="T153" i="20"/>
  <c r="T154" i="20"/>
  <c r="T155" i="20"/>
  <c r="T156" i="20"/>
  <c r="T157" i="20"/>
  <c r="T158" i="20"/>
  <c r="T159" i="20"/>
  <c r="T160" i="20"/>
  <c r="T161" i="20"/>
  <c r="T162" i="20"/>
  <c r="T163" i="20"/>
  <c r="T164" i="20"/>
  <c r="T165" i="20"/>
  <c r="T166" i="20"/>
  <c r="T167" i="20"/>
  <c r="T168" i="20"/>
  <c r="T169" i="20"/>
  <c r="T170" i="20"/>
  <c r="T171" i="20"/>
  <c r="T172" i="20"/>
  <c r="T173" i="20"/>
  <c r="T174" i="20"/>
  <c r="T175" i="20"/>
  <c r="T176" i="20"/>
  <c r="T177" i="20"/>
  <c r="T178" i="20"/>
  <c r="T179" i="20"/>
  <c r="T180" i="20"/>
  <c r="T181" i="20"/>
  <c r="T182" i="20"/>
  <c r="T183" i="20"/>
  <c r="T184" i="20"/>
  <c r="T185" i="20"/>
  <c r="T186" i="20"/>
  <c r="T187" i="20"/>
  <c r="T188" i="20"/>
  <c r="T189" i="20"/>
  <c r="T190" i="20"/>
  <c r="T191" i="20"/>
  <c r="T192" i="20"/>
  <c r="T193" i="20"/>
  <c r="T194" i="20"/>
  <c r="T195" i="20"/>
  <c r="T196" i="20"/>
  <c r="T197" i="20"/>
  <c r="T198" i="20"/>
  <c r="T199" i="20"/>
  <c r="T200" i="20"/>
  <c r="T201" i="20"/>
  <c r="T202" i="20"/>
  <c r="T203" i="20"/>
  <c r="T204" i="20"/>
  <c r="T205" i="20"/>
  <c r="T206" i="20"/>
  <c r="T207" i="20"/>
  <c r="T208" i="20"/>
  <c r="T209" i="20"/>
  <c r="T210" i="20"/>
  <c r="T211" i="20"/>
  <c r="T212" i="20"/>
  <c r="T213" i="20"/>
  <c r="T214" i="20"/>
  <c r="T215" i="20"/>
  <c r="T216" i="20"/>
  <c r="T217" i="20"/>
  <c r="T218" i="20"/>
  <c r="T219" i="20"/>
  <c r="T220" i="20"/>
  <c r="T221" i="20"/>
  <c r="T222" i="20"/>
  <c r="T223" i="20"/>
  <c r="T224" i="20"/>
  <c r="T225" i="20"/>
  <c r="T226" i="20"/>
  <c r="T227" i="20"/>
  <c r="T228" i="20"/>
  <c r="T229" i="20"/>
  <c r="T230" i="20"/>
  <c r="T231" i="20"/>
  <c r="T232" i="20"/>
  <c r="T233" i="20"/>
  <c r="T234" i="20"/>
  <c r="T235" i="20"/>
  <c r="T236" i="20"/>
  <c r="T237" i="20"/>
  <c r="T238" i="20"/>
  <c r="T239" i="20"/>
  <c r="T240" i="20"/>
  <c r="T241" i="20"/>
  <c r="T242" i="20"/>
  <c r="T243" i="20"/>
  <c r="T244" i="20"/>
  <c r="T245" i="20"/>
  <c r="T246" i="20"/>
  <c r="T247" i="20"/>
  <c r="T248" i="20"/>
  <c r="T249" i="20"/>
  <c r="T250" i="20"/>
  <c r="T251" i="20"/>
  <c r="T252" i="20"/>
  <c r="T253" i="20"/>
  <c r="T254" i="20"/>
  <c r="T255" i="20"/>
  <c r="T256" i="20"/>
  <c r="T257" i="20"/>
  <c r="T258" i="20"/>
  <c r="T259" i="20"/>
  <c r="T260" i="20"/>
  <c r="T261" i="20"/>
  <c r="T262" i="20"/>
  <c r="T263" i="20"/>
  <c r="T264" i="20"/>
  <c r="T265" i="20"/>
  <c r="T266" i="20"/>
  <c r="T267" i="20"/>
  <c r="T268" i="20"/>
  <c r="T269" i="20"/>
  <c r="T270" i="20"/>
  <c r="T271" i="20"/>
  <c r="T272" i="20"/>
  <c r="T273" i="20"/>
  <c r="T274" i="20"/>
  <c r="T275" i="20"/>
  <c r="T276" i="20"/>
  <c r="T277" i="20"/>
  <c r="T278" i="20"/>
  <c r="T279" i="20"/>
  <c r="T280" i="20"/>
  <c r="T281" i="20"/>
  <c r="T282" i="20"/>
  <c r="T283" i="20"/>
  <c r="T284" i="20"/>
  <c r="T285" i="20"/>
  <c r="T286" i="20"/>
  <c r="T287" i="20"/>
  <c r="T288" i="20"/>
  <c r="T289" i="20"/>
  <c r="T290" i="20"/>
  <c r="T291" i="20"/>
  <c r="T292" i="20"/>
  <c r="T293" i="20"/>
  <c r="T294" i="20"/>
  <c r="T295" i="20"/>
  <c r="T296" i="20"/>
  <c r="T297" i="20"/>
  <c r="T298" i="20"/>
  <c r="T299" i="20"/>
  <c r="T300" i="20"/>
  <c r="T301" i="20"/>
  <c r="T302" i="20"/>
  <c r="T303" i="20"/>
  <c r="T304" i="20"/>
  <c r="T305" i="20"/>
  <c r="T306" i="20"/>
  <c r="T307" i="20"/>
  <c r="T308" i="20"/>
  <c r="T309" i="20"/>
  <c r="T310" i="20"/>
  <c r="T311" i="20"/>
  <c r="T312" i="20"/>
  <c r="T313" i="20"/>
  <c r="T314" i="20"/>
  <c r="T315" i="20"/>
  <c r="T316" i="20"/>
  <c r="T317" i="20"/>
  <c r="T318" i="20"/>
  <c r="T319" i="20"/>
  <c r="T320" i="20"/>
  <c r="T321" i="20"/>
  <c r="T322" i="20"/>
  <c r="T323" i="20"/>
  <c r="T324" i="20"/>
  <c r="T325" i="20"/>
  <c r="T326" i="20"/>
  <c r="T327" i="20"/>
  <c r="T328" i="20"/>
  <c r="T329" i="20"/>
  <c r="T330" i="20"/>
  <c r="T331" i="20"/>
  <c r="T332" i="20"/>
  <c r="T333" i="20"/>
  <c r="T334" i="20"/>
  <c r="T335" i="20"/>
  <c r="T336" i="20"/>
  <c r="T337" i="20"/>
  <c r="T338" i="20"/>
  <c r="T339" i="20"/>
  <c r="T340" i="20"/>
  <c r="T341" i="20"/>
  <c r="T342" i="20"/>
  <c r="T343" i="20"/>
  <c r="T344" i="20"/>
  <c r="T345" i="20"/>
  <c r="T346" i="20"/>
  <c r="T347" i="20"/>
  <c r="T348" i="20"/>
  <c r="T349" i="20"/>
  <c r="T350" i="20"/>
  <c r="T351" i="20"/>
  <c r="T352" i="20"/>
  <c r="T353" i="20"/>
  <c r="T354" i="20"/>
  <c r="T355" i="20"/>
  <c r="T356" i="20"/>
  <c r="T357" i="20"/>
  <c r="T358" i="20"/>
  <c r="T359" i="20"/>
  <c r="T360" i="20"/>
  <c r="T361" i="20"/>
  <c r="T362" i="20"/>
  <c r="T363" i="20"/>
  <c r="T364" i="20"/>
  <c r="T365" i="20"/>
  <c r="T366" i="20"/>
  <c r="T367" i="20"/>
  <c r="T368" i="20"/>
  <c r="T369" i="20"/>
  <c r="T370" i="20"/>
  <c r="T371" i="20"/>
  <c r="T372" i="20"/>
  <c r="T373" i="20"/>
  <c r="T374" i="20"/>
  <c r="T375" i="20"/>
  <c r="T376" i="20"/>
  <c r="T377" i="20"/>
  <c r="T378" i="20"/>
  <c r="T379" i="20"/>
  <c r="T380" i="20"/>
  <c r="T381" i="20"/>
  <c r="T382" i="20"/>
  <c r="T383" i="20"/>
  <c r="T384" i="20"/>
  <c r="T385" i="20"/>
  <c r="T386" i="20"/>
  <c r="T387" i="20"/>
  <c r="T388" i="20"/>
  <c r="T389" i="20"/>
  <c r="T390" i="20"/>
  <c r="T391" i="20"/>
  <c r="T392" i="20"/>
  <c r="T393" i="20"/>
  <c r="T394" i="20"/>
  <c r="T395" i="20"/>
  <c r="T396" i="20"/>
  <c r="T397" i="20"/>
  <c r="T398" i="20"/>
  <c r="T399" i="20"/>
  <c r="T400" i="20"/>
  <c r="T401" i="20"/>
  <c r="T402" i="20"/>
  <c r="T403" i="20"/>
  <c r="T404" i="20"/>
  <c r="T405" i="20"/>
  <c r="T406" i="20"/>
  <c r="T407" i="20"/>
  <c r="T408" i="20"/>
  <c r="T409" i="20"/>
  <c r="T410" i="20"/>
  <c r="T411" i="20"/>
  <c r="T412" i="20"/>
  <c r="T413" i="20"/>
  <c r="T414" i="20"/>
  <c r="T415" i="20"/>
  <c r="T416" i="20"/>
  <c r="T417" i="20"/>
  <c r="T418" i="20"/>
  <c r="T419" i="20"/>
  <c r="T420" i="20"/>
  <c r="T421" i="20"/>
  <c r="T422" i="20"/>
  <c r="T423" i="20"/>
  <c r="T424" i="20"/>
  <c r="T425" i="20"/>
  <c r="T426" i="20"/>
  <c r="T427" i="20"/>
  <c r="T428" i="20"/>
  <c r="T429" i="20"/>
  <c r="T430" i="20"/>
  <c r="T431" i="20"/>
  <c r="T432" i="20"/>
  <c r="T433" i="20"/>
  <c r="T434" i="20"/>
  <c r="T435" i="20"/>
  <c r="T436" i="20"/>
  <c r="T437" i="20"/>
  <c r="T438" i="20"/>
  <c r="T439" i="20"/>
  <c r="T440" i="20"/>
  <c r="T441" i="20"/>
  <c r="T442" i="20"/>
  <c r="T443" i="20"/>
  <c r="T444" i="20"/>
  <c r="T445" i="20"/>
  <c r="T446" i="20"/>
  <c r="T447" i="20"/>
  <c r="T448" i="20"/>
  <c r="T449" i="20"/>
  <c r="T450" i="20"/>
  <c r="T451" i="20"/>
  <c r="T452" i="20"/>
  <c r="T453" i="20"/>
  <c r="T454" i="20"/>
  <c r="T455" i="20"/>
  <c r="T456" i="20"/>
  <c r="T457" i="20"/>
  <c r="T458" i="20"/>
  <c r="T459" i="20"/>
  <c r="T460" i="20"/>
  <c r="T461" i="20"/>
  <c r="T462" i="20"/>
  <c r="T463" i="20"/>
  <c r="T464" i="20"/>
  <c r="T465" i="20"/>
  <c r="T466" i="20"/>
  <c r="T467" i="20"/>
  <c r="T468" i="20"/>
  <c r="T469" i="20"/>
  <c r="T470" i="20"/>
  <c r="T471" i="20"/>
  <c r="T472" i="20"/>
  <c r="T473" i="20"/>
  <c r="T474" i="20"/>
  <c r="T475" i="20"/>
  <c r="T476" i="20"/>
  <c r="T477" i="20"/>
  <c r="T478" i="20"/>
  <c r="T479" i="20"/>
  <c r="T480" i="20"/>
  <c r="T481" i="20"/>
  <c r="T482" i="20"/>
  <c r="T483" i="20"/>
  <c r="T484" i="20"/>
  <c r="T485" i="20"/>
  <c r="T486" i="20"/>
  <c r="T487" i="20"/>
  <c r="T488" i="20"/>
  <c r="T489" i="20"/>
  <c r="T490" i="20"/>
  <c r="T491" i="20"/>
  <c r="T492" i="20"/>
  <c r="T493" i="20"/>
  <c r="T494" i="20"/>
  <c r="T495" i="20"/>
  <c r="T496" i="20"/>
  <c r="T497" i="20"/>
  <c r="T498" i="20"/>
  <c r="T499" i="20"/>
  <c r="T500" i="20"/>
  <c r="T501" i="20"/>
  <c r="T502" i="20"/>
  <c r="T503" i="20"/>
  <c r="T504" i="20"/>
  <c r="T505" i="20"/>
  <c r="T506" i="20"/>
  <c r="T507" i="20"/>
  <c r="T508" i="20"/>
  <c r="T509" i="20"/>
  <c r="T510" i="20"/>
  <c r="T511" i="20"/>
  <c r="T512" i="20"/>
  <c r="T513" i="20"/>
  <c r="T514" i="20"/>
  <c r="T515" i="20"/>
  <c r="T516" i="20"/>
  <c r="T517" i="20"/>
  <c r="T518" i="20"/>
  <c r="T519" i="20"/>
  <c r="T520" i="20"/>
  <c r="T521" i="20"/>
  <c r="T522" i="20"/>
  <c r="T523" i="20"/>
  <c r="T524" i="20"/>
  <c r="T525" i="20"/>
  <c r="T526" i="20"/>
  <c r="T527" i="20"/>
  <c r="T528" i="20"/>
  <c r="T529" i="20"/>
  <c r="T530" i="20"/>
  <c r="T531" i="20"/>
  <c r="T532" i="20"/>
  <c r="T533" i="20"/>
  <c r="T534" i="20"/>
  <c r="T535" i="20"/>
  <c r="T536" i="20"/>
  <c r="T537" i="20"/>
  <c r="T538" i="20"/>
  <c r="T539" i="20"/>
  <c r="T540" i="20"/>
  <c r="T541" i="20"/>
  <c r="T542" i="20"/>
  <c r="T543" i="20"/>
  <c r="T544" i="20"/>
  <c r="T545" i="20"/>
  <c r="T546" i="20"/>
  <c r="T547" i="20"/>
  <c r="T548" i="20"/>
  <c r="T549" i="20"/>
  <c r="T550" i="20"/>
  <c r="T551" i="20"/>
  <c r="T552" i="20"/>
  <c r="T553" i="20"/>
  <c r="T554" i="20"/>
  <c r="T555" i="20"/>
  <c r="T556" i="20"/>
  <c r="T557" i="20"/>
  <c r="T558" i="20"/>
  <c r="T559" i="20"/>
  <c r="T560" i="20"/>
  <c r="T561" i="20"/>
  <c r="T562" i="20"/>
  <c r="T563" i="20"/>
  <c r="T564" i="20"/>
  <c r="T565" i="20"/>
  <c r="T566" i="20"/>
  <c r="T567" i="20"/>
  <c r="T568" i="20"/>
  <c r="T569" i="20"/>
  <c r="T570" i="20"/>
  <c r="T571" i="20"/>
  <c r="T572" i="20"/>
  <c r="T573" i="20"/>
  <c r="T574" i="20"/>
  <c r="T575" i="20"/>
  <c r="T576" i="20"/>
  <c r="T577" i="20"/>
  <c r="T578" i="20"/>
  <c r="T579" i="20"/>
  <c r="T580" i="20"/>
  <c r="T581" i="20"/>
  <c r="T582" i="20"/>
  <c r="T583" i="20"/>
  <c r="T584" i="20"/>
  <c r="T585" i="20"/>
  <c r="T586" i="20"/>
  <c r="T587" i="20"/>
  <c r="T588" i="20"/>
  <c r="T589" i="20"/>
  <c r="T590" i="20"/>
  <c r="T591" i="20"/>
  <c r="T592" i="20"/>
  <c r="T593" i="20"/>
  <c r="T594" i="20"/>
  <c r="T595" i="20"/>
  <c r="T596" i="20"/>
  <c r="T597" i="20"/>
  <c r="T598" i="20"/>
  <c r="T599" i="20"/>
  <c r="T600" i="20"/>
  <c r="T601" i="20"/>
  <c r="T602" i="20"/>
  <c r="T603" i="20"/>
  <c r="T604" i="20"/>
  <c r="T605" i="20"/>
  <c r="T606" i="20"/>
  <c r="T607" i="20"/>
  <c r="T608" i="20"/>
  <c r="T609" i="20"/>
  <c r="T610" i="20"/>
  <c r="T611" i="20"/>
  <c r="T11" i="20"/>
  <c r="U4" i="20"/>
  <c r="U3" i="20"/>
  <c r="U2" i="20"/>
  <c r="Y4" i="20" s="1"/>
  <c r="C3" i="18"/>
  <c r="C4" i="18"/>
  <c r="C5" i="18"/>
  <c r="C6" i="18"/>
  <c r="C7" i="18"/>
  <c r="C8" i="18"/>
  <c r="C9" i="18"/>
  <c r="C10" i="18"/>
  <c r="C2" i="18"/>
  <c r="G8" i="21"/>
  <c r="G9" i="21" s="1"/>
  <c r="M7" i="21"/>
  <c r="M6" i="16"/>
  <c r="I38" i="12" s="1"/>
  <c r="K3" i="20"/>
  <c r="G3"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J394" i="20" s="1"/>
  <c r="K394" i="20" s="1"/>
  <c r="B395" i="20"/>
  <c r="J395" i="20" s="1"/>
  <c r="B396" i="20"/>
  <c r="B397" i="20"/>
  <c r="B398" i="20"/>
  <c r="B399" i="20"/>
  <c r="B400" i="20"/>
  <c r="B401" i="20"/>
  <c r="B402" i="20"/>
  <c r="B403" i="20"/>
  <c r="B404" i="20"/>
  <c r="B405" i="20"/>
  <c r="B406" i="20"/>
  <c r="B407" i="20"/>
  <c r="B408" i="20"/>
  <c r="B409" i="20"/>
  <c r="B410" i="20"/>
  <c r="B411" i="20"/>
  <c r="B412" i="20"/>
  <c r="B413" i="20"/>
  <c r="B414" i="20"/>
  <c r="B415" i="20"/>
  <c r="B416" i="20"/>
  <c r="B417" i="20"/>
  <c r="B418" i="20"/>
  <c r="B419" i="20"/>
  <c r="B420" i="20"/>
  <c r="B421" i="20"/>
  <c r="B422" i="20"/>
  <c r="B423" i="20"/>
  <c r="B424" i="20"/>
  <c r="B425" i="20"/>
  <c r="B426" i="20"/>
  <c r="B427" i="20"/>
  <c r="B428" i="20"/>
  <c r="B429" i="20"/>
  <c r="B430" i="20"/>
  <c r="B431" i="20"/>
  <c r="B432" i="20"/>
  <c r="B433" i="20"/>
  <c r="B434" i="20"/>
  <c r="B435" i="20"/>
  <c r="B436" i="20"/>
  <c r="B437" i="20"/>
  <c r="B438" i="20"/>
  <c r="B439" i="20"/>
  <c r="B440" i="20"/>
  <c r="B441" i="20"/>
  <c r="B442" i="20"/>
  <c r="B443" i="20"/>
  <c r="B444" i="20"/>
  <c r="B445" i="20"/>
  <c r="B446" i="20"/>
  <c r="B447" i="20"/>
  <c r="B448" i="20"/>
  <c r="B449" i="20"/>
  <c r="B450" i="20"/>
  <c r="B451" i="20"/>
  <c r="B452" i="20"/>
  <c r="B453" i="20"/>
  <c r="B454" i="20"/>
  <c r="B455" i="20"/>
  <c r="B456" i="20"/>
  <c r="B457" i="20"/>
  <c r="B458" i="20"/>
  <c r="J458" i="20" s="1"/>
  <c r="B459" i="20"/>
  <c r="J459" i="20" s="1"/>
  <c r="B460" i="20"/>
  <c r="B461" i="20"/>
  <c r="B462" i="20"/>
  <c r="B463" i="20"/>
  <c r="B464" i="20"/>
  <c r="B465" i="20"/>
  <c r="B466" i="20"/>
  <c r="B467" i="20"/>
  <c r="B468" i="20"/>
  <c r="B469" i="20"/>
  <c r="B470" i="20"/>
  <c r="B471" i="20"/>
  <c r="B472" i="20"/>
  <c r="B473" i="20"/>
  <c r="B474" i="20"/>
  <c r="B475" i="20"/>
  <c r="B476" i="20"/>
  <c r="B477" i="20"/>
  <c r="B478" i="20"/>
  <c r="B479" i="20"/>
  <c r="B480" i="20"/>
  <c r="B481" i="20"/>
  <c r="B482" i="20"/>
  <c r="J482" i="20" s="1"/>
  <c r="B483" i="20"/>
  <c r="J483" i="20" s="1"/>
  <c r="B484" i="20"/>
  <c r="B485" i="20"/>
  <c r="B486" i="20"/>
  <c r="B487" i="20"/>
  <c r="B488" i="20"/>
  <c r="B489" i="20"/>
  <c r="B490" i="20"/>
  <c r="B491" i="20"/>
  <c r="B492" i="20"/>
  <c r="B493" i="20"/>
  <c r="B494" i="20"/>
  <c r="B495" i="20"/>
  <c r="B496" i="20"/>
  <c r="B497" i="20"/>
  <c r="B498" i="20"/>
  <c r="J498" i="20" s="1"/>
  <c r="B499" i="20"/>
  <c r="J499" i="20" s="1"/>
  <c r="B500" i="20"/>
  <c r="B501" i="20"/>
  <c r="B502" i="20"/>
  <c r="B503" i="20"/>
  <c r="B504" i="20"/>
  <c r="B505" i="20"/>
  <c r="B506" i="20"/>
  <c r="B507" i="20"/>
  <c r="B508" i="20"/>
  <c r="B509" i="20"/>
  <c r="B510" i="20"/>
  <c r="B511" i="20"/>
  <c r="B512" i="20"/>
  <c r="B513" i="20"/>
  <c r="B514" i="20"/>
  <c r="J514" i="20" s="1"/>
  <c r="B515" i="20"/>
  <c r="J515" i="20" s="1"/>
  <c r="B516" i="20"/>
  <c r="B517" i="20"/>
  <c r="B518" i="20"/>
  <c r="B519" i="20"/>
  <c r="B520" i="20"/>
  <c r="B521" i="20"/>
  <c r="B522" i="20"/>
  <c r="B523" i="20"/>
  <c r="B524" i="20"/>
  <c r="B525" i="20"/>
  <c r="B526" i="20"/>
  <c r="B527" i="20"/>
  <c r="B528" i="20"/>
  <c r="B529" i="20"/>
  <c r="B530" i="20"/>
  <c r="J530" i="20" s="1"/>
  <c r="B531" i="20"/>
  <c r="J531" i="20" s="1"/>
  <c r="B532" i="20"/>
  <c r="B533" i="20"/>
  <c r="B534" i="20"/>
  <c r="B535" i="20"/>
  <c r="B536" i="20"/>
  <c r="B537" i="20"/>
  <c r="B538" i="20"/>
  <c r="B539" i="20"/>
  <c r="B540" i="20"/>
  <c r="B541" i="20"/>
  <c r="B542" i="20"/>
  <c r="B543" i="20"/>
  <c r="B544" i="20"/>
  <c r="B545" i="20"/>
  <c r="B546" i="20"/>
  <c r="J546" i="20" s="1"/>
  <c r="B547" i="20"/>
  <c r="J547" i="20" s="1"/>
  <c r="B548" i="20"/>
  <c r="B549" i="20"/>
  <c r="B550" i="20"/>
  <c r="B551" i="20"/>
  <c r="B552" i="20"/>
  <c r="B553" i="20"/>
  <c r="B554" i="20"/>
  <c r="B555" i="20"/>
  <c r="B556" i="20"/>
  <c r="B557" i="20"/>
  <c r="B558" i="20"/>
  <c r="B559" i="20"/>
  <c r="B560" i="20"/>
  <c r="B561" i="20"/>
  <c r="B562" i="20"/>
  <c r="J562" i="20" s="1"/>
  <c r="B563" i="20"/>
  <c r="J563" i="20" s="1"/>
  <c r="B564" i="20"/>
  <c r="B565" i="20"/>
  <c r="B566" i="20"/>
  <c r="B567" i="20"/>
  <c r="B568" i="20"/>
  <c r="B569" i="20"/>
  <c r="B570" i="20"/>
  <c r="B571" i="20"/>
  <c r="B572" i="20"/>
  <c r="B573" i="20"/>
  <c r="B574" i="20"/>
  <c r="B575" i="20"/>
  <c r="B576" i="20"/>
  <c r="B577" i="20"/>
  <c r="B578" i="20"/>
  <c r="J578" i="20" s="1"/>
  <c r="B579" i="20"/>
  <c r="J579" i="20" s="1"/>
  <c r="B580" i="20"/>
  <c r="B581" i="20"/>
  <c r="B582" i="20"/>
  <c r="B583" i="20"/>
  <c r="B584" i="20"/>
  <c r="B585" i="20"/>
  <c r="B586" i="20"/>
  <c r="B587" i="20"/>
  <c r="B588" i="20"/>
  <c r="B589" i="20"/>
  <c r="B590" i="20"/>
  <c r="B591" i="20"/>
  <c r="B592" i="20"/>
  <c r="B593" i="20"/>
  <c r="B594" i="20"/>
  <c r="J594" i="20" s="1"/>
  <c r="B595" i="20"/>
  <c r="J595" i="20" s="1"/>
  <c r="B596" i="20"/>
  <c r="B597" i="20"/>
  <c r="B598" i="20"/>
  <c r="B599" i="20"/>
  <c r="B600" i="20"/>
  <c r="B601" i="20"/>
  <c r="B602" i="20"/>
  <c r="B603" i="20"/>
  <c r="B604" i="20"/>
  <c r="B605" i="20"/>
  <c r="B606" i="20"/>
  <c r="B607" i="20"/>
  <c r="B608" i="20"/>
  <c r="J608" i="20" s="1"/>
  <c r="B609" i="20"/>
  <c r="J609" i="20" s="1"/>
  <c r="B610" i="20"/>
  <c r="B6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J203" i="20" s="1"/>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J234" i="20" s="1"/>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J75" i="20" s="1"/>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J106" i="20" s="1"/>
  <c r="B107" i="20"/>
  <c r="B108" i="20"/>
  <c r="B109" i="20"/>
  <c r="B110" i="20"/>
  <c r="B111" i="20"/>
  <c r="C4" i="20" a="1"/>
  <c r="C4" i="20" s="1"/>
  <c r="C3" i="20"/>
  <c r="C2" i="20"/>
  <c r="B11" i="20"/>
  <c r="B3" i="17"/>
  <c r="C3" i="17"/>
  <c r="D3" i="17"/>
  <c r="E3" i="17"/>
  <c r="G3" i="17"/>
  <c r="H3" i="17"/>
  <c r="I3" i="17"/>
  <c r="J3" i="17"/>
  <c r="K3" i="17"/>
  <c r="L3" i="17"/>
  <c r="M3" i="17"/>
  <c r="N3" i="17"/>
  <c r="O3" i="17"/>
  <c r="P3" i="17"/>
  <c r="Q3" i="17"/>
  <c r="R3" i="17"/>
  <c r="S3" i="17"/>
  <c r="T3" i="17"/>
  <c r="U3" i="17"/>
  <c r="V3" i="17"/>
  <c r="W3" i="17"/>
  <c r="X3" i="17"/>
  <c r="Y3" i="17"/>
  <c r="Z3" i="17"/>
  <c r="AA3" i="17"/>
  <c r="AB3" i="17"/>
  <c r="AC3" i="17"/>
  <c r="F3" i="17"/>
  <c r="F29" i="11"/>
  <c r="F30" i="11"/>
  <c r="F31" i="11"/>
  <c r="F32" i="11"/>
  <c r="F33" i="11"/>
  <c r="F34" i="11"/>
  <c r="F35" i="11"/>
  <c r="F36" i="11"/>
  <c r="F37" i="11"/>
  <c r="F38" i="11"/>
  <c r="F39" i="11"/>
  <c r="F40" i="11"/>
  <c r="F41" i="11"/>
  <c r="F42" i="11"/>
  <c r="F43" i="11"/>
  <c r="F44" i="11"/>
  <c r="F45" i="11"/>
  <c r="F46" i="11"/>
  <c r="F47" i="11"/>
  <c r="F28" i="11"/>
  <c r="M4" i="16" s="1" a="1"/>
  <c r="M4" i="16" s="1"/>
  <c r="J11" i="11"/>
  <c r="J12" i="11"/>
  <c r="J13" i="11"/>
  <c r="J14" i="11"/>
  <c r="J15" i="11"/>
  <c r="J16" i="11"/>
  <c r="J17" i="11"/>
  <c r="J18" i="11"/>
  <c r="J19" i="11"/>
  <c r="J20" i="11"/>
  <c r="J21" i="11"/>
  <c r="J22" i="11"/>
  <c r="J10" i="11"/>
  <c r="G4" i="20" l="1"/>
  <c r="M4" i="21" a="1"/>
  <c r="M4" i="21" s="1"/>
  <c r="U5" i="20" s="1"/>
  <c r="M10" i="21" a="1"/>
  <c r="M10" i="21" s="1"/>
  <c r="AB2" i="20"/>
  <c r="I38" i="23"/>
  <c r="D38" i="12"/>
  <c r="C5" i="20"/>
  <c r="N2" i="20"/>
  <c r="U244" i="20"/>
  <c r="U28" i="20"/>
  <c r="U388" i="20"/>
  <c r="U537" i="20"/>
  <c r="U289" i="20"/>
  <c r="U73" i="20"/>
  <c r="U509" i="20"/>
  <c r="U25" i="20"/>
  <c r="U220" i="20"/>
  <c r="U74" i="20"/>
  <c r="U597" i="20"/>
  <c r="U50" i="20"/>
  <c r="U587" i="20"/>
  <c r="U387" i="20"/>
  <c r="U371" i="20"/>
  <c r="U11" i="20"/>
  <c r="U420" i="20"/>
  <c r="U116" i="20"/>
  <c r="U611" i="20"/>
  <c r="U508" i="20"/>
  <c r="U242" i="20"/>
  <c r="U497" i="20"/>
  <c r="U484" i="20"/>
  <c r="U356" i="20"/>
  <c r="U202" i="20"/>
  <c r="U33" i="20"/>
  <c r="U562" i="20"/>
  <c r="U452" i="20"/>
  <c r="U324" i="20"/>
  <c r="U161" i="20"/>
  <c r="U561" i="20"/>
  <c r="U451" i="20"/>
  <c r="U323" i="20"/>
  <c r="U156" i="20"/>
  <c r="U547" i="20"/>
  <c r="U435" i="20"/>
  <c r="U306" i="20"/>
  <c r="U137" i="20"/>
  <c r="AB20" i="20"/>
  <c r="AB28" i="20"/>
  <c r="AB36" i="20"/>
  <c r="AB44" i="20"/>
  <c r="AB52" i="20"/>
  <c r="AB60" i="20"/>
  <c r="AB68" i="20"/>
  <c r="AB76" i="20"/>
  <c r="AB84" i="20"/>
  <c r="AB15" i="20"/>
  <c r="AB23" i="20"/>
  <c r="AB31" i="20"/>
  <c r="AB39" i="20"/>
  <c r="AB47" i="20"/>
  <c r="AB55" i="20"/>
  <c r="AB63" i="20"/>
  <c r="AB71" i="20"/>
  <c r="AB79" i="20"/>
  <c r="AB87" i="20"/>
  <c r="AB16" i="20"/>
  <c r="AB24" i="20"/>
  <c r="AB32" i="20"/>
  <c r="AB40" i="20"/>
  <c r="AB48" i="20"/>
  <c r="AB56" i="20"/>
  <c r="AB64" i="20"/>
  <c r="AB72" i="20"/>
  <c r="AB80" i="20"/>
  <c r="AB88" i="20"/>
  <c r="AB19" i="20"/>
  <c r="AB27" i="20"/>
  <c r="AB35" i="20"/>
  <c r="AB43" i="20"/>
  <c r="AB51" i="20"/>
  <c r="AB59" i="20"/>
  <c r="AB67" i="20"/>
  <c r="AB75" i="20"/>
  <c r="AB26" i="20"/>
  <c r="AB42" i="20"/>
  <c r="AB58" i="20"/>
  <c r="AB74" i="20"/>
  <c r="AB89" i="20"/>
  <c r="AB97" i="20"/>
  <c r="AB105" i="20"/>
  <c r="AB113" i="20"/>
  <c r="AB121" i="20"/>
  <c r="AB129" i="20"/>
  <c r="AB137" i="20"/>
  <c r="AB145" i="20"/>
  <c r="AB153" i="20"/>
  <c r="AB161" i="20"/>
  <c r="AB169" i="20"/>
  <c r="AB177" i="20"/>
  <c r="AB185" i="20"/>
  <c r="AB193" i="20"/>
  <c r="AB201" i="20"/>
  <c r="AB209" i="20"/>
  <c r="AB217" i="20"/>
  <c r="AB225" i="20"/>
  <c r="AB233" i="20"/>
  <c r="AB241" i="20"/>
  <c r="AB249" i="20"/>
  <c r="AB257" i="20"/>
  <c r="AB265" i="20"/>
  <c r="AB273" i="20"/>
  <c r="AB281" i="20"/>
  <c r="AB289" i="20"/>
  <c r="AB297" i="20"/>
  <c r="AB305" i="20"/>
  <c r="AB313" i="20"/>
  <c r="AB321" i="20"/>
  <c r="AB329" i="20"/>
  <c r="AB337" i="20"/>
  <c r="AB345" i="20"/>
  <c r="AB353" i="20"/>
  <c r="AB361" i="20"/>
  <c r="AB369" i="20"/>
  <c r="AB377" i="20"/>
  <c r="AB385" i="20"/>
  <c r="AB393" i="20"/>
  <c r="AB401" i="20"/>
  <c r="AB409" i="20"/>
  <c r="AB417" i="20"/>
  <c r="AB425" i="20"/>
  <c r="AB433" i="20"/>
  <c r="AB441" i="20"/>
  <c r="AB449" i="20"/>
  <c r="AB457" i="20"/>
  <c r="AB465" i="20"/>
  <c r="AB473" i="20"/>
  <c r="AB481" i="20"/>
  <c r="AB489" i="20"/>
  <c r="AB497" i="20"/>
  <c r="AB505" i="20"/>
  <c r="AB513" i="20"/>
  <c r="AB521" i="20"/>
  <c r="AB529" i="20"/>
  <c r="AB537" i="20"/>
  <c r="AB545" i="20"/>
  <c r="AB553" i="20"/>
  <c r="AB561" i="20"/>
  <c r="AB569" i="20"/>
  <c r="AB577" i="20"/>
  <c r="AB13" i="20"/>
  <c r="AB29" i="20"/>
  <c r="AB45" i="20"/>
  <c r="AB61" i="20"/>
  <c r="AB77" i="20"/>
  <c r="AB90" i="20"/>
  <c r="AB98" i="20"/>
  <c r="AB106" i="20"/>
  <c r="AB114" i="20"/>
  <c r="AB122" i="20"/>
  <c r="AB130" i="20"/>
  <c r="AB138" i="20"/>
  <c r="AB146" i="20"/>
  <c r="AB154" i="20"/>
  <c r="AB162" i="20"/>
  <c r="AB170" i="20"/>
  <c r="AB178" i="20"/>
  <c r="AB186" i="20"/>
  <c r="AB194" i="20"/>
  <c r="AB202" i="20"/>
  <c r="AB210" i="20"/>
  <c r="AB218" i="20"/>
  <c r="AB226" i="20"/>
  <c r="AB234" i="20"/>
  <c r="AB242" i="20"/>
  <c r="AB250" i="20"/>
  <c r="AB258" i="20"/>
  <c r="AB266" i="20"/>
  <c r="AB274" i="20"/>
  <c r="AB282" i="20"/>
  <c r="AB14" i="20"/>
  <c r="AB30" i="20"/>
  <c r="AB46" i="20"/>
  <c r="AB62" i="20"/>
  <c r="AB78" i="20"/>
  <c r="AB91" i="20"/>
  <c r="AB99" i="20"/>
  <c r="AB107" i="20"/>
  <c r="AB115" i="20"/>
  <c r="AB123" i="20"/>
  <c r="AB131" i="20"/>
  <c r="AB139" i="20"/>
  <c r="AB147" i="20"/>
  <c r="AB155" i="20"/>
  <c r="AB163" i="20"/>
  <c r="AB171" i="20"/>
  <c r="AB179" i="20"/>
  <c r="AB187" i="20"/>
  <c r="AB195" i="20"/>
  <c r="AB203" i="20"/>
  <c r="AB211" i="20"/>
  <c r="AB219" i="20"/>
  <c r="AB227" i="20"/>
  <c r="AB235" i="20"/>
  <c r="AB243" i="20"/>
  <c r="AB251" i="20"/>
  <c r="AB259" i="20"/>
  <c r="AB267" i="20"/>
  <c r="AB275" i="20"/>
  <c r="AB283" i="20"/>
  <c r="AB291" i="20"/>
  <c r="AB299" i="20"/>
  <c r="AB17" i="20"/>
  <c r="AB33" i="20"/>
  <c r="AB49" i="20"/>
  <c r="AB65" i="20"/>
  <c r="AB81" i="20"/>
  <c r="AB92" i="20"/>
  <c r="AB100" i="20"/>
  <c r="AB108" i="20"/>
  <c r="AB116" i="20"/>
  <c r="AB124" i="20"/>
  <c r="AB132" i="20"/>
  <c r="AB140" i="20"/>
  <c r="AB148" i="20"/>
  <c r="AB156" i="20"/>
  <c r="AB164" i="20"/>
  <c r="AB172" i="20"/>
  <c r="AB180" i="20"/>
  <c r="AB188" i="20"/>
  <c r="AB196" i="20"/>
  <c r="AB204" i="20"/>
  <c r="AB212" i="20"/>
  <c r="AB220" i="20"/>
  <c r="AB228" i="20"/>
  <c r="AB236" i="20"/>
  <c r="AB244" i="20"/>
  <c r="AB252" i="20"/>
  <c r="AB260" i="20"/>
  <c r="AB268" i="20"/>
  <c r="AB276" i="20"/>
  <c r="AB284" i="20"/>
  <c r="AB18" i="20"/>
  <c r="AB34" i="20"/>
  <c r="AB50" i="20"/>
  <c r="AB66" i="20"/>
  <c r="AB82" i="20"/>
  <c r="AB93" i="20"/>
  <c r="AB101" i="20"/>
  <c r="AB109" i="20"/>
  <c r="AB117" i="20"/>
  <c r="AB125" i="20"/>
  <c r="AB133" i="20"/>
  <c r="AB141" i="20"/>
  <c r="AB149" i="20"/>
  <c r="AB157" i="20"/>
  <c r="AB165" i="20"/>
  <c r="AB173" i="20"/>
  <c r="AB181" i="20"/>
  <c r="AB189" i="20"/>
  <c r="AB197" i="20"/>
  <c r="AB205" i="20"/>
  <c r="AB213" i="20"/>
  <c r="AB221" i="20"/>
  <c r="AB229" i="20"/>
  <c r="AB237" i="20"/>
  <c r="AB245" i="20"/>
  <c r="AB253" i="20"/>
  <c r="AB261" i="20"/>
  <c r="AB269" i="20"/>
  <c r="AB277" i="20"/>
  <c r="AB285" i="20"/>
  <c r="AB293" i="20"/>
  <c r="AB301" i="20"/>
  <c r="AB309" i="20"/>
  <c r="AB317" i="20"/>
  <c r="AB325" i="20"/>
  <c r="AB333" i="20"/>
  <c r="AB341" i="20"/>
  <c r="AB349" i="20"/>
  <c r="AB357" i="20"/>
  <c r="AB365" i="20"/>
  <c r="AB373" i="20"/>
  <c r="AB381" i="20"/>
  <c r="AB389" i="20"/>
  <c r="AB397" i="20"/>
  <c r="AB405" i="20"/>
  <c r="AB413" i="20"/>
  <c r="AB421" i="20"/>
  <c r="AB429" i="20"/>
  <c r="AB437" i="20"/>
  <c r="AB445" i="20"/>
  <c r="AB453" i="20"/>
  <c r="AB461" i="20"/>
  <c r="AB469" i="20"/>
  <c r="AB477" i="20"/>
  <c r="AB485" i="20"/>
  <c r="AB493" i="20"/>
  <c r="AB501" i="20"/>
  <c r="AB509" i="20"/>
  <c r="AB517" i="20"/>
  <c r="AB525" i="20"/>
  <c r="AB533" i="20"/>
  <c r="AB541" i="20"/>
  <c r="AB549" i="20"/>
  <c r="AB557" i="20"/>
  <c r="AB565" i="20"/>
  <c r="AB573" i="20"/>
  <c r="AB581" i="20"/>
  <c r="AB21" i="20"/>
  <c r="AB37" i="20"/>
  <c r="AB53" i="20"/>
  <c r="AB69" i="20"/>
  <c r="AB83" i="20"/>
  <c r="AB94" i="20"/>
  <c r="AB102" i="20"/>
  <c r="AB110" i="20"/>
  <c r="AB118" i="20"/>
  <c r="AB126" i="20"/>
  <c r="AB134" i="20"/>
  <c r="AB142" i="20"/>
  <c r="AB150" i="20"/>
  <c r="AB158" i="20"/>
  <c r="AB166" i="20"/>
  <c r="AB174" i="20"/>
  <c r="AB182" i="20"/>
  <c r="AB190" i="20"/>
  <c r="AB198" i="20"/>
  <c r="AB206" i="20"/>
  <c r="AB214" i="20"/>
  <c r="AB222" i="20"/>
  <c r="AB230" i="20"/>
  <c r="AB238" i="20"/>
  <c r="AB246" i="20"/>
  <c r="AB254" i="20"/>
  <c r="AB262" i="20"/>
  <c r="AB270" i="20"/>
  <c r="AB278" i="20"/>
  <c r="AB286" i="20"/>
  <c r="AB294" i="20"/>
  <c r="AB302" i="20"/>
  <c r="AB310" i="20"/>
  <c r="AB318" i="20"/>
  <c r="AB326" i="20"/>
  <c r="AB334" i="20"/>
  <c r="AB342" i="20"/>
  <c r="AB350" i="20"/>
  <c r="AB358" i="20"/>
  <c r="AB366" i="20"/>
  <c r="AB374" i="20"/>
  <c r="AB22" i="20"/>
  <c r="AB38" i="20"/>
  <c r="AB54" i="20"/>
  <c r="AB70" i="20"/>
  <c r="AB85" i="20"/>
  <c r="AB95" i="20"/>
  <c r="AB103" i="20"/>
  <c r="AB111" i="20"/>
  <c r="AB119" i="20"/>
  <c r="AB127" i="20"/>
  <c r="AB135" i="20"/>
  <c r="AB143" i="20"/>
  <c r="AB151" i="20"/>
  <c r="AB159" i="20"/>
  <c r="AB167" i="20"/>
  <c r="AB175" i="20"/>
  <c r="AB183" i="20"/>
  <c r="AB191" i="20"/>
  <c r="AB199" i="20"/>
  <c r="AB207" i="20"/>
  <c r="AB215" i="20"/>
  <c r="AB223" i="20"/>
  <c r="AB231" i="20"/>
  <c r="AB239" i="20"/>
  <c r="AB247" i="20"/>
  <c r="AB255" i="20"/>
  <c r="AB263" i="20"/>
  <c r="AB271" i="20"/>
  <c r="AB279" i="20"/>
  <c r="AB287" i="20"/>
  <c r="AB295" i="20"/>
  <c r="AB303" i="20"/>
  <c r="AB311" i="20"/>
  <c r="AB319" i="20"/>
  <c r="AB327" i="20"/>
  <c r="AB335" i="20"/>
  <c r="AB343" i="20"/>
  <c r="AB351" i="20"/>
  <c r="AB359" i="20"/>
  <c r="AB367" i="20"/>
  <c r="AB375" i="20"/>
  <c r="AB104" i="20"/>
  <c r="AB168" i="20"/>
  <c r="AB232" i="20"/>
  <c r="AB290" i="20"/>
  <c r="AB308" i="20"/>
  <c r="AB324" i="20"/>
  <c r="AB340" i="20"/>
  <c r="AB356" i="20"/>
  <c r="AB372" i="20"/>
  <c r="AB386" i="20"/>
  <c r="AB396" i="20"/>
  <c r="AB407" i="20"/>
  <c r="AB418" i="20"/>
  <c r="AB428" i="20"/>
  <c r="AB439" i="20"/>
  <c r="AB450" i="20"/>
  <c r="AB460" i="20"/>
  <c r="AB471" i="20"/>
  <c r="AB482" i="20"/>
  <c r="AB492" i="20"/>
  <c r="AB503" i="20"/>
  <c r="AB514" i="20"/>
  <c r="AB524" i="20"/>
  <c r="AB535" i="20"/>
  <c r="AB546" i="20"/>
  <c r="AB556" i="20"/>
  <c r="AB567" i="20"/>
  <c r="AB578" i="20"/>
  <c r="AB587" i="20"/>
  <c r="AB595" i="20"/>
  <c r="AB603" i="20"/>
  <c r="AB611" i="20"/>
  <c r="AB152" i="20"/>
  <c r="AB322" i="20"/>
  <c r="AB354" i="20"/>
  <c r="AB404" i="20"/>
  <c r="AB468" i="20"/>
  <c r="AB575" i="20"/>
  <c r="AB112" i="20"/>
  <c r="AB176" i="20"/>
  <c r="AB240" i="20"/>
  <c r="AB292" i="20"/>
  <c r="AB312" i="20"/>
  <c r="AB328" i="20"/>
  <c r="AB344" i="20"/>
  <c r="AB360" i="20"/>
  <c r="AB376" i="20"/>
  <c r="AB387" i="20"/>
  <c r="AB398" i="20"/>
  <c r="AB408" i="20"/>
  <c r="AB419" i="20"/>
  <c r="AB430" i="20"/>
  <c r="AB440" i="20"/>
  <c r="AB451" i="20"/>
  <c r="AB462" i="20"/>
  <c r="AB472" i="20"/>
  <c r="AB483" i="20"/>
  <c r="AB494" i="20"/>
  <c r="AB504" i="20"/>
  <c r="AB515" i="20"/>
  <c r="AB526" i="20"/>
  <c r="AB536" i="20"/>
  <c r="AB547" i="20"/>
  <c r="AB558" i="20"/>
  <c r="AB568" i="20"/>
  <c r="AB579" i="20"/>
  <c r="AB588" i="20"/>
  <c r="AB596" i="20"/>
  <c r="AB604" i="20"/>
  <c r="AB12" i="20"/>
  <c r="AB280" i="20"/>
  <c r="AB338" i="20"/>
  <c r="AB370" i="20"/>
  <c r="AB426" i="20"/>
  <c r="AB447" i="20"/>
  <c r="AB500" i="20"/>
  <c r="AB511" i="20"/>
  <c r="AB564" i="20"/>
  <c r="AB593" i="20"/>
  <c r="AB25" i="20"/>
  <c r="AB120" i="20"/>
  <c r="AB184" i="20"/>
  <c r="AB248" i="20"/>
  <c r="AB296" i="20"/>
  <c r="AB314" i="20"/>
  <c r="AB330" i="20"/>
  <c r="AB346" i="20"/>
  <c r="AB362" i="20"/>
  <c r="AB378" i="20"/>
  <c r="AB388" i="20"/>
  <c r="AB399" i="20"/>
  <c r="AB410" i="20"/>
  <c r="AB420" i="20"/>
  <c r="AB431" i="20"/>
  <c r="AB442" i="20"/>
  <c r="AB452" i="20"/>
  <c r="AB463" i="20"/>
  <c r="AB474" i="20"/>
  <c r="AB484" i="20"/>
  <c r="AB495" i="20"/>
  <c r="AB506" i="20"/>
  <c r="AB516" i="20"/>
  <c r="AB527" i="20"/>
  <c r="AB538" i="20"/>
  <c r="AB548" i="20"/>
  <c r="AB559" i="20"/>
  <c r="AB570" i="20"/>
  <c r="AB580" i="20"/>
  <c r="AB589" i="20"/>
  <c r="AB597" i="20"/>
  <c r="AB605" i="20"/>
  <c r="AB11" i="20"/>
  <c r="AB216" i="20"/>
  <c r="AB41" i="20"/>
  <c r="AB128" i="20"/>
  <c r="AB192" i="20"/>
  <c r="AB256" i="20"/>
  <c r="AB298" i="20"/>
  <c r="AB315" i="20"/>
  <c r="AB331" i="20"/>
  <c r="AB347" i="20"/>
  <c r="AB363" i="20"/>
  <c r="AB379" i="20"/>
  <c r="AB390" i="20"/>
  <c r="AB400" i="20"/>
  <c r="AB411" i="20"/>
  <c r="AB422" i="20"/>
  <c r="AB432" i="20"/>
  <c r="AB443" i="20"/>
  <c r="AB454" i="20"/>
  <c r="AB464" i="20"/>
  <c r="AB475" i="20"/>
  <c r="AB486" i="20"/>
  <c r="AB496" i="20"/>
  <c r="AB507" i="20"/>
  <c r="AB518" i="20"/>
  <c r="AB528" i="20"/>
  <c r="AB539" i="20"/>
  <c r="AB550" i="20"/>
  <c r="AB560" i="20"/>
  <c r="AB571" i="20"/>
  <c r="AB582" i="20"/>
  <c r="AB590" i="20"/>
  <c r="AB598" i="20"/>
  <c r="AB606" i="20"/>
  <c r="AB86" i="20"/>
  <c r="AB415" i="20"/>
  <c r="AB490" i="20"/>
  <c r="AB543" i="20"/>
  <c r="AB601" i="20"/>
  <c r="AB57" i="20"/>
  <c r="AB136" i="20"/>
  <c r="AB200" i="20"/>
  <c r="AB264" i="20"/>
  <c r="AB300" i="20"/>
  <c r="AB316" i="20"/>
  <c r="AB332" i="20"/>
  <c r="AB348" i="20"/>
  <c r="AB364" i="20"/>
  <c r="AB380" i="20"/>
  <c r="AB391" i="20"/>
  <c r="AB402" i="20"/>
  <c r="AB412" i="20"/>
  <c r="AB423" i="20"/>
  <c r="AB434" i="20"/>
  <c r="AB444" i="20"/>
  <c r="AB455" i="20"/>
  <c r="AB466" i="20"/>
  <c r="AB476" i="20"/>
  <c r="AB487" i="20"/>
  <c r="AB498" i="20"/>
  <c r="AB508" i="20"/>
  <c r="AB519" i="20"/>
  <c r="AB530" i="20"/>
  <c r="AB540" i="20"/>
  <c r="AB551" i="20"/>
  <c r="AB562" i="20"/>
  <c r="AB572" i="20"/>
  <c r="AB583" i="20"/>
  <c r="AB591" i="20"/>
  <c r="AB599" i="20"/>
  <c r="AB607" i="20"/>
  <c r="AB383" i="20"/>
  <c r="AB458" i="20"/>
  <c r="AB554" i="20"/>
  <c r="AB609" i="20"/>
  <c r="AB73" i="20"/>
  <c r="AB144" i="20"/>
  <c r="AB208" i="20"/>
  <c r="AB272" i="20"/>
  <c r="AB304" i="20"/>
  <c r="AB320" i="20"/>
  <c r="AB336" i="20"/>
  <c r="AB352" i="20"/>
  <c r="AB368" i="20"/>
  <c r="AB382" i="20"/>
  <c r="AB392" i="20"/>
  <c r="AB403" i="20"/>
  <c r="AB414" i="20"/>
  <c r="AB424" i="20"/>
  <c r="AB435" i="20"/>
  <c r="AB446" i="20"/>
  <c r="AB456" i="20"/>
  <c r="AB467" i="20"/>
  <c r="AB478" i="20"/>
  <c r="AB488" i="20"/>
  <c r="AB499" i="20"/>
  <c r="AB510" i="20"/>
  <c r="AB520" i="20"/>
  <c r="AB531" i="20"/>
  <c r="AB542" i="20"/>
  <c r="AB552" i="20"/>
  <c r="AB563" i="20"/>
  <c r="AB574" i="20"/>
  <c r="AB584" i="20"/>
  <c r="AB592" i="20"/>
  <c r="AB600" i="20"/>
  <c r="AB608" i="20"/>
  <c r="AB436" i="20"/>
  <c r="AB532" i="20"/>
  <c r="AB96" i="20"/>
  <c r="AB160" i="20"/>
  <c r="AB224" i="20"/>
  <c r="AB288" i="20"/>
  <c r="AB307" i="20"/>
  <c r="AB323" i="20"/>
  <c r="AB339" i="20"/>
  <c r="AB355" i="20"/>
  <c r="AB371" i="20"/>
  <c r="AB384" i="20"/>
  <c r="AB395" i="20"/>
  <c r="AB406" i="20"/>
  <c r="AB416" i="20"/>
  <c r="AB427" i="20"/>
  <c r="AB438" i="20"/>
  <c r="AB448" i="20"/>
  <c r="AB459" i="20"/>
  <c r="AB470" i="20"/>
  <c r="AB480" i="20"/>
  <c r="AB491" i="20"/>
  <c r="AB502" i="20"/>
  <c r="AB512" i="20"/>
  <c r="AB523" i="20"/>
  <c r="AB534" i="20"/>
  <c r="AB544" i="20"/>
  <c r="AB555" i="20"/>
  <c r="AB566" i="20"/>
  <c r="AB576" i="20"/>
  <c r="AB586" i="20"/>
  <c r="AB594" i="20"/>
  <c r="AB602" i="20"/>
  <c r="AB610" i="20"/>
  <c r="AB306" i="20"/>
  <c r="AB394" i="20"/>
  <c r="AB479" i="20"/>
  <c r="AB522" i="20"/>
  <c r="AB585" i="20"/>
  <c r="U573" i="20"/>
  <c r="U523" i="20"/>
  <c r="U468" i="20"/>
  <c r="U404" i="20"/>
  <c r="U340" i="20"/>
  <c r="U266" i="20"/>
  <c r="U180" i="20"/>
  <c r="U97" i="20"/>
  <c r="U572" i="20"/>
  <c r="U522" i="20"/>
  <c r="U467" i="20"/>
  <c r="U403" i="20"/>
  <c r="U339" i="20"/>
  <c r="U265" i="20"/>
  <c r="U178" i="20"/>
  <c r="U92" i="20"/>
  <c r="U601" i="20"/>
  <c r="U548" i="20"/>
  <c r="U498" i="20"/>
  <c r="U436" i="20"/>
  <c r="U372" i="20"/>
  <c r="U308" i="20"/>
  <c r="U225" i="20"/>
  <c r="U138" i="20"/>
  <c r="U52" i="20"/>
  <c r="U586" i="20"/>
  <c r="U533" i="20"/>
  <c r="U483" i="20"/>
  <c r="U419" i="20"/>
  <c r="U355" i="20"/>
  <c r="U284" i="20"/>
  <c r="U201" i="20"/>
  <c r="U114" i="20"/>
  <c r="U610" i="20"/>
  <c r="U596" i="20"/>
  <c r="U585" i="20"/>
  <c r="U571" i="20"/>
  <c r="U557" i="20"/>
  <c r="U546" i="20"/>
  <c r="U532" i="20"/>
  <c r="U521" i="20"/>
  <c r="U507" i="20"/>
  <c r="U493" i="20"/>
  <c r="U482" i="20"/>
  <c r="U466" i="20"/>
  <c r="U450" i="20"/>
  <c r="U434" i="20"/>
  <c r="U418" i="20"/>
  <c r="U402" i="20"/>
  <c r="U386" i="20"/>
  <c r="U370" i="20"/>
  <c r="U354" i="20"/>
  <c r="U338" i="20"/>
  <c r="U322" i="20"/>
  <c r="U305" i="20"/>
  <c r="U282" i="20"/>
  <c r="U260" i="20"/>
  <c r="U241" i="20"/>
  <c r="U218" i="20"/>
  <c r="U196" i="20"/>
  <c r="U177" i="20"/>
  <c r="U154" i="20"/>
  <c r="U132" i="20"/>
  <c r="U113" i="20"/>
  <c r="U90" i="20"/>
  <c r="U68" i="20"/>
  <c r="U49" i="20"/>
  <c r="U26" i="20"/>
  <c r="U609" i="20"/>
  <c r="U595" i="20"/>
  <c r="U581" i="20"/>
  <c r="U570" i="20"/>
  <c r="U556" i="20"/>
  <c r="U545" i="20"/>
  <c r="U531" i="20"/>
  <c r="U517" i="20"/>
  <c r="U506" i="20"/>
  <c r="U492" i="20"/>
  <c r="U481" i="20"/>
  <c r="U465" i="20"/>
  <c r="U449" i="20"/>
  <c r="U433" i="20"/>
  <c r="U417" i="20"/>
  <c r="U401" i="20"/>
  <c r="U385" i="20"/>
  <c r="U369" i="20"/>
  <c r="U353" i="20"/>
  <c r="U337" i="20"/>
  <c r="U321" i="20"/>
  <c r="U300" i="20"/>
  <c r="U281" i="20"/>
  <c r="U258" i="20"/>
  <c r="U236" i="20"/>
  <c r="U217" i="20"/>
  <c r="U194" i="20"/>
  <c r="U172" i="20"/>
  <c r="U153" i="20"/>
  <c r="U130" i="20"/>
  <c r="U108" i="20"/>
  <c r="U89" i="20"/>
  <c r="U66" i="20"/>
  <c r="U44" i="20"/>
  <c r="U13" i="20"/>
  <c r="U21" i="20"/>
  <c r="U29" i="20"/>
  <c r="U37" i="20"/>
  <c r="U45" i="20"/>
  <c r="U53" i="20"/>
  <c r="U61" i="20"/>
  <c r="U69" i="20"/>
  <c r="U77" i="20"/>
  <c r="U85" i="20"/>
  <c r="U93" i="20"/>
  <c r="U101" i="20"/>
  <c r="U109" i="20"/>
  <c r="U117" i="20"/>
  <c r="U125" i="20"/>
  <c r="U133" i="20"/>
  <c r="U141" i="20"/>
  <c r="U149" i="20"/>
  <c r="U157" i="20"/>
  <c r="U165" i="20"/>
  <c r="U173" i="20"/>
  <c r="U181" i="20"/>
  <c r="U189" i="20"/>
  <c r="U197" i="20"/>
  <c r="U205" i="20"/>
  <c r="U213" i="20"/>
  <c r="U221" i="20"/>
  <c r="U229" i="20"/>
  <c r="U237" i="20"/>
  <c r="U245" i="20"/>
  <c r="U253" i="20"/>
  <c r="U261" i="20"/>
  <c r="U269" i="20"/>
  <c r="U277" i="20"/>
  <c r="U285" i="20"/>
  <c r="U293" i="20"/>
  <c r="U301" i="20"/>
  <c r="U309" i="20"/>
  <c r="U317" i="20"/>
  <c r="U325" i="20"/>
  <c r="U333" i="20"/>
  <c r="U341" i="20"/>
  <c r="U349" i="20"/>
  <c r="U357" i="20"/>
  <c r="U365" i="20"/>
  <c r="U373" i="20"/>
  <c r="U381" i="20"/>
  <c r="U389" i="20"/>
  <c r="U397" i="20"/>
  <c r="U405" i="20"/>
  <c r="U413" i="20"/>
  <c r="U421" i="20"/>
  <c r="U429" i="20"/>
  <c r="U437" i="20"/>
  <c r="U445" i="20"/>
  <c r="U453" i="20"/>
  <c r="U461" i="20"/>
  <c r="U469" i="20"/>
  <c r="U477" i="20"/>
  <c r="U14" i="20"/>
  <c r="U22" i="20"/>
  <c r="U30" i="20"/>
  <c r="U38" i="20"/>
  <c r="U46" i="20"/>
  <c r="U54" i="20"/>
  <c r="U62" i="20"/>
  <c r="U70" i="20"/>
  <c r="U78" i="20"/>
  <c r="U86" i="20"/>
  <c r="U94" i="20"/>
  <c r="U102" i="20"/>
  <c r="U110" i="20"/>
  <c r="U118" i="20"/>
  <c r="U126" i="20"/>
  <c r="U134" i="20"/>
  <c r="U142" i="20"/>
  <c r="U150" i="20"/>
  <c r="U158" i="20"/>
  <c r="U166" i="20"/>
  <c r="U174" i="20"/>
  <c r="U182" i="20"/>
  <c r="U190" i="20"/>
  <c r="U198" i="20"/>
  <c r="U206" i="20"/>
  <c r="U214" i="20"/>
  <c r="U222" i="20"/>
  <c r="U230" i="20"/>
  <c r="U238" i="20"/>
  <c r="U246" i="20"/>
  <c r="U254" i="20"/>
  <c r="U262" i="20"/>
  <c r="U270" i="20"/>
  <c r="U278" i="20"/>
  <c r="U286" i="20"/>
  <c r="U294" i="20"/>
  <c r="U302" i="20"/>
  <c r="U310" i="20"/>
  <c r="U318" i="20"/>
  <c r="U326" i="20"/>
  <c r="U334" i="20"/>
  <c r="U342" i="20"/>
  <c r="U350" i="20"/>
  <c r="U358" i="20"/>
  <c r="U366" i="20"/>
  <c r="U374" i="20"/>
  <c r="U382" i="20"/>
  <c r="U390" i="20"/>
  <c r="U398" i="20"/>
  <c r="U406" i="20"/>
  <c r="U414" i="20"/>
  <c r="U422" i="20"/>
  <c r="U430" i="20"/>
  <c r="U438" i="20"/>
  <c r="U446" i="20"/>
  <c r="U454" i="20"/>
  <c r="U462" i="20"/>
  <c r="U470" i="20"/>
  <c r="U478" i="20"/>
  <c r="U486" i="20"/>
  <c r="U494" i="20"/>
  <c r="U502" i="20"/>
  <c r="U510" i="20"/>
  <c r="U518" i="20"/>
  <c r="U526" i="20"/>
  <c r="U534" i="20"/>
  <c r="U542" i="20"/>
  <c r="U550" i="20"/>
  <c r="U558" i="20"/>
  <c r="U566" i="20"/>
  <c r="U574" i="20"/>
  <c r="U582" i="20"/>
  <c r="U590" i="20"/>
  <c r="U598" i="20"/>
  <c r="U606" i="20"/>
  <c r="U15" i="20"/>
  <c r="U23" i="20"/>
  <c r="U31" i="20"/>
  <c r="U39" i="20"/>
  <c r="U47" i="20"/>
  <c r="U55" i="20"/>
  <c r="U63" i="20"/>
  <c r="U71" i="20"/>
  <c r="U79" i="20"/>
  <c r="U87" i="20"/>
  <c r="U95" i="20"/>
  <c r="U103" i="20"/>
  <c r="U111" i="20"/>
  <c r="U119" i="20"/>
  <c r="U127" i="20"/>
  <c r="U135" i="20"/>
  <c r="U143" i="20"/>
  <c r="U151" i="20"/>
  <c r="U159" i="20"/>
  <c r="U167" i="20"/>
  <c r="U175" i="20"/>
  <c r="U183" i="20"/>
  <c r="U191" i="20"/>
  <c r="U199" i="20"/>
  <c r="U207" i="20"/>
  <c r="U215" i="20"/>
  <c r="U223" i="20"/>
  <c r="U231" i="20"/>
  <c r="U239" i="20"/>
  <c r="U247" i="20"/>
  <c r="U255" i="20"/>
  <c r="U263" i="20"/>
  <c r="U271" i="20"/>
  <c r="U279" i="20"/>
  <c r="U287" i="20"/>
  <c r="U295" i="20"/>
  <c r="U303" i="20"/>
  <c r="U311" i="20"/>
  <c r="U319" i="20"/>
  <c r="U327" i="20"/>
  <c r="U335" i="20"/>
  <c r="U343" i="20"/>
  <c r="U351" i="20"/>
  <c r="U359" i="20"/>
  <c r="U367" i="20"/>
  <c r="U375" i="20"/>
  <c r="U383" i="20"/>
  <c r="U391" i="20"/>
  <c r="U399" i="20"/>
  <c r="U407" i="20"/>
  <c r="U415" i="20"/>
  <c r="U423" i="20"/>
  <c r="U431" i="20"/>
  <c r="U439" i="20"/>
  <c r="U447" i="20"/>
  <c r="U455" i="20"/>
  <c r="U463" i="20"/>
  <c r="U471" i="20"/>
  <c r="U479" i="20"/>
  <c r="U487" i="20"/>
  <c r="U495" i="20"/>
  <c r="U503" i="20"/>
  <c r="U511" i="20"/>
  <c r="U519" i="20"/>
  <c r="U527" i="20"/>
  <c r="U535" i="20"/>
  <c r="U543" i="20"/>
  <c r="U551" i="20"/>
  <c r="U559" i="20"/>
  <c r="U567" i="20"/>
  <c r="U575" i="20"/>
  <c r="U583" i="20"/>
  <c r="U591" i="20"/>
  <c r="U599" i="20"/>
  <c r="U607" i="20"/>
  <c r="U16" i="20"/>
  <c r="U24" i="20"/>
  <c r="U32" i="20"/>
  <c r="U40" i="20"/>
  <c r="U48" i="20"/>
  <c r="U56" i="20"/>
  <c r="U64" i="20"/>
  <c r="U72" i="20"/>
  <c r="U80" i="20"/>
  <c r="U88" i="20"/>
  <c r="U96" i="20"/>
  <c r="U104" i="20"/>
  <c r="U112" i="20"/>
  <c r="U120" i="20"/>
  <c r="U128" i="20"/>
  <c r="U136" i="20"/>
  <c r="U144" i="20"/>
  <c r="U152" i="20"/>
  <c r="U160" i="20"/>
  <c r="U168" i="20"/>
  <c r="U176" i="20"/>
  <c r="U184" i="20"/>
  <c r="U192" i="20"/>
  <c r="U200" i="20"/>
  <c r="U208" i="20"/>
  <c r="U216" i="20"/>
  <c r="U224" i="20"/>
  <c r="U232" i="20"/>
  <c r="U240" i="20"/>
  <c r="U248" i="20"/>
  <c r="U256" i="20"/>
  <c r="U264" i="20"/>
  <c r="U272" i="20"/>
  <c r="U280" i="20"/>
  <c r="U288" i="20"/>
  <c r="U296" i="20"/>
  <c r="U304" i="20"/>
  <c r="U312" i="20"/>
  <c r="U320" i="20"/>
  <c r="U328" i="20"/>
  <c r="U336" i="20"/>
  <c r="U344" i="20"/>
  <c r="U352" i="20"/>
  <c r="U360" i="20"/>
  <c r="U368" i="20"/>
  <c r="U376" i="20"/>
  <c r="U384" i="20"/>
  <c r="U392" i="20"/>
  <c r="U400" i="20"/>
  <c r="U408" i="20"/>
  <c r="U416" i="20"/>
  <c r="U424" i="20"/>
  <c r="U432" i="20"/>
  <c r="U440" i="20"/>
  <c r="U448" i="20"/>
  <c r="U456" i="20"/>
  <c r="U464" i="20"/>
  <c r="U472" i="20"/>
  <c r="U480" i="20"/>
  <c r="U488" i="20"/>
  <c r="U496" i="20"/>
  <c r="U504" i="20"/>
  <c r="U512" i="20"/>
  <c r="U520" i="20"/>
  <c r="U528" i="20"/>
  <c r="U536" i="20"/>
  <c r="U544" i="20"/>
  <c r="U552" i="20"/>
  <c r="U560" i="20"/>
  <c r="U568" i="20"/>
  <c r="U576" i="20"/>
  <c r="U584" i="20"/>
  <c r="U592" i="20"/>
  <c r="U600" i="20"/>
  <c r="U608" i="20"/>
  <c r="U19" i="20"/>
  <c r="U27" i="20"/>
  <c r="U35" i="20"/>
  <c r="U43" i="20"/>
  <c r="U51" i="20"/>
  <c r="U59" i="20"/>
  <c r="U67" i="20"/>
  <c r="U75" i="20"/>
  <c r="U83" i="20"/>
  <c r="U91" i="20"/>
  <c r="U99" i="20"/>
  <c r="U107" i="20"/>
  <c r="U115" i="20"/>
  <c r="U123" i="20"/>
  <c r="U131" i="20"/>
  <c r="U139" i="20"/>
  <c r="U147" i="20"/>
  <c r="U155" i="20"/>
  <c r="U163" i="20"/>
  <c r="U171" i="20"/>
  <c r="U179" i="20"/>
  <c r="U187" i="20"/>
  <c r="U195" i="20"/>
  <c r="U203" i="20"/>
  <c r="U211" i="20"/>
  <c r="U219" i="20"/>
  <c r="U227" i="20"/>
  <c r="U235" i="20"/>
  <c r="U243" i="20"/>
  <c r="U251" i="20"/>
  <c r="U259" i="20"/>
  <c r="U267" i="20"/>
  <c r="U275" i="20"/>
  <c r="U283" i="20"/>
  <c r="U291" i="20"/>
  <c r="U299" i="20"/>
  <c r="U307" i="20"/>
  <c r="U605" i="20"/>
  <c r="U594" i="20"/>
  <c r="U580" i="20"/>
  <c r="U569" i="20"/>
  <c r="U555" i="20"/>
  <c r="U541" i="20"/>
  <c r="U530" i="20"/>
  <c r="U516" i="20"/>
  <c r="U505" i="20"/>
  <c r="U491" i="20"/>
  <c r="U476" i="20"/>
  <c r="U460" i="20"/>
  <c r="U444" i="20"/>
  <c r="U428" i="20"/>
  <c r="U412" i="20"/>
  <c r="U396" i="20"/>
  <c r="U380" i="20"/>
  <c r="U364" i="20"/>
  <c r="U348" i="20"/>
  <c r="U332" i="20"/>
  <c r="U316" i="20"/>
  <c r="U298" i="20"/>
  <c r="U276" i="20"/>
  <c r="U257" i="20"/>
  <c r="U234" i="20"/>
  <c r="U212" i="20"/>
  <c r="U193" i="20"/>
  <c r="U170" i="20"/>
  <c r="U148" i="20"/>
  <c r="U129" i="20"/>
  <c r="U106" i="20"/>
  <c r="U84" i="20"/>
  <c r="U65" i="20"/>
  <c r="U42" i="20"/>
  <c r="U20" i="20"/>
  <c r="U604" i="20"/>
  <c r="U593" i="20"/>
  <c r="U579" i="20"/>
  <c r="U565" i="20"/>
  <c r="U554" i="20"/>
  <c r="U540" i="20"/>
  <c r="U529" i="20"/>
  <c r="U515" i="20"/>
  <c r="U501" i="20"/>
  <c r="U490" i="20"/>
  <c r="U475" i="20"/>
  <c r="U459" i="20"/>
  <c r="U443" i="20"/>
  <c r="U427" i="20"/>
  <c r="U411" i="20"/>
  <c r="U395" i="20"/>
  <c r="U379" i="20"/>
  <c r="U363" i="20"/>
  <c r="U347" i="20"/>
  <c r="U331" i="20"/>
  <c r="U315" i="20"/>
  <c r="U297" i="20"/>
  <c r="U274" i="20"/>
  <c r="U252" i="20"/>
  <c r="U233" i="20"/>
  <c r="U210" i="20"/>
  <c r="U188" i="20"/>
  <c r="U169" i="20"/>
  <c r="U146" i="20"/>
  <c r="U124" i="20"/>
  <c r="U105" i="20"/>
  <c r="U82" i="20"/>
  <c r="U60" i="20"/>
  <c r="U41" i="20"/>
  <c r="U18" i="20"/>
  <c r="U603" i="20"/>
  <c r="U589" i="20"/>
  <c r="U578" i="20"/>
  <c r="U564" i="20"/>
  <c r="U553" i="20"/>
  <c r="U539" i="20"/>
  <c r="U525" i="20"/>
  <c r="U514" i="20"/>
  <c r="U500" i="20"/>
  <c r="U489" i="20"/>
  <c r="U474" i="20"/>
  <c r="U458" i="20"/>
  <c r="U442" i="20"/>
  <c r="U426" i="20"/>
  <c r="U410" i="20"/>
  <c r="U394" i="20"/>
  <c r="U378" i="20"/>
  <c r="U362" i="20"/>
  <c r="U346" i="20"/>
  <c r="U330" i="20"/>
  <c r="U314" i="20"/>
  <c r="U292" i="20"/>
  <c r="U273" i="20"/>
  <c r="U250" i="20"/>
  <c r="U228" i="20"/>
  <c r="U209" i="20"/>
  <c r="U186" i="20"/>
  <c r="U164" i="20"/>
  <c r="U145" i="20"/>
  <c r="U122" i="20"/>
  <c r="U100" i="20"/>
  <c r="U81" i="20"/>
  <c r="U58" i="20"/>
  <c r="U36" i="20"/>
  <c r="U17" i="20"/>
  <c r="U602" i="20"/>
  <c r="U588" i="20"/>
  <c r="U577" i="20"/>
  <c r="U563" i="20"/>
  <c r="U549" i="20"/>
  <c r="U538" i="20"/>
  <c r="U524" i="20"/>
  <c r="U513" i="20"/>
  <c r="U499" i="20"/>
  <c r="U485" i="20"/>
  <c r="U473" i="20"/>
  <c r="U457" i="20"/>
  <c r="U441" i="20"/>
  <c r="U425" i="20"/>
  <c r="U409" i="20"/>
  <c r="U393" i="20"/>
  <c r="U377" i="20"/>
  <c r="U361" i="20"/>
  <c r="U345" i="20"/>
  <c r="U329" i="20"/>
  <c r="U313" i="20"/>
  <c r="U290" i="20"/>
  <c r="U268" i="20"/>
  <c r="U249" i="20"/>
  <c r="U226" i="20"/>
  <c r="U204" i="20"/>
  <c r="U185" i="20"/>
  <c r="U162" i="20"/>
  <c r="U140" i="20"/>
  <c r="U121" i="20"/>
  <c r="U98" i="20"/>
  <c r="U76" i="20"/>
  <c r="U57" i="20"/>
  <c r="U34" i="20"/>
  <c r="U12" i="20"/>
  <c r="J331" i="20"/>
  <c r="K331" i="20" s="1"/>
  <c r="J330" i="20"/>
  <c r="K330" i="20" s="1"/>
  <c r="M394" i="20"/>
  <c r="M545" i="20"/>
  <c r="M33" i="20"/>
  <c r="M312" i="20"/>
  <c r="M56" i="20"/>
  <c r="M399" i="20"/>
  <c r="M143" i="20"/>
  <c r="M486" i="20"/>
  <c r="M230" i="20"/>
  <c r="M573" i="20"/>
  <c r="M317" i="20"/>
  <c r="M61" i="20"/>
  <c r="M412" i="20"/>
  <c r="M156" i="20"/>
  <c r="M507" i="20"/>
  <c r="M251" i="20"/>
  <c r="K482" i="20"/>
  <c r="J604" i="20"/>
  <c r="J592" i="20"/>
  <c r="K592" i="20" s="1"/>
  <c r="J576" i="20"/>
  <c r="K576" i="20" s="1"/>
  <c r="J560" i="20"/>
  <c r="K560" i="20" s="1"/>
  <c r="J544" i="20"/>
  <c r="K544" i="20" s="1"/>
  <c r="J528" i="20"/>
  <c r="K528" i="20" s="1"/>
  <c r="J512" i="20"/>
  <c r="K512" i="20" s="1"/>
  <c r="J496" i="20"/>
  <c r="K496" i="20" s="1"/>
  <c r="J480" i="20"/>
  <c r="K480" i="20" s="1"/>
  <c r="J450" i="20"/>
  <c r="K450" i="20" s="1"/>
  <c r="J386" i="20"/>
  <c r="K386" i="20" s="1"/>
  <c r="J322" i="20"/>
  <c r="K322" i="20" s="1"/>
  <c r="J202" i="20"/>
  <c r="K202" i="20" s="1"/>
  <c r="J74" i="20"/>
  <c r="K74" i="20" s="1"/>
  <c r="J603" i="20"/>
  <c r="K603" i="20" s="1"/>
  <c r="J588" i="20"/>
  <c r="K588" i="20" s="1"/>
  <c r="J572" i="20"/>
  <c r="K572" i="20" s="1"/>
  <c r="J556" i="20"/>
  <c r="K556" i="20" s="1"/>
  <c r="J540" i="20"/>
  <c r="K540" i="20" s="1"/>
  <c r="J524" i="20"/>
  <c r="K524" i="20" s="1"/>
  <c r="J508" i="20"/>
  <c r="K508" i="20" s="1"/>
  <c r="J492" i="20"/>
  <c r="K492" i="20" s="1"/>
  <c r="J476" i="20"/>
  <c r="K476" i="20" s="1"/>
  <c r="J434" i="20"/>
  <c r="K434" i="20" s="1"/>
  <c r="J370" i="20"/>
  <c r="K370" i="20" s="1"/>
  <c r="J299" i="20"/>
  <c r="K299" i="20" s="1"/>
  <c r="J171" i="20"/>
  <c r="K171" i="20" s="1"/>
  <c r="J43" i="20"/>
  <c r="K43" i="20" s="1"/>
  <c r="J602" i="20"/>
  <c r="K602" i="20" s="1"/>
  <c r="J587" i="20"/>
  <c r="K587" i="20" s="1"/>
  <c r="J571" i="20"/>
  <c r="K571" i="20" s="1"/>
  <c r="J555" i="20"/>
  <c r="K555" i="20" s="1"/>
  <c r="J539" i="20"/>
  <c r="K539" i="20" s="1"/>
  <c r="J523" i="20"/>
  <c r="K523" i="20" s="1"/>
  <c r="J507" i="20"/>
  <c r="K507" i="20" s="1"/>
  <c r="J491" i="20"/>
  <c r="K491" i="20" s="1"/>
  <c r="J475" i="20"/>
  <c r="K475" i="20" s="1"/>
  <c r="J427" i="20"/>
  <c r="K427" i="20" s="1"/>
  <c r="J363" i="20"/>
  <c r="K363" i="20" s="1"/>
  <c r="J298" i="20"/>
  <c r="K298" i="20" s="1"/>
  <c r="J170" i="20"/>
  <c r="K170" i="20" s="1"/>
  <c r="J42" i="20"/>
  <c r="K42" i="20" s="1"/>
  <c r="J11" i="20"/>
  <c r="K11" i="20" s="1"/>
  <c r="J601" i="20"/>
  <c r="K601" i="20" s="1"/>
  <c r="J586" i="20"/>
  <c r="K586" i="20" s="1"/>
  <c r="J570" i="20"/>
  <c r="K570" i="20" s="1"/>
  <c r="J554" i="20"/>
  <c r="K554" i="20" s="1"/>
  <c r="J538" i="20"/>
  <c r="K538" i="20" s="1"/>
  <c r="J522" i="20"/>
  <c r="K522" i="20" s="1"/>
  <c r="J506" i="20"/>
  <c r="K506" i="20" s="1"/>
  <c r="J490" i="20"/>
  <c r="K490" i="20" s="1"/>
  <c r="J474" i="20"/>
  <c r="K474" i="20" s="1"/>
  <c r="J426" i="20"/>
  <c r="K426" i="20" s="1"/>
  <c r="J362" i="20"/>
  <c r="K362" i="20" s="1"/>
  <c r="J267" i="20"/>
  <c r="K267" i="20" s="1"/>
  <c r="J139" i="20"/>
  <c r="K139" i="20" s="1"/>
  <c r="K604" i="20"/>
  <c r="J611" i="20"/>
  <c r="K611" i="20" s="1"/>
  <c r="J600" i="20"/>
  <c r="K600" i="20" s="1"/>
  <c r="J584" i="20"/>
  <c r="K584" i="20" s="1"/>
  <c r="J568" i="20"/>
  <c r="K568" i="20" s="1"/>
  <c r="J552" i="20"/>
  <c r="K552" i="20" s="1"/>
  <c r="J536" i="20"/>
  <c r="K536" i="20" s="1"/>
  <c r="J520" i="20"/>
  <c r="K520" i="20" s="1"/>
  <c r="J504" i="20"/>
  <c r="K504" i="20" s="1"/>
  <c r="J488" i="20"/>
  <c r="K488" i="20" s="1"/>
  <c r="J471" i="20"/>
  <c r="K471" i="20" s="1"/>
  <c r="J418" i="20"/>
  <c r="K418" i="20" s="1"/>
  <c r="J354" i="20"/>
  <c r="K354" i="20" s="1"/>
  <c r="J266" i="20"/>
  <c r="K266" i="20" s="1"/>
  <c r="J138" i="20"/>
  <c r="K138" i="20" s="1"/>
  <c r="J610" i="20"/>
  <c r="K610" i="20" s="1"/>
  <c r="J596" i="20"/>
  <c r="K596" i="20" s="1"/>
  <c r="J580" i="20"/>
  <c r="K580" i="20" s="1"/>
  <c r="J564" i="20"/>
  <c r="K564" i="20" s="1"/>
  <c r="J548" i="20"/>
  <c r="J532" i="20"/>
  <c r="K532" i="20" s="1"/>
  <c r="J516" i="20"/>
  <c r="K516" i="20" s="1"/>
  <c r="J500" i="20"/>
  <c r="K500" i="20" s="1"/>
  <c r="J484" i="20"/>
  <c r="K484" i="20" s="1"/>
  <c r="J466" i="20"/>
  <c r="K466" i="20" s="1"/>
  <c r="J402" i="20"/>
  <c r="K402" i="20" s="1"/>
  <c r="J338" i="20"/>
  <c r="K338" i="20" s="1"/>
  <c r="J235" i="20"/>
  <c r="K235" i="20" s="1"/>
  <c r="J107" i="20"/>
  <c r="K107" i="20" s="1"/>
  <c r="J593" i="20"/>
  <c r="J585" i="20"/>
  <c r="K585" i="20" s="1"/>
  <c r="J577" i="20"/>
  <c r="K577" i="20" s="1"/>
  <c r="J569" i="20"/>
  <c r="K569" i="20" s="1"/>
  <c r="J561" i="20"/>
  <c r="K561" i="20" s="1"/>
  <c r="J553" i="20"/>
  <c r="K553" i="20" s="1"/>
  <c r="J545" i="20"/>
  <c r="K545" i="20" s="1"/>
  <c r="J537" i="20"/>
  <c r="K537" i="20" s="1"/>
  <c r="J529" i="20"/>
  <c r="K529" i="20" s="1"/>
  <c r="J521" i="20"/>
  <c r="K521" i="20" s="1"/>
  <c r="J513" i="20"/>
  <c r="K513" i="20" s="1"/>
  <c r="J505" i="20"/>
  <c r="K505" i="20" s="1"/>
  <c r="J497" i="20"/>
  <c r="K497" i="20" s="1"/>
  <c r="J489" i="20"/>
  <c r="K489" i="20" s="1"/>
  <c r="J481" i="20"/>
  <c r="K481" i="20" s="1"/>
  <c r="J472" i="20"/>
  <c r="K472" i="20" s="1"/>
  <c r="J451" i="20"/>
  <c r="K451" i="20" s="1"/>
  <c r="J419" i="20"/>
  <c r="K419" i="20" s="1"/>
  <c r="J387" i="20"/>
  <c r="K387" i="20" s="1"/>
  <c r="J355" i="20"/>
  <c r="K355" i="20" s="1"/>
  <c r="J323" i="20"/>
  <c r="K323" i="20" s="1"/>
  <c r="J291" i="20"/>
  <c r="K291" i="20" s="1"/>
  <c r="J259" i="20"/>
  <c r="K259" i="20" s="1"/>
  <c r="J227" i="20"/>
  <c r="K227" i="20" s="1"/>
  <c r="J195" i="20"/>
  <c r="K195" i="20" s="1"/>
  <c r="J163" i="20"/>
  <c r="K163" i="20" s="1"/>
  <c r="J131" i="20"/>
  <c r="K131" i="20" s="1"/>
  <c r="J99" i="20"/>
  <c r="K99" i="20" s="1"/>
  <c r="J67" i="20"/>
  <c r="K67" i="20" s="1"/>
  <c r="J35" i="20"/>
  <c r="K35" i="20" s="1"/>
  <c r="K594" i="20"/>
  <c r="J290" i="20"/>
  <c r="K290" i="20" s="1"/>
  <c r="J258" i="20"/>
  <c r="K258" i="20" s="1"/>
  <c r="J226" i="20"/>
  <c r="K226" i="20" s="1"/>
  <c r="J194" i="20"/>
  <c r="K194" i="20" s="1"/>
  <c r="J162" i="20"/>
  <c r="J130" i="20"/>
  <c r="K130" i="20" s="1"/>
  <c r="J98" i="20"/>
  <c r="K98" i="20" s="1"/>
  <c r="J66" i="20"/>
  <c r="K66" i="20" s="1"/>
  <c r="J34" i="20"/>
  <c r="K34" i="20" s="1"/>
  <c r="K593" i="20"/>
  <c r="K458" i="20"/>
  <c r="J607" i="20"/>
  <c r="K607" i="20" s="1"/>
  <c r="J599" i="20"/>
  <c r="K599" i="20" s="1"/>
  <c r="J591" i="20"/>
  <c r="K591" i="20" s="1"/>
  <c r="J583" i="20"/>
  <c r="K583" i="20" s="1"/>
  <c r="J575" i="20"/>
  <c r="K575" i="20" s="1"/>
  <c r="J567" i="20"/>
  <c r="K567" i="20" s="1"/>
  <c r="J559" i="20"/>
  <c r="K559" i="20" s="1"/>
  <c r="J551" i="20"/>
  <c r="K551" i="20" s="1"/>
  <c r="J543" i="20"/>
  <c r="K543" i="20" s="1"/>
  <c r="J535" i="20"/>
  <c r="K535" i="20" s="1"/>
  <c r="J527" i="20"/>
  <c r="K527" i="20" s="1"/>
  <c r="J519" i="20"/>
  <c r="K519" i="20" s="1"/>
  <c r="J511" i="20"/>
  <c r="K511" i="20" s="1"/>
  <c r="J503" i="20"/>
  <c r="K503" i="20" s="1"/>
  <c r="J495" i="20"/>
  <c r="K495" i="20" s="1"/>
  <c r="J487" i="20"/>
  <c r="K487" i="20" s="1"/>
  <c r="J479" i="20"/>
  <c r="K479" i="20" s="1"/>
  <c r="J470" i="20"/>
  <c r="K470" i="20" s="1"/>
  <c r="J443" i="20"/>
  <c r="K443" i="20" s="1"/>
  <c r="J411" i="20"/>
  <c r="K411" i="20" s="1"/>
  <c r="J379" i="20"/>
  <c r="K379" i="20" s="1"/>
  <c r="J347" i="20"/>
  <c r="K347" i="20" s="1"/>
  <c r="J315" i="20"/>
  <c r="K315" i="20" s="1"/>
  <c r="J283" i="20"/>
  <c r="K283" i="20" s="1"/>
  <c r="J251" i="20"/>
  <c r="K251" i="20" s="1"/>
  <c r="J219" i="20"/>
  <c r="K219" i="20" s="1"/>
  <c r="J187" i="20"/>
  <c r="K187" i="20" s="1"/>
  <c r="J155" i="20"/>
  <c r="K155" i="20" s="1"/>
  <c r="J123" i="20"/>
  <c r="K123" i="20" s="1"/>
  <c r="J91" i="20"/>
  <c r="K91" i="20" s="1"/>
  <c r="J59" i="20"/>
  <c r="K59" i="20" s="1"/>
  <c r="J25" i="20"/>
  <c r="K25" i="20" s="1"/>
  <c r="J606" i="20"/>
  <c r="K606" i="20" s="1"/>
  <c r="J598" i="20"/>
  <c r="K598" i="20" s="1"/>
  <c r="J590" i="20"/>
  <c r="K590" i="20" s="1"/>
  <c r="J582" i="20"/>
  <c r="K582" i="20" s="1"/>
  <c r="J574" i="20"/>
  <c r="K574" i="20" s="1"/>
  <c r="J566" i="20"/>
  <c r="K566" i="20" s="1"/>
  <c r="J558" i="20"/>
  <c r="K558" i="20" s="1"/>
  <c r="J550" i="20"/>
  <c r="K550" i="20" s="1"/>
  <c r="J542" i="20"/>
  <c r="K542" i="20" s="1"/>
  <c r="J534" i="20"/>
  <c r="K534" i="20" s="1"/>
  <c r="J526" i="20"/>
  <c r="K526" i="20" s="1"/>
  <c r="J518" i="20"/>
  <c r="K518" i="20" s="1"/>
  <c r="J510" i="20"/>
  <c r="K510" i="20" s="1"/>
  <c r="J502" i="20"/>
  <c r="K502" i="20" s="1"/>
  <c r="J494" i="20"/>
  <c r="K494" i="20" s="1"/>
  <c r="J486" i="20"/>
  <c r="K486" i="20" s="1"/>
  <c r="J478" i="20"/>
  <c r="K478" i="20" s="1"/>
  <c r="J468" i="20"/>
  <c r="K468" i="20" s="1"/>
  <c r="J442" i="20"/>
  <c r="K442" i="20" s="1"/>
  <c r="J410" i="20"/>
  <c r="K410" i="20" s="1"/>
  <c r="J378" i="20"/>
  <c r="K378" i="20" s="1"/>
  <c r="J346" i="20"/>
  <c r="K346" i="20" s="1"/>
  <c r="J314" i="20"/>
  <c r="K314" i="20" s="1"/>
  <c r="J282" i="20"/>
  <c r="K282" i="20" s="1"/>
  <c r="J250" i="20"/>
  <c r="K250" i="20" s="1"/>
  <c r="J218" i="20"/>
  <c r="K218" i="20" s="1"/>
  <c r="J186" i="20"/>
  <c r="K186" i="20" s="1"/>
  <c r="J154" i="20"/>
  <c r="K154" i="20" s="1"/>
  <c r="J122" i="20"/>
  <c r="K122" i="20" s="1"/>
  <c r="J90" i="20"/>
  <c r="K90" i="20" s="1"/>
  <c r="J58" i="20"/>
  <c r="K58" i="20" s="1"/>
  <c r="J24" i="20"/>
  <c r="K24" i="20" s="1"/>
  <c r="K106" i="20"/>
  <c r="K162" i="20"/>
  <c r="K234" i="20"/>
  <c r="K75" i="20"/>
  <c r="K203" i="20"/>
  <c r="K395" i="20"/>
  <c r="K459" i="20"/>
  <c r="K483" i="20"/>
  <c r="K499" i="20"/>
  <c r="K515" i="20"/>
  <c r="K531" i="20"/>
  <c r="K547" i="20"/>
  <c r="K563" i="20"/>
  <c r="K579" i="20"/>
  <c r="K595" i="20"/>
  <c r="J18" i="20"/>
  <c r="K18" i="20" s="1"/>
  <c r="J26" i="20"/>
  <c r="K26" i="20" s="1"/>
  <c r="K548" i="20"/>
  <c r="J14" i="20"/>
  <c r="K14" i="20" s="1"/>
  <c r="J22" i="20"/>
  <c r="K22" i="20" s="1"/>
  <c r="J30" i="20"/>
  <c r="K30" i="20" s="1"/>
  <c r="J16" i="20"/>
  <c r="K16" i="20" s="1"/>
  <c r="J27" i="20"/>
  <c r="K27" i="20" s="1"/>
  <c r="J36" i="20"/>
  <c r="K36" i="20" s="1"/>
  <c r="J44" i="20"/>
  <c r="K44" i="20" s="1"/>
  <c r="J52" i="20"/>
  <c r="K52" i="20" s="1"/>
  <c r="J60" i="20"/>
  <c r="K60" i="20" s="1"/>
  <c r="J68" i="20"/>
  <c r="K68" i="20" s="1"/>
  <c r="J76" i="20"/>
  <c r="K76" i="20" s="1"/>
  <c r="J84" i="20"/>
  <c r="K84" i="20" s="1"/>
  <c r="J92" i="20"/>
  <c r="K92" i="20" s="1"/>
  <c r="J100" i="20"/>
  <c r="K100" i="20" s="1"/>
  <c r="J108" i="20"/>
  <c r="K108" i="20" s="1"/>
  <c r="J116" i="20"/>
  <c r="K116" i="20" s="1"/>
  <c r="J124" i="20"/>
  <c r="K124" i="20" s="1"/>
  <c r="J132" i="20"/>
  <c r="K132" i="20" s="1"/>
  <c r="J140" i="20"/>
  <c r="K140" i="20" s="1"/>
  <c r="J148" i="20"/>
  <c r="K148" i="20" s="1"/>
  <c r="J156" i="20"/>
  <c r="K156" i="20" s="1"/>
  <c r="J164" i="20"/>
  <c r="K164" i="20" s="1"/>
  <c r="J172" i="20"/>
  <c r="K172" i="20" s="1"/>
  <c r="J180" i="20"/>
  <c r="K180" i="20" s="1"/>
  <c r="J188" i="20"/>
  <c r="K188" i="20" s="1"/>
  <c r="J196" i="20"/>
  <c r="K196" i="20" s="1"/>
  <c r="J204" i="20"/>
  <c r="K204" i="20" s="1"/>
  <c r="J212" i="20"/>
  <c r="K212" i="20" s="1"/>
  <c r="J220" i="20"/>
  <c r="K220" i="20" s="1"/>
  <c r="J228" i="20"/>
  <c r="K228" i="20" s="1"/>
  <c r="J236" i="20"/>
  <c r="K236" i="20" s="1"/>
  <c r="J244" i="20"/>
  <c r="K244" i="20" s="1"/>
  <c r="J252" i="20"/>
  <c r="K252" i="20" s="1"/>
  <c r="J260" i="20"/>
  <c r="K260" i="20" s="1"/>
  <c r="J268" i="20"/>
  <c r="K268" i="20" s="1"/>
  <c r="J276" i="20"/>
  <c r="K276" i="20" s="1"/>
  <c r="J284" i="20"/>
  <c r="K284" i="20" s="1"/>
  <c r="J292" i="20"/>
  <c r="K292" i="20" s="1"/>
  <c r="J300" i="20"/>
  <c r="K300" i="20" s="1"/>
  <c r="J308" i="20"/>
  <c r="K308" i="20" s="1"/>
  <c r="J316" i="20"/>
  <c r="K316" i="20" s="1"/>
  <c r="J324" i="20"/>
  <c r="K324" i="20" s="1"/>
  <c r="J332" i="20"/>
  <c r="K332" i="20" s="1"/>
  <c r="J340" i="20"/>
  <c r="K340" i="20" s="1"/>
  <c r="J348" i="20"/>
  <c r="K348" i="20" s="1"/>
  <c r="J356" i="20"/>
  <c r="K356" i="20" s="1"/>
  <c r="J364" i="20"/>
  <c r="K364" i="20" s="1"/>
  <c r="J372" i="20"/>
  <c r="K372" i="20" s="1"/>
  <c r="J380" i="20"/>
  <c r="K380" i="20" s="1"/>
  <c r="J388" i="20"/>
  <c r="K388" i="20" s="1"/>
  <c r="J396" i="20"/>
  <c r="K396" i="20" s="1"/>
  <c r="J404" i="20"/>
  <c r="K404" i="20" s="1"/>
  <c r="J412" i="20"/>
  <c r="K412" i="20" s="1"/>
  <c r="J420" i="20"/>
  <c r="K420" i="20" s="1"/>
  <c r="J428" i="20"/>
  <c r="K428" i="20" s="1"/>
  <c r="J436" i="20"/>
  <c r="K436" i="20" s="1"/>
  <c r="J444" i="20"/>
  <c r="K444" i="20" s="1"/>
  <c r="J452" i="20"/>
  <c r="K452" i="20" s="1"/>
  <c r="J460" i="20"/>
  <c r="K460" i="20" s="1"/>
  <c r="K608" i="20"/>
  <c r="J17" i="20"/>
  <c r="K17" i="20" s="1"/>
  <c r="J28" i="20"/>
  <c r="K28" i="20" s="1"/>
  <c r="J37" i="20"/>
  <c r="K37" i="20" s="1"/>
  <c r="J45" i="20"/>
  <c r="K45" i="20" s="1"/>
  <c r="J53" i="20"/>
  <c r="K53" i="20" s="1"/>
  <c r="J61" i="20"/>
  <c r="K61" i="20" s="1"/>
  <c r="J69" i="20"/>
  <c r="K69" i="20" s="1"/>
  <c r="J77" i="20"/>
  <c r="K77" i="20" s="1"/>
  <c r="J85" i="20"/>
  <c r="K85" i="20" s="1"/>
  <c r="J93" i="20"/>
  <c r="K93" i="20" s="1"/>
  <c r="J101" i="20"/>
  <c r="K101" i="20" s="1"/>
  <c r="J109" i="20"/>
  <c r="K109" i="20" s="1"/>
  <c r="J117" i="20"/>
  <c r="K117" i="20" s="1"/>
  <c r="J125" i="20"/>
  <c r="K125" i="20" s="1"/>
  <c r="J133" i="20"/>
  <c r="K133" i="20" s="1"/>
  <c r="J141" i="20"/>
  <c r="K141" i="20" s="1"/>
  <c r="J149" i="20"/>
  <c r="K149" i="20" s="1"/>
  <c r="J157" i="20"/>
  <c r="K157" i="20" s="1"/>
  <c r="J165" i="20"/>
  <c r="K165" i="20" s="1"/>
  <c r="J173" i="20"/>
  <c r="K173" i="20" s="1"/>
  <c r="J181" i="20"/>
  <c r="K181" i="20" s="1"/>
  <c r="J189" i="20"/>
  <c r="K189" i="20" s="1"/>
  <c r="J197" i="20"/>
  <c r="K197" i="20" s="1"/>
  <c r="J205" i="20"/>
  <c r="K205" i="20" s="1"/>
  <c r="J213" i="20"/>
  <c r="K213" i="20" s="1"/>
  <c r="J221" i="20"/>
  <c r="K221" i="20" s="1"/>
  <c r="J229" i="20"/>
  <c r="K229" i="20" s="1"/>
  <c r="J237" i="20"/>
  <c r="K237" i="20" s="1"/>
  <c r="J245" i="20"/>
  <c r="K245" i="20" s="1"/>
  <c r="J253" i="20"/>
  <c r="K253" i="20" s="1"/>
  <c r="J261" i="20"/>
  <c r="K261" i="20" s="1"/>
  <c r="J269" i="20"/>
  <c r="K269" i="20" s="1"/>
  <c r="J277" i="20"/>
  <c r="K277" i="20" s="1"/>
  <c r="J285" i="20"/>
  <c r="K285" i="20" s="1"/>
  <c r="J293" i="20"/>
  <c r="K293" i="20" s="1"/>
  <c r="J301" i="20"/>
  <c r="K301" i="20" s="1"/>
  <c r="J309" i="20"/>
  <c r="K309" i="20" s="1"/>
  <c r="J317" i="20"/>
  <c r="K317" i="20" s="1"/>
  <c r="J325" i="20"/>
  <c r="K325" i="20" s="1"/>
  <c r="J333" i="20"/>
  <c r="K333" i="20" s="1"/>
  <c r="J341" i="20"/>
  <c r="K341" i="20" s="1"/>
  <c r="J349" i="20"/>
  <c r="K349" i="20" s="1"/>
  <c r="J357" i="20"/>
  <c r="K357" i="20" s="1"/>
  <c r="J365" i="20"/>
  <c r="K365" i="20" s="1"/>
  <c r="J373" i="20"/>
  <c r="K373" i="20" s="1"/>
  <c r="J381" i="20"/>
  <c r="K381" i="20" s="1"/>
  <c r="J389" i="20"/>
  <c r="K389" i="20" s="1"/>
  <c r="J397" i="20"/>
  <c r="K397" i="20" s="1"/>
  <c r="J405" i="20"/>
  <c r="K405" i="20" s="1"/>
  <c r="J413" i="20"/>
  <c r="K413" i="20" s="1"/>
  <c r="J421" i="20"/>
  <c r="K421" i="20" s="1"/>
  <c r="J429" i="20"/>
  <c r="K429" i="20" s="1"/>
  <c r="J437" i="20"/>
  <c r="K437" i="20" s="1"/>
  <c r="J445" i="20"/>
  <c r="K445" i="20" s="1"/>
  <c r="J453" i="20"/>
  <c r="K453" i="20" s="1"/>
  <c r="J461" i="20"/>
  <c r="K461" i="20" s="1"/>
  <c r="J469" i="20"/>
  <c r="K469" i="20" s="1"/>
  <c r="K609" i="20"/>
  <c r="J19" i="20"/>
  <c r="K19" i="20" s="1"/>
  <c r="J29" i="20"/>
  <c r="K29" i="20" s="1"/>
  <c r="J38" i="20"/>
  <c r="K38" i="20" s="1"/>
  <c r="J46" i="20"/>
  <c r="K46" i="20" s="1"/>
  <c r="J54" i="20"/>
  <c r="K54" i="20" s="1"/>
  <c r="J62" i="20"/>
  <c r="K62" i="20" s="1"/>
  <c r="J70" i="20"/>
  <c r="K70" i="20" s="1"/>
  <c r="J78" i="20"/>
  <c r="K78" i="20" s="1"/>
  <c r="J86" i="20"/>
  <c r="K86" i="20" s="1"/>
  <c r="J94" i="20"/>
  <c r="K94" i="20" s="1"/>
  <c r="J102" i="20"/>
  <c r="K102" i="20" s="1"/>
  <c r="J110" i="20"/>
  <c r="K110" i="20" s="1"/>
  <c r="J118" i="20"/>
  <c r="K118" i="20" s="1"/>
  <c r="J126" i="20"/>
  <c r="K126" i="20" s="1"/>
  <c r="J134" i="20"/>
  <c r="K134" i="20" s="1"/>
  <c r="J142" i="20"/>
  <c r="K142" i="20" s="1"/>
  <c r="J150" i="20"/>
  <c r="K150" i="20" s="1"/>
  <c r="J158" i="20"/>
  <c r="K158" i="20" s="1"/>
  <c r="J166" i="20"/>
  <c r="K166" i="20" s="1"/>
  <c r="J174" i="20"/>
  <c r="K174" i="20" s="1"/>
  <c r="J182" i="20"/>
  <c r="K182" i="20" s="1"/>
  <c r="J190" i="20"/>
  <c r="K190" i="20" s="1"/>
  <c r="J198" i="20"/>
  <c r="K198" i="20" s="1"/>
  <c r="J206" i="20"/>
  <c r="K206" i="20" s="1"/>
  <c r="J214" i="20"/>
  <c r="K214" i="20" s="1"/>
  <c r="J222" i="20"/>
  <c r="K222" i="20" s="1"/>
  <c r="J230" i="20"/>
  <c r="K230" i="20" s="1"/>
  <c r="J238" i="20"/>
  <c r="K238" i="20" s="1"/>
  <c r="J246" i="20"/>
  <c r="K246" i="20" s="1"/>
  <c r="J254" i="20"/>
  <c r="K254" i="20" s="1"/>
  <c r="J262" i="20"/>
  <c r="K262" i="20" s="1"/>
  <c r="J270" i="20"/>
  <c r="K270" i="20" s="1"/>
  <c r="J278" i="20"/>
  <c r="K278" i="20" s="1"/>
  <c r="J286" i="20"/>
  <c r="K286" i="20" s="1"/>
  <c r="J294" i="20"/>
  <c r="K294" i="20" s="1"/>
  <c r="J302" i="20"/>
  <c r="K302" i="20" s="1"/>
  <c r="J310" i="20"/>
  <c r="K310" i="20" s="1"/>
  <c r="J318" i="20"/>
  <c r="K318" i="20" s="1"/>
  <c r="J326" i="20"/>
  <c r="K326" i="20" s="1"/>
  <c r="J334" i="20"/>
  <c r="K334" i="20" s="1"/>
  <c r="J342" i="20"/>
  <c r="K342" i="20" s="1"/>
  <c r="J350" i="20"/>
  <c r="K350" i="20" s="1"/>
  <c r="J358" i="20"/>
  <c r="K358" i="20" s="1"/>
  <c r="J366" i="20"/>
  <c r="K366" i="20" s="1"/>
  <c r="J374" i="20"/>
  <c r="K374" i="20" s="1"/>
  <c r="J382" i="20"/>
  <c r="K382" i="20" s="1"/>
  <c r="J390" i="20"/>
  <c r="K390" i="20" s="1"/>
  <c r="J398" i="20"/>
  <c r="K398" i="20" s="1"/>
  <c r="J406" i="20"/>
  <c r="K406" i="20" s="1"/>
  <c r="J414" i="20"/>
  <c r="K414" i="20" s="1"/>
  <c r="J422" i="20"/>
  <c r="K422" i="20" s="1"/>
  <c r="J430" i="20"/>
  <c r="K430" i="20" s="1"/>
  <c r="J438" i="20"/>
  <c r="K438" i="20" s="1"/>
  <c r="J446" i="20"/>
  <c r="K446" i="20" s="1"/>
  <c r="J454" i="20"/>
  <c r="K454" i="20" s="1"/>
  <c r="J462" i="20"/>
  <c r="K462" i="20" s="1"/>
  <c r="K514" i="20"/>
  <c r="K530" i="20"/>
  <c r="K546" i="20"/>
  <c r="K562" i="20"/>
  <c r="K578" i="20"/>
  <c r="J20" i="20"/>
  <c r="K20" i="20" s="1"/>
  <c r="J31" i="20"/>
  <c r="K31" i="20" s="1"/>
  <c r="J39" i="20"/>
  <c r="K39" i="20" s="1"/>
  <c r="J47" i="20"/>
  <c r="K47" i="20" s="1"/>
  <c r="J55" i="20"/>
  <c r="K55" i="20" s="1"/>
  <c r="J63" i="20"/>
  <c r="K63" i="20" s="1"/>
  <c r="J71" i="20"/>
  <c r="K71" i="20" s="1"/>
  <c r="J79" i="20"/>
  <c r="K79" i="20" s="1"/>
  <c r="J87" i="20"/>
  <c r="K87" i="20" s="1"/>
  <c r="J95" i="20"/>
  <c r="K95" i="20" s="1"/>
  <c r="J103" i="20"/>
  <c r="K103" i="20" s="1"/>
  <c r="J111" i="20"/>
  <c r="K111" i="20" s="1"/>
  <c r="J119" i="20"/>
  <c r="K119" i="20" s="1"/>
  <c r="J127" i="20"/>
  <c r="K127" i="20" s="1"/>
  <c r="J135" i="20"/>
  <c r="K135" i="20" s="1"/>
  <c r="J143" i="20"/>
  <c r="K143" i="20" s="1"/>
  <c r="J151" i="20"/>
  <c r="K151" i="20" s="1"/>
  <c r="J159" i="20"/>
  <c r="K159" i="20" s="1"/>
  <c r="J167" i="20"/>
  <c r="K167" i="20" s="1"/>
  <c r="J175" i="20"/>
  <c r="K175" i="20" s="1"/>
  <c r="J183" i="20"/>
  <c r="K183" i="20" s="1"/>
  <c r="J191" i="20"/>
  <c r="K191" i="20" s="1"/>
  <c r="J199" i="20"/>
  <c r="K199" i="20" s="1"/>
  <c r="J207" i="20"/>
  <c r="K207" i="20" s="1"/>
  <c r="J215" i="20"/>
  <c r="K215" i="20" s="1"/>
  <c r="J223" i="20"/>
  <c r="K223" i="20" s="1"/>
  <c r="J231" i="20"/>
  <c r="K231" i="20" s="1"/>
  <c r="J239" i="20"/>
  <c r="K239" i="20" s="1"/>
  <c r="J247" i="20"/>
  <c r="K247" i="20" s="1"/>
  <c r="J255" i="20"/>
  <c r="K255" i="20" s="1"/>
  <c r="J263" i="20"/>
  <c r="K263" i="20" s="1"/>
  <c r="J271" i="20"/>
  <c r="K271" i="20" s="1"/>
  <c r="J279" i="20"/>
  <c r="K279" i="20" s="1"/>
  <c r="J287" i="20"/>
  <c r="K287" i="20" s="1"/>
  <c r="J295" i="20"/>
  <c r="K295" i="20" s="1"/>
  <c r="J303" i="20"/>
  <c r="K303" i="20" s="1"/>
  <c r="J311" i="20"/>
  <c r="K311" i="20" s="1"/>
  <c r="J319" i="20"/>
  <c r="K319" i="20" s="1"/>
  <c r="J327" i="20"/>
  <c r="K327" i="20" s="1"/>
  <c r="J335" i="20"/>
  <c r="K335" i="20" s="1"/>
  <c r="J343" i="20"/>
  <c r="K343" i="20" s="1"/>
  <c r="J351" i="20"/>
  <c r="K351" i="20" s="1"/>
  <c r="J359" i="20"/>
  <c r="K359" i="20" s="1"/>
  <c r="J367" i="20"/>
  <c r="K367" i="20" s="1"/>
  <c r="J375" i="20"/>
  <c r="K375" i="20" s="1"/>
  <c r="J383" i="20"/>
  <c r="K383" i="20" s="1"/>
  <c r="J391" i="20"/>
  <c r="K391" i="20" s="1"/>
  <c r="J399" i="20"/>
  <c r="K399" i="20" s="1"/>
  <c r="J407" i="20"/>
  <c r="K407" i="20" s="1"/>
  <c r="J415" i="20"/>
  <c r="K415" i="20" s="1"/>
  <c r="J423" i="20"/>
  <c r="K423" i="20" s="1"/>
  <c r="J431" i="20"/>
  <c r="K431" i="20" s="1"/>
  <c r="J439" i="20"/>
  <c r="K439" i="20" s="1"/>
  <c r="J447" i="20"/>
  <c r="K447" i="20" s="1"/>
  <c r="J455" i="20"/>
  <c r="K455" i="20" s="1"/>
  <c r="J463" i="20"/>
  <c r="K463" i="20" s="1"/>
  <c r="J21" i="20"/>
  <c r="K21" i="20" s="1"/>
  <c r="J32" i="20"/>
  <c r="K32" i="20" s="1"/>
  <c r="J40" i="20"/>
  <c r="K40" i="20" s="1"/>
  <c r="J48" i="20"/>
  <c r="K48" i="20" s="1"/>
  <c r="J56" i="20"/>
  <c r="K56" i="20" s="1"/>
  <c r="J64" i="20"/>
  <c r="K64" i="20" s="1"/>
  <c r="J72" i="20"/>
  <c r="K72" i="20" s="1"/>
  <c r="J80" i="20"/>
  <c r="K80" i="20" s="1"/>
  <c r="J88" i="20"/>
  <c r="K88" i="20" s="1"/>
  <c r="J96" i="20"/>
  <c r="K96" i="20" s="1"/>
  <c r="J104" i="20"/>
  <c r="K104" i="20" s="1"/>
  <c r="J112" i="20"/>
  <c r="K112" i="20" s="1"/>
  <c r="J120" i="20"/>
  <c r="K120" i="20" s="1"/>
  <c r="J128" i="20"/>
  <c r="K128" i="20" s="1"/>
  <c r="J136" i="20"/>
  <c r="K136" i="20" s="1"/>
  <c r="J144" i="20"/>
  <c r="K144" i="20" s="1"/>
  <c r="J152" i="20"/>
  <c r="K152" i="20" s="1"/>
  <c r="J160" i="20"/>
  <c r="K160" i="20" s="1"/>
  <c r="J168" i="20"/>
  <c r="K168" i="20" s="1"/>
  <c r="J176" i="20"/>
  <c r="K176" i="20" s="1"/>
  <c r="J184" i="20"/>
  <c r="K184" i="20" s="1"/>
  <c r="J192" i="20"/>
  <c r="K192" i="20" s="1"/>
  <c r="J200" i="20"/>
  <c r="K200" i="20" s="1"/>
  <c r="J208" i="20"/>
  <c r="K208" i="20" s="1"/>
  <c r="J216" i="20"/>
  <c r="K216" i="20" s="1"/>
  <c r="J224" i="20"/>
  <c r="K224" i="20" s="1"/>
  <c r="J232" i="20"/>
  <c r="K232" i="20" s="1"/>
  <c r="J240" i="20"/>
  <c r="K240" i="20" s="1"/>
  <c r="J248" i="20"/>
  <c r="K248" i="20" s="1"/>
  <c r="J256" i="20"/>
  <c r="K256" i="20" s="1"/>
  <c r="J264" i="20"/>
  <c r="K264" i="20" s="1"/>
  <c r="J272" i="20"/>
  <c r="K272" i="20" s="1"/>
  <c r="J280" i="20"/>
  <c r="K280" i="20" s="1"/>
  <c r="J288" i="20"/>
  <c r="K288" i="20" s="1"/>
  <c r="J296" i="20"/>
  <c r="K296" i="20" s="1"/>
  <c r="J304" i="20"/>
  <c r="K304" i="20" s="1"/>
  <c r="J312" i="20"/>
  <c r="K312" i="20" s="1"/>
  <c r="J320" i="20"/>
  <c r="K320" i="20" s="1"/>
  <c r="J328" i="20"/>
  <c r="K328" i="20" s="1"/>
  <c r="J336" i="20"/>
  <c r="K336" i="20" s="1"/>
  <c r="J344" i="20"/>
  <c r="K344" i="20" s="1"/>
  <c r="J352" i="20"/>
  <c r="K352" i="20" s="1"/>
  <c r="J360" i="20"/>
  <c r="K360" i="20" s="1"/>
  <c r="J368" i="20"/>
  <c r="K368" i="20" s="1"/>
  <c r="J376" i="20"/>
  <c r="K376" i="20" s="1"/>
  <c r="J384" i="20"/>
  <c r="K384" i="20" s="1"/>
  <c r="J392" i="20"/>
  <c r="K392" i="20" s="1"/>
  <c r="J400" i="20"/>
  <c r="K400" i="20" s="1"/>
  <c r="J408" i="20"/>
  <c r="K408" i="20" s="1"/>
  <c r="J416" i="20"/>
  <c r="K416" i="20" s="1"/>
  <c r="J424" i="20"/>
  <c r="K424" i="20" s="1"/>
  <c r="J432" i="20"/>
  <c r="K432" i="20" s="1"/>
  <c r="J440" i="20"/>
  <c r="K440" i="20" s="1"/>
  <c r="J448" i="20"/>
  <c r="K448" i="20" s="1"/>
  <c r="J456" i="20"/>
  <c r="K456" i="20" s="1"/>
  <c r="J464" i="20"/>
  <c r="K464" i="20" s="1"/>
  <c r="K498" i="20"/>
  <c r="J12" i="20"/>
  <c r="K12" i="20" s="1"/>
  <c r="J23" i="20"/>
  <c r="K23" i="20" s="1"/>
  <c r="J33" i="20"/>
  <c r="K33" i="20" s="1"/>
  <c r="J41" i="20"/>
  <c r="K41" i="20" s="1"/>
  <c r="J49" i="20"/>
  <c r="K49" i="20" s="1"/>
  <c r="J57" i="20"/>
  <c r="K57" i="20" s="1"/>
  <c r="J65" i="20"/>
  <c r="K65" i="20" s="1"/>
  <c r="J73" i="20"/>
  <c r="K73" i="20" s="1"/>
  <c r="J81" i="20"/>
  <c r="K81" i="20" s="1"/>
  <c r="J89" i="20"/>
  <c r="K89" i="20" s="1"/>
  <c r="J97" i="20"/>
  <c r="K97" i="20" s="1"/>
  <c r="J105" i="20"/>
  <c r="K105" i="20" s="1"/>
  <c r="J113" i="20"/>
  <c r="K113" i="20" s="1"/>
  <c r="J121" i="20"/>
  <c r="K121" i="20" s="1"/>
  <c r="J129" i="20"/>
  <c r="K129" i="20" s="1"/>
  <c r="J137" i="20"/>
  <c r="K137" i="20" s="1"/>
  <c r="J145" i="20"/>
  <c r="K145" i="20" s="1"/>
  <c r="J153" i="20"/>
  <c r="K153" i="20" s="1"/>
  <c r="J161" i="20"/>
  <c r="K161" i="20" s="1"/>
  <c r="J169" i="20"/>
  <c r="K169" i="20" s="1"/>
  <c r="J177" i="20"/>
  <c r="K177" i="20" s="1"/>
  <c r="J185" i="20"/>
  <c r="K185" i="20" s="1"/>
  <c r="J193" i="20"/>
  <c r="K193" i="20" s="1"/>
  <c r="J201" i="20"/>
  <c r="K201" i="20" s="1"/>
  <c r="J209" i="20"/>
  <c r="K209" i="20" s="1"/>
  <c r="J217" i="20"/>
  <c r="K217" i="20" s="1"/>
  <c r="J225" i="20"/>
  <c r="K225" i="20" s="1"/>
  <c r="J233" i="20"/>
  <c r="K233" i="20" s="1"/>
  <c r="J241" i="20"/>
  <c r="K241" i="20" s="1"/>
  <c r="J249" i="20"/>
  <c r="K249" i="20" s="1"/>
  <c r="J257" i="20"/>
  <c r="K257" i="20" s="1"/>
  <c r="J265" i="20"/>
  <c r="K265" i="20" s="1"/>
  <c r="J273" i="20"/>
  <c r="K273" i="20" s="1"/>
  <c r="J281" i="20"/>
  <c r="K281" i="20" s="1"/>
  <c r="J289" i="20"/>
  <c r="K289" i="20" s="1"/>
  <c r="J297" i="20"/>
  <c r="K297" i="20" s="1"/>
  <c r="J305" i="20"/>
  <c r="K305" i="20" s="1"/>
  <c r="J313" i="20"/>
  <c r="K313" i="20" s="1"/>
  <c r="J321" i="20"/>
  <c r="K321" i="20" s="1"/>
  <c r="J329" i="20"/>
  <c r="K329" i="20" s="1"/>
  <c r="J337" i="20"/>
  <c r="K337" i="20" s="1"/>
  <c r="J345" i="20"/>
  <c r="K345" i="20" s="1"/>
  <c r="J353" i="20"/>
  <c r="K353" i="20" s="1"/>
  <c r="J361" i="20"/>
  <c r="K361" i="20" s="1"/>
  <c r="J369" i="20"/>
  <c r="K369" i="20" s="1"/>
  <c r="J377" i="20"/>
  <c r="K377" i="20" s="1"/>
  <c r="J385" i="20"/>
  <c r="K385" i="20" s="1"/>
  <c r="J393" i="20"/>
  <c r="K393" i="20" s="1"/>
  <c r="J401" i="20"/>
  <c r="K401" i="20" s="1"/>
  <c r="J409" i="20"/>
  <c r="K409" i="20" s="1"/>
  <c r="J417" i="20"/>
  <c r="K417" i="20" s="1"/>
  <c r="J425" i="20"/>
  <c r="K425" i="20" s="1"/>
  <c r="J433" i="20"/>
  <c r="K433" i="20" s="1"/>
  <c r="J441" i="20"/>
  <c r="K441" i="20" s="1"/>
  <c r="J449" i="20"/>
  <c r="K449" i="20" s="1"/>
  <c r="J457" i="20"/>
  <c r="K457" i="20" s="1"/>
  <c r="J465" i="20"/>
  <c r="K465" i="20" s="1"/>
  <c r="J473" i="20"/>
  <c r="K473" i="20" s="1"/>
  <c r="J605" i="20"/>
  <c r="K605" i="20" s="1"/>
  <c r="J597" i="20"/>
  <c r="K597" i="20" s="1"/>
  <c r="J589" i="20"/>
  <c r="K589" i="20" s="1"/>
  <c r="J581" i="20"/>
  <c r="K581" i="20" s="1"/>
  <c r="J573" i="20"/>
  <c r="K573" i="20" s="1"/>
  <c r="J565" i="20"/>
  <c r="K565" i="20" s="1"/>
  <c r="J557" i="20"/>
  <c r="K557" i="20" s="1"/>
  <c r="J549" i="20"/>
  <c r="K549" i="20" s="1"/>
  <c r="J541" i="20"/>
  <c r="K541" i="20" s="1"/>
  <c r="J533" i="20"/>
  <c r="K533" i="20" s="1"/>
  <c r="J525" i="20"/>
  <c r="K525" i="20" s="1"/>
  <c r="J517" i="20"/>
  <c r="K517" i="20" s="1"/>
  <c r="J509" i="20"/>
  <c r="K509" i="20" s="1"/>
  <c r="J501" i="20"/>
  <c r="K501" i="20" s="1"/>
  <c r="J493" i="20"/>
  <c r="K493" i="20" s="1"/>
  <c r="J485" i="20"/>
  <c r="K485" i="20" s="1"/>
  <c r="J477" i="20"/>
  <c r="K477" i="20" s="1"/>
  <c r="J467" i="20"/>
  <c r="K467" i="20" s="1"/>
  <c r="J435" i="20"/>
  <c r="K435" i="20" s="1"/>
  <c r="J403" i="20"/>
  <c r="K403" i="20" s="1"/>
  <c r="J371" i="20"/>
  <c r="K371" i="20" s="1"/>
  <c r="J339" i="20"/>
  <c r="K339" i="20" s="1"/>
  <c r="J307" i="20"/>
  <c r="K307" i="20" s="1"/>
  <c r="J275" i="20"/>
  <c r="K275" i="20" s="1"/>
  <c r="J243" i="20"/>
  <c r="K243" i="20" s="1"/>
  <c r="J211" i="20"/>
  <c r="K211" i="20" s="1"/>
  <c r="J179" i="20"/>
  <c r="K179" i="20" s="1"/>
  <c r="J147" i="20"/>
  <c r="K147" i="20" s="1"/>
  <c r="J115" i="20"/>
  <c r="K115" i="20" s="1"/>
  <c r="J83" i="20"/>
  <c r="K83" i="20" s="1"/>
  <c r="J51" i="20"/>
  <c r="K51" i="20" s="1"/>
  <c r="J15" i="20"/>
  <c r="K15" i="20" s="1"/>
  <c r="J306" i="20"/>
  <c r="K306" i="20" s="1"/>
  <c r="J274" i="20"/>
  <c r="K274" i="20" s="1"/>
  <c r="J242" i="20"/>
  <c r="K242" i="20" s="1"/>
  <c r="J210" i="20"/>
  <c r="K210" i="20" s="1"/>
  <c r="J178" i="20"/>
  <c r="K178" i="20" s="1"/>
  <c r="J146" i="20"/>
  <c r="K146" i="20" s="1"/>
  <c r="J114" i="20"/>
  <c r="K114" i="20" s="1"/>
  <c r="J82" i="20"/>
  <c r="K82" i="20" s="1"/>
  <c r="J50" i="20"/>
  <c r="K50" i="20" s="1"/>
  <c r="J13" i="20"/>
  <c r="K13" i="20" s="1"/>
  <c r="M10" i="16"/>
  <c r="C610" i="20"/>
  <c r="C602" i="20"/>
  <c r="C594" i="20"/>
  <c r="C586" i="20"/>
  <c r="C578" i="20"/>
  <c r="C570" i="20"/>
  <c r="C562" i="20"/>
  <c r="C554" i="20"/>
  <c r="C546" i="20"/>
  <c r="C538" i="20"/>
  <c r="C530" i="20"/>
  <c r="C522" i="20"/>
  <c r="C514" i="20"/>
  <c r="C506" i="20"/>
  <c r="C498" i="20"/>
  <c r="C490" i="20"/>
  <c r="C482" i="20"/>
  <c r="C474" i="20"/>
  <c r="C466" i="20"/>
  <c r="C458" i="20"/>
  <c r="C450" i="20"/>
  <c r="C442" i="20"/>
  <c r="C434" i="20"/>
  <c r="C426" i="20"/>
  <c r="C418" i="20"/>
  <c r="C410" i="20"/>
  <c r="C402" i="20"/>
  <c r="C394" i="20"/>
  <c r="C386" i="20"/>
  <c r="C378" i="20"/>
  <c r="C370" i="20"/>
  <c r="C362" i="20"/>
  <c r="C354" i="20"/>
  <c r="C346" i="20"/>
  <c r="C338" i="20"/>
  <c r="C330" i="20"/>
  <c r="C322" i="20"/>
  <c r="C314" i="20"/>
  <c r="C306" i="20"/>
  <c r="C298" i="20"/>
  <c r="C290" i="20"/>
  <c r="C282" i="20"/>
  <c r="C274" i="20"/>
  <c r="C609" i="20"/>
  <c r="C601" i="20"/>
  <c r="C593" i="20"/>
  <c r="C585" i="20"/>
  <c r="C577" i="20"/>
  <c r="C569" i="20"/>
  <c r="C561" i="20"/>
  <c r="C553" i="20"/>
  <c r="C545" i="20"/>
  <c r="C537" i="20"/>
  <c r="C529" i="20"/>
  <c r="C521" i="20"/>
  <c r="C513" i="20"/>
  <c r="C505" i="20"/>
  <c r="C497" i="20"/>
  <c r="C489" i="20"/>
  <c r="C481" i="20"/>
  <c r="C473" i="20"/>
  <c r="C465" i="20"/>
  <c r="C457" i="20"/>
  <c r="C449" i="20"/>
  <c r="C441" i="20"/>
  <c r="C433" i="20"/>
  <c r="C425" i="20"/>
  <c r="C417" i="20"/>
  <c r="C409" i="20"/>
  <c r="C401" i="20"/>
  <c r="C393" i="20"/>
  <c r="C385" i="20"/>
  <c r="C377" i="20"/>
  <c r="C369" i="20"/>
  <c r="C361" i="20"/>
  <c r="C353" i="20"/>
  <c r="C345" i="20"/>
  <c r="C337" i="20"/>
  <c r="C329" i="20"/>
  <c r="C321" i="20"/>
  <c r="C313" i="20"/>
  <c r="C305" i="20"/>
  <c r="C297" i="20"/>
  <c r="C289" i="20"/>
  <c r="C281" i="20"/>
  <c r="C273" i="20"/>
  <c r="C608" i="20"/>
  <c r="C600" i="20"/>
  <c r="C592" i="20"/>
  <c r="C584" i="20"/>
  <c r="C576" i="20"/>
  <c r="C568" i="20"/>
  <c r="C560" i="20"/>
  <c r="C552" i="20"/>
  <c r="C544" i="20"/>
  <c r="C536" i="20"/>
  <c r="C528" i="20"/>
  <c r="C520" i="20"/>
  <c r="C512" i="20"/>
  <c r="C504" i="20"/>
  <c r="C496" i="20"/>
  <c r="C488" i="20"/>
  <c r="C480" i="20"/>
  <c r="C472" i="20"/>
  <c r="C464" i="20"/>
  <c r="C456" i="20"/>
  <c r="C448" i="20"/>
  <c r="C440" i="20"/>
  <c r="C432" i="20"/>
  <c r="C424" i="20"/>
  <c r="C416" i="20"/>
  <c r="C408" i="20"/>
  <c r="C400" i="20"/>
  <c r="C392" i="20"/>
  <c r="C384" i="20"/>
  <c r="C376" i="20"/>
  <c r="C368" i="20"/>
  <c r="C360" i="20"/>
  <c r="C352" i="20"/>
  <c r="C344" i="20"/>
  <c r="C336" i="20"/>
  <c r="C328" i="20"/>
  <c r="C320" i="20"/>
  <c r="C312" i="20"/>
  <c r="C304" i="20"/>
  <c r="C296" i="20"/>
  <c r="C288" i="20"/>
  <c r="C280" i="20"/>
  <c r="C272" i="20"/>
  <c r="C607" i="20"/>
  <c r="C599" i="20"/>
  <c r="C591" i="20"/>
  <c r="C583" i="20"/>
  <c r="C575" i="20"/>
  <c r="C567" i="20"/>
  <c r="C559" i="20"/>
  <c r="C551" i="20"/>
  <c r="C543" i="20"/>
  <c r="C535" i="20"/>
  <c r="C527" i="20"/>
  <c r="C519" i="20"/>
  <c r="C511" i="20"/>
  <c r="C503" i="20"/>
  <c r="C495" i="20"/>
  <c r="C487" i="20"/>
  <c r="C479" i="20"/>
  <c r="C471" i="20"/>
  <c r="C463" i="20"/>
  <c r="C455" i="20"/>
  <c r="C447" i="20"/>
  <c r="C439" i="20"/>
  <c r="C431" i="20"/>
  <c r="C423" i="20"/>
  <c r="C415" i="20"/>
  <c r="C407" i="20"/>
  <c r="C399" i="20"/>
  <c r="C391" i="20"/>
  <c r="C383" i="20"/>
  <c r="C375" i="20"/>
  <c r="C367" i="20"/>
  <c r="C359" i="20"/>
  <c r="C351" i="20"/>
  <c r="C343" i="20"/>
  <c r="C335" i="20"/>
  <c r="C327" i="20"/>
  <c r="C319" i="20"/>
  <c r="C311" i="20"/>
  <c r="C303" i="20"/>
  <c r="C295" i="20"/>
  <c r="C287" i="20"/>
  <c r="C279" i="20"/>
  <c r="C271" i="20"/>
  <c r="C606" i="20"/>
  <c r="C598" i="20"/>
  <c r="C590" i="20"/>
  <c r="C582" i="20"/>
  <c r="C574" i="20"/>
  <c r="C566" i="20"/>
  <c r="C558" i="20"/>
  <c r="C550" i="20"/>
  <c r="C542" i="20"/>
  <c r="C534" i="20"/>
  <c r="C526" i="20"/>
  <c r="C518" i="20"/>
  <c r="C510" i="20"/>
  <c r="C502" i="20"/>
  <c r="C494" i="20"/>
  <c r="C486" i="20"/>
  <c r="C478" i="20"/>
  <c r="C470" i="20"/>
  <c r="C462" i="20"/>
  <c r="C454" i="20"/>
  <c r="C446" i="20"/>
  <c r="C438" i="20"/>
  <c r="C430" i="20"/>
  <c r="C422" i="20"/>
  <c r="C414" i="20"/>
  <c r="C406" i="20"/>
  <c r="C398" i="20"/>
  <c r="C390" i="20"/>
  <c r="C382" i="20"/>
  <c r="C374" i="20"/>
  <c r="C366" i="20"/>
  <c r="C358" i="20"/>
  <c r="C350" i="20"/>
  <c r="C342" i="20"/>
  <c r="C334" i="20"/>
  <c r="C326" i="20"/>
  <c r="C318" i="20"/>
  <c r="C310" i="20"/>
  <c r="C302" i="20"/>
  <c r="C294" i="20"/>
  <c r="C286" i="20"/>
  <c r="C278" i="20"/>
  <c r="C270" i="20"/>
  <c r="C66" i="20"/>
  <c r="C58" i="20"/>
  <c r="C50" i="20"/>
  <c r="C605" i="20"/>
  <c r="C597" i="20"/>
  <c r="C589" i="20"/>
  <c r="C581" i="20"/>
  <c r="C573" i="20"/>
  <c r="C565" i="20"/>
  <c r="C557" i="20"/>
  <c r="C549" i="20"/>
  <c r="C541" i="20"/>
  <c r="C533" i="20"/>
  <c r="C525" i="20"/>
  <c r="C517" i="20"/>
  <c r="C509" i="20"/>
  <c r="C501" i="20"/>
  <c r="C493" i="20"/>
  <c r="C485" i="20"/>
  <c r="C477" i="20"/>
  <c r="C469" i="20"/>
  <c r="C461" i="20"/>
  <c r="C453" i="20"/>
  <c r="C445" i="20"/>
  <c r="C437" i="20"/>
  <c r="C429" i="20"/>
  <c r="C421" i="20"/>
  <c r="C413" i="20"/>
  <c r="C405" i="20"/>
  <c r="C397" i="20"/>
  <c r="C389" i="20"/>
  <c r="C381" i="20"/>
  <c r="C373" i="20"/>
  <c r="C365" i="20"/>
  <c r="C357" i="20"/>
  <c r="C349" i="20"/>
  <c r="C341" i="20"/>
  <c r="C333" i="20"/>
  <c r="C325" i="20"/>
  <c r="C317" i="20"/>
  <c r="C309" i="20"/>
  <c r="C301" i="20"/>
  <c r="C293" i="20"/>
  <c r="C285" i="20"/>
  <c r="C277" i="20"/>
  <c r="C269" i="20"/>
  <c r="C604" i="20"/>
  <c r="C596" i="20"/>
  <c r="C588" i="20"/>
  <c r="C580" i="20"/>
  <c r="C572" i="20"/>
  <c r="C564" i="20"/>
  <c r="C556" i="20"/>
  <c r="C548" i="20"/>
  <c r="C540" i="20"/>
  <c r="C532" i="20"/>
  <c r="C524" i="20"/>
  <c r="C516" i="20"/>
  <c r="C508" i="20"/>
  <c r="C500" i="20"/>
  <c r="C492" i="20"/>
  <c r="C484" i="20"/>
  <c r="C476" i="20"/>
  <c r="C468" i="20"/>
  <c r="C460" i="20"/>
  <c r="C452" i="20"/>
  <c r="C444" i="20"/>
  <c r="C436" i="20"/>
  <c r="C428" i="20"/>
  <c r="C420" i="20"/>
  <c r="C412" i="20"/>
  <c r="C404" i="20"/>
  <c r="C396" i="20"/>
  <c r="C388" i="20"/>
  <c r="C380" i="20"/>
  <c r="C372" i="20"/>
  <c r="C364" i="20"/>
  <c r="C356" i="20"/>
  <c r="C348" i="20"/>
  <c r="C340" i="20"/>
  <c r="C332" i="20"/>
  <c r="C324" i="20"/>
  <c r="C316" i="20"/>
  <c r="C308" i="20"/>
  <c r="C300" i="20"/>
  <c r="C292" i="20"/>
  <c r="C284" i="20"/>
  <c r="C276" i="20"/>
  <c r="C268" i="20"/>
  <c r="C611" i="20"/>
  <c r="C603" i="20"/>
  <c r="C595" i="20"/>
  <c r="C587" i="20"/>
  <c r="C579" i="20"/>
  <c r="C571" i="20"/>
  <c r="C563" i="20"/>
  <c r="C555" i="20"/>
  <c r="C547" i="20"/>
  <c r="C539" i="20"/>
  <c r="C531" i="20"/>
  <c r="C523" i="20"/>
  <c r="C515" i="20"/>
  <c r="C507" i="20"/>
  <c r="C499" i="20"/>
  <c r="C491" i="20"/>
  <c r="C483" i="20"/>
  <c r="C475" i="20"/>
  <c r="C467" i="20"/>
  <c r="C459" i="20"/>
  <c r="C451" i="20"/>
  <c r="C443" i="20"/>
  <c r="C435" i="20"/>
  <c r="C427" i="20"/>
  <c r="C419" i="20"/>
  <c r="C411" i="20"/>
  <c r="C403" i="20"/>
  <c r="C395" i="20"/>
  <c r="C387" i="20"/>
  <c r="C379" i="20"/>
  <c r="C371" i="20"/>
  <c r="C363" i="20"/>
  <c r="C355" i="20"/>
  <c r="C347" i="20"/>
  <c r="C339" i="20"/>
  <c r="C331" i="20"/>
  <c r="C323" i="20"/>
  <c r="C315" i="20"/>
  <c r="C307" i="20"/>
  <c r="C299" i="20"/>
  <c r="C291" i="20"/>
  <c r="C283" i="20"/>
  <c r="C275" i="20"/>
  <c r="C267" i="20"/>
  <c r="C74" i="20"/>
  <c r="C26" i="20"/>
  <c r="C249" i="20"/>
  <c r="C217" i="20"/>
  <c r="C185" i="20"/>
  <c r="C177" i="20"/>
  <c r="C145" i="20"/>
  <c r="C137" i="20"/>
  <c r="C129" i="20"/>
  <c r="C121" i="20"/>
  <c r="C113" i="20"/>
  <c r="C105" i="20"/>
  <c r="C97" i="20"/>
  <c r="C89" i="20"/>
  <c r="C81" i="20"/>
  <c r="C265" i="20"/>
  <c r="C233" i="20"/>
  <c r="C201" i="20"/>
  <c r="C161" i="20"/>
  <c r="C73" i="20"/>
  <c r="C41" i="20"/>
  <c r="C208" i="20"/>
  <c r="C64" i="20"/>
  <c r="C56" i="20"/>
  <c r="C48" i="20"/>
  <c r="C40" i="20"/>
  <c r="C32" i="20"/>
  <c r="C24" i="20"/>
  <c r="C16" i="20"/>
  <c r="C263" i="20"/>
  <c r="C255" i="20"/>
  <c r="C247" i="20"/>
  <c r="C239" i="20"/>
  <c r="C231" i="20"/>
  <c r="C223" i="20"/>
  <c r="C215" i="20"/>
  <c r="C207" i="20"/>
  <c r="C199" i="20"/>
  <c r="C191" i="20"/>
  <c r="C183" i="20"/>
  <c r="C175" i="20"/>
  <c r="C167" i="20"/>
  <c r="C159" i="20"/>
  <c r="C151" i="20"/>
  <c r="C143" i="20"/>
  <c r="C135" i="20"/>
  <c r="C127" i="20"/>
  <c r="C119" i="20"/>
  <c r="C111" i="20"/>
  <c r="C103" i="20"/>
  <c r="C95" i="20"/>
  <c r="C87" i="20"/>
  <c r="C79" i="20"/>
  <c r="C42" i="20"/>
  <c r="C18" i="20"/>
  <c r="C241" i="20"/>
  <c r="C209" i="20"/>
  <c r="C169" i="20"/>
  <c r="C65" i="20"/>
  <c r="C49" i="20"/>
  <c r="C25" i="20"/>
  <c r="C264" i="20"/>
  <c r="C248" i="20"/>
  <c r="C240" i="20"/>
  <c r="C224" i="20"/>
  <c r="C200" i="20"/>
  <c r="C184" i="20"/>
  <c r="C168" i="20"/>
  <c r="C152" i="20"/>
  <c r="C136" i="20"/>
  <c r="C120" i="20"/>
  <c r="C104" i="20"/>
  <c r="C88" i="20"/>
  <c r="C72" i="20"/>
  <c r="C71" i="20"/>
  <c r="C63" i="20"/>
  <c r="C55" i="20"/>
  <c r="C47" i="20"/>
  <c r="C39" i="20"/>
  <c r="C31" i="20"/>
  <c r="C23" i="20"/>
  <c r="C15" i="20"/>
  <c r="C262" i="20"/>
  <c r="C254" i="20"/>
  <c r="C246" i="20"/>
  <c r="C238" i="20"/>
  <c r="C230" i="20"/>
  <c r="C222" i="20"/>
  <c r="C214" i="20"/>
  <c r="C206" i="20"/>
  <c r="C198" i="20"/>
  <c r="C190" i="20"/>
  <c r="C182" i="20"/>
  <c r="C174" i="20"/>
  <c r="C166" i="20"/>
  <c r="C158" i="20"/>
  <c r="C150" i="20"/>
  <c r="C142" i="20"/>
  <c r="C134" i="20"/>
  <c r="C126" i="20"/>
  <c r="C118" i="20"/>
  <c r="C110" i="20"/>
  <c r="C102" i="20"/>
  <c r="C94" i="20"/>
  <c r="C86" i="20"/>
  <c r="C78" i="20"/>
  <c r="C34" i="20"/>
  <c r="C257" i="20"/>
  <c r="C225" i="20"/>
  <c r="C193" i="20"/>
  <c r="C153" i="20"/>
  <c r="C57" i="20"/>
  <c r="C33" i="20"/>
  <c r="C17" i="20"/>
  <c r="C256" i="20"/>
  <c r="C232" i="20"/>
  <c r="C216" i="20"/>
  <c r="C192" i="20"/>
  <c r="C176" i="20"/>
  <c r="C160" i="20"/>
  <c r="C144" i="20"/>
  <c r="C128" i="20"/>
  <c r="C112" i="20"/>
  <c r="C96" i="20"/>
  <c r="C80" i="20"/>
  <c r="C70" i="20"/>
  <c r="C62" i="20"/>
  <c r="C54" i="20"/>
  <c r="C46" i="20"/>
  <c r="C38" i="20"/>
  <c r="C30" i="20"/>
  <c r="C22" i="20"/>
  <c r="C14" i="20"/>
  <c r="C261" i="20"/>
  <c r="C253" i="20"/>
  <c r="C245" i="20"/>
  <c r="C237" i="20"/>
  <c r="C229" i="20"/>
  <c r="C221" i="20"/>
  <c r="C213" i="20"/>
  <c r="C205" i="20"/>
  <c r="C197" i="20"/>
  <c r="C189" i="20"/>
  <c r="C181" i="20"/>
  <c r="C173" i="20"/>
  <c r="C165" i="20"/>
  <c r="C157" i="20"/>
  <c r="C149" i="20"/>
  <c r="C141" i="20"/>
  <c r="C133" i="20"/>
  <c r="C125" i="20"/>
  <c r="C117" i="20"/>
  <c r="C109" i="20"/>
  <c r="C101" i="20"/>
  <c r="C93" i="20"/>
  <c r="C85" i="20"/>
  <c r="C77" i="20"/>
  <c r="C69" i="20"/>
  <c r="C37" i="20"/>
  <c r="C244" i="20"/>
  <c r="C172" i="20"/>
  <c r="C61" i="20"/>
  <c r="C45" i="20"/>
  <c r="C29" i="20"/>
  <c r="C21" i="20"/>
  <c r="C13" i="20"/>
  <c r="C260" i="20"/>
  <c r="C252" i="20"/>
  <c r="C236" i="20"/>
  <c r="C228" i="20"/>
  <c r="C220" i="20"/>
  <c r="C212" i="20"/>
  <c r="C204" i="20"/>
  <c r="C196" i="20"/>
  <c r="C188" i="20"/>
  <c r="C180" i="20"/>
  <c r="C164" i="20"/>
  <c r="C156" i="20"/>
  <c r="C148" i="20"/>
  <c r="C132" i="20"/>
  <c r="C124" i="20"/>
  <c r="C116" i="20"/>
  <c r="C108" i="20"/>
  <c r="C100" i="20"/>
  <c r="C92" i="20"/>
  <c r="C84" i="20"/>
  <c r="C76" i="20"/>
  <c r="C68" i="20"/>
  <c r="C60" i="20"/>
  <c r="C52" i="20"/>
  <c r="C44" i="20"/>
  <c r="C36" i="20"/>
  <c r="C28" i="20"/>
  <c r="C20" i="20"/>
  <c r="C12" i="20"/>
  <c r="C259" i="20"/>
  <c r="C251" i="20"/>
  <c r="C243" i="20"/>
  <c r="C235" i="20"/>
  <c r="C227" i="20"/>
  <c r="C219" i="20"/>
  <c r="C211" i="20"/>
  <c r="C203" i="20"/>
  <c r="C195" i="20"/>
  <c r="C187" i="20"/>
  <c r="C179" i="20"/>
  <c r="C171" i="20"/>
  <c r="C163" i="20"/>
  <c r="C155" i="20"/>
  <c r="C147" i="20"/>
  <c r="C139" i="20"/>
  <c r="C131" i="20"/>
  <c r="C123" i="20"/>
  <c r="C115" i="20"/>
  <c r="C107" i="20"/>
  <c r="C99" i="20"/>
  <c r="C91" i="20"/>
  <c r="C83" i="20"/>
  <c r="C75" i="20"/>
  <c r="C53" i="20"/>
  <c r="C140" i="20"/>
  <c r="C67" i="20"/>
  <c r="C59" i="20"/>
  <c r="C51" i="20"/>
  <c r="C43" i="20"/>
  <c r="C35" i="20"/>
  <c r="C27" i="20"/>
  <c r="C19" i="20"/>
  <c r="C266" i="20"/>
  <c r="C258" i="20"/>
  <c r="C250" i="20"/>
  <c r="C242" i="20"/>
  <c r="C234" i="20"/>
  <c r="C226" i="20"/>
  <c r="C218" i="20"/>
  <c r="C210" i="20"/>
  <c r="C202" i="20"/>
  <c r="C194" i="20"/>
  <c r="C186" i="20"/>
  <c r="C178" i="20"/>
  <c r="C170" i="20"/>
  <c r="C162" i="20"/>
  <c r="C154" i="20"/>
  <c r="C146" i="20"/>
  <c r="C138" i="20"/>
  <c r="C130" i="20"/>
  <c r="C122" i="20"/>
  <c r="C114" i="20"/>
  <c r="C106" i="20"/>
  <c r="C98" i="20"/>
  <c r="C90" i="20"/>
  <c r="C82" i="20"/>
  <c r="C11" i="20"/>
  <c r="M8" i="16" a="1"/>
  <c r="M8" i="16" s="1"/>
  <c r="M19" i="20" l="1"/>
  <c r="M578" i="20"/>
  <c r="M514" i="20"/>
  <c r="M450" i="20"/>
  <c r="M386" i="20"/>
  <c r="M322" i="20"/>
  <c r="M258" i="20"/>
  <c r="M194" i="20"/>
  <c r="M130" i="20"/>
  <c r="M66" i="20"/>
  <c r="M601" i="20"/>
  <c r="M537" i="20"/>
  <c r="M473" i="20"/>
  <c r="M409" i="20"/>
  <c r="M345" i="20"/>
  <c r="M281" i="20"/>
  <c r="M217" i="20"/>
  <c r="M153" i="20"/>
  <c r="M89" i="20"/>
  <c r="M25" i="20"/>
  <c r="M560" i="20"/>
  <c r="M496" i="20"/>
  <c r="M432" i="20"/>
  <c r="M368" i="20"/>
  <c r="M304" i="20"/>
  <c r="M240" i="20"/>
  <c r="M176" i="20"/>
  <c r="M112" i="20"/>
  <c r="M48" i="20"/>
  <c r="M583" i="20"/>
  <c r="M519" i="20"/>
  <c r="M455" i="20"/>
  <c r="M391" i="20"/>
  <c r="M327" i="20"/>
  <c r="M263" i="20"/>
  <c r="M199" i="20"/>
  <c r="M135" i="20"/>
  <c r="M71" i="20"/>
  <c r="M606" i="20"/>
  <c r="M542" i="20"/>
  <c r="M478" i="20"/>
  <c r="M414" i="20"/>
  <c r="M350" i="20"/>
  <c r="M286" i="20"/>
  <c r="M222" i="20"/>
  <c r="M158" i="20"/>
  <c r="M94" i="20"/>
  <c r="M30" i="20"/>
  <c r="M565" i="20"/>
  <c r="M501" i="20"/>
  <c r="M437" i="20"/>
  <c r="M373" i="20"/>
  <c r="M309" i="20"/>
  <c r="M245" i="20"/>
  <c r="M181" i="20"/>
  <c r="M117" i="20"/>
  <c r="M53" i="20"/>
  <c r="M596" i="20"/>
  <c r="M532" i="20"/>
  <c r="M468" i="20"/>
  <c r="M404" i="20"/>
  <c r="M340" i="20"/>
  <c r="M276" i="20"/>
  <c r="M212" i="20"/>
  <c r="M148" i="20"/>
  <c r="M84" i="20"/>
  <c r="M20" i="20"/>
  <c r="M563" i="20"/>
  <c r="M499" i="20"/>
  <c r="M435" i="20"/>
  <c r="M371" i="20"/>
  <c r="M307" i="20"/>
  <c r="M243" i="20"/>
  <c r="M179" i="20"/>
  <c r="M115" i="20"/>
  <c r="M51" i="20"/>
  <c r="M530" i="20"/>
  <c r="M402" i="20"/>
  <c r="M274" i="20"/>
  <c r="M146" i="20"/>
  <c r="M553" i="20"/>
  <c r="M425" i="20"/>
  <c r="M297" i="20"/>
  <c r="M169" i="20"/>
  <c r="M41" i="20"/>
  <c r="M512" i="20"/>
  <c r="M570" i="20"/>
  <c r="M506" i="20"/>
  <c r="M442" i="20"/>
  <c r="M378" i="20"/>
  <c r="M314" i="20"/>
  <c r="M250" i="20"/>
  <c r="M186" i="20"/>
  <c r="M122" i="20"/>
  <c r="M58" i="20"/>
  <c r="M593" i="20"/>
  <c r="M529" i="20"/>
  <c r="M465" i="20"/>
  <c r="M401" i="20"/>
  <c r="M337" i="20"/>
  <c r="M273" i="20"/>
  <c r="M209" i="20"/>
  <c r="M145" i="20"/>
  <c r="M81" i="20"/>
  <c r="M17" i="20"/>
  <c r="M552" i="20"/>
  <c r="M488" i="20"/>
  <c r="M424" i="20"/>
  <c r="M360" i="20"/>
  <c r="M296" i="20"/>
  <c r="M232" i="20"/>
  <c r="M168" i="20"/>
  <c r="M104" i="20"/>
  <c r="M40" i="20"/>
  <c r="M575" i="20"/>
  <c r="M511" i="20"/>
  <c r="M447" i="20"/>
  <c r="M383" i="20"/>
  <c r="M319" i="20"/>
  <c r="M255" i="20"/>
  <c r="M191" i="20"/>
  <c r="M127" i="20"/>
  <c r="M63" i="20"/>
  <c r="M598" i="20"/>
  <c r="M534" i="20"/>
  <c r="M470" i="20"/>
  <c r="M406" i="20"/>
  <c r="M342" i="20"/>
  <c r="M278" i="20"/>
  <c r="M214" i="20"/>
  <c r="M150" i="20"/>
  <c r="M86" i="20"/>
  <c r="M22" i="20"/>
  <c r="M557" i="20"/>
  <c r="M493" i="20"/>
  <c r="M429" i="20"/>
  <c r="M365" i="20"/>
  <c r="M301" i="20"/>
  <c r="M237" i="20"/>
  <c r="M173" i="20"/>
  <c r="M109" i="20"/>
  <c r="M45" i="20"/>
  <c r="M588" i="20"/>
  <c r="M524" i="20"/>
  <c r="M460" i="20"/>
  <c r="M396" i="20"/>
  <c r="M332" i="20"/>
  <c r="M268" i="20"/>
  <c r="M204" i="20"/>
  <c r="M140" i="20"/>
  <c r="M76" i="20"/>
  <c r="M12" i="20"/>
  <c r="M555" i="20"/>
  <c r="M491" i="20"/>
  <c r="M427" i="20"/>
  <c r="M363" i="20"/>
  <c r="M299" i="20"/>
  <c r="M235" i="20"/>
  <c r="M171" i="20"/>
  <c r="M107" i="20"/>
  <c r="M43" i="20"/>
  <c r="M562" i="20"/>
  <c r="M498" i="20"/>
  <c r="M434" i="20"/>
  <c r="M370" i="20"/>
  <c r="M306" i="20"/>
  <c r="M242" i="20"/>
  <c r="M178" i="20"/>
  <c r="M114" i="20"/>
  <c r="M50" i="20"/>
  <c r="M585" i="20"/>
  <c r="M521" i="20"/>
  <c r="M457" i="20"/>
  <c r="M393" i="20"/>
  <c r="M329" i="20"/>
  <c r="M265" i="20"/>
  <c r="M201" i="20"/>
  <c r="M137" i="20"/>
  <c r="M73" i="20"/>
  <c r="M608" i="20"/>
  <c r="M544" i="20"/>
  <c r="M480" i="20"/>
  <c r="M416" i="20"/>
  <c r="M352" i="20"/>
  <c r="M288" i="20"/>
  <c r="M224" i="20"/>
  <c r="M160" i="20"/>
  <c r="M96" i="20"/>
  <c r="M32" i="20"/>
  <c r="M567" i="20"/>
  <c r="M503" i="20"/>
  <c r="M439" i="20"/>
  <c r="M375" i="20"/>
  <c r="M311" i="20"/>
  <c r="M247" i="20"/>
  <c r="M183" i="20"/>
  <c r="M119" i="20"/>
  <c r="M55" i="20"/>
  <c r="M590" i="20"/>
  <c r="M526" i="20"/>
  <c r="M462" i="20"/>
  <c r="M398" i="20"/>
  <c r="M334" i="20"/>
  <c r="M270" i="20"/>
  <c r="M206" i="20"/>
  <c r="M142" i="20"/>
  <c r="M78" i="20"/>
  <c r="M14" i="20"/>
  <c r="M549" i="20"/>
  <c r="M485" i="20"/>
  <c r="M421" i="20"/>
  <c r="M357" i="20"/>
  <c r="M293" i="20"/>
  <c r="M229" i="20"/>
  <c r="M165" i="20"/>
  <c r="M101" i="20"/>
  <c r="M37" i="20"/>
  <c r="M580" i="20"/>
  <c r="M516" i="20"/>
  <c r="M452" i="20"/>
  <c r="M388" i="20"/>
  <c r="M324" i="20"/>
  <c r="M260" i="20"/>
  <c r="M196" i="20"/>
  <c r="M132" i="20"/>
  <c r="M68" i="20"/>
  <c r="M611" i="20"/>
  <c r="M547" i="20"/>
  <c r="M483" i="20"/>
  <c r="M419" i="20"/>
  <c r="M355" i="20"/>
  <c r="M291" i="20"/>
  <c r="M227" i="20"/>
  <c r="M163" i="20"/>
  <c r="M99" i="20"/>
  <c r="M35" i="20"/>
  <c r="M554" i="20"/>
  <c r="M490" i="20"/>
  <c r="M426" i="20"/>
  <c r="M362" i="20"/>
  <c r="M298" i="20"/>
  <c r="M234" i="20"/>
  <c r="M170" i="20"/>
  <c r="M106" i="20"/>
  <c r="M42" i="20"/>
  <c r="M577" i="20"/>
  <c r="M513" i="20"/>
  <c r="M449" i="20"/>
  <c r="M385" i="20"/>
  <c r="M321" i="20"/>
  <c r="M257" i="20"/>
  <c r="M193" i="20"/>
  <c r="M129" i="20"/>
  <c r="M65" i="20"/>
  <c r="M600" i="20"/>
  <c r="M536" i="20"/>
  <c r="M472" i="20"/>
  <c r="M408" i="20"/>
  <c r="M344" i="20"/>
  <c r="M280" i="20"/>
  <c r="M216" i="20"/>
  <c r="M152" i="20"/>
  <c r="M88" i="20"/>
  <c r="M24" i="20"/>
  <c r="M559" i="20"/>
  <c r="M495" i="20"/>
  <c r="M431" i="20"/>
  <c r="M367" i="20"/>
  <c r="M303" i="20"/>
  <c r="M239" i="20"/>
  <c r="M175" i="20"/>
  <c r="M111" i="20"/>
  <c r="M47" i="20"/>
  <c r="M582" i="20"/>
  <c r="M518" i="20"/>
  <c r="M454" i="20"/>
  <c r="M390" i="20"/>
  <c r="M326" i="20"/>
  <c r="M262" i="20"/>
  <c r="M198" i="20"/>
  <c r="M134" i="20"/>
  <c r="M70" i="20"/>
  <c r="M605" i="20"/>
  <c r="M541" i="20"/>
  <c r="M477" i="20"/>
  <c r="M413" i="20"/>
  <c r="M349" i="20"/>
  <c r="M285" i="20"/>
  <c r="M221" i="20"/>
  <c r="M157" i="20"/>
  <c r="M93" i="20"/>
  <c r="M29" i="20"/>
  <c r="M572" i="20"/>
  <c r="M508" i="20"/>
  <c r="M444" i="20"/>
  <c r="M380" i="20"/>
  <c r="M316" i="20"/>
  <c r="M252" i="20"/>
  <c r="M188" i="20"/>
  <c r="M124" i="20"/>
  <c r="M60" i="20"/>
  <c r="M603" i="20"/>
  <c r="M539" i="20"/>
  <c r="M475" i="20"/>
  <c r="M411" i="20"/>
  <c r="M347" i="20"/>
  <c r="M283" i="20"/>
  <c r="M219" i="20"/>
  <c r="M155" i="20"/>
  <c r="M91" i="20"/>
  <c r="M27" i="20"/>
  <c r="M594" i="20"/>
  <c r="M466" i="20"/>
  <c r="M338" i="20"/>
  <c r="M210" i="20"/>
  <c r="M18" i="20"/>
  <c r="M489" i="20"/>
  <c r="M361" i="20"/>
  <c r="M233" i="20"/>
  <c r="M105" i="20"/>
  <c r="M576" i="20"/>
  <c r="M610" i="20"/>
  <c r="M546" i="20"/>
  <c r="M482" i="20"/>
  <c r="M418" i="20"/>
  <c r="M354" i="20"/>
  <c r="M290" i="20"/>
  <c r="M226" i="20"/>
  <c r="M162" i="20"/>
  <c r="M98" i="20"/>
  <c r="M34" i="20"/>
  <c r="M569" i="20"/>
  <c r="M505" i="20"/>
  <c r="M441" i="20"/>
  <c r="M377" i="20"/>
  <c r="M313" i="20"/>
  <c r="M249" i="20"/>
  <c r="M185" i="20"/>
  <c r="M121" i="20"/>
  <c r="M57" i="20"/>
  <c r="M592" i="20"/>
  <c r="M528" i="20"/>
  <c r="M464" i="20"/>
  <c r="M400" i="20"/>
  <c r="M336" i="20"/>
  <c r="M272" i="20"/>
  <c r="M208" i="20"/>
  <c r="M144" i="20"/>
  <c r="M80" i="20"/>
  <c r="M16" i="20"/>
  <c r="M551" i="20"/>
  <c r="M487" i="20"/>
  <c r="M423" i="20"/>
  <c r="M359" i="20"/>
  <c r="M295" i="20"/>
  <c r="M231" i="20"/>
  <c r="M167" i="20"/>
  <c r="M103" i="20"/>
  <c r="M39" i="20"/>
  <c r="M574" i="20"/>
  <c r="M510" i="20"/>
  <c r="M446" i="20"/>
  <c r="M382" i="20"/>
  <c r="M318" i="20"/>
  <c r="M254" i="20"/>
  <c r="M190" i="20"/>
  <c r="M126" i="20"/>
  <c r="M62" i="20"/>
  <c r="M597" i="20"/>
  <c r="M533" i="20"/>
  <c r="M469" i="20"/>
  <c r="M405" i="20"/>
  <c r="M341" i="20"/>
  <c r="M277" i="20"/>
  <c r="M213" i="20"/>
  <c r="M149" i="20"/>
  <c r="M85" i="20"/>
  <c r="M21" i="20"/>
  <c r="M564" i="20"/>
  <c r="M500" i="20"/>
  <c r="M436" i="20"/>
  <c r="M372" i="20"/>
  <c r="M308" i="20"/>
  <c r="M244" i="20"/>
  <c r="M180" i="20"/>
  <c r="M116" i="20"/>
  <c r="M52" i="20"/>
  <c r="M595" i="20"/>
  <c r="M531" i="20"/>
  <c r="M467" i="20"/>
  <c r="M403" i="20"/>
  <c r="M339" i="20"/>
  <c r="M275" i="20"/>
  <c r="M211" i="20"/>
  <c r="M147" i="20"/>
  <c r="M83" i="20"/>
  <c r="M602" i="20"/>
  <c r="M538" i="20"/>
  <c r="M474" i="20"/>
  <c r="M410" i="20"/>
  <c r="M346" i="20"/>
  <c r="M282" i="20"/>
  <c r="M218" i="20"/>
  <c r="M154" i="20"/>
  <c r="M90" i="20"/>
  <c r="M26" i="20"/>
  <c r="M561" i="20"/>
  <c r="M497" i="20"/>
  <c r="M433" i="20"/>
  <c r="M369" i="20"/>
  <c r="M305" i="20"/>
  <c r="M241" i="20"/>
  <c r="M177" i="20"/>
  <c r="M113" i="20"/>
  <c r="M49" i="20"/>
  <c r="M584" i="20"/>
  <c r="M520" i="20"/>
  <c r="M456" i="20"/>
  <c r="M392" i="20"/>
  <c r="M328" i="20"/>
  <c r="M264" i="20"/>
  <c r="M200" i="20"/>
  <c r="M136" i="20"/>
  <c r="M72" i="20"/>
  <c r="M607" i="20"/>
  <c r="M543" i="20"/>
  <c r="M479" i="20"/>
  <c r="M415" i="20"/>
  <c r="M351" i="20"/>
  <c r="M287" i="20"/>
  <c r="M223" i="20"/>
  <c r="M159" i="20"/>
  <c r="M95" i="20"/>
  <c r="M31" i="20"/>
  <c r="M566" i="20"/>
  <c r="M502" i="20"/>
  <c r="M438" i="20"/>
  <c r="M374" i="20"/>
  <c r="M310" i="20"/>
  <c r="M246" i="20"/>
  <c r="M182" i="20"/>
  <c r="M118" i="20"/>
  <c r="M54" i="20"/>
  <c r="M589" i="20"/>
  <c r="M525" i="20"/>
  <c r="M461" i="20"/>
  <c r="M397" i="20"/>
  <c r="M333" i="20"/>
  <c r="M269" i="20"/>
  <c r="M205" i="20"/>
  <c r="M141" i="20"/>
  <c r="M77" i="20"/>
  <c r="M13" i="20"/>
  <c r="M556" i="20"/>
  <c r="M492" i="20"/>
  <c r="M428" i="20"/>
  <c r="M364" i="20"/>
  <c r="M300" i="20"/>
  <c r="M236" i="20"/>
  <c r="M172" i="20"/>
  <c r="M108" i="20"/>
  <c r="M44" i="20"/>
  <c r="M587" i="20"/>
  <c r="M523" i="20"/>
  <c r="M459" i="20"/>
  <c r="M395" i="20"/>
  <c r="M331" i="20"/>
  <c r="M267" i="20"/>
  <c r="M203" i="20"/>
  <c r="M139" i="20"/>
  <c r="M75" i="20"/>
  <c r="M515" i="20"/>
  <c r="M420" i="20"/>
  <c r="M325" i="20"/>
  <c r="M238" i="20"/>
  <c r="M151" i="20"/>
  <c r="M64" i="20"/>
  <c r="M97" i="20"/>
  <c r="M458" i="20"/>
  <c r="M59" i="20"/>
  <c r="M571" i="20"/>
  <c r="M476" i="20"/>
  <c r="M381" i="20"/>
  <c r="M294" i="20"/>
  <c r="M207" i="20"/>
  <c r="M120" i="20"/>
  <c r="M161" i="20"/>
  <c r="M522" i="20"/>
  <c r="M67" i="20"/>
  <c r="M323" i="20"/>
  <c r="M579" i="20"/>
  <c r="M228" i="20"/>
  <c r="M484" i="20"/>
  <c r="M133" i="20"/>
  <c r="M389" i="20"/>
  <c r="M46" i="20"/>
  <c r="M302" i="20"/>
  <c r="M558" i="20"/>
  <c r="M215" i="20"/>
  <c r="M471" i="20"/>
  <c r="M128" i="20"/>
  <c r="M384" i="20"/>
  <c r="M225" i="20"/>
  <c r="M82" i="20"/>
  <c r="M586" i="20"/>
  <c r="M259" i="20"/>
  <c r="M164" i="20"/>
  <c r="M69" i="20"/>
  <c r="M581" i="20"/>
  <c r="M494" i="20"/>
  <c r="M407" i="20"/>
  <c r="M320" i="20"/>
  <c r="M609" i="20"/>
  <c r="M315" i="20"/>
  <c r="M220" i="20"/>
  <c r="M125" i="20"/>
  <c r="M38" i="20"/>
  <c r="M550" i="20"/>
  <c r="M463" i="20"/>
  <c r="M376" i="20"/>
  <c r="M74" i="20"/>
  <c r="M123" i="20"/>
  <c r="M379" i="20"/>
  <c r="M28" i="20"/>
  <c r="M284" i="20"/>
  <c r="M540" i="20"/>
  <c r="M189" i="20"/>
  <c r="M445" i="20"/>
  <c r="M102" i="20"/>
  <c r="M358" i="20"/>
  <c r="M15" i="20"/>
  <c r="M271" i="20"/>
  <c r="M527" i="20"/>
  <c r="M184" i="20"/>
  <c r="M440" i="20"/>
  <c r="M289" i="20"/>
  <c r="M138" i="20"/>
  <c r="M131" i="20"/>
  <c r="M387" i="20"/>
  <c r="M36" i="20"/>
  <c r="M292" i="20"/>
  <c r="M548" i="20"/>
  <c r="M197" i="20"/>
  <c r="M453" i="20"/>
  <c r="M110" i="20"/>
  <c r="M366" i="20"/>
  <c r="M23" i="20"/>
  <c r="M279" i="20"/>
  <c r="M535" i="20"/>
  <c r="M192" i="20"/>
  <c r="M448" i="20"/>
  <c r="M353" i="20"/>
  <c r="M202" i="20"/>
  <c r="M187" i="20"/>
  <c r="M443" i="20"/>
  <c r="M92" i="20"/>
  <c r="M348" i="20"/>
  <c r="M604" i="20"/>
  <c r="M253" i="20"/>
  <c r="M509" i="20"/>
  <c r="M166" i="20"/>
  <c r="M422" i="20"/>
  <c r="M79" i="20"/>
  <c r="M335" i="20"/>
  <c r="M591" i="20"/>
  <c r="M248" i="20"/>
  <c r="M504" i="20"/>
  <c r="M417" i="20"/>
  <c r="M266" i="20"/>
  <c r="M195" i="20"/>
  <c r="M451" i="20"/>
  <c r="M100" i="20"/>
  <c r="M356" i="20"/>
  <c r="M11" i="20"/>
  <c r="M261" i="20"/>
  <c r="M517" i="20"/>
  <c r="M174" i="20"/>
  <c r="M430" i="20"/>
  <c r="M87" i="20"/>
  <c r="M343" i="20"/>
  <c r="M599" i="20"/>
  <c r="M256" i="20"/>
  <c r="M568" i="20"/>
  <c r="M481" i="20"/>
  <c r="M330" i="20"/>
  <c r="P5" i="21"/>
  <c r="D38" i="23"/>
  <c r="Y2" i="20"/>
  <c r="AB4" i="20" s="1"/>
  <c r="AE132" i="20" s="1"/>
  <c r="D40" i="23"/>
  <c r="V597" i="20"/>
  <c r="W597" i="20" s="1"/>
  <c r="V388" i="20"/>
  <c r="W388" i="20" s="1"/>
  <c r="V74" i="20"/>
  <c r="W74" i="20" s="1"/>
  <c r="V220" i="20"/>
  <c r="W220" i="20" s="1"/>
  <c r="V11" i="20"/>
  <c r="W11" i="20" s="1"/>
  <c r="V25" i="20"/>
  <c r="W25" i="20" s="1"/>
  <c r="V28" i="20"/>
  <c r="W28" i="20" s="1"/>
  <c r="V371" i="20"/>
  <c r="W371" i="20" s="1"/>
  <c r="V509" i="20"/>
  <c r="W509" i="20" s="1"/>
  <c r="V387" i="20"/>
  <c r="W387" i="20" s="1"/>
  <c r="V73" i="20"/>
  <c r="W73" i="20" s="1"/>
  <c r="V587" i="20"/>
  <c r="W587" i="20" s="1"/>
  <c r="V289" i="20"/>
  <c r="W289" i="20" s="1"/>
  <c r="V244" i="20"/>
  <c r="W244" i="20" s="1"/>
  <c r="V50" i="20"/>
  <c r="W50" i="20" s="1"/>
  <c r="V537" i="20"/>
  <c r="W537" i="20" s="1"/>
  <c r="K2" i="20"/>
  <c r="L12" i="20" s="1"/>
  <c r="I40" i="12"/>
  <c r="G2" i="20"/>
  <c r="D40" i="12"/>
  <c r="D98" i="20"/>
  <c r="E98" i="20" s="1"/>
  <c r="D103" i="20"/>
  <c r="D40" i="20"/>
  <c r="D307" i="20"/>
  <c r="E307" i="20" s="1"/>
  <c r="D499" i="20"/>
  <c r="D404" i="20"/>
  <c r="E404" i="20" s="1"/>
  <c r="D317" i="20"/>
  <c r="E317" i="20" s="1"/>
  <c r="D509" i="20"/>
  <c r="E509" i="20" s="1"/>
  <c r="D398" i="20"/>
  <c r="E398" i="20" s="1"/>
  <c r="D375" i="20"/>
  <c r="E375" i="20" s="1"/>
  <c r="D503" i="20"/>
  <c r="E503" i="20" s="1"/>
  <c r="D480" i="20"/>
  <c r="E480" i="20" s="1"/>
  <c r="D393" i="20"/>
  <c r="E393" i="20" s="1"/>
  <c r="D370" i="20"/>
  <c r="E370" i="20" s="1"/>
  <c r="D106" i="20"/>
  <c r="E106" i="20" s="1"/>
  <c r="D92" i="20"/>
  <c r="E92" i="20" s="1"/>
  <c r="D109" i="20"/>
  <c r="E109" i="20" s="1"/>
  <c r="D214" i="20"/>
  <c r="E214" i="20" s="1"/>
  <c r="D443" i="20"/>
  <c r="E443" i="20" s="1"/>
  <c r="D348" i="20"/>
  <c r="E348" i="20" s="1"/>
  <c r="D325" i="20"/>
  <c r="E325" i="20" s="1"/>
  <c r="D517" i="20"/>
  <c r="D406" i="20"/>
  <c r="E406" i="20" s="1"/>
  <c r="D319" i="20"/>
  <c r="E319" i="20" s="1"/>
  <c r="D296" i="20"/>
  <c r="E296" i="20" s="1"/>
  <c r="D552" i="20"/>
  <c r="E552" i="20" s="1"/>
  <c r="D465" i="20"/>
  <c r="E465" i="20" s="1"/>
  <c r="D378" i="20"/>
  <c r="D110" i="20"/>
  <c r="D42" i="20"/>
  <c r="D275" i="20"/>
  <c r="E275" i="20" s="1"/>
  <c r="D467" i="20"/>
  <c r="E467" i="20" s="1"/>
  <c r="D372" i="20"/>
  <c r="E372" i="20" s="1"/>
  <c r="D564" i="20"/>
  <c r="E564" i="20" s="1"/>
  <c r="D477" i="20"/>
  <c r="E477" i="20" s="1"/>
  <c r="D302" i="20"/>
  <c r="E302" i="20" s="1"/>
  <c r="D279" i="20"/>
  <c r="D60" i="20"/>
  <c r="D53" i="20"/>
  <c r="E53" i="20" s="1"/>
  <c r="D85" i="20"/>
  <c r="E85" i="20" s="1"/>
  <c r="D96" i="20"/>
  <c r="E96" i="20" s="1"/>
  <c r="D126" i="20"/>
  <c r="E126" i="20" s="1"/>
  <c r="D254" i="20"/>
  <c r="E254" i="20" s="1"/>
  <c r="D63" i="20"/>
  <c r="E63" i="20" s="1"/>
  <c r="D49" i="20"/>
  <c r="D87" i="20"/>
  <c r="D90" i="20"/>
  <c r="E90" i="20" s="1"/>
  <c r="D27" i="20"/>
  <c r="E27" i="20" s="1"/>
  <c r="D76" i="20"/>
  <c r="E76" i="20" s="1"/>
  <c r="D45" i="20"/>
  <c r="E45" i="20" s="1"/>
  <c r="D30" i="20"/>
  <c r="E30" i="20" s="1"/>
  <c r="D256" i="20"/>
  <c r="E256" i="20" s="1"/>
  <c r="D34" i="20"/>
  <c r="D134" i="20"/>
  <c r="E134" i="20" s="1"/>
  <c r="D198" i="20"/>
  <c r="E198" i="20" s="1"/>
  <c r="D262" i="20"/>
  <c r="E262" i="20" s="1"/>
  <c r="D71" i="20"/>
  <c r="E71" i="20" s="1"/>
  <c r="D65" i="20"/>
  <c r="E65" i="20" s="1"/>
  <c r="D299" i="20"/>
  <c r="E299" i="20" s="1"/>
  <c r="D363" i="20"/>
  <c r="E363" i="20" s="1"/>
  <c r="D427" i="20"/>
  <c r="E427" i="20" s="1"/>
  <c r="D491" i="20"/>
  <c r="D555" i="20"/>
  <c r="E555" i="20" s="1"/>
  <c r="D268" i="20"/>
  <c r="E268" i="20" s="1"/>
  <c r="D332" i="20"/>
  <c r="E332" i="20" s="1"/>
  <c r="D396" i="20"/>
  <c r="E396" i="20" s="1"/>
  <c r="D460" i="20"/>
  <c r="E460" i="20" s="1"/>
  <c r="D524" i="20"/>
  <c r="E524" i="20" s="1"/>
  <c r="D588" i="20"/>
  <c r="E588" i="20" s="1"/>
  <c r="D309" i="20"/>
  <c r="E309" i="20" s="1"/>
  <c r="D373" i="20"/>
  <c r="E373" i="20" s="1"/>
  <c r="D437" i="20"/>
  <c r="E437" i="20" s="1"/>
  <c r="D501" i="20"/>
  <c r="E501" i="20" s="1"/>
  <c r="D565" i="20"/>
  <c r="E565" i="20" s="1"/>
  <c r="D66" i="20"/>
  <c r="E66" i="20" s="1"/>
  <c r="D326" i="20"/>
  <c r="E326" i="20" s="1"/>
  <c r="D390" i="20"/>
  <c r="E390" i="20" s="1"/>
  <c r="D454" i="20"/>
  <c r="E454" i="20" s="1"/>
  <c r="D518" i="20"/>
  <c r="E518" i="20" s="1"/>
  <c r="D582" i="20"/>
  <c r="E582" i="20" s="1"/>
  <c r="D303" i="20"/>
  <c r="E303" i="20" s="1"/>
  <c r="D367" i="20"/>
  <c r="E367" i="20" s="1"/>
  <c r="D431" i="20"/>
  <c r="E431" i="20" s="1"/>
  <c r="D495" i="20"/>
  <c r="D559" i="20"/>
  <c r="D280" i="20"/>
  <c r="E280" i="20" s="1"/>
  <c r="D344" i="20"/>
  <c r="E344" i="20" s="1"/>
  <c r="D408" i="20"/>
  <c r="E408" i="20" s="1"/>
  <c r="D472" i="20"/>
  <c r="E472" i="20" s="1"/>
  <c r="D536" i="20"/>
  <c r="E536" i="20" s="1"/>
  <c r="D600" i="20"/>
  <c r="E600" i="20" s="1"/>
  <c r="D321" i="20"/>
  <c r="E321" i="20" s="1"/>
  <c r="D385" i="20"/>
  <c r="E385" i="20" s="1"/>
  <c r="D449" i="20"/>
  <c r="E449" i="20" s="1"/>
  <c r="D513" i="20"/>
  <c r="E513" i="20" s="1"/>
  <c r="D577" i="20"/>
  <c r="E577" i="20" s="1"/>
  <c r="D298" i="20"/>
  <c r="E298" i="20" s="1"/>
  <c r="D362" i="20"/>
  <c r="E362" i="20" s="1"/>
  <c r="D426" i="20"/>
  <c r="E426" i="20" s="1"/>
  <c r="D490" i="20"/>
  <c r="E490" i="20" s="1"/>
  <c r="D554" i="20"/>
  <c r="E554" i="20" s="1"/>
  <c r="D206" i="20"/>
  <c r="E206" i="20" s="1"/>
  <c r="D371" i="20"/>
  <c r="E371" i="20" s="1"/>
  <c r="D340" i="20"/>
  <c r="E340" i="20" s="1"/>
  <c r="D468" i="20"/>
  <c r="E468" i="20" s="1"/>
  <c r="D445" i="20"/>
  <c r="E445" i="20" s="1"/>
  <c r="D270" i="20"/>
  <c r="E270" i="20" s="1"/>
  <c r="D462" i="20"/>
  <c r="E462" i="20" s="1"/>
  <c r="D439" i="20"/>
  <c r="E439" i="20" s="1"/>
  <c r="D288" i="20"/>
  <c r="E288" i="20" s="1"/>
  <c r="D544" i="20"/>
  <c r="E544" i="20" s="1"/>
  <c r="D457" i="20"/>
  <c r="E457" i="20" s="1"/>
  <c r="D434" i="20"/>
  <c r="E434" i="20" s="1"/>
  <c r="D164" i="20"/>
  <c r="E164" i="20" s="1"/>
  <c r="D86" i="20"/>
  <c r="D111" i="20"/>
  <c r="E111" i="20" s="1"/>
  <c r="D48" i="20"/>
  <c r="D379" i="20"/>
  <c r="E379" i="20" s="1"/>
  <c r="D284" i="20"/>
  <c r="E284" i="20" s="1"/>
  <c r="D604" i="20"/>
  <c r="E604" i="20" s="1"/>
  <c r="D453" i="20"/>
  <c r="E453" i="20" s="1"/>
  <c r="D534" i="20"/>
  <c r="E534" i="20" s="1"/>
  <c r="D447" i="20"/>
  <c r="E447" i="20" s="1"/>
  <c r="D360" i="20"/>
  <c r="E360" i="20" s="1"/>
  <c r="D337" i="20"/>
  <c r="E337" i="20" s="1"/>
  <c r="D529" i="20"/>
  <c r="D506" i="20"/>
  <c r="E506" i="20" s="1"/>
  <c r="D51" i="20"/>
  <c r="E51" i="20" s="1"/>
  <c r="D36" i="20"/>
  <c r="E36" i="20" s="1"/>
  <c r="D100" i="20"/>
  <c r="E100" i="20" s="1"/>
  <c r="D252" i="20"/>
  <c r="E252" i="20" s="1"/>
  <c r="D54" i="20"/>
  <c r="E54" i="20" s="1"/>
  <c r="D57" i="20"/>
  <c r="D158" i="20"/>
  <c r="E158" i="20" s="1"/>
  <c r="D222" i="20"/>
  <c r="E222" i="20" s="1"/>
  <c r="D31" i="20"/>
  <c r="E31" i="20" s="1"/>
  <c r="D104" i="20"/>
  <c r="E104" i="20" s="1"/>
  <c r="D240" i="20"/>
  <c r="E240" i="20" s="1"/>
  <c r="D56" i="20"/>
  <c r="E56" i="20" s="1"/>
  <c r="D323" i="20"/>
  <c r="E323" i="20" s="1"/>
  <c r="D387" i="20"/>
  <c r="D451" i="20"/>
  <c r="D515" i="20"/>
  <c r="E515" i="20" s="1"/>
  <c r="D579" i="20"/>
  <c r="E579" i="20" s="1"/>
  <c r="D292" i="20"/>
  <c r="E292" i="20" s="1"/>
  <c r="D356" i="20"/>
  <c r="E356" i="20" s="1"/>
  <c r="D420" i="20"/>
  <c r="E420" i="20" s="1"/>
  <c r="D484" i="20"/>
  <c r="E484" i="20" s="1"/>
  <c r="D548" i="20"/>
  <c r="E548" i="20" s="1"/>
  <c r="D269" i="20"/>
  <c r="E269" i="20" s="1"/>
  <c r="D333" i="20"/>
  <c r="E333" i="20" s="1"/>
  <c r="D397" i="20"/>
  <c r="E397" i="20" s="1"/>
  <c r="D461" i="20"/>
  <c r="E461" i="20" s="1"/>
  <c r="D525" i="20"/>
  <c r="E525" i="20" s="1"/>
  <c r="D589" i="20"/>
  <c r="E589" i="20" s="1"/>
  <c r="D286" i="20"/>
  <c r="E286" i="20" s="1"/>
  <c r="D350" i="20"/>
  <c r="E350" i="20" s="1"/>
  <c r="D414" i="20"/>
  <c r="E414" i="20" s="1"/>
  <c r="D478" i="20"/>
  <c r="E478" i="20" s="1"/>
  <c r="D542" i="20"/>
  <c r="E542" i="20" s="1"/>
  <c r="D606" i="20"/>
  <c r="E606" i="20" s="1"/>
  <c r="D327" i="20"/>
  <c r="E327" i="20" s="1"/>
  <c r="D391" i="20"/>
  <c r="E391" i="20" s="1"/>
  <c r="D455" i="20"/>
  <c r="E455" i="20" s="1"/>
  <c r="D519" i="20"/>
  <c r="D583" i="20"/>
  <c r="E583" i="20" s="1"/>
  <c r="D304" i="20"/>
  <c r="E304" i="20" s="1"/>
  <c r="D368" i="20"/>
  <c r="E368" i="20" s="1"/>
  <c r="D432" i="20"/>
  <c r="E432" i="20" s="1"/>
  <c r="D496" i="20"/>
  <c r="E496" i="20" s="1"/>
  <c r="D560" i="20"/>
  <c r="E560" i="20" s="1"/>
  <c r="D281" i="20"/>
  <c r="E281" i="20" s="1"/>
  <c r="D345" i="20"/>
  <c r="E345" i="20" s="1"/>
  <c r="D409" i="20"/>
  <c r="E409" i="20" s="1"/>
  <c r="D473" i="20"/>
  <c r="E473" i="20" s="1"/>
  <c r="D537" i="20"/>
  <c r="E537" i="20" s="1"/>
  <c r="D601" i="20"/>
  <c r="E601" i="20" s="1"/>
  <c r="D322" i="20"/>
  <c r="E322" i="20" s="1"/>
  <c r="D386" i="20"/>
  <c r="E386" i="20" s="1"/>
  <c r="D450" i="20"/>
  <c r="E450" i="20" s="1"/>
  <c r="D514" i="20"/>
  <c r="D578" i="20"/>
  <c r="E578" i="20" s="1"/>
  <c r="D142" i="20"/>
  <c r="E142" i="20" s="1"/>
  <c r="D563" i="20"/>
  <c r="E563" i="20" s="1"/>
  <c r="D381" i="20"/>
  <c r="E381" i="20" s="1"/>
  <c r="D526" i="20"/>
  <c r="E526" i="20" s="1"/>
  <c r="D416" i="20"/>
  <c r="E416" i="20" s="1"/>
  <c r="D521" i="20"/>
  <c r="E521" i="20" s="1"/>
  <c r="D33" i="20"/>
  <c r="D315" i="20"/>
  <c r="E315" i="20" s="1"/>
  <c r="D476" i="20"/>
  <c r="E476" i="20" s="1"/>
  <c r="D278" i="20"/>
  <c r="E278" i="20" s="1"/>
  <c r="D383" i="20"/>
  <c r="E383" i="20" s="1"/>
  <c r="D488" i="20"/>
  <c r="E488" i="20" s="1"/>
  <c r="D593" i="20"/>
  <c r="E593" i="20" s="1"/>
  <c r="D570" i="20"/>
  <c r="E570" i="20" s="1"/>
  <c r="D59" i="20"/>
  <c r="D108" i="20"/>
  <c r="E108" i="20" s="1"/>
  <c r="D260" i="20"/>
  <c r="E260" i="20" s="1"/>
  <c r="D37" i="20"/>
  <c r="E37" i="20" s="1"/>
  <c r="D102" i="20"/>
  <c r="E102" i="20" s="1"/>
  <c r="D166" i="20"/>
  <c r="E166" i="20" s="1"/>
  <c r="D230" i="20"/>
  <c r="E230" i="20" s="1"/>
  <c r="D39" i="20"/>
  <c r="E39" i="20" s="1"/>
  <c r="D248" i="20"/>
  <c r="E248" i="20" s="1"/>
  <c r="D64" i="20"/>
  <c r="E64" i="20" s="1"/>
  <c r="D81" i="20"/>
  <c r="E81" i="20" s="1"/>
  <c r="D267" i="20"/>
  <c r="E267" i="20" s="1"/>
  <c r="D331" i="20"/>
  <c r="E331" i="20" s="1"/>
  <c r="D395" i="20"/>
  <c r="E395" i="20" s="1"/>
  <c r="D459" i="20"/>
  <c r="E459" i="20" s="1"/>
  <c r="D523" i="20"/>
  <c r="E523" i="20" s="1"/>
  <c r="D587" i="20"/>
  <c r="E587" i="20" s="1"/>
  <c r="D300" i="20"/>
  <c r="E300" i="20" s="1"/>
  <c r="D364" i="20"/>
  <c r="E364" i="20" s="1"/>
  <c r="D428" i="20"/>
  <c r="E428" i="20" s="1"/>
  <c r="D492" i="20"/>
  <c r="E492" i="20" s="1"/>
  <c r="D556" i="20"/>
  <c r="E556" i="20" s="1"/>
  <c r="D277" i="20"/>
  <c r="E277" i="20" s="1"/>
  <c r="D341" i="20"/>
  <c r="E341" i="20" s="1"/>
  <c r="D405" i="20"/>
  <c r="E405" i="20" s="1"/>
  <c r="D469" i="20"/>
  <c r="E469" i="20" s="1"/>
  <c r="D533" i="20"/>
  <c r="E533" i="20" s="1"/>
  <c r="D597" i="20"/>
  <c r="E597" i="20" s="1"/>
  <c r="D294" i="20"/>
  <c r="E294" i="20" s="1"/>
  <c r="D358" i="20"/>
  <c r="E358" i="20" s="1"/>
  <c r="D422" i="20"/>
  <c r="E422" i="20" s="1"/>
  <c r="D486" i="20"/>
  <c r="E486" i="20" s="1"/>
  <c r="D550" i="20"/>
  <c r="E550" i="20" s="1"/>
  <c r="D271" i="20"/>
  <c r="E271" i="20" s="1"/>
  <c r="D335" i="20"/>
  <c r="E335" i="20" s="1"/>
  <c r="D399" i="20"/>
  <c r="E399" i="20" s="1"/>
  <c r="D463" i="20"/>
  <c r="E463" i="20" s="1"/>
  <c r="D527" i="20"/>
  <c r="E527" i="20" s="1"/>
  <c r="D591" i="20"/>
  <c r="E591" i="20" s="1"/>
  <c r="D312" i="20"/>
  <c r="E312" i="20" s="1"/>
  <c r="D376" i="20"/>
  <c r="E376" i="20" s="1"/>
  <c r="D440" i="20"/>
  <c r="E440" i="20" s="1"/>
  <c r="D504" i="20"/>
  <c r="E504" i="20" s="1"/>
  <c r="D568" i="20"/>
  <c r="E568" i="20" s="1"/>
  <c r="D289" i="20"/>
  <c r="E289" i="20" s="1"/>
  <c r="D353" i="20"/>
  <c r="E353" i="20" s="1"/>
  <c r="D417" i="20"/>
  <c r="E417" i="20" s="1"/>
  <c r="D481" i="20"/>
  <c r="E481" i="20" s="1"/>
  <c r="D545" i="20"/>
  <c r="E545" i="20" s="1"/>
  <c r="D609" i="20"/>
  <c r="E609" i="20" s="1"/>
  <c r="D330" i="20"/>
  <c r="E330" i="20" s="1"/>
  <c r="D394" i="20"/>
  <c r="E394" i="20" s="1"/>
  <c r="D458" i="20"/>
  <c r="E458" i="20" s="1"/>
  <c r="D522" i="20"/>
  <c r="E522" i="20" s="1"/>
  <c r="D586" i="20"/>
  <c r="E586" i="20" s="1"/>
  <c r="D342" i="20"/>
  <c r="E342" i="20" s="1"/>
  <c r="D308" i="20"/>
  <c r="E308" i="20" s="1"/>
  <c r="D413" i="20"/>
  <c r="E413" i="20" s="1"/>
  <c r="D366" i="20"/>
  <c r="E366" i="20" s="1"/>
  <c r="D430" i="20"/>
  <c r="E430" i="20" s="1"/>
  <c r="D494" i="20"/>
  <c r="E494" i="20" s="1"/>
  <c r="D558" i="20"/>
  <c r="E558" i="20" s="1"/>
  <c r="D407" i="20"/>
  <c r="E407" i="20" s="1"/>
  <c r="D535" i="20"/>
  <c r="E535" i="20" s="1"/>
  <c r="D599" i="20"/>
  <c r="E599" i="20" s="1"/>
  <c r="D320" i="20"/>
  <c r="E320" i="20" s="1"/>
  <c r="D384" i="20"/>
  <c r="E384" i="20" s="1"/>
  <c r="D448" i="20"/>
  <c r="E448" i="20" s="1"/>
  <c r="D512" i="20"/>
  <c r="E512" i="20" s="1"/>
  <c r="D576" i="20"/>
  <c r="E576" i="20" s="1"/>
  <c r="D297" i="20"/>
  <c r="E297" i="20" s="1"/>
  <c r="D361" i="20"/>
  <c r="E361" i="20" s="1"/>
  <c r="D425" i="20"/>
  <c r="E425" i="20" s="1"/>
  <c r="D489" i="20"/>
  <c r="E489" i="20" s="1"/>
  <c r="D553" i="20"/>
  <c r="E553" i="20" s="1"/>
  <c r="D274" i="20"/>
  <c r="E274" i="20" s="1"/>
  <c r="D338" i="20"/>
  <c r="E338" i="20" s="1"/>
  <c r="D402" i="20"/>
  <c r="E402" i="20" s="1"/>
  <c r="D466" i="20"/>
  <c r="E466" i="20" s="1"/>
  <c r="D530" i="20"/>
  <c r="E530" i="20" s="1"/>
  <c r="D594" i="20"/>
  <c r="E594" i="20" s="1"/>
  <c r="D35" i="20"/>
  <c r="E35" i="20" s="1"/>
  <c r="D276" i="20"/>
  <c r="E276" i="20" s="1"/>
  <c r="D596" i="20"/>
  <c r="E596" i="20" s="1"/>
  <c r="D334" i="20"/>
  <c r="E334" i="20" s="1"/>
  <c r="D311" i="20"/>
  <c r="E311" i="20" s="1"/>
  <c r="D352" i="20"/>
  <c r="E352" i="20" s="1"/>
  <c r="D329" i="20"/>
  <c r="E329" i="20" s="1"/>
  <c r="D306" i="20"/>
  <c r="E306" i="20" s="1"/>
  <c r="D562" i="20"/>
  <c r="E562" i="20" s="1"/>
  <c r="D43" i="20"/>
  <c r="E43" i="20" s="1"/>
  <c r="D28" i="20"/>
  <c r="E28" i="20" s="1"/>
  <c r="D150" i="20"/>
  <c r="E150" i="20" s="1"/>
  <c r="D507" i="20"/>
  <c r="E507" i="20" s="1"/>
  <c r="D412" i="20"/>
  <c r="E412" i="20" s="1"/>
  <c r="D389" i="20"/>
  <c r="E389" i="20" s="1"/>
  <c r="D470" i="20"/>
  <c r="E470" i="20" s="1"/>
  <c r="D511" i="20"/>
  <c r="E511" i="20" s="1"/>
  <c r="D424" i="20"/>
  <c r="E424" i="20" s="1"/>
  <c r="D401" i="20"/>
  <c r="E401" i="20" s="1"/>
  <c r="D442" i="20"/>
  <c r="E442" i="20" s="1"/>
  <c r="D238" i="20"/>
  <c r="E238" i="20" s="1"/>
  <c r="D264" i="20"/>
  <c r="E264" i="20" s="1"/>
  <c r="D89" i="20"/>
  <c r="E89" i="20" s="1"/>
  <c r="D339" i="20"/>
  <c r="E339" i="20" s="1"/>
  <c r="D531" i="20"/>
  <c r="E531" i="20" s="1"/>
  <c r="D500" i="20"/>
  <c r="E500" i="20" s="1"/>
  <c r="D349" i="20"/>
  <c r="E349" i="20" s="1"/>
  <c r="D605" i="20"/>
  <c r="E605" i="20" s="1"/>
  <c r="D343" i="20"/>
  <c r="D77" i="20"/>
  <c r="D80" i="20"/>
  <c r="D118" i="20"/>
  <c r="E118" i="20" s="1"/>
  <c r="D182" i="20"/>
  <c r="E182" i="20" s="1"/>
  <c r="D246" i="20"/>
  <c r="E246" i="20" s="1"/>
  <c r="D25" i="20"/>
  <c r="E25" i="20" s="1"/>
  <c r="D79" i="20"/>
  <c r="E79" i="20" s="1"/>
  <c r="D41" i="20"/>
  <c r="E41" i="20" s="1"/>
  <c r="D283" i="20"/>
  <c r="E283" i="20" s="1"/>
  <c r="D347" i="20"/>
  <c r="E347" i="20" s="1"/>
  <c r="D411" i="20"/>
  <c r="E411" i="20" s="1"/>
  <c r="D475" i="20"/>
  <c r="E475" i="20" s="1"/>
  <c r="D539" i="20"/>
  <c r="E539" i="20" s="1"/>
  <c r="D603" i="20"/>
  <c r="E603" i="20" s="1"/>
  <c r="D316" i="20"/>
  <c r="E316" i="20" s="1"/>
  <c r="D380" i="20"/>
  <c r="E380" i="20" s="1"/>
  <c r="D444" i="20"/>
  <c r="E444" i="20" s="1"/>
  <c r="D508" i="20"/>
  <c r="E508" i="20" s="1"/>
  <c r="D572" i="20"/>
  <c r="E572" i="20" s="1"/>
  <c r="D293" i="20"/>
  <c r="E293" i="20" s="1"/>
  <c r="D357" i="20"/>
  <c r="E357" i="20" s="1"/>
  <c r="D421" i="20"/>
  <c r="E421" i="20" s="1"/>
  <c r="D485" i="20"/>
  <c r="E485" i="20" s="1"/>
  <c r="D549" i="20"/>
  <c r="E549" i="20" s="1"/>
  <c r="D50" i="20"/>
  <c r="E50" i="20" s="1"/>
  <c r="D310" i="20"/>
  <c r="E310" i="20" s="1"/>
  <c r="D374" i="20"/>
  <c r="E374" i="20" s="1"/>
  <c r="D438" i="20"/>
  <c r="E438" i="20" s="1"/>
  <c r="D502" i="20"/>
  <c r="E502" i="20" s="1"/>
  <c r="D566" i="20"/>
  <c r="E566" i="20" s="1"/>
  <c r="D287" i="20"/>
  <c r="E287" i="20" s="1"/>
  <c r="D351" i="20"/>
  <c r="E351" i="20" s="1"/>
  <c r="D415" i="20"/>
  <c r="E415" i="20" s="1"/>
  <c r="D479" i="20"/>
  <c r="E479" i="20" s="1"/>
  <c r="D543" i="20"/>
  <c r="E543" i="20" s="1"/>
  <c r="D607" i="20"/>
  <c r="E607" i="20" s="1"/>
  <c r="D328" i="20"/>
  <c r="E328" i="20" s="1"/>
  <c r="D392" i="20"/>
  <c r="E392" i="20" s="1"/>
  <c r="D456" i="20"/>
  <c r="E456" i="20" s="1"/>
  <c r="D520" i="20"/>
  <c r="E520" i="20" s="1"/>
  <c r="D584" i="20"/>
  <c r="E584" i="20" s="1"/>
  <c r="D305" i="20"/>
  <c r="E305" i="20" s="1"/>
  <c r="D369" i="20"/>
  <c r="E369" i="20" s="1"/>
  <c r="D433" i="20"/>
  <c r="E433" i="20" s="1"/>
  <c r="D497" i="20"/>
  <c r="E497" i="20" s="1"/>
  <c r="D561" i="20"/>
  <c r="E561" i="20" s="1"/>
  <c r="D282" i="20"/>
  <c r="E282" i="20" s="1"/>
  <c r="D346" i="20"/>
  <c r="D410" i="20"/>
  <c r="E410" i="20" s="1"/>
  <c r="D474" i="20"/>
  <c r="E474" i="20" s="1"/>
  <c r="D538" i="20"/>
  <c r="E538" i="20" s="1"/>
  <c r="D602" i="20"/>
  <c r="E602" i="20" s="1"/>
  <c r="D78" i="20"/>
  <c r="E78" i="20" s="1"/>
  <c r="D72" i="20"/>
  <c r="E72" i="20" s="1"/>
  <c r="D435" i="20"/>
  <c r="E435" i="20" s="1"/>
  <c r="D532" i="20"/>
  <c r="E532" i="20" s="1"/>
  <c r="D573" i="20"/>
  <c r="E573" i="20" s="1"/>
  <c r="D590" i="20"/>
  <c r="E590" i="20" s="1"/>
  <c r="D567" i="20"/>
  <c r="E567" i="20" s="1"/>
  <c r="D608" i="20"/>
  <c r="E608" i="20" s="1"/>
  <c r="D585" i="20"/>
  <c r="E585" i="20" s="1"/>
  <c r="D498" i="20"/>
  <c r="E498" i="20" s="1"/>
  <c r="D91" i="20"/>
  <c r="D46" i="20"/>
  <c r="E46" i="20" s="1"/>
  <c r="D23" i="20"/>
  <c r="E23" i="20" s="1"/>
  <c r="D74" i="20"/>
  <c r="E74" i="20" s="1"/>
  <c r="D571" i="20"/>
  <c r="E571" i="20" s="1"/>
  <c r="D540" i="20"/>
  <c r="E540" i="20" s="1"/>
  <c r="D581" i="20"/>
  <c r="E581" i="20" s="1"/>
  <c r="D598" i="20"/>
  <c r="E598" i="20" s="1"/>
  <c r="D575" i="20"/>
  <c r="E575" i="20" s="1"/>
  <c r="D273" i="20"/>
  <c r="E273" i="20" s="1"/>
  <c r="D314" i="20"/>
  <c r="E314" i="20" s="1"/>
  <c r="D67" i="20"/>
  <c r="E67" i="20" s="1"/>
  <c r="D52" i="20"/>
  <c r="E52" i="20" s="1"/>
  <c r="D70" i="20"/>
  <c r="E70" i="20" s="1"/>
  <c r="D174" i="20"/>
  <c r="E174" i="20" s="1"/>
  <c r="D403" i="20"/>
  <c r="E403" i="20" s="1"/>
  <c r="D595" i="20"/>
  <c r="E595" i="20" s="1"/>
  <c r="D436" i="20"/>
  <c r="E436" i="20" s="1"/>
  <c r="D285" i="20"/>
  <c r="E285" i="20" s="1"/>
  <c r="D541" i="20"/>
  <c r="E541" i="20" s="1"/>
  <c r="D471" i="20"/>
  <c r="E471" i="20" s="1"/>
  <c r="D68" i="20"/>
  <c r="D232" i="20"/>
  <c r="E232" i="20" s="1"/>
  <c r="D190" i="20"/>
  <c r="E190" i="20" s="1"/>
  <c r="D168" i="20"/>
  <c r="E168" i="20" s="1"/>
  <c r="D24" i="20"/>
  <c r="E24" i="20" s="1"/>
  <c r="D105" i="20"/>
  <c r="E105" i="20" s="1"/>
  <c r="D291" i="20"/>
  <c r="E291" i="20" s="1"/>
  <c r="D355" i="20"/>
  <c r="E355" i="20" s="1"/>
  <c r="D419" i="20"/>
  <c r="E419" i="20" s="1"/>
  <c r="D483" i="20"/>
  <c r="E483" i="20" s="1"/>
  <c r="D547" i="20"/>
  <c r="E547" i="20" s="1"/>
  <c r="D611" i="20"/>
  <c r="E611" i="20" s="1"/>
  <c r="D324" i="20"/>
  <c r="E324" i="20" s="1"/>
  <c r="D388" i="20"/>
  <c r="E388" i="20" s="1"/>
  <c r="D452" i="20"/>
  <c r="E452" i="20" s="1"/>
  <c r="D516" i="20"/>
  <c r="E516" i="20" s="1"/>
  <c r="D580" i="20"/>
  <c r="E580" i="20" s="1"/>
  <c r="D301" i="20"/>
  <c r="E301" i="20" s="1"/>
  <c r="D365" i="20"/>
  <c r="E365" i="20" s="1"/>
  <c r="D429" i="20"/>
  <c r="E429" i="20" s="1"/>
  <c r="D493" i="20"/>
  <c r="E493" i="20" s="1"/>
  <c r="D557" i="20"/>
  <c r="E557" i="20" s="1"/>
  <c r="D58" i="20"/>
  <c r="E58" i="20" s="1"/>
  <c r="D318" i="20"/>
  <c r="E318" i="20" s="1"/>
  <c r="D382" i="20"/>
  <c r="E382" i="20" s="1"/>
  <c r="D446" i="20"/>
  <c r="E446" i="20" s="1"/>
  <c r="D510" i="20"/>
  <c r="E510" i="20" s="1"/>
  <c r="D574" i="20"/>
  <c r="E574" i="20" s="1"/>
  <c r="D295" i="20"/>
  <c r="E295" i="20" s="1"/>
  <c r="D359" i="20"/>
  <c r="E359" i="20" s="1"/>
  <c r="D423" i="20"/>
  <c r="E423" i="20" s="1"/>
  <c r="D487" i="20"/>
  <c r="E487" i="20" s="1"/>
  <c r="D551" i="20"/>
  <c r="E551" i="20" s="1"/>
  <c r="D272" i="20"/>
  <c r="E272" i="20" s="1"/>
  <c r="D336" i="20"/>
  <c r="E336" i="20" s="1"/>
  <c r="D400" i="20"/>
  <c r="E400" i="20" s="1"/>
  <c r="D464" i="20"/>
  <c r="E464" i="20" s="1"/>
  <c r="D528" i="20"/>
  <c r="E528" i="20" s="1"/>
  <c r="D592" i="20"/>
  <c r="E592" i="20" s="1"/>
  <c r="D313" i="20"/>
  <c r="E313" i="20" s="1"/>
  <c r="D377" i="20"/>
  <c r="E377" i="20" s="1"/>
  <c r="D441" i="20"/>
  <c r="E441" i="20" s="1"/>
  <c r="D505" i="20"/>
  <c r="E505" i="20" s="1"/>
  <c r="D569" i="20"/>
  <c r="E569" i="20" s="1"/>
  <c r="D290" i="20"/>
  <c r="E290" i="20" s="1"/>
  <c r="D354" i="20"/>
  <c r="E354" i="20" s="1"/>
  <c r="D418" i="20"/>
  <c r="E418" i="20" s="1"/>
  <c r="D482" i="20"/>
  <c r="E482" i="20" s="1"/>
  <c r="D546" i="20"/>
  <c r="E546" i="20" s="1"/>
  <c r="D610" i="20"/>
  <c r="E610" i="20" s="1"/>
  <c r="AE404" i="20"/>
  <c r="AE179" i="20"/>
  <c r="AE449" i="20"/>
  <c r="AE280" i="20"/>
  <c r="AE51" i="20"/>
  <c r="AE338" i="20"/>
  <c r="AE599" i="20"/>
  <c r="AE288" i="20"/>
  <c r="AE568" i="20"/>
  <c r="AE238" i="20"/>
  <c r="AE139" i="20"/>
  <c r="AE368" i="20"/>
  <c r="AE571" i="20"/>
  <c r="AE482" i="20"/>
  <c r="V361" i="20"/>
  <c r="W361" i="20" s="1"/>
  <c r="V442" i="20"/>
  <c r="W442" i="20" s="1"/>
  <c r="V395" i="20"/>
  <c r="W395" i="20" s="1"/>
  <c r="V348" i="20"/>
  <c r="W348" i="20" s="1"/>
  <c r="V203" i="20"/>
  <c r="W203" i="20" s="1"/>
  <c r="V544" i="20"/>
  <c r="W544" i="20" s="1"/>
  <c r="V288" i="20"/>
  <c r="W288" i="20" s="1"/>
  <c r="V567" i="20"/>
  <c r="W567" i="20" s="1"/>
  <c r="V311" i="20"/>
  <c r="W311" i="20" s="1"/>
  <c r="V497" i="20"/>
  <c r="W497" i="20" s="1"/>
  <c r="V329" i="20"/>
  <c r="W329" i="20" s="1"/>
  <c r="V563" i="20"/>
  <c r="W563" i="20" s="1"/>
  <c r="V525" i="20"/>
  <c r="W525" i="20" s="1"/>
  <c r="V148" i="20"/>
  <c r="W148" i="20" s="1"/>
  <c r="V26" i="20"/>
  <c r="W26" i="20" s="1"/>
  <c r="V204" i="20"/>
  <c r="W204" i="20" s="1"/>
  <c r="V314" i="20"/>
  <c r="W314" i="20" s="1"/>
  <c r="V252" i="20"/>
  <c r="W252" i="20" s="1"/>
  <c r="V193" i="20"/>
  <c r="W193" i="20" s="1"/>
  <c r="V267" i="20"/>
  <c r="W267" i="20" s="1"/>
  <c r="V75" i="20"/>
  <c r="W75" i="20" s="1"/>
  <c r="V416" i="20"/>
  <c r="W416" i="20" s="1"/>
  <c r="V160" i="20"/>
  <c r="W160" i="20" s="1"/>
  <c r="V503" i="20"/>
  <c r="W503" i="20" s="1"/>
  <c r="V121" i="20"/>
  <c r="W121" i="20" s="1"/>
  <c r="V290" i="20"/>
  <c r="W290" i="20" s="1"/>
  <c r="V425" i="20"/>
  <c r="W425" i="20" s="1"/>
  <c r="V538" i="20"/>
  <c r="W538" i="20" s="1"/>
  <c r="V58" i="20"/>
  <c r="W58" i="20" s="1"/>
  <c r="V228" i="20"/>
  <c r="W228" i="20" s="1"/>
  <c r="V378" i="20"/>
  <c r="W378" i="20" s="1"/>
  <c r="V500" i="20"/>
  <c r="W500" i="20" s="1"/>
  <c r="V603" i="20"/>
  <c r="W603" i="20" s="1"/>
  <c r="V169" i="20"/>
  <c r="W169" i="20" s="1"/>
  <c r="V331" i="20"/>
  <c r="W331" i="20" s="1"/>
  <c r="V459" i="20"/>
  <c r="W459" i="20" s="1"/>
  <c r="V565" i="20"/>
  <c r="W565" i="20" s="1"/>
  <c r="V106" i="20"/>
  <c r="W106" i="20" s="1"/>
  <c r="V276" i="20"/>
  <c r="W276" i="20" s="1"/>
  <c r="V412" i="20"/>
  <c r="W412" i="20" s="1"/>
  <c r="V530" i="20"/>
  <c r="W530" i="20" s="1"/>
  <c r="V299" i="20"/>
  <c r="W299" i="20" s="1"/>
  <c r="V235" i="20"/>
  <c r="W235" i="20" s="1"/>
  <c r="V171" i="20"/>
  <c r="W171" i="20" s="1"/>
  <c r="V107" i="20"/>
  <c r="W107" i="20" s="1"/>
  <c r="V43" i="20"/>
  <c r="W43" i="20" s="1"/>
  <c r="V576" i="20"/>
  <c r="W576" i="20" s="1"/>
  <c r="V512" i="20"/>
  <c r="W512" i="20" s="1"/>
  <c r="V448" i="20"/>
  <c r="W448" i="20" s="1"/>
  <c r="V384" i="20"/>
  <c r="W384" i="20" s="1"/>
  <c r="V320" i="20"/>
  <c r="W320" i="20" s="1"/>
  <c r="V256" i="20"/>
  <c r="W256" i="20" s="1"/>
  <c r="V192" i="20"/>
  <c r="W192" i="20" s="1"/>
  <c r="V128" i="20"/>
  <c r="W128" i="20" s="1"/>
  <c r="V64" i="20"/>
  <c r="W64" i="20" s="1"/>
  <c r="V599" i="20"/>
  <c r="W599" i="20" s="1"/>
  <c r="V535" i="20"/>
  <c r="W535" i="20" s="1"/>
  <c r="V471" i="20"/>
  <c r="W471" i="20" s="1"/>
  <c r="V407" i="20"/>
  <c r="W407" i="20" s="1"/>
  <c r="V343" i="20"/>
  <c r="W343" i="20" s="1"/>
  <c r="V279" i="20"/>
  <c r="W279" i="20" s="1"/>
  <c r="V215" i="20"/>
  <c r="W215" i="20" s="1"/>
  <c r="V151" i="20"/>
  <c r="W151" i="20" s="1"/>
  <c r="V87" i="20"/>
  <c r="W87" i="20" s="1"/>
  <c r="V23" i="20"/>
  <c r="W23" i="20" s="1"/>
  <c r="V558" i="20"/>
  <c r="W558" i="20" s="1"/>
  <c r="V494" i="20"/>
  <c r="W494" i="20" s="1"/>
  <c r="V430" i="20"/>
  <c r="W430" i="20" s="1"/>
  <c r="V366" i="20"/>
  <c r="W366" i="20" s="1"/>
  <c r="V302" i="20"/>
  <c r="W302" i="20" s="1"/>
  <c r="V238" i="20"/>
  <c r="W238" i="20" s="1"/>
  <c r="V174" i="20"/>
  <c r="W174" i="20" s="1"/>
  <c r="V110" i="20"/>
  <c r="W110" i="20" s="1"/>
  <c r="V46" i="20"/>
  <c r="W46" i="20" s="1"/>
  <c r="V453" i="20"/>
  <c r="W453" i="20" s="1"/>
  <c r="V389" i="20"/>
  <c r="W389" i="20" s="1"/>
  <c r="V325" i="20"/>
  <c r="W325" i="20" s="1"/>
  <c r="V261" i="20"/>
  <c r="W261" i="20" s="1"/>
  <c r="V197" i="20"/>
  <c r="W197" i="20" s="1"/>
  <c r="V133" i="20"/>
  <c r="W133" i="20" s="1"/>
  <c r="V69" i="20"/>
  <c r="W69" i="20" s="1"/>
  <c r="V44" i="20"/>
  <c r="W44" i="20" s="1"/>
  <c r="V217" i="20"/>
  <c r="W217" i="20" s="1"/>
  <c r="V369" i="20"/>
  <c r="W369" i="20" s="1"/>
  <c r="V492" i="20"/>
  <c r="W492" i="20" s="1"/>
  <c r="V595" i="20"/>
  <c r="W595" i="20" s="1"/>
  <c r="V154" i="20"/>
  <c r="W154" i="20" s="1"/>
  <c r="V322" i="20"/>
  <c r="W322" i="20" s="1"/>
  <c r="V450" i="20"/>
  <c r="W450" i="20" s="1"/>
  <c r="V557" i="20"/>
  <c r="W557" i="20" s="1"/>
  <c r="V355" i="20"/>
  <c r="W355" i="20" s="1"/>
  <c r="V308" i="20"/>
  <c r="W308" i="20" s="1"/>
  <c r="V265" i="20"/>
  <c r="W265" i="20" s="1"/>
  <c r="V266" i="20"/>
  <c r="W266" i="20" s="1"/>
  <c r="V588" i="20"/>
  <c r="W588" i="20" s="1"/>
  <c r="V553" i="20"/>
  <c r="W553" i="20" s="1"/>
  <c r="V515" i="20"/>
  <c r="W515" i="20" s="1"/>
  <c r="V476" i="20"/>
  <c r="W476" i="20" s="1"/>
  <c r="V139" i="20"/>
  <c r="W139" i="20" s="1"/>
  <c r="V480" i="20"/>
  <c r="W480" i="20" s="1"/>
  <c r="V224" i="20"/>
  <c r="W224" i="20" s="1"/>
  <c r="V32" i="20"/>
  <c r="W32" i="20" s="1"/>
  <c r="V439" i="20"/>
  <c r="W439" i="20" s="1"/>
  <c r="V140" i="20"/>
  <c r="W140" i="20" s="1"/>
  <c r="V313" i="20"/>
  <c r="W313" i="20" s="1"/>
  <c r="V441" i="20"/>
  <c r="W441" i="20" s="1"/>
  <c r="V549" i="20"/>
  <c r="W549" i="20" s="1"/>
  <c r="V81" i="20"/>
  <c r="W81" i="20" s="1"/>
  <c r="V250" i="20"/>
  <c r="W250" i="20" s="1"/>
  <c r="V394" i="20"/>
  <c r="W394" i="20" s="1"/>
  <c r="V514" i="20"/>
  <c r="W514" i="20" s="1"/>
  <c r="V18" i="20"/>
  <c r="W18" i="20" s="1"/>
  <c r="V188" i="20"/>
  <c r="W188" i="20" s="1"/>
  <c r="V347" i="20"/>
  <c r="W347" i="20" s="1"/>
  <c r="V475" i="20"/>
  <c r="W475" i="20" s="1"/>
  <c r="V579" i="20"/>
  <c r="W579" i="20" s="1"/>
  <c r="V129" i="20"/>
  <c r="W129" i="20" s="1"/>
  <c r="V298" i="20"/>
  <c r="W298" i="20" s="1"/>
  <c r="V428" i="20"/>
  <c r="W428" i="20" s="1"/>
  <c r="V541" i="20"/>
  <c r="W541" i="20" s="1"/>
  <c r="V291" i="20"/>
  <c r="W291" i="20" s="1"/>
  <c r="V227" i="20"/>
  <c r="W227" i="20" s="1"/>
  <c r="V163" i="20"/>
  <c r="W163" i="20" s="1"/>
  <c r="V99" i="20"/>
  <c r="W99" i="20" s="1"/>
  <c r="V35" i="20"/>
  <c r="W35" i="20" s="1"/>
  <c r="V568" i="20"/>
  <c r="W568" i="20" s="1"/>
  <c r="V504" i="20"/>
  <c r="W504" i="20" s="1"/>
  <c r="V440" i="20"/>
  <c r="W440" i="20" s="1"/>
  <c r="V376" i="20"/>
  <c r="W376" i="20" s="1"/>
  <c r="V312" i="20"/>
  <c r="W312" i="20" s="1"/>
  <c r="V248" i="20"/>
  <c r="W248" i="20" s="1"/>
  <c r="V184" i="20"/>
  <c r="W184" i="20" s="1"/>
  <c r="V120" i="20"/>
  <c r="W120" i="20" s="1"/>
  <c r="V56" i="20"/>
  <c r="W56" i="20" s="1"/>
  <c r="V591" i="20"/>
  <c r="W591" i="20" s="1"/>
  <c r="V527" i="20"/>
  <c r="W527" i="20" s="1"/>
  <c r="V463" i="20"/>
  <c r="W463" i="20" s="1"/>
  <c r="V399" i="20"/>
  <c r="W399" i="20" s="1"/>
  <c r="V335" i="20"/>
  <c r="W335" i="20" s="1"/>
  <c r="V271" i="20"/>
  <c r="W271" i="20" s="1"/>
  <c r="V207" i="20"/>
  <c r="W207" i="20" s="1"/>
  <c r="V143" i="20"/>
  <c r="W143" i="20" s="1"/>
  <c r="V79" i="20"/>
  <c r="W79" i="20" s="1"/>
  <c r="V15" i="20"/>
  <c r="W15" i="20" s="1"/>
  <c r="V550" i="20"/>
  <c r="W550" i="20" s="1"/>
  <c r="V486" i="20"/>
  <c r="W486" i="20" s="1"/>
  <c r="V422" i="20"/>
  <c r="W422" i="20" s="1"/>
  <c r="V358" i="20"/>
  <c r="W358" i="20" s="1"/>
  <c r="V294" i="20"/>
  <c r="W294" i="20" s="1"/>
  <c r="V230" i="20"/>
  <c r="W230" i="20" s="1"/>
  <c r="V166" i="20"/>
  <c r="W166" i="20" s="1"/>
  <c r="V102" i="20"/>
  <c r="W102" i="20" s="1"/>
  <c r="V38" i="20"/>
  <c r="W38" i="20" s="1"/>
  <c r="V445" i="20"/>
  <c r="W445" i="20" s="1"/>
  <c r="V381" i="20"/>
  <c r="W381" i="20" s="1"/>
  <c r="V317" i="20"/>
  <c r="W317" i="20" s="1"/>
  <c r="V253" i="20"/>
  <c r="W253" i="20" s="1"/>
  <c r="V189" i="20"/>
  <c r="W189" i="20" s="1"/>
  <c r="V125" i="20"/>
  <c r="W125" i="20" s="1"/>
  <c r="V61" i="20"/>
  <c r="W61" i="20" s="1"/>
  <c r="V66" i="20"/>
  <c r="W66" i="20" s="1"/>
  <c r="V236" i="20"/>
  <c r="W236" i="20" s="1"/>
  <c r="V385" i="20"/>
  <c r="W385" i="20" s="1"/>
  <c r="V506" i="20"/>
  <c r="W506" i="20" s="1"/>
  <c r="V609" i="20"/>
  <c r="W609" i="20" s="1"/>
  <c r="V177" i="20"/>
  <c r="W177" i="20" s="1"/>
  <c r="V338" i="20"/>
  <c r="W338" i="20" s="1"/>
  <c r="V466" i="20"/>
  <c r="W466" i="20" s="1"/>
  <c r="V571" i="20"/>
  <c r="W571" i="20" s="1"/>
  <c r="V419" i="20"/>
  <c r="W419" i="20" s="1"/>
  <c r="V372" i="20"/>
  <c r="W372" i="20" s="1"/>
  <c r="V339" i="20"/>
  <c r="W339" i="20" s="1"/>
  <c r="V340" i="20"/>
  <c r="W340" i="20" s="1"/>
  <c r="V34" i="20"/>
  <c r="W34" i="20" s="1"/>
  <c r="V485" i="20"/>
  <c r="W485" i="20" s="1"/>
  <c r="V145" i="20"/>
  <c r="W145" i="20" s="1"/>
  <c r="V82" i="20"/>
  <c r="W82" i="20" s="1"/>
  <c r="V20" i="20"/>
  <c r="W20" i="20" s="1"/>
  <c r="V580" i="20"/>
  <c r="W580" i="20" s="1"/>
  <c r="V608" i="20"/>
  <c r="W608" i="20" s="1"/>
  <c r="V352" i="20"/>
  <c r="W352" i="20" s="1"/>
  <c r="V96" i="20"/>
  <c r="W96" i="20" s="1"/>
  <c r="V375" i="20"/>
  <c r="W375" i="20" s="1"/>
  <c r="V162" i="20"/>
  <c r="W162" i="20" s="1"/>
  <c r="V457" i="20"/>
  <c r="W457" i="20" s="1"/>
  <c r="V100" i="20"/>
  <c r="W100" i="20" s="1"/>
  <c r="V273" i="20"/>
  <c r="W273" i="20" s="1"/>
  <c r="V410" i="20"/>
  <c r="W410" i="20" s="1"/>
  <c r="V41" i="20"/>
  <c r="W41" i="20" s="1"/>
  <c r="V210" i="20"/>
  <c r="W210" i="20" s="1"/>
  <c r="V363" i="20"/>
  <c r="W363" i="20" s="1"/>
  <c r="V490" i="20"/>
  <c r="W490" i="20" s="1"/>
  <c r="V593" i="20"/>
  <c r="W593" i="20" s="1"/>
  <c r="V316" i="20"/>
  <c r="W316" i="20" s="1"/>
  <c r="V444" i="20"/>
  <c r="W444" i="20" s="1"/>
  <c r="V555" i="20"/>
  <c r="W555" i="20" s="1"/>
  <c r="V283" i="20"/>
  <c r="W283" i="20" s="1"/>
  <c r="V219" i="20"/>
  <c r="W219" i="20" s="1"/>
  <c r="V155" i="20"/>
  <c r="W155" i="20" s="1"/>
  <c r="V91" i="20"/>
  <c r="W91" i="20" s="1"/>
  <c r="V27" i="20"/>
  <c r="W27" i="20" s="1"/>
  <c r="V560" i="20"/>
  <c r="W560" i="20" s="1"/>
  <c r="V496" i="20"/>
  <c r="W496" i="20" s="1"/>
  <c r="V432" i="20"/>
  <c r="W432" i="20" s="1"/>
  <c r="V368" i="20"/>
  <c r="W368" i="20" s="1"/>
  <c r="V304" i="20"/>
  <c r="W304" i="20" s="1"/>
  <c r="V240" i="20"/>
  <c r="W240" i="20" s="1"/>
  <c r="V176" i="20"/>
  <c r="W176" i="20" s="1"/>
  <c r="V112" i="20"/>
  <c r="W112" i="20" s="1"/>
  <c r="V48" i="20"/>
  <c r="W48" i="20" s="1"/>
  <c r="V583" i="20"/>
  <c r="W583" i="20" s="1"/>
  <c r="V519" i="20"/>
  <c r="W519" i="20" s="1"/>
  <c r="V455" i="20"/>
  <c r="W455" i="20" s="1"/>
  <c r="V391" i="20"/>
  <c r="W391" i="20" s="1"/>
  <c r="V327" i="20"/>
  <c r="W327" i="20" s="1"/>
  <c r="V263" i="20"/>
  <c r="W263" i="20" s="1"/>
  <c r="V199" i="20"/>
  <c r="W199" i="20" s="1"/>
  <c r="V135" i="20"/>
  <c r="W135" i="20" s="1"/>
  <c r="V71" i="20"/>
  <c r="W71" i="20" s="1"/>
  <c r="V606" i="20"/>
  <c r="W606" i="20" s="1"/>
  <c r="V542" i="20"/>
  <c r="W542" i="20" s="1"/>
  <c r="V478" i="20"/>
  <c r="W478" i="20" s="1"/>
  <c r="V414" i="20"/>
  <c r="W414" i="20" s="1"/>
  <c r="V350" i="20"/>
  <c r="W350" i="20" s="1"/>
  <c r="V286" i="20"/>
  <c r="W286" i="20" s="1"/>
  <c r="V222" i="20"/>
  <c r="W222" i="20" s="1"/>
  <c r="V158" i="20"/>
  <c r="W158" i="20" s="1"/>
  <c r="V94" i="20"/>
  <c r="W94" i="20" s="1"/>
  <c r="V30" i="20"/>
  <c r="W30" i="20" s="1"/>
  <c r="V437" i="20"/>
  <c r="W437" i="20" s="1"/>
  <c r="V373" i="20"/>
  <c r="W373" i="20" s="1"/>
  <c r="V309" i="20"/>
  <c r="W309" i="20" s="1"/>
  <c r="V245" i="20"/>
  <c r="W245" i="20" s="1"/>
  <c r="V181" i="20"/>
  <c r="W181" i="20" s="1"/>
  <c r="V117" i="20"/>
  <c r="W117" i="20" s="1"/>
  <c r="V53" i="20"/>
  <c r="W53" i="20" s="1"/>
  <c r="V89" i="20"/>
  <c r="W89" i="20" s="1"/>
  <c r="V258" i="20"/>
  <c r="W258" i="20" s="1"/>
  <c r="V401" i="20"/>
  <c r="W401" i="20" s="1"/>
  <c r="V517" i="20"/>
  <c r="W517" i="20" s="1"/>
  <c r="V196" i="20"/>
  <c r="W196" i="20" s="1"/>
  <c r="V354" i="20"/>
  <c r="W354" i="20" s="1"/>
  <c r="V482" i="20"/>
  <c r="W482" i="20" s="1"/>
  <c r="V585" i="20"/>
  <c r="W585" i="20" s="1"/>
  <c r="V483" i="20"/>
  <c r="W483" i="20" s="1"/>
  <c r="V436" i="20"/>
  <c r="W436" i="20" s="1"/>
  <c r="V403" i="20"/>
  <c r="W403" i="20" s="1"/>
  <c r="V404" i="20"/>
  <c r="W404" i="20" s="1"/>
  <c r="V611" i="20"/>
  <c r="W611" i="20" s="1"/>
  <c r="V508" i="20"/>
  <c r="W508" i="20" s="1"/>
  <c r="V137" i="20"/>
  <c r="W137" i="20" s="1"/>
  <c r="V33" i="20"/>
  <c r="W33" i="20" s="1"/>
  <c r="V12" i="20"/>
  <c r="W12" i="20" s="1"/>
  <c r="V185" i="20"/>
  <c r="W185" i="20" s="1"/>
  <c r="V345" i="20"/>
  <c r="W345" i="20" s="1"/>
  <c r="V473" i="20"/>
  <c r="W473" i="20" s="1"/>
  <c r="V577" i="20"/>
  <c r="W577" i="20" s="1"/>
  <c r="V122" i="20"/>
  <c r="W122" i="20" s="1"/>
  <c r="V292" i="20"/>
  <c r="W292" i="20" s="1"/>
  <c r="V426" i="20"/>
  <c r="W426" i="20" s="1"/>
  <c r="V539" i="20"/>
  <c r="W539" i="20" s="1"/>
  <c r="V60" i="20"/>
  <c r="W60" i="20" s="1"/>
  <c r="V233" i="20"/>
  <c r="W233" i="20" s="1"/>
  <c r="V379" i="20"/>
  <c r="W379" i="20" s="1"/>
  <c r="V501" i="20"/>
  <c r="W501" i="20" s="1"/>
  <c r="V604" i="20"/>
  <c r="W604" i="20" s="1"/>
  <c r="V170" i="20"/>
  <c r="W170" i="20" s="1"/>
  <c r="V332" i="20"/>
  <c r="W332" i="20" s="1"/>
  <c r="V460" i="20"/>
  <c r="W460" i="20" s="1"/>
  <c r="V569" i="20"/>
  <c r="W569" i="20" s="1"/>
  <c r="V275" i="20"/>
  <c r="W275" i="20" s="1"/>
  <c r="V211" i="20"/>
  <c r="W211" i="20" s="1"/>
  <c r="V147" i="20"/>
  <c r="W147" i="20" s="1"/>
  <c r="V83" i="20"/>
  <c r="W83" i="20" s="1"/>
  <c r="V19" i="20"/>
  <c r="W19" i="20" s="1"/>
  <c r="V552" i="20"/>
  <c r="W552" i="20" s="1"/>
  <c r="V488" i="20"/>
  <c r="W488" i="20" s="1"/>
  <c r="V424" i="20"/>
  <c r="W424" i="20" s="1"/>
  <c r="V360" i="20"/>
  <c r="W360" i="20" s="1"/>
  <c r="V296" i="20"/>
  <c r="W296" i="20" s="1"/>
  <c r="V232" i="20"/>
  <c r="W232" i="20" s="1"/>
  <c r="V168" i="20"/>
  <c r="W168" i="20" s="1"/>
  <c r="V104" i="20"/>
  <c r="W104" i="20" s="1"/>
  <c r="V40" i="20"/>
  <c r="W40" i="20" s="1"/>
  <c r="V575" i="20"/>
  <c r="W575" i="20" s="1"/>
  <c r="V511" i="20"/>
  <c r="W511" i="20" s="1"/>
  <c r="V447" i="20"/>
  <c r="W447" i="20" s="1"/>
  <c r="V383" i="20"/>
  <c r="W383" i="20" s="1"/>
  <c r="V319" i="20"/>
  <c r="W319" i="20" s="1"/>
  <c r="V255" i="20"/>
  <c r="W255" i="20" s="1"/>
  <c r="V191" i="20"/>
  <c r="W191" i="20" s="1"/>
  <c r="V127" i="20"/>
  <c r="W127" i="20" s="1"/>
  <c r="V63" i="20"/>
  <c r="W63" i="20" s="1"/>
  <c r="V598" i="20"/>
  <c r="W598" i="20" s="1"/>
  <c r="V534" i="20"/>
  <c r="W534" i="20" s="1"/>
  <c r="V470" i="20"/>
  <c r="W470" i="20" s="1"/>
  <c r="V406" i="20"/>
  <c r="W406" i="20" s="1"/>
  <c r="V342" i="20"/>
  <c r="W342" i="20" s="1"/>
  <c r="V278" i="20"/>
  <c r="W278" i="20" s="1"/>
  <c r="V214" i="20"/>
  <c r="W214" i="20" s="1"/>
  <c r="V150" i="20"/>
  <c r="W150" i="20" s="1"/>
  <c r="V86" i="20"/>
  <c r="W86" i="20" s="1"/>
  <c r="V22" i="20"/>
  <c r="W22" i="20" s="1"/>
  <c r="V429" i="20"/>
  <c r="W429" i="20" s="1"/>
  <c r="V365" i="20"/>
  <c r="W365" i="20" s="1"/>
  <c r="V301" i="20"/>
  <c r="W301" i="20" s="1"/>
  <c r="V237" i="20"/>
  <c r="W237" i="20" s="1"/>
  <c r="V173" i="20"/>
  <c r="W173" i="20" s="1"/>
  <c r="V109" i="20"/>
  <c r="W109" i="20" s="1"/>
  <c r="V45" i="20"/>
  <c r="W45" i="20" s="1"/>
  <c r="V108" i="20"/>
  <c r="W108" i="20" s="1"/>
  <c r="V281" i="20"/>
  <c r="W281" i="20" s="1"/>
  <c r="V417" i="20"/>
  <c r="W417" i="20" s="1"/>
  <c r="V531" i="20"/>
  <c r="W531" i="20" s="1"/>
  <c r="V49" i="20"/>
  <c r="W49" i="20" s="1"/>
  <c r="V218" i="20"/>
  <c r="W218" i="20" s="1"/>
  <c r="V370" i="20"/>
  <c r="W370" i="20" s="1"/>
  <c r="V493" i="20"/>
  <c r="W493" i="20" s="1"/>
  <c r="V596" i="20"/>
  <c r="W596" i="20" s="1"/>
  <c r="V533" i="20"/>
  <c r="W533" i="20" s="1"/>
  <c r="V498" i="20"/>
  <c r="W498" i="20" s="1"/>
  <c r="V467" i="20"/>
  <c r="W467" i="20" s="1"/>
  <c r="V468" i="20"/>
  <c r="W468" i="20" s="1"/>
  <c r="V306" i="20"/>
  <c r="W306" i="20" s="1"/>
  <c r="V156" i="20"/>
  <c r="W156" i="20" s="1"/>
  <c r="V161" i="20"/>
  <c r="W161" i="20" s="1"/>
  <c r="V202" i="20"/>
  <c r="W202" i="20" s="1"/>
  <c r="V526" i="20"/>
  <c r="W526" i="20" s="1"/>
  <c r="V142" i="20"/>
  <c r="W142" i="20" s="1"/>
  <c r="V229" i="20"/>
  <c r="W229" i="20" s="1"/>
  <c r="V545" i="20"/>
  <c r="W545" i="20" s="1"/>
  <c r="V610" i="20"/>
  <c r="W610" i="20" s="1"/>
  <c r="V522" i="20"/>
  <c r="W522" i="20" s="1"/>
  <c r="V523" i="20"/>
  <c r="W523" i="20" s="1"/>
  <c r="V435" i="20"/>
  <c r="W435" i="20" s="1"/>
  <c r="V323" i="20"/>
  <c r="W323" i="20" s="1"/>
  <c r="V324" i="20"/>
  <c r="W324" i="20" s="1"/>
  <c r="V356" i="20"/>
  <c r="W356" i="20" s="1"/>
  <c r="V119" i="20"/>
  <c r="W119" i="20" s="1"/>
  <c r="V398" i="20"/>
  <c r="W398" i="20" s="1"/>
  <c r="V78" i="20"/>
  <c r="W78" i="20" s="1"/>
  <c r="V165" i="20"/>
  <c r="W165" i="20" s="1"/>
  <c r="V241" i="20"/>
  <c r="W241" i="20" s="1"/>
  <c r="V57" i="20"/>
  <c r="W57" i="20" s="1"/>
  <c r="V226" i="20"/>
  <c r="W226" i="20" s="1"/>
  <c r="V377" i="20"/>
  <c r="W377" i="20" s="1"/>
  <c r="V499" i="20"/>
  <c r="W499" i="20" s="1"/>
  <c r="V602" i="20"/>
  <c r="W602" i="20" s="1"/>
  <c r="V164" i="20"/>
  <c r="W164" i="20" s="1"/>
  <c r="V330" i="20"/>
  <c r="W330" i="20" s="1"/>
  <c r="V458" i="20"/>
  <c r="W458" i="20" s="1"/>
  <c r="V564" i="20"/>
  <c r="W564" i="20" s="1"/>
  <c r="V105" i="20"/>
  <c r="W105" i="20" s="1"/>
  <c r="V274" i="20"/>
  <c r="W274" i="20" s="1"/>
  <c r="V411" i="20"/>
  <c r="W411" i="20" s="1"/>
  <c r="V529" i="20"/>
  <c r="W529" i="20" s="1"/>
  <c r="V42" i="20"/>
  <c r="W42" i="20" s="1"/>
  <c r="V212" i="20"/>
  <c r="W212" i="20" s="1"/>
  <c r="V364" i="20"/>
  <c r="W364" i="20" s="1"/>
  <c r="V491" i="20"/>
  <c r="W491" i="20" s="1"/>
  <c r="V594" i="20"/>
  <c r="W594" i="20" s="1"/>
  <c r="V259" i="20"/>
  <c r="W259" i="20" s="1"/>
  <c r="V195" i="20"/>
  <c r="W195" i="20" s="1"/>
  <c r="V131" i="20"/>
  <c r="W131" i="20" s="1"/>
  <c r="V67" i="20"/>
  <c r="W67" i="20" s="1"/>
  <c r="V600" i="20"/>
  <c r="W600" i="20" s="1"/>
  <c r="V536" i="20"/>
  <c r="W536" i="20" s="1"/>
  <c r="V472" i="20"/>
  <c r="W472" i="20" s="1"/>
  <c r="V408" i="20"/>
  <c r="W408" i="20" s="1"/>
  <c r="V344" i="20"/>
  <c r="W344" i="20" s="1"/>
  <c r="V280" i="20"/>
  <c r="W280" i="20" s="1"/>
  <c r="V216" i="20"/>
  <c r="W216" i="20" s="1"/>
  <c r="V152" i="20"/>
  <c r="W152" i="20" s="1"/>
  <c r="V88" i="20"/>
  <c r="W88" i="20" s="1"/>
  <c r="V24" i="20"/>
  <c r="W24" i="20" s="1"/>
  <c r="V559" i="20"/>
  <c r="W559" i="20" s="1"/>
  <c r="V495" i="20"/>
  <c r="W495" i="20" s="1"/>
  <c r="V431" i="20"/>
  <c r="W431" i="20" s="1"/>
  <c r="V367" i="20"/>
  <c r="W367" i="20" s="1"/>
  <c r="V303" i="20"/>
  <c r="W303" i="20" s="1"/>
  <c r="V239" i="20"/>
  <c r="W239" i="20" s="1"/>
  <c r="V175" i="20"/>
  <c r="W175" i="20" s="1"/>
  <c r="V111" i="20"/>
  <c r="W111" i="20" s="1"/>
  <c r="V47" i="20"/>
  <c r="W47" i="20" s="1"/>
  <c r="V582" i="20"/>
  <c r="W582" i="20" s="1"/>
  <c r="V518" i="20"/>
  <c r="W518" i="20" s="1"/>
  <c r="V454" i="20"/>
  <c r="W454" i="20" s="1"/>
  <c r="V390" i="20"/>
  <c r="W390" i="20" s="1"/>
  <c r="V326" i="20"/>
  <c r="W326" i="20" s="1"/>
  <c r="V262" i="20"/>
  <c r="W262" i="20" s="1"/>
  <c r="V198" i="20"/>
  <c r="W198" i="20" s="1"/>
  <c r="V134" i="20"/>
  <c r="W134" i="20" s="1"/>
  <c r="V70" i="20"/>
  <c r="W70" i="20" s="1"/>
  <c r="V477" i="20"/>
  <c r="W477" i="20" s="1"/>
  <c r="V413" i="20"/>
  <c r="W413" i="20" s="1"/>
  <c r="V349" i="20"/>
  <c r="W349" i="20" s="1"/>
  <c r="V285" i="20"/>
  <c r="W285" i="20" s="1"/>
  <c r="V221" i="20"/>
  <c r="W221" i="20" s="1"/>
  <c r="V157" i="20"/>
  <c r="W157" i="20" s="1"/>
  <c r="V93" i="20"/>
  <c r="W93" i="20" s="1"/>
  <c r="V29" i="20"/>
  <c r="W29" i="20" s="1"/>
  <c r="V153" i="20"/>
  <c r="W153" i="20" s="1"/>
  <c r="V321" i="20"/>
  <c r="W321" i="20" s="1"/>
  <c r="V449" i="20"/>
  <c r="W449" i="20" s="1"/>
  <c r="V556" i="20"/>
  <c r="W556" i="20" s="1"/>
  <c r="V90" i="20"/>
  <c r="W90" i="20" s="1"/>
  <c r="V260" i="20"/>
  <c r="W260" i="20" s="1"/>
  <c r="V402" i="20"/>
  <c r="W402" i="20" s="1"/>
  <c r="V521" i="20"/>
  <c r="W521" i="20" s="1"/>
  <c r="V114" i="20"/>
  <c r="W114" i="20" s="1"/>
  <c r="V52" i="20"/>
  <c r="W52" i="20" s="1"/>
  <c r="V601" i="20"/>
  <c r="W601" i="20" s="1"/>
  <c r="V572" i="20"/>
  <c r="W572" i="20" s="1"/>
  <c r="V573" i="20"/>
  <c r="W573" i="20" s="1"/>
  <c r="V547" i="20"/>
  <c r="W547" i="20" s="1"/>
  <c r="V451" i="20"/>
  <c r="W451" i="20" s="1"/>
  <c r="V452" i="20"/>
  <c r="W452" i="20" s="1"/>
  <c r="V484" i="20"/>
  <c r="W484" i="20" s="1"/>
  <c r="V116" i="20"/>
  <c r="W116" i="20" s="1"/>
  <c r="V183" i="20"/>
  <c r="W183" i="20" s="1"/>
  <c r="V55" i="20"/>
  <c r="W55" i="20" s="1"/>
  <c r="V462" i="20"/>
  <c r="W462" i="20" s="1"/>
  <c r="V270" i="20"/>
  <c r="W270" i="20" s="1"/>
  <c r="V421" i="20"/>
  <c r="W421" i="20" s="1"/>
  <c r="V293" i="20"/>
  <c r="W293" i="20" s="1"/>
  <c r="V101" i="20"/>
  <c r="W101" i="20" s="1"/>
  <c r="V130" i="20"/>
  <c r="W130" i="20" s="1"/>
  <c r="V433" i="20"/>
  <c r="W433" i="20" s="1"/>
  <c r="V386" i="20"/>
  <c r="W386" i="20" s="1"/>
  <c r="V586" i="20"/>
  <c r="W586" i="20" s="1"/>
  <c r="V76" i="20"/>
  <c r="W76" i="20" s="1"/>
  <c r="V249" i="20"/>
  <c r="W249" i="20" s="1"/>
  <c r="V393" i="20"/>
  <c r="W393" i="20" s="1"/>
  <c r="V513" i="20"/>
  <c r="W513" i="20" s="1"/>
  <c r="V17" i="20"/>
  <c r="W17" i="20" s="1"/>
  <c r="V186" i="20"/>
  <c r="W186" i="20" s="1"/>
  <c r="V346" i="20"/>
  <c r="W346" i="20" s="1"/>
  <c r="V474" i="20"/>
  <c r="W474" i="20" s="1"/>
  <c r="V578" i="20"/>
  <c r="W578" i="20" s="1"/>
  <c r="V124" i="20"/>
  <c r="W124" i="20" s="1"/>
  <c r="V297" i="20"/>
  <c r="W297" i="20" s="1"/>
  <c r="V427" i="20"/>
  <c r="W427" i="20" s="1"/>
  <c r="V540" i="20"/>
  <c r="W540" i="20" s="1"/>
  <c r="V65" i="20"/>
  <c r="W65" i="20" s="1"/>
  <c r="V234" i="20"/>
  <c r="W234" i="20" s="1"/>
  <c r="V380" i="20"/>
  <c r="W380" i="20" s="1"/>
  <c r="V505" i="20"/>
  <c r="W505" i="20" s="1"/>
  <c r="V605" i="20"/>
  <c r="W605" i="20" s="1"/>
  <c r="V251" i="20"/>
  <c r="W251" i="20" s="1"/>
  <c r="V187" i="20"/>
  <c r="W187" i="20" s="1"/>
  <c r="V123" i="20"/>
  <c r="W123" i="20" s="1"/>
  <c r="V59" i="20"/>
  <c r="W59" i="20" s="1"/>
  <c r="V592" i="20"/>
  <c r="W592" i="20" s="1"/>
  <c r="V528" i="20"/>
  <c r="W528" i="20" s="1"/>
  <c r="V464" i="20"/>
  <c r="W464" i="20" s="1"/>
  <c r="V400" i="20"/>
  <c r="W400" i="20" s="1"/>
  <c r="V336" i="20"/>
  <c r="W336" i="20" s="1"/>
  <c r="V272" i="20"/>
  <c r="W272" i="20" s="1"/>
  <c r="V208" i="20"/>
  <c r="W208" i="20" s="1"/>
  <c r="V144" i="20"/>
  <c r="W144" i="20" s="1"/>
  <c r="V80" i="20"/>
  <c r="W80" i="20" s="1"/>
  <c r="V16" i="20"/>
  <c r="W16" i="20" s="1"/>
  <c r="V551" i="20"/>
  <c r="W551" i="20" s="1"/>
  <c r="V487" i="20"/>
  <c r="W487" i="20" s="1"/>
  <c r="V423" i="20"/>
  <c r="W423" i="20" s="1"/>
  <c r="V359" i="20"/>
  <c r="W359" i="20" s="1"/>
  <c r="V295" i="20"/>
  <c r="W295" i="20" s="1"/>
  <c r="V231" i="20"/>
  <c r="W231" i="20" s="1"/>
  <c r="V167" i="20"/>
  <c r="W167" i="20" s="1"/>
  <c r="V103" i="20"/>
  <c r="W103" i="20" s="1"/>
  <c r="V39" i="20"/>
  <c r="W39" i="20" s="1"/>
  <c r="V574" i="20"/>
  <c r="W574" i="20" s="1"/>
  <c r="V510" i="20"/>
  <c r="W510" i="20" s="1"/>
  <c r="V446" i="20"/>
  <c r="W446" i="20" s="1"/>
  <c r="V382" i="20"/>
  <c r="W382" i="20" s="1"/>
  <c r="V318" i="20"/>
  <c r="W318" i="20" s="1"/>
  <c r="V254" i="20"/>
  <c r="W254" i="20" s="1"/>
  <c r="V190" i="20"/>
  <c r="W190" i="20" s="1"/>
  <c r="V126" i="20"/>
  <c r="W126" i="20" s="1"/>
  <c r="V62" i="20"/>
  <c r="W62" i="20" s="1"/>
  <c r="V469" i="20"/>
  <c r="W469" i="20" s="1"/>
  <c r="V405" i="20"/>
  <c r="W405" i="20" s="1"/>
  <c r="V341" i="20"/>
  <c r="W341" i="20" s="1"/>
  <c r="V277" i="20"/>
  <c r="W277" i="20" s="1"/>
  <c r="V213" i="20"/>
  <c r="W213" i="20" s="1"/>
  <c r="V149" i="20"/>
  <c r="W149" i="20" s="1"/>
  <c r="V85" i="20"/>
  <c r="W85" i="20" s="1"/>
  <c r="V21" i="20"/>
  <c r="W21" i="20" s="1"/>
  <c r="V172" i="20"/>
  <c r="W172" i="20" s="1"/>
  <c r="V337" i="20"/>
  <c r="W337" i="20" s="1"/>
  <c r="V465" i="20"/>
  <c r="W465" i="20" s="1"/>
  <c r="V570" i="20"/>
  <c r="W570" i="20" s="1"/>
  <c r="V113" i="20"/>
  <c r="W113" i="20" s="1"/>
  <c r="V282" i="20"/>
  <c r="W282" i="20" s="1"/>
  <c r="V418" i="20"/>
  <c r="W418" i="20" s="1"/>
  <c r="V532" i="20"/>
  <c r="W532" i="20" s="1"/>
  <c r="V201" i="20"/>
  <c r="W201" i="20" s="1"/>
  <c r="V138" i="20"/>
  <c r="W138" i="20" s="1"/>
  <c r="V92" i="20"/>
  <c r="W92" i="20" s="1"/>
  <c r="V97" i="20"/>
  <c r="W97" i="20" s="1"/>
  <c r="V561" i="20"/>
  <c r="W561" i="20" s="1"/>
  <c r="V562" i="20"/>
  <c r="W562" i="20" s="1"/>
  <c r="V420" i="20"/>
  <c r="W420" i="20" s="1"/>
  <c r="V247" i="20"/>
  <c r="W247" i="20" s="1"/>
  <c r="V590" i="20"/>
  <c r="W590" i="20" s="1"/>
  <c r="V334" i="20"/>
  <c r="W334" i="20" s="1"/>
  <c r="V206" i="20"/>
  <c r="W206" i="20" s="1"/>
  <c r="V14" i="20"/>
  <c r="W14" i="20" s="1"/>
  <c r="V357" i="20"/>
  <c r="W357" i="20" s="1"/>
  <c r="V37" i="20"/>
  <c r="W37" i="20" s="1"/>
  <c r="V300" i="20"/>
  <c r="W300" i="20" s="1"/>
  <c r="V68" i="20"/>
  <c r="W68" i="20" s="1"/>
  <c r="V507" i="20"/>
  <c r="W507" i="20" s="1"/>
  <c r="V548" i="20"/>
  <c r="W548" i="20" s="1"/>
  <c r="V98" i="20"/>
  <c r="W98" i="20" s="1"/>
  <c r="V268" i="20"/>
  <c r="W268" i="20" s="1"/>
  <c r="V409" i="20"/>
  <c r="W409" i="20" s="1"/>
  <c r="V524" i="20"/>
  <c r="W524" i="20" s="1"/>
  <c r="V36" i="20"/>
  <c r="W36" i="20" s="1"/>
  <c r="V209" i="20"/>
  <c r="W209" i="20" s="1"/>
  <c r="V362" i="20"/>
  <c r="W362" i="20" s="1"/>
  <c r="V489" i="20"/>
  <c r="W489" i="20" s="1"/>
  <c r="V589" i="20"/>
  <c r="W589" i="20" s="1"/>
  <c r="V146" i="20"/>
  <c r="W146" i="20" s="1"/>
  <c r="V315" i="20"/>
  <c r="W315" i="20" s="1"/>
  <c r="V443" i="20"/>
  <c r="W443" i="20" s="1"/>
  <c r="V554" i="20"/>
  <c r="W554" i="20" s="1"/>
  <c r="V84" i="20"/>
  <c r="W84" i="20" s="1"/>
  <c r="V257" i="20"/>
  <c r="W257" i="20" s="1"/>
  <c r="V396" i="20"/>
  <c r="W396" i="20" s="1"/>
  <c r="V516" i="20"/>
  <c r="W516" i="20" s="1"/>
  <c r="V307" i="20"/>
  <c r="W307" i="20" s="1"/>
  <c r="V243" i="20"/>
  <c r="W243" i="20" s="1"/>
  <c r="V179" i="20"/>
  <c r="W179" i="20" s="1"/>
  <c r="V115" i="20"/>
  <c r="W115" i="20" s="1"/>
  <c r="V51" i="20"/>
  <c r="W51" i="20" s="1"/>
  <c r="V584" i="20"/>
  <c r="W584" i="20" s="1"/>
  <c r="V520" i="20"/>
  <c r="W520" i="20" s="1"/>
  <c r="V456" i="20"/>
  <c r="W456" i="20" s="1"/>
  <c r="V392" i="20"/>
  <c r="W392" i="20" s="1"/>
  <c r="V328" i="20"/>
  <c r="W328" i="20" s="1"/>
  <c r="V264" i="20"/>
  <c r="W264" i="20" s="1"/>
  <c r="V200" i="20"/>
  <c r="W200" i="20" s="1"/>
  <c r="V136" i="20"/>
  <c r="W136" i="20" s="1"/>
  <c r="V72" i="20"/>
  <c r="W72" i="20" s="1"/>
  <c r="V607" i="20"/>
  <c r="W607" i="20" s="1"/>
  <c r="V543" i="20"/>
  <c r="W543" i="20" s="1"/>
  <c r="V479" i="20"/>
  <c r="W479" i="20" s="1"/>
  <c r="V415" i="20"/>
  <c r="W415" i="20" s="1"/>
  <c r="V351" i="20"/>
  <c r="W351" i="20" s="1"/>
  <c r="V287" i="20"/>
  <c r="W287" i="20" s="1"/>
  <c r="V223" i="20"/>
  <c r="W223" i="20" s="1"/>
  <c r="V159" i="20"/>
  <c r="W159" i="20" s="1"/>
  <c r="V95" i="20"/>
  <c r="W95" i="20" s="1"/>
  <c r="V31" i="20"/>
  <c r="W31" i="20" s="1"/>
  <c r="V566" i="20"/>
  <c r="W566" i="20" s="1"/>
  <c r="V502" i="20"/>
  <c r="W502" i="20" s="1"/>
  <c r="V438" i="20"/>
  <c r="W438" i="20" s="1"/>
  <c r="V374" i="20"/>
  <c r="W374" i="20" s="1"/>
  <c r="V310" i="20"/>
  <c r="W310" i="20" s="1"/>
  <c r="V246" i="20"/>
  <c r="W246" i="20" s="1"/>
  <c r="V182" i="20"/>
  <c r="W182" i="20" s="1"/>
  <c r="V118" i="20"/>
  <c r="W118" i="20" s="1"/>
  <c r="V54" i="20"/>
  <c r="W54" i="20" s="1"/>
  <c r="V461" i="20"/>
  <c r="W461" i="20" s="1"/>
  <c r="V397" i="20"/>
  <c r="W397" i="20" s="1"/>
  <c r="V333" i="20"/>
  <c r="W333" i="20" s="1"/>
  <c r="V269" i="20"/>
  <c r="W269" i="20" s="1"/>
  <c r="V205" i="20"/>
  <c r="W205" i="20" s="1"/>
  <c r="V141" i="20"/>
  <c r="W141" i="20" s="1"/>
  <c r="V77" i="20"/>
  <c r="W77" i="20" s="1"/>
  <c r="V13" i="20"/>
  <c r="W13" i="20" s="1"/>
  <c r="V194" i="20"/>
  <c r="W194" i="20" s="1"/>
  <c r="V353" i="20"/>
  <c r="W353" i="20" s="1"/>
  <c r="V481" i="20"/>
  <c r="W481" i="20" s="1"/>
  <c r="V581" i="20"/>
  <c r="W581" i="20" s="1"/>
  <c r="V132" i="20"/>
  <c r="W132" i="20" s="1"/>
  <c r="V305" i="20"/>
  <c r="W305" i="20" s="1"/>
  <c r="V434" i="20"/>
  <c r="W434" i="20" s="1"/>
  <c r="V546" i="20"/>
  <c r="W546" i="20" s="1"/>
  <c r="V284" i="20"/>
  <c r="W284" i="20" s="1"/>
  <c r="V225" i="20"/>
  <c r="W225" i="20" s="1"/>
  <c r="V178" i="20"/>
  <c r="W178" i="20" s="1"/>
  <c r="V180" i="20"/>
  <c r="W180" i="20" s="1"/>
  <c r="V242" i="20"/>
  <c r="W242" i="20" s="1"/>
  <c r="E517" i="20"/>
  <c r="E346" i="20"/>
  <c r="E451" i="20"/>
  <c r="E514" i="20"/>
  <c r="E387" i="20"/>
  <c r="E519" i="20"/>
  <c r="E529" i="20"/>
  <c r="E378" i="20"/>
  <c r="L28" i="20"/>
  <c r="L36" i="20"/>
  <c r="L52" i="20"/>
  <c r="L60" i="20"/>
  <c r="L68" i="20"/>
  <c r="L92" i="20"/>
  <c r="L100" i="20"/>
  <c r="L116" i="20"/>
  <c r="L124" i="20"/>
  <c r="L132" i="20"/>
  <c r="L156" i="20"/>
  <c r="L164" i="20"/>
  <c r="L180" i="20"/>
  <c r="L188" i="20"/>
  <c r="L196" i="20"/>
  <c r="L220" i="20"/>
  <c r="L228" i="20"/>
  <c r="L244" i="20"/>
  <c r="L252" i="20"/>
  <c r="L260" i="20"/>
  <c r="L284" i="20"/>
  <c r="L292" i="20"/>
  <c r="L308" i="20"/>
  <c r="L316" i="20"/>
  <c r="L324" i="20"/>
  <c r="L348" i="20"/>
  <c r="L356" i="20"/>
  <c r="L372" i="20"/>
  <c r="L380" i="20"/>
  <c r="L388" i="20"/>
  <c r="L412" i="20"/>
  <c r="L420" i="20"/>
  <c r="L436" i="20"/>
  <c r="L444" i="20"/>
  <c r="L452" i="20"/>
  <c r="L468" i="20"/>
  <c r="L476" i="20"/>
  <c r="L484" i="20"/>
  <c r="L500" i="20"/>
  <c r="L508" i="20"/>
  <c r="L13" i="20"/>
  <c r="L29" i="20"/>
  <c r="L37" i="20"/>
  <c r="L45" i="20"/>
  <c r="L61" i="20"/>
  <c r="L69" i="20"/>
  <c r="L77" i="20"/>
  <c r="L93" i="20"/>
  <c r="L101" i="20"/>
  <c r="L109" i="20"/>
  <c r="L125" i="20"/>
  <c r="L133" i="20"/>
  <c r="L141" i="20"/>
  <c r="L157" i="20"/>
  <c r="L165" i="20"/>
  <c r="L173" i="20"/>
  <c r="L189" i="20"/>
  <c r="L197" i="20"/>
  <c r="L205" i="20"/>
  <c r="L221" i="20"/>
  <c r="L229" i="20"/>
  <c r="L237" i="20"/>
  <c r="L253" i="20"/>
  <c r="L261" i="20"/>
  <c r="L269" i="20"/>
  <c r="L285" i="20"/>
  <c r="L293" i="20"/>
  <c r="L301" i="20"/>
  <c r="L317" i="20"/>
  <c r="L325" i="20"/>
  <c r="L333" i="20"/>
  <c r="L349" i="20"/>
  <c r="L357" i="20"/>
  <c r="L365" i="20"/>
  <c r="L381" i="20"/>
  <c r="L389" i="20"/>
  <c r="L397" i="20"/>
  <c r="L413" i="20"/>
  <c r="L421" i="20"/>
  <c r="L429" i="20"/>
  <c r="L445" i="20"/>
  <c r="L453" i="20"/>
  <c r="L461" i="20"/>
  <c r="L477" i="20"/>
  <c r="L485" i="20"/>
  <c r="L493" i="20"/>
  <c r="L509" i="20"/>
  <c r="L517" i="20"/>
  <c r="L525" i="20"/>
  <c r="L541" i="20"/>
  <c r="L549" i="20"/>
  <c r="L557" i="20"/>
  <c r="L573" i="20"/>
  <c r="L581" i="20"/>
  <c r="L589" i="20"/>
  <c r="L605" i="20"/>
  <c r="L14" i="20"/>
  <c r="L22" i="20"/>
  <c r="L38" i="20"/>
  <c r="L46" i="20"/>
  <c r="L54" i="20"/>
  <c r="L70" i="20"/>
  <c r="L78" i="20"/>
  <c r="L86" i="20"/>
  <c r="L102" i="20"/>
  <c r="L110" i="20"/>
  <c r="L118" i="20"/>
  <c r="L134" i="20"/>
  <c r="L142" i="20"/>
  <c r="L150" i="20"/>
  <c r="L166" i="20"/>
  <c r="L174" i="20"/>
  <c r="L182" i="20"/>
  <c r="L198" i="20"/>
  <c r="L206" i="20"/>
  <c r="L214" i="20"/>
  <c r="L230" i="20"/>
  <c r="L238" i="20"/>
  <c r="L246" i="20"/>
  <c r="L262" i="20"/>
  <c r="L270" i="20"/>
  <c r="L278" i="20"/>
  <c r="L294" i="20"/>
  <c r="L302" i="20"/>
  <c r="L310" i="20"/>
  <c r="L326" i="20"/>
  <c r="L334" i="20"/>
  <c r="L342" i="20"/>
  <c r="L358" i="20"/>
  <c r="L366" i="20"/>
  <c r="L374" i="20"/>
  <c r="L390" i="20"/>
  <c r="L398" i="20"/>
  <c r="L406" i="20"/>
  <c r="L422" i="20"/>
  <c r="L430" i="20"/>
  <c r="L438" i="20"/>
  <c r="L454" i="20"/>
  <c r="L462" i="20"/>
  <c r="L470" i="20"/>
  <c r="L486" i="20"/>
  <c r="L494" i="20"/>
  <c r="L502" i="20"/>
  <c r="L518" i="20"/>
  <c r="L526" i="20"/>
  <c r="L534" i="20"/>
  <c r="L550" i="20"/>
  <c r="L558" i="20"/>
  <c r="L566" i="20"/>
  <c r="L582" i="20"/>
  <c r="L590" i="20"/>
  <c r="L598" i="20"/>
  <c r="L606" i="20"/>
  <c r="L15" i="20"/>
  <c r="L23" i="20"/>
  <c r="L31" i="20"/>
  <c r="L39" i="20"/>
  <c r="L47" i="20"/>
  <c r="L55" i="20"/>
  <c r="L63" i="20"/>
  <c r="L71" i="20"/>
  <c r="L79" i="20"/>
  <c r="L87" i="20"/>
  <c r="L95" i="20"/>
  <c r="L103" i="20"/>
  <c r="L111" i="20"/>
  <c r="L119" i="20"/>
  <c r="L127" i="20"/>
  <c r="L135" i="20"/>
  <c r="L143" i="20"/>
  <c r="L151" i="20"/>
  <c r="L159" i="20"/>
  <c r="L167" i="20"/>
  <c r="L175" i="20"/>
  <c r="L183" i="20"/>
  <c r="L191" i="20"/>
  <c r="L199" i="20"/>
  <c r="L207" i="20"/>
  <c r="L215" i="20"/>
  <c r="L223" i="20"/>
  <c r="L231" i="20"/>
  <c r="L239" i="20"/>
  <c r="L247" i="20"/>
  <c r="L255" i="20"/>
  <c r="L263" i="20"/>
  <c r="L271" i="20"/>
  <c r="L279" i="20"/>
  <c r="L287" i="20"/>
  <c r="L295" i="20"/>
  <c r="L303" i="20"/>
  <c r="L311" i="20"/>
  <c r="L319" i="20"/>
  <c r="L327" i="20"/>
  <c r="L335" i="20"/>
  <c r="L343" i="20"/>
  <c r="L351" i="20"/>
  <c r="L359" i="20"/>
  <c r="L367" i="20"/>
  <c r="L375" i="20"/>
  <c r="L383" i="20"/>
  <c r="L391" i="20"/>
  <c r="L399" i="20"/>
  <c r="L407" i="20"/>
  <c r="L415" i="20"/>
  <c r="L423" i="20"/>
  <c r="L431" i="20"/>
  <c r="L439" i="20"/>
  <c r="L447" i="20"/>
  <c r="L455" i="20"/>
  <c r="L463" i="20"/>
  <c r="L471" i="20"/>
  <c r="L479" i="20"/>
  <c r="L487" i="20"/>
  <c r="L495" i="20"/>
  <c r="L503" i="20"/>
  <c r="L511" i="20"/>
  <c r="L519" i="20"/>
  <c r="L527" i="20"/>
  <c r="L535" i="20"/>
  <c r="L543" i="20"/>
  <c r="L551" i="20"/>
  <c r="L559" i="20"/>
  <c r="L567" i="20"/>
  <c r="L575" i="20"/>
  <c r="L583" i="20"/>
  <c r="L591" i="20"/>
  <c r="L599" i="20"/>
  <c r="L607" i="20"/>
  <c r="L16" i="20"/>
  <c r="L24" i="20"/>
  <c r="L32" i="20"/>
  <c r="L40" i="20"/>
  <c r="L48" i="20"/>
  <c r="L56" i="20"/>
  <c r="L64" i="20"/>
  <c r="L72" i="20"/>
  <c r="L80" i="20"/>
  <c r="L88" i="20"/>
  <c r="L96" i="20"/>
  <c r="L104" i="20"/>
  <c r="L112" i="20"/>
  <c r="L120" i="20"/>
  <c r="L128" i="20"/>
  <c r="L136" i="20"/>
  <c r="L144" i="20"/>
  <c r="L152" i="20"/>
  <c r="L160" i="20"/>
  <c r="L168" i="20"/>
  <c r="L176" i="20"/>
  <c r="L184" i="20"/>
  <c r="L192" i="20"/>
  <c r="L200" i="20"/>
  <c r="L208" i="20"/>
  <c r="L216" i="20"/>
  <c r="L224" i="20"/>
  <c r="L232" i="20"/>
  <c r="L240" i="20"/>
  <c r="L248" i="20"/>
  <c r="L256" i="20"/>
  <c r="L264" i="20"/>
  <c r="L272" i="20"/>
  <c r="L280" i="20"/>
  <c r="L288" i="20"/>
  <c r="L296" i="20"/>
  <c r="L304" i="20"/>
  <c r="L312" i="20"/>
  <c r="L320" i="20"/>
  <c r="L328" i="20"/>
  <c r="L336" i="20"/>
  <c r="L344" i="20"/>
  <c r="L352" i="20"/>
  <c r="L360" i="20"/>
  <c r="L368" i="20"/>
  <c r="L376" i="20"/>
  <c r="L384" i="20"/>
  <c r="L392" i="20"/>
  <c r="L400" i="20"/>
  <c r="L408" i="20"/>
  <c r="L416" i="20"/>
  <c r="L424" i="20"/>
  <c r="L432" i="20"/>
  <c r="L440" i="20"/>
  <c r="L448" i="20"/>
  <c r="L456" i="20"/>
  <c r="L464" i="20"/>
  <c r="L472" i="20"/>
  <c r="L480" i="20"/>
  <c r="L488" i="20"/>
  <c r="L496" i="20"/>
  <c r="L504" i="20"/>
  <c r="L17" i="20"/>
  <c r="L25" i="20"/>
  <c r="L33" i="20"/>
  <c r="L41" i="20"/>
  <c r="L49" i="20"/>
  <c r="L57" i="20"/>
  <c r="L65" i="20"/>
  <c r="L73" i="20"/>
  <c r="L81" i="20"/>
  <c r="L89" i="20"/>
  <c r="L97" i="20"/>
  <c r="L105" i="20"/>
  <c r="L113" i="20"/>
  <c r="L121" i="20"/>
  <c r="L129" i="20"/>
  <c r="L137" i="20"/>
  <c r="L145" i="20"/>
  <c r="L153" i="20"/>
  <c r="L161" i="20"/>
  <c r="L169" i="20"/>
  <c r="L177" i="20"/>
  <c r="L185" i="20"/>
  <c r="L193" i="20"/>
  <c r="L201" i="20"/>
  <c r="L209" i="20"/>
  <c r="L217" i="20"/>
  <c r="L225" i="20"/>
  <c r="L233" i="20"/>
  <c r="L241" i="20"/>
  <c r="L249" i="20"/>
  <c r="L257" i="20"/>
  <c r="L265" i="20"/>
  <c r="L273" i="20"/>
  <c r="L281" i="20"/>
  <c r="L289" i="20"/>
  <c r="L297" i="20"/>
  <c r="L305" i="20"/>
  <c r="L313" i="20"/>
  <c r="L321" i="20"/>
  <c r="L329" i="20"/>
  <c r="L337" i="20"/>
  <c r="L345" i="20"/>
  <c r="L353" i="20"/>
  <c r="L361" i="20"/>
  <c r="L369" i="20"/>
  <c r="L377" i="20"/>
  <c r="L385" i="20"/>
  <c r="L393" i="20"/>
  <c r="L401" i="20"/>
  <c r="L409" i="20"/>
  <c r="L417" i="20"/>
  <c r="L425" i="20"/>
  <c r="L433" i="20"/>
  <c r="L441" i="20"/>
  <c r="L449" i="20"/>
  <c r="L457" i="20"/>
  <c r="L465" i="20"/>
  <c r="L473" i="20"/>
  <c r="L481" i="20"/>
  <c r="L489" i="20"/>
  <c r="L497" i="20"/>
  <c r="L505" i="20"/>
  <c r="L513" i="20"/>
  <c r="L521" i="20"/>
  <c r="L529" i="20"/>
  <c r="L537" i="20"/>
  <c r="L545" i="20"/>
  <c r="L553" i="20"/>
  <c r="L561" i="20"/>
  <c r="L569" i="20"/>
  <c r="L577" i="20"/>
  <c r="L585" i="20"/>
  <c r="L593" i="20"/>
  <c r="L601" i="20"/>
  <c r="L609" i="20"/>
  <c r="L19" i="20"/>
  <c r="L27" i="20"/>
  <c r="L35" i="20"/>
  <c r="L43" i="20"/>
  <c r="L51" i="20"/>
  <c r="L59" i="20"/>
  <c r="L67" i="20"/>
  <c r="L75" i="20"/>
  <c r="L83" i="20"/>
  <c r="L91" i="20"/>
  <c r="L99" i="20"/>
  <c r="L107" i="20"/>
  <c r="L115" i="20"/>
  <c r="L123" i="20"/>
  <c r="L131" i="20"/>
  <c r="L139" i="20"/>
  <c r="L147" i="20"/>
  <c r="L155" i="20"/>
  <c r="L163" i="20"/>
  <c r="L171" i="20"/>
  <c r="L179" i="20"/>
  <c r="L187" i="20"/>
  <c r="L18" i="20"/>
  <c r="L82" i="20"/>
  <c r="L146" i="20"/>
  <c r="L202" i="20"/>
  <c r="L234" i="20"/>
  <c r="L266" i="20"/>
  <c r="L298" i="20"/>
  <c r="L330" i="20"/>
  <c r="L362" i="20"/>
  <c r="L394" i="20"/>
  <c r="L426" i="20"/>
  <c r="L458" i="20"/>
  <c r="L490" i="20"/>
  <c r="L515" i="20"/>
  <c r="L531" i="20"/>
  <c r="L547" i="20"/>
  <c r="L563" i="20"/>
  <c r="L579" i="20"/>
  <c r="L595" i="20"/>
  <c r="L611" i="20"/>
  <c r="L26" i="20"/>
  <c r="L90" i="20"/>
  <c r="L154" i="20"/>
  <c r="L203" i="20"/>
  <c r="L235" i="20"/>
  <c r="L267" i="20"/>
  <c r="L299" i="20"/>
  <c r="L331" i="20"/>
  <c r="L363" i="20"/>
  <c r="L395" i="20"/>
  <c r="L427" i="20"/>
  <c r="L459" i="20"/>
  <c r="L491" i="20"/>
  <c r="L516" i="20"/>
  <c r="L532" i="20"/>
  <c r="L548" i="20"/>
  <c r="L564" i="20"/>
  <c r="L580" i="20"/>
  <c r="L596" i="20"/>
  <c r="L11" i="20"/>
  <c r="L34" i="20"/>
  <c r="L98" i="20"/>
  <c r="L162" i="20"/>
  <c r="L210" i="20"/>
  <c r="L242" i="20"/>
  <c r="L274" i="20"/>
  <c r="L306" i="20"/>
  <c r="L338" i="20"/>
  <c r="L370" i="20"/>
  <c r="L402" i="20"/>
  <c r="L434" i="20"/>
  <c r="L466" i="20"/>
  <c r="L498" i="20"/>
  <c r="L520" i="20"/>
  <c r="L536" i="20"/>
  <c r="L552" i="20"/>
  <c r="L568" i="20"/>
  <c r="L584" i="20"/>
  <c r="L600" i="20"/>
  <c r="L42" i="20"/>
  <c r="L106" i="20"/>
  <c r="L170" i="20"/>
  <c r="L211" i="20"/>
  <c r="L243" i="20"/>
  <c r="L275" i="20"/>
  <c r="L307" i="20"/>
  <c r="L339" i="20"/>
  <c r="L371" i="20"/>
  <c r="L403" i="20"/>
  <c r="L435" i="20"/>
  <c r="L467" i="20"/>
  <c r="L499" i="20"/>
  <c r="L522" i="20"/>
  <c r="L538" i="20"/>
  <c r="L554" i="20"/>
  <c r="L570" i="20"/>
  <c r="L586" i="20"/>
  <c r="L602" i="20"/>
  <c r="L50" i="20"/>
  <c r="L114" i="20"/>
  <c r="L178" i="20"/>
  <c r="L218" i="20"/>
  <c r="L250" i="20"/>
  <c r="L282" i="20"/>
  <c r="L314" i="20"/>
  <c r="L346" i="20"/>
  <c r="L378" i="20"/>
  <c r="L410" i="20"/>
  <c r="L442" i="20"/>
  <c r="L474" i="20"/>
  <c r="L506" i="20"/>
  <c r="L523" i="20"/>
  <c r="L539" i="20"/>
  <c r="L555" i="20"/>
  <c r="L571" i="20"/>
  <c r="L587" i="20"/>
  <c r="L603" i="20"/>
  <c r="L58" i="20"/>
  <c r="L122" i="20"/>
  <c r="L186" i="20"/>
  <c r="L219" i="20"/>
  <c r="L251" i="20"/>
  <c r="L283" i="20"/>
  <c r="L315" i="20"/>
  <c r="L347" i="20"/>
  <c r="L379" i="20"/>
  <c r="L411" i="20"/>
  <c r="L443" i="20"/>
  <c r="L475" i="20"/>
  <c r="L507" i="20"/>
  <c r="L524" i="20"/>
  <c r="L540" i="20"/>
  <c r="L556" i="20"/>
  <c r="L572" i="20"/>
  <c r="L588" i="20"/>
  <c r="L604" i="20"/>
  <c r="L66" i="20"/>
  <c r="L258" i="20"/>
  <c r="L386" i="20"/>
  <c r="L512" i="20"/>
  <c r="L576" i="20"/>
  <c r="L74" i="20"/>
  <c r="L259" i="20"/>
  <c r="L387" i="20"/>
  <c r="L514" i="20"/>
  <c r="L578" i="20"/>
  <c r="L130" i="20"/>
  <c r="L290" i="20"/>
  <c r="L418" i="20"/>
  <c r="L528" i="20"/>
  <c r="L592" i="20"/>
  <c r="L138" i="20"/>
  <c r="L291" i="20"/>
  <c r="L419" i="20"/>
  <c r="L530" i="20"/>
  <c r="L594" i="20"/>
  <c r="L194" i="20"/>
  <c r="L322" i="20"/>
  <c r="L450" i="20"/>
  <c r="L544" i="20"/>
  <c r="L608" i="20"/>
  <c r="L195" i="20"/>
  <c r="L323" i="20"/>
  <c r="L451" i="20"/>
  <c r="L546" i="20"/>
  <c r="L610" i="20"/>
  <c r="L226" i="20"/>
  <c r="L227" i="20"/>
  <c r="L562" i="20"/>
  <c r="L354" i="20"/>
  <c r="L355" i="20"/>
  <c r="L482" i="20"/>
  <c r="L483" i="20"/>
  <c r="L560" i="20"/>
  <c r="E491" i="20"/>
  <c r="E495" i="20"/>
  <c r="E559" i="20"/>
  <c r="E343" i="20"/>
  <c r="E279" i="20"/>
  <c r="E499" i="20"/>
  <c r="D117" i="20"/>
  <c r="E117" i="20" s="1"/>
  <c r="D138" i="20"/>
  <c r="E138" i="20" s="1"/>
  <c r="D202" i="20"/>
  <c r="E202" i="20" s="1"/>
  <c r="D266" i="20"/>
  <c r="E266" i="20" s="1"/>
  <c r="D115" i="20"/>
  <c r="E115" i="20" s="1"/>
  <c r="D179" i="20"/>
  <c r="E179" i="20" s="1"/>
  <c r="D243" i="20"/>
  <c r="E243" i="20" s="1"/>
  <c r="D116" i="20"/>
  <c r="E116" i="20" s="1"/>
  <c r="D196" i="20"/>
  <c r="E196" i="20" s="1"/>
  <c r="D69" i="20"/>
  <c r="E69" i="20" s="1"/>
  <c r="D133" i="20"/>
  <c r="E133" i="20" s="1"/>
  <c r="D197" i="20"/>
  <c r="E197" i="20" s="1"/>
  <c r="D261" i="20"/>
  <c r="E261" i="20" s="1"/>
  <c r="D192" i="20"/>
  <c r="E192" i="20" s="1"/>
  <c r="D193" i="20"/>
  <c r="E193" i="20" s="1"/>
  <c r="E110" i="20"/>
  <c r="D136" i="20"/>
  <c r="E136" i="20" s="1"/>
  <c r="E42" i="20"/>
  <c r="D135" i="20"/>
  <c r="E135" i="20" s="1"/>
  <c r="D199" i="20"/>
  <c r="E199" i="20" s="1"/>
  <c r="D263" i="20"/>
  <c r="E263" i="20" s="1"/>
  <c r="D208" i="20"/>
  <c r="E208" i="20" s="1"/>
  <c r="D177" i="20"/>
  <c r="E177" i="20" s="1"/>
  <c r="D82" i="20"/>
  <c r="E82" i="20" s="1"/>
  <c r="D146" i="20"/>
  <c r="E146" i="20" s="1"/>
  <c r="D210" i="20"/>
  <c r="E210" i="20" s="1"/>
  <c r="D140" i="20"/>
  <c r="E140" i="20" s="1"/>
  <c r="D123" i="20"/>
  <c r="E123" i="20" s="1"/>
  <c r="D187" i="20"/>
  <c r="E187" i="20" s="1"/>
  <c r="D251" i="20"/>
  <c r="E251" i="20" s="1"/>
  <c r="E60" i="20"/>
  <c r="D124" i="20"/>
  <c r="E124" i="20" s="1"/>
  <c r="D204" i="20"/>
  <c r="E204" i="20" s="1"/>
  <c r="E77" i="20"/>
  <c r="D141" i="20"/>
  <c r="E141" i="20" s="1"/>
  <c r="D205" i="20"/>
  <c r="E205" i="20" s="1"/>
  <c r="E80" i="20"/>
  <c r="D216" i="20"/>
  <c r="E216" i="20" s="1"/>
  <c r="D225" i="20"/>
  <c r="E225" i="20" s="1"/>
  <c r="D55" i="20"/>
  <c r="E55" i="20" s="1"/>
  <c r="D152" i="20"/>
  <c r="E152" i="20" s="1"/>
  <c r="D143" i="20"/>
  <c r="E143" i="20" s="1"/>
  <c r="D207" i="20"/>
  <c r="E207" i="20" s="1"/>
  <c r="D97" i="20"/>
  <c r="E97" i="20" s="1"/>
  <c r="D185" i="20"/>
  <c r="E185" i="20" s="1"/>
  <c r="E59" i="20"/>
  <c r="D244" i="20"/>
  <c r="E244" i="20" s="1"/>
  <c r="D99" i="20"/>
  <c r="E99" i="20" s="1"/>
  <c r="D218" i="20"/>
  <c r="E218" i="20" s="1"/>
  <c r="D131" i="20"/>
  <c r="E131" i="20" s="1"/>
  <c r="D195" i="20"/>
  <c r="E195" i="20" s="1"/>
  <c r="E68" i="20"/>
  <c r="D132" i="20"/>
  <c r="E132" i="20" s="1"/>
  <c r="D212" i="20"/>
  <c r="E212" i="20" s="1"/>
  <c r="D149" i="20"/>
  <c r="E149" i="20" s="1"/>
  <c r="D257" i="20"/>
  <c r="E257" i="20" s="1"/>
  <c r="E49" i="20"/>
  <c r="E87" i="20"/>
  <c r="D151" i="20"/>
  <c r="E151" i="20" s="1"/>
  <c r="D215" i="20"/>
  <c r="E215" i="20" s="1"/>
  <c r="D73" i="20"/>
  <c r="E73" i="20" s="1"/>
  <c r="D217" i="20"/>
  <c r="E217" i="20" s="1"/>
  <c r="D154" i="20"/>
  <c r="E154" i="20" s="1"/>
  <c r="D259" i="20"/>
  <c r="E259" i="20" s="1"/>
  <c r="D213" i="20"/>
  <c r="E213" i="20" s="1"/>
  <c r="D162" i="20"/>
  <c r="E162" i="20" s="1"/>
  <c r="D226" i="20"/>
  <c r="E226" i="20" s="1"/>
  <c r="D75" i="20"/>
  <c r="E75" i="20" s="1"/>
  <c r="D139" i="20"/>
  <c r="E139" i="20" s="1"/>
  <c r="D203" i="20"/>
  <c r="E203" i="20" s="1"/>
  <c r="D148" i="20"/>
  <c r="E148" i="20" s="1"/>
  <c r="D220" i="20"/>
  <c r="E220" i="20" s="1"/>
  <c r="D157" i="20"/>
  <c r="E157" i="20" s="1"/>
  <c r="D221" i="20"/>
  <c r="E221" i="20" s="1"/>
  <c r="D112" i="20"/>
  <c r="E112" i="20" s="1"/>
  <c r="E34" i="20"/>
  <c r="D184" i="20"/>
  <c r="E184" i="20" s="1"/>
  <c r="D95" i="20"/>
  <c r="E95" i="20" s="1"/>
  <c r="D159" i="20"/>
  <c r="E159" i="20" s="1"/>
  <c r="D223" i="20"/>
  <c r="E223" i="20" s="1"/>
  <c r="D32" i="20"/>
  <c r="E32" i="20" s="1"/>
  <c r="D161" i="20"/>
  <c r="E161" i="20" s="1"/>
  <c r="D113" i="20"/>
  <c r="E113" i="20" s="1"/>
  <c r="D249" i="20"/>
  <c r="E249" i="20" s="1"/>
  <c r="D234" i="20"/>
  <c r="E234" i="20" s="1"/>
  <c r="D83" i="20"/>
  <c r="E83" i="20" s="1"/>
  <c r="D228" i="20"/>
  <c r="E228" i="20" s="1"/>
  <c r="D101" i="20"/>
  <c r="E101" i="20" s="1"/>
  <c r="D38" i="20"/>
  <c r="E38" i="20" s="1"/>
  <c r="D170" i="20"/>
  <c r="E170" i="20" s="1"/>
  <c r="D147" i="20"/>
  <c r="E147" i="20" s="1"/>
  <c r="D211" i="20"/>
  <c r="E211" i="20" s="1"/>
  <c r="D84" i="20"/>
  <c r="E84" i="20" s="1"/>
  <c r="D156" i="20"/>
  <c r="E156" i="20" s="1"/>
  <c r="D61" i="20"/>
  <c r="E61" i="20" s="1"/>
  <c r="D165" i="20"/>
  <c r="E165" i="20" s="1"/>
  <c r="D229" i="20"/>
  <c r="E229" i="20" s="1"/>
  <c r="D128" i="20"/>
  <c r="E128" i="20" s="1"/>
  <c r="D200" i="20"/>
  <c r="E200" i="20" s="1"/>
  <c r="D169" i="20"/>
  <c r="E169" i="20" s="1"/>
  <c r="E103" i="20"/>
  <c r="D167" i="20"/>
  <c r="E167" i="20" s="1"/>
  <c r="D231" i="20"/>
  <c r="E231" i="20" s="1"/>
  <c r="E40" i="20"/>
  <c r="D201" i="20"/>
  <c r="E201" i="20" s="1"/>
  <c r="D121" i="20"/>
  <c r="E121" i="20" s="1"/>
  <c r="D29" i="20"/>
  <c r="E29" i="20" s="1"/>
  <c r="D26" i="20"/>
  <c r="E26" i="20" s="1"/>
  <c r="D47" i="20"/>
  <c r="E47" i="20" s="1"/>
  <c r="D93" i="20"/>
  <c r="E93" i="20" s="1"/>
  <c r="D114" i="20"/>
  <c r="E114" i="20" s="1"/>
  <c r="D178" i="20"/>
  <c r="E178" i="20" s="1"/>
  <c r="D242" i="20"/>
  <c r="E242" i="20" s="1"/>
  <c r="E91" i="20"/>
  <c r="D155" i="20"/>
  <c r="E155" i="20" s="1"/>
  <c r="D219" i="20"/>
  <c r="E219" i="20" s="1"/>
  <c r="D236" i="20"/>
  <c r="E236" i="20" s="1"/>
  <c r="D172" i="20"/>
  <c r="E172" i="20" s="1"/>
  <c r="D173" i="20"/>
  <c r="E173" i="20" s="1"/>
  <c r="D237" i="20"/>
  <c r="E237" i="20" s="1"/>
  <c r="D144" i="20"/>
  <c r="E144" i="20" s="1"/>
  <c r="E33" i="20"/>
  <c r="E86" i="20"/>
  <c r="D88" i="20"/>
  <c r="E88" i="20" s="1"/>
  <c r="D224" i="20"/>
  <c r="E224" i="20" s="1"/>
  <c r="D209" i="20"/>
  <c r="E209" i="20" s="1"/>
  <c r="D175" i="20"/>
  <c r="E175" i="20" s="1"/>
  <c r="D239" i="20"/>
  <c r="E239" i="20" s="1"/>
  <c r="E48" i="20"/>
  <c r="D233" i="20"/>
  <c r="E233" i="20" s="1"/>
  <c r="D129" i="20"/>
  <c r="E129" i="20" s="1"/>
  <c r="D122" i="20"/>
  <c r="E122" i="20" s="1"/>
  <c r="D250" i="20"/>
  <c r="E250" i="20" s="1"/>
  <c r="D163" i="20"/>
  <c r="E163" i="20" s="1"/>
  <c r="D227" i="20"/>
  <c r="E227" i="20" s="1"/>
  <c r="D180" i="20"/>
  <c r="E180" i="20" s="1"/>
  <c r="D181" i="20"/>
  <c r="E181" i="20" s="1"/>
  <c r="D160" i="20"/>
  <c r="E160" i="20" s="1"/>
  <c r="E57" i="20"/>
  <c r="D94" i="20"/>
  <c r="E94" i="20" s="1"/>
  <c r="D241" i="20"/>
  <c r="E241" i="20" s="1"/>
  <c r="D119" i="20"/>
  <c r="E119" i="20" s="1"/>
  <c r="D183" i="20"/>
  <c r="E183" i="20" s="1"/>
  <c r="D247" i="20"/>
  <c r="E247" i="20" s="1"/>
  <c r="D265" i="20"/>
  <c r="E265" i="20" s="1"/>
  <c r="D137" i="20"/>
  <c r="E137" i="20" s="1"/>
  <c r="D186" i="20"/>
  <c r="E186" i="20" s="1"/>
  <c r="D245" i="20"/>
  <c r="E245" i="20" s="1"/>
  <c r="D11" i="20"/>
  <c r="E11" i="20" s="1"/>
  <c r="D130" i="20"/>
  <c r="E130" i="20" s="1"/>
  <c r="D194" i="20"/>
  <c r="E194" i="20" s="1"/>
  <c r="D258" i="20"/>
  <c r="E258" i="20" s="1"/>
  <c r="D107" i="20"/>
  <c r="E107" i="20" s="1"/>
  <c r="D171" i="20"/>
  <c r="E171" i="20" s="1"/>
  <c r="D235" i="20"/>
  <c r="E235" i="20" s="1"/>
  <c r="D44" i="20"/>
  <c r="E44" i="20" s="1"/>
  <c r="D188" i="20"/>
  <c r="E188" i="20" s="1"/>
  <c r="D125" i="20"/>
  <c r="E125" i="20" s="1"/>
  <c r="D189" i="20"/>
  <c r="E189" i="20" s="1"/>
  <c r="D253" i="20"/>
  <c r="E253" i="20" s="1"/>
  <c r="D62" i="20"/>
  <c r="E62" i="20" s="1"/>
  <c r="D176" i="20"/>
  <c r="E176" i="20" s="1"/>
  <c r="D153" i="20"/>
  <c r="E153" i="20" s="1"/>
  <c r="D120" i="20"/>
  <c r="E120" i="20" s="1"/>
  <c r="D127" i="20"/>
  <c r="E127" i="20" s="1"/>
  <c r="D191" i="20"/>
  <c r="E191" i="20" s="1"/>
  <c r="D255" i="20"/>
  <c r="E255" i="20" s="1"/>
  <c r="D145" i="20"/>
  <c r="E145" i="20" s="1"/>
  <c r="D14" i="20"/>
  <c r="E14" i="20" s="1"/>
  <c r="D20" i="20"/>
  <c r="E20" i="20" s="1"/>
  <c r="D21" i="20"/>
  <c r="E21" i="20" s="1"/>
  <c r="D15" i="20"/>
  <c r="E15" i="20" s="1"/>
  <c r="D22" i="20"/>
  <c r="E22" i="20" s="1"/>
  <c r="D16" i="20"/>
  <c r="E16" i="20" s="1"/>
  <c r="D18" i="20"/>
  <c r="E18" i="20" s="1"/>
  <c r="D19" i="20"/>
  <c r="E19" i="20" s="1"/>
  <c r="D17" i="20"/>
  <c r="E17" i="20" s="1"/>
  <c r="D13" i="20"/>
  <c r="E13" i="20" s="1"/>
  <c r="D12" i="20"/>
  <c r="E12" i="20" s="1"/>
  <c r="P5" i="16"/>
  <c r="AE93" i="20" l="1"/>
  <c r="AE150" i="20"/>
  <c r="AE205" i="20"/>
  <c r="AE519" i="20"/>
  <c r="L542" i="20"/>
  <c r="L478" i="20"/>
  <c r="L414" i="20"/>
  <c r="L350" i="20"/>
  <c r="L286" i="20"/>
  <c r="L222" i="20"/>
  <c r="L158" i="20"/>
  <c r="L94" i="20"/>
  <c r="L30" i="20"/>
  <c r="L565" i="20"/>
  <c r="L501" i="20"/>
  <c r="L437" i="20"/>
  <c r="L373" i="20"/>
  <c r="L309" i="20"/>
  <c r="L245" i="20"/>
  <c r="L181" i="20"/>
  <c r="L117" i="20"/>
  <c r="L53" i="20"/>
  <c r="L492" i="20"/>
  <c r="L428" i="20"/>
  <c r="L364" i="20"/>
  <c r="L300" i="20"/>
  <c r="L236" i="20"/>
  <c r="L172" i="20"/>
  <c r="L108" i="20"/>
  <c r="L44" i="20"/>
  <c r="N4" i="20"/>
  <c r="P12" i="20" s="1"/>
  <c r="L404" i="20"/>
  <c r="L340" i="20"/>
  <c r="L276" i="20"/>
  <c r="L212" i="20"/>
  <c r="L148" i="20"/>
  <c r="L84" i="20"/>
  <c r="L20" i="20"/>
  <c r="L574" i="20"/>
  <c r="L510" i="20"/>
  <c r="L446" i="20"/>
  <c r="L382" i="20"/>
  <c r="L318" i="20"/>
  <c r="L254" i="20"/>
  <c r="L190" i="20"/>
  <c r="L126" i="20"/>
  <c r="L62" i="20"/>
  <c r="L597" i="20"/>
  <c r="L533" i="20"/>
  <c r="L469" i="20"/>
  <c r="L405" i="20"/>
  <c r="L341" i="20"/>
  <c r="L277" i="20"/>
  <c r="L213" i="20"/>
  <c r="L149" i="20"/>
  <c r="L85" i="20"/>
  <c r="L21" i="20"/>
  <c r="L460" i="20"/>
  <c r="L396" i="20"/>
  <c r="L332" i="20"/>
  <c r="L268" i="20"/>
  <c r="L204" i="20"/>
  <c r="L140" i="20"/>
  <c r="L76" i="20"/>
  <c r="L39" i="23"/>
  <c r="AE98" i="20"/>
  <c r="AE483" i="20"/>
  <c r="AE443" i="20"/>
  <c r="AE442" i="20"/>
  <c r="AE491" i="20"/>
  <c r="AE400" i="20"/>
  <c r="AE486" i="20"/>
  <c r="AE17" i="20"/>
  <c r="AE351" i="20"/>
  <c r="AE188" i="20"/>
  <c r="AE66" i="20"/>
  <c r="AE470" i="20"/>
  <c r="AE418" i="20"/>
  <c r="AE429" i="20"/>
  <c r="AE466" i="20"/>
  <c r="AE285" i="20"/>
  <c r="AE358" i="20"/>
  <c r="AE545" i="20"/>
  <c r="AE279" i="20"/>
  <c r="AE183" i="20"/>
  <c r="AE354" i="20"/>
  <c r="AE330" i="20"/>
  <c r="AE187" i="20"/>
  <c r="AE237" i="20"/>
  <c r="AE286" i="20"/>
  <c r="AE586" i="20"/>
  <c r="AE79" i="20"/>
  <c r="AE377" i="20"/>
  <c r="AE68" i="20"/>
  <c r="AE67" i="20"/>
  <c r="AE278" i="20"/>
  <c r="AE96" i="20"/>
  <c r="AE161" i="20"/>
  <c r="AE210" i="20"/>
  <c r="AE437" i="20"/>
  <c r="AE549" i="20"/>
  <c r="AE281" i="20"/>
  <c r="AE572" i="20"/>
  <c r="AE56" i="20"/>
  <c r="AE266" i="20"/>
  <c r="AE75" i="20"/>
  <c r="AE134" i="20"/>
  <c r="AE197" i="20"/>
  <c r="AE322" i="20"/>
  <c r="AE434" i="20"/>
  <c r="AE201" i="20"/>
  <c r="AE500" i="20"/>
  <c r="AE534" i="20"/>
  <c r="AE591" i="20"/>
  <c r="AE518" i="20"/>
  <c r="AE555" i="20"/>
  <c r="AE554" i="20"/>
  <c r="AE27" i="20"/>
  <c r="AE118" i="20"/>
  <c r="AE447" i="20"/>
  <c r="AE332" i="20"/>
  <c r="AE23" i="20"/>
  <c r="AE24" i="20"/>
  <c r="AE432" i="20"/>
  <c r="AE227" i="20"/>
  <c r="AE328" i="20"/>
  <c r="AE32" i="20"/>
  <c r="AE378" i="20"/>
  <c r="AE74" i="20"/>
  <c r="AE414" i="20"/>
  <c r="AE546" i="20"/>
  <c r="AE490" i="20"/>
  <c r="AE208" i="20"/>
  <c r="AE526" i="20"/>
  <c r="AE258" i="20"/>
  <c r="AE563" i="20"/>
  <c r="AE294" i="20"/>
  <c r="AE26" i="20"/>
  <c r="AE357" i="20"/>
  <c r="AE73" i="20"/>
  <c r="AE505" i="20"/>
  <c r="AE329" i="20"/>
  <c r="AE137" i="20"/>
  <c r="AE407" i="20"/>
  <c r="AE231" i="20"/>
  <c r="AE28" i="20"/>
  <c r="AE460" i="20"/>
  <c r="AE284" i="20"/>
  <c r="AE181" i="20"/>
  <c r="AE602" i="20"/>
  <c r="AE14" i="20"/>
  <c r="AE419" i="20"/>
  <c r="AE214" i="20"/>
  <c r="AE302" i="20"/>
  <c r="AE22" i="20"/>
  <c r="AE365" i="20"/>
  <c r="AE53" i="20"/>
  <c r="AE402" i="20"/>
  <c r="AE392" i="20"/>
  <c r="AE464" i="20"/>
  <c r="AE195" i="20"/>
  <c r="AE514" i="20"/>
  <c r="AE232" i="20"/>
  <c r="AE550" i="20"/>
  <c r="AE282" i="20"/>
  <c r="AE605" i="20"/>
  <c r="AE344" i="20"/>
  <c r="AE65" i="20"/>
  <c r="AE489" i="20"/>
  <c r="AE321" i="20"/>
  <c r="AE121" i="20"/>
  <c r="AE391" i="20"/>
  <c r="AE223" i="20"/>
  <c r="AE20" i="20"/>
  <c r="AE444" i="20"/>
  <c r="AE276" i="20"/>
  <c r="AE133" i="20"/>
  <c r="AE507" i="20"/>
  <c r="AE582" i="20"/>
  <c r="AE381" i="20"/>
  <c r="AE166" i="20"/>
  <c r="AE251" i="20"/>
  <c r="AE579" i="20"/>
  <c r="AE314" i="20"/>
  <c r="AE610" i="20"/>
  <c r="AE350" i="20"/>
  <c r="AE72" i="20"/>
  <c r="AE413" i="20"/>
  <c r="AE103" i="20"/>
  <c r="AE462" i="20"/>
  <c r="AE177" i="20"/>
  <c r="AE499" i="20"/>
  <c r="AE230" i="20"/>
  <c r="AE562" i="20"/>
  <c r="AE293" i="20"/>
  <c r="AE33" i="20"/>
  <c r="AE457" i="20"/>
  <c r="AE289" i="20"/>
  <c r="AE535" i="20"/>
  <c r="AE359" i="20"/>
  <c r="AE191" i="20"/>
  <c r="AE588" i="20"/>
  <c r="AE412" i="20"/>
  <c r="AE236" i="20"/>
  <c r="AE608" i="20"/>
  <c r="AE349" i="20"/>
  <c r="AE50" i="20"/>
  <c r="AE386" i="20"/>
  <c r="AE80" i="20"/>
  <c r="AE435" i="20"/>
  <c r="AE122" i="20"/>
  <c r="AE498" i="20"/>
  <c r="AE229" i="20"/>
  <c r="AE585" i="20"/>
  <c r="AE417" i="20"/>
  <c r="AE249" i="20"/>
  <c r="AE487" i="20"/>
  <c r="AE319" i="20"/>
  <c r="AE115" i="20"/>
  <c r="AE540" i="20"/>
  <c r="AE372" i="20"/>
  <c r="AE110" i="20"/>
  <c r="AE11" i="20"/>
  <c r="AE99" i="20"/>
  <c r="AE522" i="20"/>
  <c r="AE317" i="20"/>
  <c r="AE570" i="20"/>
  <c r="AE162" i="20"/>
  <c r="AE493" i="20"/>
  <c r="AE224" i="20"/>
  <c r="AE542" i="20"/>
  <c r="AE261" i="20"/>
  <c r="AE598" i="20"/>
  <c r="AE336" i="20"/>
  <c r="AE29" i="20"/>
  <c r="AE373" i="20"/>
  <c r="AE70" i="20"/>
  <c r="AE410" i="20"/>
  <c r="AE558" i="20"/>
  <c r="AE485" i="20"/>
  <c r="AE203" i="20"/>
  <c r="AE577" i="20"/>
  <c r="AE409" i="20"/>
  <c r="AE233" i="20"/>
  <c r="AE479" i="20"/>
  <c r="AE311" i="20"/>
  <c r="AE100" i="20"/>
  <c r="AE532" i="20"/>
  <c r="AE364" i="20"/>
  <c r="AE152" i="20"/>
  <c r="AE541" i="20"/>
  <c r="AE259" i="20"/>
  <c r="AE575" i="20"/>
  <c r="AE309" i="20"/>
  <c r="AE606" i="20"/>
  <c r="AE346" i="20"/>
  <c r="AE69" i="20"/>
  <c r="AE408" i="20"/>
  <c r="AE105" i="20"/>
  <c r="AE537" i="20"/>
  <c r="AE361" i="20"/>
  <c r="AE193" i="20"/>
  <c r="AE439" i="20"/>
  <c r="AE263" i="20"/>
  <c r="AE60" i="20"/>
  <c r="AE492" i="20"/>
  <c r="AE316" i="20"/>
  <c r="AE143" i="20"/>
  <c r="AE77" i="20"/>
  <c r="AE533" i="20"/>
  <c r="AE78" i="20"/>
  <c r="AE592" i="20"/>
  <c r="AE496" i="20"/>
  <c r="AE394" i="20"/>
  <c r="AE291" i="20"/>
  <c r="AE189" i="20"/>
  <c r="AE469" i="20"/>
  <c r="AE277" i="20"/>
  <c r="AE107" i="20"/>
  <c r="AE590" i="20"/>
  <c r="AE467" i="20"/>
  <c r="AE326" i="20"/>
  <c r="AE186" i="20"/>
  <c r="AE31" i="20"/>
  <c r="AE504" i="20"/>
  <c r="AE363" i="20"/>
  <c r="AE235" i="20"/>
  <c r="AE83" i="20"/>
  <c r="AE566" i="20"/>
  <c r="AE438" i="20"/>
  <c r="AE298" i="20"/>
  <c r="AE129" i="20"/>
  <c r="AE607" i="20"/>
  <c r="AE475" i="20"/>
  <c r="AE334" i="20"/>
  <c r="AE206" i="20"/>
  <c r="AE38" i="20"/>
  <c r="AE512" i="20"/>
  <c r="AE384" i="20"/>
  <c r="AE243" i="20"/>
  <c r="AE90" i="20"/>
  <c r="AE583" i="20"/>
  <c r="AE446" i="20"/>
  <c r="AE306" i="20"/>
  <c r="AE170" i="20"/>
  <c r="AE41" i="20"/>
  <c r="AE553" i="20"/>
  <c r="AE473" i="20"/>
  <c r="AE385" i="20"/>
  <c r="AE297" i="20"/>
  <c r="AE217" i="20"/>
  <c r="AE543" i="20"/>
  <c r="AE455" i="20"/>
  <c r="AE375" i="20"/>
  <c r="AE287" i="20"/>
  <c r="AE199" i="20"/>
  <c r="AE84" i="20"/>
  <c r="AE596" i="20"/>
  <c r="AE508" i="20"/>
  <c r="AE428" i="20"/>
  <c r="AE340" i="20"/>
  <c r="AE252" i="20"/>
  <c r="AE158" i="20"/>
  <c r="AE128" i="20"/>
  <c r="AE119" i="20"/>
  <c r="AE172" i="20"/>
  <c r="AE244" i="20"/>
  <c r="AE126" i="20"/>
  <c r="AE120" i="20"/>
  <c r="AE111" i="20"/>
  <c r="AE116" i="20"/>
  <c r="AE45" i="20"/>
  <c r="AE456" i="20"/>
  <c r="AE46" i="20"/>
  <c r="AE560" i="20"/>
  <c r="AE458" i="20"/>
  <c r="AE355" i="20"/>
  <c r="AE253" i="20"/>
  <c r="AE114" i="20"/>
  <c r="AE366" i="20"/>
  <c r="AE226" i="20"/>
  <c r="AE64" i="20"/>
  <c r="AE544" i="20"/>
  <c r="AE416" i="20"/>
  <c r="AE275" i="20"/>
  <c r="AE95" i="20"/>
  <c r="AE589" i="20"/>
  <c r="AE453" i="20"/>
  <c r="AE312" i="20"/>
  <c r="AE182" i="20"/>
  <c r="AE40" i="20"/>
  <c r="AE515" i="20"/>
  <c r="AE387" i="20"/>
  <c r="AE246" i="20"/>
  <c r="AE71" i="20"/>
  <c r="AE565" i="20"/>
  <c r="AE424" i="20"/>
  <c r="AE283" i="20"/>
  <c r="AE123" i="20"/>
  <c r="AE595" i="20"/>
  <c r="AE461" i="20"/>
  <c r="AE333" i="20"/>
  <c r="AE192" i="20"/>
  <c r="AE47" i="20"/>
  <c r="AE536" i="20"/>
  <c r="AE395" i="20"/>
  <c r="AE254" i="20"/>
  <c r="AE97" i="20"/>
  <c r="AE609" i="20"/>
  <c r="AE521" i="20"/>
  <c r="AE441" i="20"/>
  <c r="AE353" i="20"/>
  <c r="AE265" i="20"/>
  <c r="AE185" i="20"/>
  <c r="AE511" i="20"/>
  <c r="AE423" i="20"/>
  <c r="AE343" i="20"/>
  <c r="AE255" i="20"/>
  <c r="AE147" i="20"/>
  <c r="AE52" i="20"/>
  <c r="AE564" i="20"/>
  <c r="AE476" i="20"/>
  <c r="AE396" i="20"/>
  <c r="AE308" i="20"/>
  <c r="AE220" i="20"/>
  <c r="AE184" i="20"/>
  <c r="AE175" i="20"/>
  <c r="AE165" i="20"/>
  <c r="AE55" i="20"/>
  <c r="AE430" i="20"/>
  <c r="AE35" i="20"/>
  <c r="AE547" i="20"/>
  <c r="AE445" i="20"/>
  <c r="AE342" i="20"/>
  <c r="AE240" i="20"/>
  <c r="AE34" i="20"/>
  <c r="AE341" i="20"/>
  <c r="AE200" i="20"/>
  <c r="AE54" i="20"/>
  <c r="AE531" i="20"/>
  <c r="AE390" i="20"/>
  <c r="AE262" i="20"/>
  <c r="AE85" i="20"/>
  <c r="AE567" i="20"/>
  <c r="AE440" i="20"/>
  <c r="AE299" i="20"/>
  <c r="AE130" i="20"/>
  <c r="AE30" i="20"/>
  <c r="AE502" i="20"/>
  <c r="AE362" i="20"/>
  <c r="AE234" i="20"/>
  <c r="AE61" i="20"/>
  <c r="AE539" i="20"/>
  <c r="AE411" i="20"/>
  <c r="AE270" i="20"/>
  <c r="AE91" i="20"/>
  <c r="AE584" i="20"/>
  <c r="AE448" i="20"/>
  <c r="AE307" i="20"/>
  <c r="AE171" i="20"/>
  <c r="AE37" i="20"/>
  <c r="AE510" i="20"/>
  <c r="AE382" i="20"/>
  <c r="AE242" i="20"/>
  <c r="AE81" i="20"/>
  <c r="AE601" i="20"/>
  <c r="AE513" i="20"/>
  <c r="AE425" i="20"/>
  <c r="AE345" i="20"/>
  <c r="AE257" i="20"/>
  <c r="AE153" i="20"/>
  <c r="AE503" i="20"/>
  <c r="AE415" i="20"/>
  <c r="AE327" i="20"/>
  <c r="AE247" i="20"/>
  <c r="AE131" i="20"/>
  <c r="AE36" i="20"/>
  <c r="AE556" i="20"/>
  <c r="AE468" i="20"/>
  <c r="AE380" i="20"/>
  <c r="AE300" i="20"/>
  <c r="AE212" i="20"/>
  <c r="AE168" i="20"/>
  <c r="AE167" i="20"/>
  <c r="AE157" i="20"/>
  <c r="AE204" i="20"/>
  <c r="AE160" i="20"/>
  <c r="AE151" i="20"/>
  <c r="AE149" i="20"/>
  <c r="AE87" i="20"/>
  <c r="AE581" i="20"/>
  <c r="AE88" i="20"/>
  <c r="AE603" i="20"/>
  <c r="AE509" i="20"/>
  <c r="AE406" i="20"/>
  <c r="AE304" i="20"/>
  <c r="AE202" i="20"/>
  <c r="AE520" i="20"/>
  <c r="AE290" i="20"/>
  <c r="AE113" i="20"/>
  <c r="AE611" i="20"/>
  <c r="AE480" i="20"/>
  <c r="AE339" i="20"/>
  <c r="AE211" i="20"/>
  <c r="AE42" i="20"/>
  <c r="AE517" i="20"/>
  <c r="AE389" i="20"/>
  <c r="AE248" i="20"/>
  <c r="AE94" i="20"/>
  <c r="AE587" i="20"/>
  <c r="AE451" i="20"/>
  <c r="AE310" i="20"/>
  <c r="AE178" i="20"/>
  <c r="AE18" i="20"/>
  <c r="AE488" i="20"/>
  <c r="AE360" i="20"/>
  <c r="AE219" i="20"/>
  <c r="AE48" i="20"/>
  <c r="AE538" i="20"/>
  <c r="AE397" i="20"/>
  <c r="AE256" i="20"/>
  <c r="AE405" i="20"/>
  <c r="AE594" i="20"/>
  <c r="AE459" i="20"/>
  <c r="AE331" i="20"/>
  <c r="AE190" i="20"/>
  <c r="AE49" i="20"/>
  <c r="AE569" i="20"/>
  <c r="AE481" i="20"/>
  <c r="AE393" i="20"/>
  <c r="AE313" i="20"/>
  <c r="AE225" i="20"/>
  <c r="AE551" i="20"/>
  <c r="AE471" i="20"/>
  <c r="AE383" i="20"/>
  <c r="AE295" i="20"/>
  <c r="AE215" i="20"/>
  <c r="AE92" i="20"/>
  <c r="AE604" i="20"/>
  <c r="AE524" i="20"/>
  <c r="AE436" i="20"/>
  <c r="AE348" i="20"/>
  <c r="AE268" i="20"/>
  <c r="AE174" i="20"/>
  <c r="AE136" i="20"/>
  <c r="AE135" i="20"/>
  <c r="AE180" i="20"/>
  <c r="AE140" i="20"/>
  <c r="AE125" i="20"/>
  <c r="AE117" i="20"/>
  <c r="AE148" i="20"/>
  <c r="AE13" i="20"/>
  <c r="AE379" i="20"/>
  <c r="AE264" i="20"/>
  <c r="AE138" i="20"/>
  <c r="AE43" i="20"/>
  <c r="AE557" i="20"/>
  <c r="AE454" i="20"/>
  <c r="AE352" i="20"/>
  <c r="AE250" i="20"/>
  <c r="AE106" i="20"/>
  <c r="AE21" i="20"/>
  <c r="AE530" i="20"/>
  <c r="AE427" i="20"/>
  <c r="AE325" i="20"/>
  <c r="AE222" i="20"/>
  <c r="AE104" i="20"/>
  <c r="AE19" i="20"/>
  <c r="AE528" i="20"/>
  <c r="AE426" i="20"/>
  <c r="AE323" i="20"/>
  <c r="AE221" i="20"/>
  <c r="AE82" i="20"/>
  <c r="AE597" i="20"/>
  <c r="AE501" i="20"/>
  <c r="AE398" i="20"/>
  <c r="AE296" i="20"/>
  <c r="AE194" i="20"/>
  <c r="AE59" i="20"/>
  <c r="AE574" i="20"/>
  <c r="AE474" i="20"/>
  <c r="AE371" i="20"/>
  <c r="AE269" i="20"/>
  <c r="AE146" i="20"/>
  <c r="AE58" i="20"/>
  <c r="AE573" i="20"/>
  <c r="AE472" i="20"/>
  <c r="AE370" i="20"/>
  <c r="AE267" i="20"/>
  <c r="AE145" i="20"/>
  <c r="AE57" i="20"/>
  <c r="AE593" i="20"/>
  <c r="AE529" i="20"/>
  <c r="AE465" i="20"/>
  <c r="AE401" i="20"/>
  <c r="AE337" i="20"/>
  <c r="AE273" i="20"/>
  <c r="AE209" i="20"/>
  <c r="AE559" i="20"/>
  <c r="AE495" i="20"/>
  <c r="AE431" i="20"/>
  <c r="AE367" i="20"/>
  <c r="AE303" i="20"/>
  <c r="AE239" i="20"/>
  <c r="AE163" i="20"/>
  <c r="AE76" i="20"/>
  <c r="AE12" i="20"/>
  <c r="AE548" i="20"/>
  <c r="AE484" i="20"/>
  <c r="AE420" i="20"/>
  <c r="AE356" i="20"/>
  <c r="AE292" i="20"/>
  <c r="AE228" i="20"/>
  <c r="AE142" i="20"/>
  <c r="AE144" i="20"/>
  <c r="AE159" i="20"/>
  <c r="AE173" i="20"/>
  <c r="AE109" i="20"/>
  <c r="AE124" i="20"/>
  <c r="AE164" i="20"/>
  <c r="AE494" i="20"/>
  <c r="AE315" i="20"/>
  <c r="AE213" i="20"/>
  <c r="AE86" i="20"/>
  <c r="AE600" i="20"/>
  <c r="AE506" i="20"/>
  <c r="AE403" i="20"/>
  <c r="AE301" i="20"/>
  <c r="AE198" i="20"/>
  <c r="AE63" i="20"/>
  <c r="AE578" i="20"/>
  <c r="AE478" i="20"/>
  <c r="AE376" i="20"/>
  <c r="AE274" i="20"/>
  <c r="AE155" i="20"/>
  <c r="AE62" i="20"/>
  <c r="AE576" i="20"/>
  <c r="AE477" i="20"/>
  <c r="AE374" i="20"/>
  <c r="AE272" i="20"/>
  <c r="AE154" i="20"/>
  <c r="AE39" i="20"/>
  <c r="AE552" i="20"/>
  <c r="AE450" i="20"/>
  <c r="AE347" i="20"/>
  <c r="AE245" i="20"/>
  <c r="AE102" i="20"/>
  <c r="AE16" i="20"/>
  <c r="AE525" i="20"/>
  <c r="AE422" i="20"/>
  <c r="AE320" i="20"/>
  <c r="AE218" i="20"/>
  <c r="AE101" i="20"/>
  <c r="AE15" i="20"/>
  <c r="AE523" i="20"/>
  <c r="AE421" i="20"/>
  <c r="AE318" i="20"/>
  <c r="AE216" i="20"/>
  <c r="AE89" i="20"/>
  <c r="AE25" i="20"/>
  <c r="AE561" i="20"/>
  <c r="AE497" i="20"/>
  <c r="AE433" i="20"/>
  <c r="AE369" i="20"/>
  <c r="AE305" i="20"/>
  <c r="AE241" i="20"/>
  <c r="AE169" i="20"/>
  <c r="AE527" i="20"/>
  <c r="AE463" i="20"/>
  <c r="AE399" i="20"/>
  <c r="AE335" i="20"/>
  <c r="AE271" i="20"/>
  <c r="AE207" i="20"/>
  <c r="AE108" i="20"/>
  <c r="AE44" i="20"/>
  <c r="AE580" i="20"/>
  <c r="AE516" i="20"/>
  <c r="AE452" i="20"/>
  <c r="AE388" i="20"/>
  <c r="AE324" i="20"/>
  <c r="AE260" i="20"/>
  <c r="AE196" i="20"/>
  <c r="AE176" i="20"/>
  <c r="AE112" i="20"/>
  <c r="AE127" i="20"/>
  <c r="AE141" i="20"/>
  <c r="AE156" i="20"/>
  <c r="L39" i="12"/>
  <c r="X118" i="20"/>
  <c r="Y118" i="20"/>
  <c r="Z118" i="20" s="1"/>
  <c r="AA118" i="20" s="1"/>
  <c r="X589" i="20"/>
  <c r="Y589" i="20"/>
  <c r="Z589" i="20" s="1"/>
  <c r="AA589" i="20" s="1"/>
  <c r="X213" i="20"/>
  <c r="Y213" i="20"/>
  <c r="Z213" i="20" s="1"/>
  <c r="AA213" i="20" s="1"/>
  <c r="X346" i="20"/>
  <c r="Y346" i="20"/>
  <c r="Z346" i="20" s="1"/>
  <c r="AA346" i="20" s="1"/>
  <c r="X29" i="20"/>
  <c r="Y29" i="20"/>
  <c r="Z29" i="20" s="1"/>
  <c r="AA29" i="20" s="1"/>
  <c r="X408" i="20"/>
  <c r="Y408" i="20"/>
  <c r="Z408" i="20" s="1"/>
  <c r="AA408" i="20" s="1"/>
  <c r="X468" i="20"/>
  <c r="Y468" i="20"/>
  <c r="Z468" i="20" s="1"/>
  <c r="AA468" i="20" s="1"/>
  <c r="X191" i="20"/>
  <c r="Y191" i="20"/>
  <c r="Z191" i="20" s="1"/>
  <c r="AA191" i="20" s="1"/>
  <c r="X170" i="20"/>
  <c r="Y170" i="20"/>
  <c r="Z170" i="20" s="1"/>
  <c r="AA170" i="20" s="1"/>
  <c r="X158" i="20"/>
  <c r="Y158" i="20"/>
  <c r="Z158" i="20" s="1"/>
  <c r="AA158" i="20" s="1"/>
  <c r="X444" i="20"/>
  <c r="Y444" i="20"/>
  <c r="Z444" i="20" s="1"/>
  <c r="AA444" i="20" s="1"/>
  <c r="X385" i="20"/>
  <c r="Y385" i="20"/>
  <c r="Z385" i="20" s="1"/>
  <c r="AA385" i="20" s="1"/>
  <c r="X163" i="20"/>
  <c r="Y163" i="20"/>
  <c r="Z163" i="20" s="1"/>
  <c r="AA163" i="20" s="1"/>
  <c r="X355" i="20"/>
  <c r="Y355" i="20"/>
  <c r="Z355" i="20" s="1"/>
  <c r="AA355" i="20" s="1"/>
  <c r="X407" i="20"/>
  <c r="Y407" i="20"/>
  <c r="Z407" i="20" s="1"/>
  <c r="AA407" i="20" s="1"/>
  <c r="X329" i="20"/>
  <c r="Y329" i="20"/>
  <c r="Z329" i="20" s="1"/>
  <c r="AA329" i="20" s="1"/>
  <c r="X182" i="20"/>
  <c r="Y182" i="20"/>
  <c r="Z182" i="20" s="1"/>
  <c r="AA182" i="20" s="1"/>
  <c r="X489" i="20"/>
  <c r="Y489" i="20"/>
  <c r="Z489" i="20" s="1"/>
  <c r="AA489" i="20" s="1"/>
  <c r="X277" i="20"/>
  <c r="Y277" i="20"/>
  <c r="Z277" i="20" s="1"/>
  <c r="AA277" i="20" s="1"/>
  <c r="X59" i="20"/>
  <c r="Y59" i="20"/>
  <c r="Z59" i="20" s="1"/>
  <c r="AA59" i="20" s="1"/>
  <c r="X134" i="20"/>
  <c r="Y134" i="20"/>
  <c r="Z134" i="20" s="1"/>
  <c r="AA134" i="20" s="1"/>
  <c r="X564" i="20"/>
  <c r="Y564" i="20"/>
  <c r="Z564" i="20" s="1"/>
  <c r="AA564" i="20" s="1"/>
  <c r="X255" i="20"/>
  <c r="Y255" i="20"/>
  <c r="Z255" i="20" s="1"/>
  <c r="AA255" i="20" s="1"/>
  <c r="X476" i="20"/>
  <c r="Y476" i="20"/>
  <c r="Z476" i="20" s="1"/>
  <c r="AA476" i="20" s="1"/>
  <c r="X246" i="20"/>
  <c r="Y246" i="20"/>
  <c r="Z246" i="20" s="1"/>
  <c r="AA246" i="20" s="1"/>
  <c r="X269" i="20"/>
  <c r="Y269" i="20"/>
  <c r="Z269" i="20" s="1"/>
  <c r="AA269" i="20" s="1"/>
  <c r="X247" i="20"/>
  <c r="Y247" i="20"/>
  <c r="Z247" i="20" s="1"/>
  <c r="AA247" i="20" s="1"/>
  <c r="X546" i="20"/>
  <c r="Y546" i="20"/>
  <c r="Z546" i="20" s="1"/>
  <c r="AA546" i="20" s="1"/>
  <c r="X13" i="20"/>
  <c r="Y13" i="20"/>
  <c r="Z13" i="20" s="1"/>
  <c r="AA13" i="20" s="1"/>
  <c r="X54" i="20"/>
  <c r="Y54" i="20"/>
  <c r="Z54" i="20" s="1"/>
  <c r="AA54" i="20" s="1"/>
  <c r="X566" i="20"/>
  <c r="Y566" i="20"/>
  <c r="Z566" i="20" s="1"/>
  <c r="AA566" i="20" s="1"/>
  <c r="X479" i="20"/>
  <c r="Y479" i="20"/>
  <c r="Z479" i="20" s="1"/>
  <c r="AA479" i="20" s="1"/>
  <c r="X392" i="20"/>
  <c r="Y392" i="20"/>
  <c r="Z392" i="20" s="1"/>
  <c r="AA392" i="20" s="1"/>
  <c r="X307" i="20"/>
  <c r="Y307" i="20"/>
  <c r="Z307" i="20" s="1"/>
  <c r="AA307" i="20" s="1"/>
  <c r="X146" i="20"/>
  <c r="Y146" i="20"/>
  <c r="Z146" i="20" s="1"/>
  <c r="AA146" i="20" s="1"/>
  <c r="X268" i="20"/>
  <c r="Y268" i="20"/>
  <c r="Z268" i="20" s="1"/>
  <c r="AA268" i="20" s="1"/>
  <c r="X14" i="20"/>
  <c r="Y14" i="20"/>
  <c r="Z14" i="20" s="1"/>
  <c r="AA14" i="20" s="1"/>
  <c r="X282" i="20"/>
  <c r="Y282" i="20"/>
  <c r="Z282" i="20" s="1"/>
  <c r="AA282" i="20" s="1"/>
  <c r="X149" i="20"/>
  <c r="Y149" i="20"/>
  <c r="Z149" i="20" s="1"/>
  <c r="AA149" i="20" s="1"/>
  <c r="X190" i="20"/>
  <c r="Y190" i="20"/>
  <c r="Z190" i="20" s="1"/>
  <c r="AA190" i="20" s="1"/>
  <c r="X103" i="20"/>
  <c r="Y103" i="20"/>
  <c r="Z103" i="20" s="1"/>
  <c r="AA103" i="20" s="1"/>
  <c r="X16" i="20"/>
  <c r="Y16" i="20"/>
  <c r="Z16" i="20" s="1"/>
  <c r="AA16" i="20" s="1"/>
  <c r="X528" i="20"/>
  <c r="Y528" i="20"/>
  <c r="Z528" i="20" s="1"/>
  <c r="AA528" i="20" s="1"/>
  <c r="X380" i="20"/>
  <c r="Y380" i="20"/>
  <c r="Z380" i="20" s="1"/>
  <c r="AA380" i="20" s="1"/>
  <c r="X474" i="20"/>
  <c r="Y474" i="20"/>
  <c r="Z474" i="20" s="1"/>
  <c r="AA474" i="20" s="1"/>
  <c r="X586" i="20"/>
  <c r="Y586" i="20"/>
  <c r="Z586" i="20" s="1"/>
  <c r="AA586" i="20" s="1"/>
  <c r="X462" i="20"/>
  <c r="Y462" i="20"/>
  <c r="Z462" i="20" s="1"/>
  <c r="AA462" i="20" s="1"/>
  <c r="X114" i="20"/>
  <c r="Y114" i="20"/>
  <c r="Z114" i="20" s="1"/>
  <c r="AA114" i="20" s="1"/>
  <c r="X153" i="20"/>
  <c r="Y153" i="20"/>
  <c r="Z153" i="20" s="1"/>
  <c r="AA153" i="20" s="1"/>
  <c r="X477" i="20"/>
  <c r="Y477" i="20"/>
  <c r="Z477" i="20" s="1"/>
  <c r="AA477" i="20" s="1"/>
  <c r="X518" i="20"/>
  <c r="Y518" i="20"/>
  <c r="Z518" i="20" s="1"/>
  <c r="AA518" i="20" s="1"/>
  <c r="X431" i="20"/>
  <c r="Y431" i="20"/>
  <c r="Z431" i="20" s="1"/>
  <c r="AA431" i="20" s="1"/>
  <c r="X344" i="20"/>
  <c r="Y344" i="20"/>
  <c r="Z344" i="20" s="1"/>
  <c r="AA344" i="20" s="1"/>
  <c r="X259" i="20"/>
  <c r="Y259" i="20"/>
  <c r="Z259" i="20" s="1"/>
  <c r="AA259" i="20" s="1"/>
  <c r="X274" i="20"/>
  <c r="Y274" i="20"/>
  <c r="Z274" i="20" s="1"/>
  <c r="AA274" i="20" s="1"/>
  <c r="X377" i="20"/>
  <c r="Y377" i="20"/>
  <c r="Z377" i="20" s="1"/>
  <c r="AA377" i="20" s="1"/>
  <c r="X356" i="20"/>
  <c r="Y356" i="20"/>
  <c r="Z356" i="20" s="1"/>
  <c r="AA356" i="20" s="1"/>
  <c r="X545" i="20"/>
  <c r="Y545" i="20"/>
  <c r="Z545" i="20" s="1"/>
  <c r="AA545" i="20" s="1"/>
  <c r="X218" i="20"/>
  <c r="Y218" i="20"/>
  <c r="Z218" i="20" s="1"/>
  <c r="AA218" i="20" s="1"/>
  <c r="X173" i="20"/>
  <c r="Y173" i="20"/>
  <c r="Z173" i="20" s="1"/>
  <c r="AA173" i="20" s="1"/>
  <c r="X214" i="20"/>
  <c r="Y214" i="20"/>
  <c r="Z214" i="20" s="1"/>
  <c r="AA214" i="20" s="1"/>
  <c r="X127" i="20"/>
  <c r="Y127" i="20"/>
  <c r="Z127" i="20" s="1"/>
  <c r="AA127" i="20" s="1"/>
  <c r="X40" i="20"/>
  <c r="Y40" i="20"/>
  <c r="Z40" i="20" s="1"/>
  <c r="AA40" i="20" s="1"/>
  <c r="X552" i="20"/>
  <c r="Y552" i="20"/>
  <c r="Z552" i="20" s="1"/>
  <c r="AA552" i="20" s="1"/>
  <c r="X332" i="20"/>
  <c r="Y332" i="20"/>
  <c r="Z332" i="20" s="1"/>
  <c r="AA332" i="20" s="1"/>
  <c r="X426" i="20"/>
  <c r="Y426" i="20"/>
  <c r="Z426" i="20" s="1"/>
  <c r="AA426" i="20" s="1"/>
  <c r="X33" i="20"/>
  <c r="Y33" i="20"/>
  <c r="Z33" i="20" s="1"/>
  <c r="AA33" i="20" s="1"/>
  <c r="X585" i="20"/>
  <c r="Y585" i="20"/>
  <c r="Z585" i="20" s="1"/>
  <c r="AA585" i="20" s="1"/>
  <c r="X53" i="20"/>
  <c r="Y53" i="20"/>
  <c r="Z53" i="20" s="1"/>
  <c r="AA53" i="20" s="1"/>
  <c r="X94" i="20"/>
  <c r="Y94" i="20"/>
  <c r="Z94" i="20" s="1"/>
  <c r="AA94" i="20" s="1"/>
  <c r="X606" i="20"/>
  <c r="Y606" i="20"/>
  <c r="Z606" i="20" s="1"/>
  <c r="AA606" i="20" s="1"/>
  <c r="X519" i="20"/>
  <c r="Y519" i="20"/>
  <c r="Z519" i="20" s="1"/>
  <c r="AA519" i="20" s="1"/>
  <c r="X432" i="20"/>
  <c r="Y432" i="20"/>
  <c r="Z432" i="20" s="1"/>
  <c r="AA432" i="20" s="1"/>
  <c r="X555" i="20"/>
  <c r="Y555" i="20"/>
  <c r="Z555" i="20" s="1"/>
  <c r="AA555" i="20" s="1"/>
  <c r="X410" i="20"/>
  <c r="Y410" i="20"/>
  <c r="Z410" i="20" s="1"/>
  <c r="AA410" i="20" s="1"/>
  <c r="X608" i="20"/>
  <c r="Y608" i="20"/>
  <c r="Z608" i="20" s="1"/>
  <c r="AA608" i="20" s="1"/>
  <c r="X339" i="20"/>
  <c r="Y339" i="20"/>
  <c r="Z339" i="20" s="1"/>
  <c r="AA339" i="20" s="1"/>
  <c r="X506" i="20"/>
  <c r="Y506" i="20"/>
  <c r="Z506" i="20" s="1"/>
  <c r="AA506" i="20" s="1"/>
  <c r="X317" i="20"/>
  <c r="Y317" i="20"/>
  <c r="Z317" i="20" s="1"/>
  <c r="AA317" i="20" s="1"/>
  <c r="X358" i="20"/>
  <c r="Y358" i="20"/>
  <c r="Z358" i="20" s="1"/>
  <c r="AA358" i="20" s="1"/>
  <c r="X271" i="20"/>
  <c r="Y271" i="20"/>
  <c r="Z271" i="20" s="1"/>
  <c r="AA271" i="20" s="1"/>
  <c r="X184" i="20"/>
  <c r="Y184" i="20"/>
  <c r="Z184" i="20" s="1"/>
  <c r="AA184" i="20" s="1"/>
  <c r="X99" i="20"/>
  <c r="Y99" i="20"/>
  <c r="Z99" i="20" s="1"/>
  <c r="AA99" i="20" s="1"/>
  <c r="X579" i="20"/>
  <c r="Y579" i="20"/>
  <c r="Z579" i="20" s="1"/>
  <c r="AA579" i="20" s="1"/>
  <c r="X81" i="20"/>
  <c r="Y81" i="20"/>
  <c r="Z81" i="20" s="1"/>
  <c r="AA81" i="20" s="1"/>
  <c r="X480" i="20"/>
  <c r="Y480" i="20"/>
  <c r="Z480" i="20" s="1"/>
  <c r="AA480" i="20" s="1"/>
  <c r="X308" i="20"/>
  <c r="Y308" i="20"/>
  <c r="Z308" i="20" s="1"/>
  <c r="AA308" i="20" s="1"/>
  <c r="X369" i="20"/>
  <c r="Y369" i="20"/>
  <c r="Z369" i="20" s="1"/>
  <c r="AA369" i="20" s="1"/>
  <c r="X389" i="20"/>
  <c r="Y389" i="20"/>
  <c r="Z389" i="20" s="1"/>
  <c r="AA389" i="20" s="1"/>
  <c r="X430" i="20"/>
  <c r="Y430" i="20"/>
  <c r="Z430" i="20" s="1"/>
  <c r="AA430" i="20" s="1"/>
  <c r="X343" i="20"/>
  <c r="Y343" i="20"/>
  <c r="Z343" i="20" s="1"/>
  <c r="AA343" i="20" s="1"/>
  <c r="X256" i="20"/>
  <c r="Y256" i="20"/>
  <c r="Z256" i="20" s="1"/>
  <c r="AA256" i="20" s="1"/>
  <c r="X171" i="20"/>
  <c r="Y171" i="20"/>
  <c r="Z171" i="20" s="1"/>
  <c r="AA171" i="20" s="1"/>
  <c r="X459" i="20"/>
  <c r="Y459" i="20"/>
  <c r="Z459" i="20" s="1"/>
  <c r="AA459" i="20" s="1"/>
  <c r="X538" i="20"/>
  <c r="Y538" i="20"/>
  <c r="Z538" i="20" s="1"/>
  <c r="AA538" i="20" s="1"/>
  <c r="X267" i="20"/>
  <c r="Y267" i="20"/>
  <c r="Z267" i="20" s="1"/>
  <c r="AA267" i="20" s="1"/>
  <c r="X563" i="20"/>
  <c r="Y563" i="20"/>
  <c r="Z563" i="20" s="1"/>
  <c r="AA563" i="20" s="1"/>
  <c r="X348" i="20"/>
  <c r="Y348" i="20"/>
  <c r="Z348" i="20" s="1"/>
  <c r="AA348" i="20" s="1"/>
  <c r="X77" i="20"/>
  <c r="Y77" i="20"/>
  <c r="Z77" i="20" s="1"/>
  <c r="AA77" i="20" s="1"/>
  <c r="X167" i="20"/>
  <c r="Y167" i="20"/>
  <c r="Z167" i="20" s="1"/>
  <c r="AA167" i="20" s="1"/>
  <c r="X226" i="20"/>
  <c r="Y226" i="20"/>
  <c r="Z226" i="20" s="1"/>
  <c r="AA226" i="20" s="1"/>
  <c r="X381" i="20"/>
  <c r="Y381" i="20"/>
  <c r="Z381" i="20" s="1"/>
  <c r="AA381" i="20" s="1"/>
  <c r="X95" i="20"/>
  <c r="Y95" i="20"/>
  <c r="Z95" i="20" s="1"/>
  <c r="AA95" i="20" s="1"/>
  <c r="X97" i="20"/>
  <c r="Y97" i="20"/>
  <c r="Z97" i="20" s="1"/>
  <c r="AA97" i="20" s="1"/>
  <c r="X65" i="20"/>
  <c r="Y65" i="20"/>
  <c r="Z65" i="20" s="1"/>
  <c r="AA65" i="20" s="1"/>
  <c r="X57" i="20"/>
  <c r="Y57" i="20"/>
  <c r="Z57" i="20" s="1"/>
  <c r="AA57" i="20" s="1"/>
  <c r="X168" i="20"/>
  <c r="Y168" i="20"/>
  <c r="Z168" i="20" s="1"/>
  <c r="AA168" i="20" s="1"/>
  <c r="X222" i="20"/>
  <c r="Y222" i="20"/>
  <c r="Z222" i="20" s="1"/>
  <c r="AA222" i="20" s="1"/>
  <c r="X236" i="20"/>
  <c r="Y236" i="20"/>
  <c r="Z236" i="20" s="1"/>
  <c r="AA236" i="20" s="1"/>
  <c r="X299" i="20"/>
  <c r="Y299" i="20"/>
  <c r="Z299" i="20" s="1"/>
  <c r="AA299" i="20" s="1"/>
  <c r="X72" i="20"/>
  <c r="Y72" i="20"/>
  <c r="Z72" i="20" s="1"/>
  <c r="AA72" i="20" s="1"/>
  <c r="X584" i="20"/>
  <c r="Y584" i="20"/>
  <c r="Z584" i="20" s="1"/>
  <c r="AA584" i="20" s="1"/>
  <c r="X257" i="20"/>
  <c r="Y257" i="20"/>
  <c r="Z257" i="20" s="1"/>
  <c r="AA257" i="20" s="1"/>
  <c r="X362" i="20"/>
  <c r="Y362" i="20"/>
  <c r="Z362" i="20" s="1"/>
  <c r="AA362" i="20" s="1"/>
  <c r="X507" i="20"/>
  <c r="Y507" i="20"/>
  <c r="Z507" i="20" s="1"/>
  <c r="AA507" i="20" s="1"/>
  <c r="X590" i="20"/>
  <c r="Y590" i="20"/>
  <c r="Z590" i="20" s="1"/>
  <c r="AA590" i="20" s="1"/>
  <c r="X92" i="20"/>
  <c r="Y92" i="20"/>
  <c r="Z92" i="20" s="1"/>
  <c r="AA92" i="20" s="1"/>
  <c r="X465" i="20"/>
  <c r="Y465" i="20"/>
  <c r="Z465" i="20" s="1"/>
  <c r="AA465" i="20" s="1"/>
  <c r="X341" i="20"/>
  <c r="Y341" i="20"/>
  <c r="Z341" i="20" s="1"/>
  <c r="AA341" i="20" s="1"/>
  <c r="X382" i="20"/>
  <c r="Y382" i="20"/>
  <c r="Z382" i="20" s="1"/>
  <c r="AA382" i="20" s="1"/>
  <c r="X295" i="20"/>
  <c r="Y295" i="20"/>
  <c r="Z295" i="20" s="1"/>
  <c r="AA295" i="20" s="1"/>
  <c r="X208" i="20"/>
  <c r="Y208" i="20"/>
  <c r="Z208" i="20" s="1"/>
  <c r="AA208" i="20" s="1"/>
  <c r="X123" i="20"/>
  <c r="Y123" i="20"/>
  <c r="Z123" i="20" s="1"/>
  <c r="AA123" i="20" s="1"/>
  <c r="X540" i="20"/>
  <c r="Y540" i="20"/>
  <c r="Z540" i="20" s="1"/>
  <c r="AA540" i="20" s="1"/>
  <c r="X17" i="20"/>
  <c r="Y17" i="20"/>
  <c r="Z17" i="20" s="1"/>
  <c r="AA17" i="20" s="1"/>
  <c r="X130" i="20"/>
  <c r="Y130" i="20"/>
  <c r="Z130" i="20" s="1"/>
  <c r="AA130" i="20" s="1"/>
  <c r="X116" i="20"/>
  <c r="Y116" i="20"/>
  <c r="Z116" i="20" s="1"/>
  <c r="AA116" i="20" s="1"/>
  <c r="X260" i="20"/>
  <c r="Y260" i="20"/>
  <c r="Z260" i="20" s="1"/>
  <c r="AA260" i="20" s="1"/>
  <c r="X157" i="20"/>
  <c r="Y157" i="20"/>
  <c r="Z157" i="20" s="1"/>
  <c r="AA157" i="20" s="1"/>
  <c r="X198" i="20"/>
  <c r="Y198" i="20"/>
  <c r="Z198" i="20" s="1"/>
  <c r="AA198" i="20" s="1"/>
  <c r="X111" i="20"/>
  <c r="Y111" i="20"/>
  <c r="Z111" i="20" s="1"/>
  <c r="AA111" i="20" s="1"/>
  <c r="X24" i="20"/>
  <c r="Y24" i="20"/>
  <c r="Z24" i="20" s="1"/>
  <c r="AA24" i="20" s="1"/>
  <c r="X536" i="20"/>
  <c r="Y536" i="20"/>
  <c r="Z536" i="20" s="1"/>
  <c r="AA536" i="20" s="1"/>
  <c r="X364" i="20"/>
  <c r="Y364" i="20"/>
  <c r="Z364" i="20" s="1"/>
  <c r="AA364" i="20" s="1"/>
  <c r="X458" i="20"/>
  <c r="Y458" i="20"/>
  <c r="Z458" i="20" s="1"/>
  <c r="AA458" i="20" s="1"/>
  <c r="X241" i="20"/>
  <c r="Y241" i="20"/>
  <c r="Z241" i="20" s="1"/>
  <c r="AA241" i="20" s="1"/>
  <c r="X435" i="20"/>
  <c r="Y435" i="20"/>
  <c r="Z435" i="20" s="1"/>
  <c r="AA435" i="20" s="1"/>
  <c r="X526" i="20"/>
  <c r="Y526" i="20"/>
  <c r="Z526" i="20" s="1"/>
  <c r="AA526" i="20" s="1"/>
  <c r="X498" i="20"/>
  <c r="Y498" i="20"/>
  <c r="Z498" i="20" s="1"/>
  <c r="AA498" i="20" s="1"/>
  <c r="X417" i="20"/>
  <c r="Y417" i="20"/>
  <c r="Z417" i="20" s="1"/>
  <c r="AA417" i="20" s="1"/>
  <c r="X365" i="20"/>
  <c r="Y365" i="20"/>
  <c r="Z365" i="20" s="1"/>
  <c r="AA365" i="20" s="1"/>
  <c r="X406" i="20"/>
  <c r="Y406" i="20"/>
  <c r="Z406" i="20" s="1"/>
  <c r="AA406" i="20" s="1"/>
  <c r="X319" i="20"/>
  <c r="Y319" i="20"/>
  <c r="Z319" i="20" s="1"/>
  <c r="AA319" i="20" s="1"/>
  <c r="X232" i="20"/>
  <c r="Y232" i="20"/>
  <c r="Z232" i="20" s="1"/>
  <c r="AA232" i="20" s="1"/>
  <c r="X147" i="20"/>
  <c r="Y147" i="20"/>
  <c r="Z147" i="20" s="1"/>
  <c r="AA147" i="20" s="1"/>
  <c r="X501" i="20"/>
  <c r="Y501" i="20"/>
  <c r="Z501" i="20" s="1"/>
  <c r="AA501" i="20" s="1"/>
  <c r="X577" i="20"/>
  <c r="Y577" i="20"/>
  <c r="Z577" i="20" s="1"/>
  <c r="AA577" i="20" s="1"/>
  <c r="X611" i="20"/>
  <c r="Y611" i="20"/>
  <c r="Z611" i="20" s="1"/>
  <c r="AA611" i="20" s="1"/>
  <c r="X196" i="20"/>
  <c r="Y196" i="20"/>
  <c r="Z196" i="20" s="1"/>
  <c r="AA196" i="20" s="1"/>
  <c r="X245" i="20"/>
  <c r="Y245" i="20"/>
  <c r="Z245" i="20" s="1"/>
  <c r="AA245" i="20" s="1"/>
  <c r="X286" i="20"/>
  <c r="Y286" i="20"/>
  <c r="Z286" i="20" s="1"/>
  <c r="AA286" i="20" s="1"/>
  <c r="X199" i="20"/>
  <c r="Y199" i="20"/>
  <c r="Z199" i="20" s="1"/>
  <c r="AA199" i="20" s="1"/>
  <c r="X112" i="20"/>
  <c r="Y112" i="20"/>
  <c r="Z112" i="20" s="1"/>
  <c r="AA112" i="20" s="1"/>
  <c r="X27" i="20"/>
  <c r="Y27" i="20"/>
  <c r="Z27" i="20" s="1"/>
  <c r="AA27" i="20" s="1"/>
  <c r="X593" i="20"/>
  <c r="Y593" i="20"/>
  <c r="Z593" i="20" s="1"/>
  <c r="AA593" i="20" s="1"/>
  <c r="X457" i="20"/>
  <c r="Y457" i="20"/>
  <c r="Z457" i="20" s="1"/>
  <c r="AA457" i="20" s="1"/>
  <c r="X82" i="20"/>
  <c r="Y82" i="20"/>
  <c r="Z82" i="20" s="1"/>
  <c r="AA82" i="20" s="1"/>
  <c r="X571" i="20"/>
  <c r="Y571" i="20"/>
  <c r="Z571" i="20" s="1"/>
  <c r="AA571" i="20" s="1"/>
  <c r="X66" i="20"/>
  <c r="Y66" i="20"/>
  <c r="Z66" i="20" s="1"/>
  <c r="AA66" i="20" s="1"/>
  <c r="X38" i="20"/>
  <c r="Y38" i="20"/>
  <c r="Z38" i="20" s="1"/>
  <c r="AA38" i="20" s="1"/>
  <c r="X550" i="20"/>
  <c r="Y550" i="20"/>
  <c r="Z550" i="20" s="1"/>
  <c r="AA550" i="20" s="1"/>
  <c r="X463" i="20"/>
  <c r="Y463" i="20"/>
  <c r="Z463" i="20" s="1"/>
  <c r="AA463" i="20" s="1"/>
  <c r="X376" i="20"/>
  <c r="Y376" i="20"/>
  <c r="Z376" i="20" s="1"/>
  <c r="AA376" i="20" s="1"/>
  <c r="X291" i="20"/>
  <c r="Y291" i="20"/>
  <c r="Z291" i="20" s="1"/>
  <c r="AA291" i="20" s="1"/>
  <c r="X188" i="20"/>
  <c r="Y188" i="20"/>
  <c r="Z188" i="20" s="1"/>
  <c r="AA188" i="20" s="1"/>
  <c r="X313" i="20"/>
  <c r="Y313" i="20"/>
  <c r="Z313" i="20" s="1"/>
  <c r="AA313" i="20" s="1"/>
  <c r="X515" i="20"/>
  <c r="Y515" i="20"/>
  <c r="Z515" i="20" s="1"/>
  <c r="AA515" i="20" s="1"/>
  <c r="X450" i="20"/>
  <c r="Y450" i="20"/>
  <c r="Z450" i="20" s="1"/>
  <c r="AA450" i="20" s="1"/>
  <c r="X69" i="20"/>
  <c r="Y69" i="20"/>
  <c r="Z69" i="20" s="1"/>
  <c r="AA69" i="20" s="1"/>
  <c r="X110" i="20"/>
  <c r="Y110" i="20"/>
  <c r="Z110" i="20" s="1"/>
  <c r="AA110" i="20" s="1"/>
  <c r="X23" i="20"/>
  <c r="Y23" i="20"/>
  <c r="Z23" i="20" s="1"/>
  <c r="AA23" i="20" s="1"/>
  <c r="X535" i="20"/>
  <c r="Y535" i="20"/>
  <c r="Z535" i="20" s="1"/>
  <c r="AA535" i="20" s="1"/>
  <c r="X448" i="20"/>
  <c r="Y448" i="20"/>
  <c r="Z448" i="20" s="1"/>
  <c r="AA448" i="20" s="1"/>
  <c r="X530" i="20"/>
  <c r="Y530" i="20"/>
  <c r="Z530" i="20" s="1"/>
  <c r="AA530" i="20" s="1"/>
  <c r="X603" i="20"/>
  <c r="Y603" i="20"/>
  <c r="Z603" i="20" s="1"/>
  <c r="AA603" i="20" s="1"/>
  <c r="X324" i="20"/>
  <c r="Y324" i="20"/>
  <c r="Z324" i="20" s="1"/>
  <c r="AA324" i="20" s="1"/>
  <c r="X48" i="20"/>
  <c r="Y48" i="20"/>
  <c r="Z48" i="20" s="1"/>
  <c r="AA48" i="20" s="1"/>
  <c r="X581" i="20"/>
  <c r="Y581" i="20"/>
  <c r="Z581" i="20" s="1"/>
  <c r="AA581" i="20" s="1"/>
  <c r="X51" i="20"/>
  <c r="Y51" i="20"/>
  <c r="Z51" i="20" s="1"/>
  <c r="AA51" i="20" s="1"/>
  <c r="X84" i="20"/>
  <c r="Y84" i="20"/>
  <c r="Z84" i="20" s="1"/>
  <c r="AA84" i="20" s="1"/>
  <c r="X209" i="20"/>
  <c r="Y209" i="20"/>
  <c r="Z209" i="20" s="1"/>
  <c r="AA209" i="20" s="1"/>
  <c r="X68" i="20"/>
  <c r="Y68" i="20"/>
  <c r="Z68" i="20" s="1"/>
  <c r="AA68" i="20" s="1"/>
  <c r="X446" i="20"/>
  <c r="Y446" i="20"/>
  <c r="Z446" i="20" s="1"/>
  <c r="AA446" i="20" s="1"/>
  <c r="X359" i="20"/>
  <c r="Y359" i="20"/>
  <c r="Z359" i="20" s="1"/>
  <c r="AA359" i="20" s="1"/>
  <c r="X272" i="20"/>
  <c r="Y272" i="20"/>
  <c r="Z272" i="20" s="1"/>
  <c r="AA272" i="20" s="1"/>
  <c r="X187" i="20"/>
  <c r="Y187" i="20"/>
  <c r="Z187" i="20" s="1"/>
  <c r="AA187" i="20" s="1"/>
  <c r="X427" i="20"/>
  <c r="Y427" i="20"/>
  <c r="Z427" i="20" s="1"/>
  <c r="AA427" i="20" s="1"/>
  <c r="X513" i="20"/>
  <c r="Y513" i="20"/>
  <c r="Z513" i="20" s="1"/>
  <c r="AA513" i="20" s="1"/>
  <c r="X101" i="20"/>
  <c r="Y101" i="20"/>
  <c r="Z101" i="20" s="1"/>
  <c r="AA101" i="20" s="1"/>
  <c r="X484" i="20"/>
  <c r="Y484" i="20"/>
  <c r="Z484" i="20" s="1"/>
  <c r="AA484" i="20" s="1"/>
  <c r="X573" i="20"/>
  <c r="Y573" i="20"/>
  <c r="Z573" i="20" s="1"/>
  <c r="AA573" i="20" s="1"/>
  <c r="X90" i="20"/>
  <c r="Y90" i="20"/>
  <c r="Z90" i="20" s="1"/>
  <c r="AA90" i="20" s="1"/>
  <c r="X221" i="20"/>
  <c r="Y221" i="20"/>
  <c r="Z221" i="20" s="1"/>
  <c r="AA221" i="20" s="1"/>
  <c r="X262" i="20"/>
  <c r="Y262" i="20"/>
  <c r="Z262" i="20" s="1"/>
  <c r="AA262" i="20" s="1"/>
  <c r="X175" i="20"/>
  <c r="Y175" i="20"/>
  <c r="Z175" i="20" s="1"/>
  <c r="AA175" i="20" s="1"/>
  <c r="X88" i="20"/>
  <c r="Y88" i="20"/>
  <c r="Z88" i="20" s="1"/>
  <c r="AA88" i="20" s="1"/>
  <c r="X600" i="20"/>
  <c r="Y600" i="20"/>
  <c r="Z600" i="20" s="1"/>
  <c r="AA600" i="20" s="1"/>
  <c r="X212" i="20"/>
  <c r="Y212" i="20"/>
  <c r="Z212" i="20" s="1"/>
  <c r="AA212" i="20" s="1"/>
  <c r="X330" i="20"/>
  <c r="Y330" i="20"/>
  <c r="Z330" i="20" s="1"/>
  <c r="AA330" i="20" s="1"/>
  <c r="X165" i="20"/>
  <c r="Y165" i="20"/>
  <c r="Z165" i="20" s="1"/>
  <c r="AA165" i="20" s="1"/>
  <c r="X202" i="20"/>
  <c r="Y202" i="20"/>
  <c r="Z202" i="20" s="1"/>
  <c r="AA202" i="20" s="1"/>
  <c r="X533" i="20"/>
  <c r="Y533" i="20"/>
  <c r="Z533" i="20" s="1"/>
  <c r="AA533" i="20" s="1"/>
  <c r="X281" i="20"/>
  <c r="Y281" i="20"/>
  <c r="Z281" i="20" s="1"/>
  <c r="AA281" i="20" s="1"/>
  <c r="X429" i="20"/>
  <c r="Y429" i="20"/>
  <c r="Z429" i="20" s="1"/>
  <c r="AA429" i="20" s="1"/>
  <c r="X470" i="20"/>
  <c r="Y470" i="20"/>
  <c r="Z470" i="20" s="1"/>
  <c r="AA470" i="20" s="1"/>
  <c r="X383" i="20"/>
  <c r="Y383" i="20"/>
  <c r="Z383" i="20" s="1"/>
  <c r="AA383" i="20" s="1"/>
  <c r="X296" i="20"/>
  <c r="Y296" i="20"/>
  <c r="Z296" i="20" s="1"/>
  <c r="AA296" i="20" s="1"/>
  <c r="X211" i="20"/>
  <c r="Y211" i="20"/>
  <c r="Z211" i="20" s="1"/>
  <c r="AA211" i="20" s="1"/>
  <c r="X379" i="20"/>
  <c r="Y379" i="20"/>
  <c r="Z379" i="20" s="1"/>
  <c r="AA379" i="20" s="1"/>
  <c r="X473" i="20"/>
  <c r="Y473" i="20"/>
  <c r="Z473" i="20" s="1"/>
  <c r="AA473" i="20" s="1"/>
  <c r="X404" i="20"/>
  <c r="Y404" i="20"/>
  <c r="Z404" i="20" s="1"/>
  <c r="AA404" i="20" s="1"/>
  <c r="X517" i="20"/>
  <c r="Y517" i="20"/>
  <c r="Z517" i="20" s="1"/>
  <c r="AA517" i="20" s="1"/>
  <c r="X309" i="20"/>
  <c r="Y309" i="20"/>
  <c r="Z309" i="20" s="1"/>
  <c r="AA309" i="20" s="1"/>
  <c r="X350" i="20"/>
  <c r="Y350" i="20"/>
  <c r="Z350" i="20" s="1"/>
  <c r="AA350" i="20" s="1"/>
  <c r="X263" i="20"/>
  <c r="Y263" i="20"/>
  <c r="Z263" i="20" s="1"/>
  <c r="AA263" i="20" s="1"/>
  <c r="X176" i="20"/>
  <c r="Y176" i="20"/>
  <c r="Z176" i="20" s="1"/>
  <c r="AA176" i="20" s="1"/>
  <c r="X91" i="20"/>
  <c r="Y91" i="20"/>
  <c r="Z91" i="20" s="1"/>
  <c r="AA91" i="20" s="1"/>
  <c r="X490" i="20"/>
  <c r="Y490" i="20"/>
  <c r="Z490" i="20" s="1"/>
  <c r="AA490" i="20" s="1"/>
  <c r="X162" i="20"/>
  <c r="Y162" i="20"/>
  <c r="Z162" i="20" s="1"/>
  <c r="AA162" i="20" s="1"/>
  <c r="X145" i="20"/>
  <c r="Y145" i="20"/>
  <c r="Z145" i="20" s="1"/>
  <c r="AA145" i="20" s="1"/>
  <c r="X466" i="20"/>
  <c r="Y466" i="20"/>
  <c r="Z466" i="20" s="1"/>
  <c r="AA466" i="20" s="1"/>
  <c r="X61" i="20"/>
  <c r="Y61" i="20"/>
  <c r="Z61" i="20" s="1"/>
  <c r="AA61" i="20" s="1"/>
  <c r="X102" i="20"/>
  <c r="Y102" i="20"/>
  <c r="Z102" i="20" s="1"/>
  <c r="AA102" i="20" s="1"/>
  <c r="X15" i="20"/>
  <c r="Y15" i="20"/>
  <c r="Z15" i="20" s="1"/>
  <c r="AA15" i="20" s="1"/>
  <c r="X527" i="20"/>
  <c r="Y527" i="20"/>
  <c r="Z527" i="20" s="1"/>
  <c r="AA527" i="20" s="1"/>
  <c r="X440" i="20"/>
  <c r="Y440" i="20"/>
  <c r="Z440" i="20" s="1"/>
  <c r="AA440" i="20" s="1"/>
  <c r="X541" i="20"/>
  <c r="Y541" i="20"/>
  <c r="Z541" i="20" s="1"/>
  <c r="AA541" i="20" s="1"/>
  <c r="X18" i="20"/>
  <c r="Y18" i="20"/>
  <c r="Z18" i="20" s="1"/>
  <c r="AA18" i="20" s="1"/>
  <c r="X140" i="20"/>
  <c r="Y140" i="20"/>
  <c r="Z140" i="20" s="1"/>
  <c r="AA140" i="20" s="1"/>
  <c r="X553" i="20"/>
  <c r="Y553" i="20"/>
  <c r="Z553" i="20" s="1"/>
  <c r="AA553" i="20" s="1"/>
  <c r="X322" i="20"/>
  <c r="Y322" i="20"/>
  <c r="Z322" i="20" s="1"/>
  <c r="AA322" i="20" s="1"/>
  <c r="X133" i="20"/>
  <c r="Y133" i="20"/>
  <c r="Z133" i="20" s="1"/>
  <c r="AA133" i="20" s="1"/>
  <c r="X174" i="20"/>
  <c r="Y174" i="20"/>
  <c r="Z174" i="20" s="1"/>
  <c r="AA174" i="20" s="1"/>
  <c r="X87" i="20"/>
  <c r="Y87" i="20"/>
  <c r="Z87" i="20" s="1"/>
  <c r="AA87" i="20" s="1"/>
  <c r="X599" i="20"/>
  <c r="Y599" i="20"/>
  <c r="Z599" i="20" s="1"/>
  <c r="AA599" i="20" s="1"/>
  <c r="X512" i="20"/>
  <c r="Y512" i="20"/>
  <c r="Z512" i="20" s="1"/>
  <c r="AA512" i="20" s="1"/>
  <c r="X412" i="20"/>
  <c r="Y412" i="20"/>
  <c r="Z412" i="20" s="1"/>
  <c r="AA412" i="20" s="1"/>
  <c r="X500" i="20"/>
  <c r="Y500" i="20"/>
  <c r="Z500" i="20" s="1"/>
  <c r="AA500" i="20" s="1"/>
  <c r="X503" i="20"/>
  <c r="Y503" i="20"/>
  <c r="Z503" i="20" s="1"/>
  <c r="AA503" i="20" s="1"/>
  <c r="X204" i="20"/>
  <c r="Y204" i="20"/>
  <c r="Z204" i="20" s="1"/>
  <c r="AA204" i="20" s="1"/>
  <c r="X567" i="20"/>
  <c r="Y567" i="20"/>
  <c r="Z567" i="20" s="1"/>
  <c r="AA567" i="20" s="1"/>
  <c r="X242" i="20"/>
  <c r="Y242" i="20"/>
  <c r="Z242" i="20" s="1"/>
  <c r="AA242" i="20" s="1"/>
  <c r="X31" i="20"/>
  <c r="Y31" i="20"/>
  <c r="Z31" i="20" s="1"/>
  <c r="AA31" i="20" s="1"/>
  <c r="X516" i="20"/>
  <c r="Y516" i="20"/>
  <c r="Z516" i="20" s="1"/>
  <c r="AA516" i="20" s="1"/>
  <c r="X113" i="20"/>
  <c r="Y113" i="20"/>
  <c r="Z113" i="20" s="1"/>
  <c r="AA113" i="20" s="1"/>
  <c r="X80" i="20"/>
  <c r="Y80" i="20"/>
  <c r="Z80" i="20" s="1"/>
  <c r="AA80" i="20" s="1"/>
  <c r="X386" i="20"/>
  <c r="Y386" i="20"/>
  <c r="Z386" i="20" s="1"/>
  <c r="AA386" i="20" s="1"/>
  <c r="X70" i="20"/>
  <c r="Y70" i="20"/>
  <c r="Z70" i="20" s="1"/>
  <c r="AA70" i="20" s="1"/>
  <c r="X594" i="20"/>
  <c r="Y594" i="20"/>
  <c r="Z594" i="20" s="1"/>
  <c r="AA594" i="20" s="1"/>
  <c r="X237" i="20"/>
  <c r="Y237" i="20"/>
  <c r="Z237" i="20" s="1"/>
  <c r="AA237" i="20" s="1"/>
  <c r="X19" i="20"/>
  <c r="Y19" i="20"/>
  <c r="Z19" i="20" s="1"/>
  <c r="AA19" i="20" s="1"/>
  <c r="X482" i="20"/>
  <c r="Y482" i="20"/>
  <c r="Z482" i="20" s="1"/>
  <c r="AA482" i="20" s="1"/>
  <c r="X583" i="20"/>
  <c r="Y583" i="20"/>
  <c r="Z583" i="20" s="1"/>
  <c r="AA583" i="20" s="1"/>
  <c r="X580" i="20"/>
  <c r="Y580" i="20"/>
  <c r="Z580" i="20" s="1"/>
  <c r="AA580" i="20" s="1"/>
  <c r="X335" i="20"/>
  <c r="Y335" i="20"/>
  <c r="Z335" i="20" s="1"/>
  <c r="AA335" i="20" s="1"/>
  <c r="X549" i="20"/>
  <c r="Y549" i="20"/>
  <c r="Z549" i="20" s="1"/>
  <c r="AA549" i="20" s="1"/>
  <c r="X453" i="20"/>
  <c r="Y453" i="20"/>
  <c r="Z453" i="20" s="1"/>
  <c r="AA453" i="20" s="1"/>
  <c r="X235" i="20"/>
  <c r="Y235" i="20"/>
  <c r="Z235" i="20" s="1"/>
  <c r="AA235" i="20" s="1"/>
  <c r="X193" i="20"/>
  <c r="Y193" i="20"/>
  <c r="Z193" i="20" s="1"/>
  <c r="AA193" i="20" s="1"/>
  <c r="X305" i="20"/>
  <c r="Y305" i="20"/>
  <c r="Z305" i="20" s="1"/>
  <c r="AA305" i="20" s="1"/>
  <c r="X520" i="20"/>
  <c r="Y520" i="20"/>
  <c r="Z520" i="20" s="1"/>
  <c r="AA520" i="20" s="1"/>
  <c r="X334" i="20"/>
  <c r="Y334" i="20"/>
  <c r="Z334" i="20" s="1"/>
  <c r="AA334" i="20" s="1"/>
  <c r="X231" i="20"/>
  <c r="Y231" i="20"/>
  <c r="Z231" i="20" s="1"/>
  <c r="AA231" i="20" s="1"/>
  <c r="X433" i="20"/>
  <c r="Y433" i="20"/>
  <c r="Z433" i="20" s="1"/>
  <c r="AA433" i="20" s="1"/>
  <c r="X93" i="20"/>
  <c r="Y93" i="20"/>
  <c r="Z93" i="20" s="1"/>
  <c r="AA93" i="20" s="1"/>
  <c r="X559" i="20"/>
  <c r="Y559" i="20"/>
  <c r="Z559" i="20" s="1"/>
  <c r="AA559" i="20" s="1"/>
  <c r="X323" i="20"/>
  <c r="Y323" i="20"/>
  <c r="Z323" i="20" s="1"/>
  <c r="AA323" i="20" s="1"/>
  <c r="X531" i="20"/>
  <c r="Y531" i="20"/>
  <c r="Z531" i="20" s="1"/>
  <c r="AA531" i="20" s="1"/>
  <c r="X83" i="20"/>
  <c r="Y83" i="20"/>
  <c r="Z83" i="20" s="1"/>
  <c r="AA83" i="20" s="1"/>
  <c r="X508" i="20"/>
  <c r="Y508" i="20"/>
  <c r="Z508" i="20" s="1"/>
  <c r="AA508" i="20" s="1"/>
  <c r="X135" i="20"/>
  <c r="Y135" i="20"/>
  <c r="Z135" i="20" s="1"/>
  <c r="AA135" i="20" s="1"/>
  <c r="X316" i="20"/>
  <c r="Y316" i="20"/>
  <c r="Z316" i="20" s="1"/>
  <c r="AA316" i="20" s="1"/>
  <c r="X419" i="20"/>
  <c r="Y419" i="20"/>
  <c r="Z419" i="20" s="1"/>
  <c r="AA419" i="20" s="1"/>
  <c r="X486" i="20"/>
  <c r="Y486" i="20"/>
  <c r="Z486" i="20" s="1"/>
  <c r="AA486" i="20" s="1"/>
  <c r="X312" i="20"/>
  <c r="Y312" i="20"/>
  <c r="Z312" i="20" s="1"/>
  <c r="AA312" i="20" s="1"/>
  <c r="X441" i="20"/>
  <c r="Y441" i="20"/>
  <c r="Z441" i="20" s="1"/>
  <c r="AA441" i="20" s="1"/>
  <c r="X44" i="20"/>
  <c r="Y44" i="20"/>
  <c r="Z44" i="20" s="1"/>
  <c r="AA44" i="20" s="1"/>
  <c r="X558" i="20"/>
  <c r="Y558" i="20"/>
  <c r="Z558" i="20" s="1"/>
  <c r="AA558" i="20" s="1"/>
  <c r="X384" i="20"/>
  <c r="Y384" i="20"/>
  <c r="Z384" i="20" s="1"/>
  <c r="AA384" i="20" s="1"/>
  <c r="X290" i="20"/>
  <c r="Y290" i="20"/>
  <c r="Z290" i="20" s="1"/>
  <c r="AA290" i="20" s="1"/>
  <c r="X497" i="20"/>
  <c r="Y497" i="20"/>
  <c r="Z497" i="20" s="1"/>
  <c r="AA497" i="20" s="1"/>
  <c r="X132" i="20"/>
  <c r="Y132" i="20"/>
  <c r="Z132" i="20" s="1"/>
  <c r="AA132" i="20" s="1"/>
  <c r="X223" i="20"/>
  <c r="Y223" i="20"/>
  <c r="Z223" i="20" s="1"/>
  <c r="AA223" i="20" s="1"/>
  <c r="X405" i="20"/>
  <c r="Y405" i="20"/>
  <c r="Z405" i="20" s="1"/>
  <c r="AA405" i="20" s="1"/>
  <c r="X178" i="20"/>
  <c r="Y178" i="20"/>
  <c r="Z178" i="20" s="1"/>
  <c r="AA178" i="20" s="1"/>
  <c r="X481" i="20"/>
  <c r="Y481" i="20"/>
  <c r="Z481" i="20" s="1"/>
  <c r="AA481" i="20" s="1"/>
  <c r="X333" i="20"/>
  <c r="Y333" i="20"/>
  <c r="Z333" i="20" s="1"/>
  <c r="AA333" i="20" s="1"/>
  <c r="X374" i="20"/>
  <c r="Y374" i="20"/>
  <c r="Z374" i="20" s="1"/>
  <c r="AA374" i="20" s="1"/>
  <c r="X287" i="20"/>
  <c r="Y287" i="20"/>
  <c r="Z287" i="20" s="1"/>
  <c r="AA287" i="20" s="1"/>
  <c r="X200" i="20"/>
  <c r="Y200" i="20"/>
  <c r="Z200" i="20" s="1"/>
  <c r="AA200" i="20" s="1"/>
  <c r="X115" i="20"/>
  <c r="Y115" i="20"/>
  <c r="Z115" i="20" s="1"/>
  <c r="AA115" i="20" s="1"/>
  <c r="X554" i="20"/>
  <c r="Y554" i="20"/>
  <c r="Z554" i="20" s="1"/>
  <c r="AA554" i="20" s="1"/>
  <c r="X36" i="20"/>
  <c r="Y36" i="20"/>
  <c r="Z36" i="20" s="1"/>
  <c r="AA36" i="20" s="1"/>
  <c r="X300" i="20"/>
  <c r="Y300" i="20"/>
  <c r="Z300" i="20" s="1"/>
  <c r="AA300" i="20" s="1"/>
  <c r="X420" i="20"/>
  <c r="Y420" i="20"/>
  <c r="Z420" i="20" s="1"/>
  <c r="AA420" i="20" s="1"/>
  <c r="X201" i="20"/>
  <c r="Y201" i="20"/>
  <c r="Z201" i="20" s="1"/>
  <c r="AA201" i="20" s="1"/>
  <c r="X172" i="20"/>
  <c r="Y172" i="20"/>
  <c r="Z172" i="20" s="1"/>
  <c r="AA172" i="20" s="1"/>
  <c r="X469" i="20"/>
  <c r="Y469" i="20"/>
  <c r="Z469" i="20" s="1"/>
  <c r="AA469" i="20" s="1"/>
  <c r="X510" i="20"/>
  <c r="Y510" i="20"/>
  <c r="Z510" i="20" s="1"/>
  <c r="AA510" i="20" s="1"/>
  <c r="X423" i="20"/>
  <c r="Y423" i="20"/>
  <c r="Z423" i="20" s="1"/>
  <c r="AA423" i="20" s="1"/>
  <c r="X336" i="20"/>
  <c r="Y336" i="20"/>
  <c r="Z336" i="20" s="1"/>
  <c r="AA336" i="20" s="1"/>
  <c r="X251" i="20"/>
  <c r="Y251" i="20"/>
  <c r="Z251" i="20" s="1"/>
  <c r="AA251" i="20" s="1"/>
  <c r="X297" i="20"/>
  <c r="Y297" i="20"/>
  <c r="Z297" i="20" s="1"/>
  <c r="AA297" i="20" s="1"/>
  <c r="X393" i="20"/>
  <c r="Y393" i="20"/>
  <c r="Z393" i="20" s="1"/>
  <c r="AA393" i="20" s="1"/>
  <c r="X293" i="20"/>
  <c r="Y293" i="20"/>
  <c r="Z293" i="20" s="1"/>
  <c r="AA293" i="20" s="1"/>
  <c r="X452" i="20"/>
  <c r="Y452" i="20"/>
  <c r="Z452" i="20" s="1"/>
  <c r="AA452" i="20" s="1"/>
  <c r="X572" i="20"/>
  <c r="Y572" i="20"/>
  <c r="Z572" i="20" s="1"/>
  <c r="AA572" i="20" s="1"/>
  <c r="X556" i="20"/>
  <c r="Y556" i="20"/>
  <c r="Z556" i="20" s="1"/>
  <c r="AA556" i="20" s="1"/>
  <c r="X285" i="20"/>
  <c r="Y285" i="20"/>
  <c r="Z285" i="20" s="1"/>
  <c r="AA285" i="20" s="1"/>
  <c r="X326" i="20"/>
  <c r="Y326" i="20"/>
  <c r="Z326" i="20" s="1"/>
  <c r="AA326" i="20" s="1"/>
  <c r="X239" i="20"/>
  <c r="Y239" i="20"/>
  <c r="Z239" i="20" s="1"/>
  <c r="AA239" i="20" s="1"/>
  <c r="X152" i="20"/>
  <c r="Y152" i="20"/>
  <c r="Z152" i="20" s="1"/>
  <c r="AA152" i="20" s="1"/>
  <c r="X67" i="20"/>
  <c r="Y67" i="20"/>
  <c r="Z67" i="20" s="1"/>
  <c r="AA67" i="20" s="1"/>
  <c r="X42" i="20"/>
  <c r="Y42" i="20"/>
  <c r="Z42" i="20" s="1"/>
  <c r="AA42" i="20" s="1"/>
  <c r="X164" i="20"/>
  <c r="Y164" i="20"/>
  <c r="Z164" i="20" s="1"/>
  <c r="AA164" i="20" s="1"/>
  <c r="X78" i="20"/>
  <c r="Y78" i="20"/>
  <c r="Z78" i="20" s="1"/>
  <c r="AA78" i="20" s="1"/>
  <c r="X523" i="20"/>
  <c r="Y523" i="20"/>
  <c r="Z523" i="20" s="1"/>
  <c r="AA523" i="20" s="1"/>
  <c r="X161" i="20"/>
  <c r="Y161" i="20"/>
  <c r="Z161" i="20" s="1"/>
  <c r="AA161" i="20" s="1"/>
  <c r="X596" i="20"/>
  <c r="Y596" i="20"/>
  <c r="Z596" i="20" s="1"/>
  <c r="AA596" i="20" s="1"/>
  <c r="X108" i="20"/>
  <c r="Y108" i="20"/>
  <c r="Z108" i="20" s="1"/>
  <c r="AA108" i="20" s="1"/>
  <c r="X22" i="20"/>
  <c r="Y22" i="20"/>
  <c r="Z22" i="20" s="1"/>
  <c r="AA22" i="20" s="1"/>
  <c r="X534" i="20"/>
  <c r="Y534" i="20"/>
  <c r="Z534" i="20" s="1"/>
  <c r="AA534" i="20" s="1"/>
  <c r="X447" i="20"/>
  <c r="Y447" i="20"/>
  <c r="Z447" i="20" s="1"/>
  <c r="AA447" i="20" s="1"/>
  <c r="X360" i="20"/>
  <c r="Y360" i="20"/>
  <c r="Z360" i="20" s="1"/>
  <c r="AA360" i="20" s="1"/>
  <c r="X275" i="20"/>
  <c r="Y275" i="20"/>
  <c r="Z275" i="20" s="1"/>
  <c r="AA275" i="20" s="1"/>
  <c r="X233" i="20"/>
  <c r="Y233" i="20"/>
  <c r="Z233" i="20" s="1"/>
  <c r="AA233" i="20" s="1"/>
  <c r="X345" i="20"/>
  <c r="Y345" i="20"/>
  <c r="Z345" i="20" s="1"/>
  <c r="AA345" i="20" s="1"/>
  <c r="X403" i="20"/>
  <c r="Y403" i="20"/>
  <c r="Z403" i="20" s="1"/>
  <c r="AA403" i="20" s="1"/>
  <c r="X401" i="20"/>
  <c r="Y401" i="20"/>
  <c r="Z401" i="20" s="1"/>
  <c r="AA401" i="20" s="1"/>
  <c r="X373" i="20"/>
  <c r="Y373" i="20"/>
  <c r="Z373" i="20" s="1"/>
  <c r="AA373" i="20" s="1"/>
  <c r="X414" i="20"/>
  <c r="Y414" i="20"/>
  <c r="Z414" i="20" s="1"/>
  <c r="AA414" i="20" s="1"/>
  <c r="X327" i="20"/>
  <c r="Y327" i="20"/>
  <c r="Z327" i="20" s="1"/>
  <c r="AA327" i="20" s="1"/>
  <c r="X240" i="20"/>
  <c r="Y240" i="20"/>
  <c r="Z240" i="20" s="1"/>
  <c r="AA240" i="20" s="1"/>
  <c r="X155" i="20"/>
  <c r="Y155" i="20"/>
  <c r="Z155" i="20" s="1"/>
  <c r="AA155" i="20" s="1"/>
  <c r="X363" i="20"/>
  <c r="Y363" i="20"/>
  <c r="Z363" i="20" s="1"/>
  <c r="AA363" i="20" s="1"/>
  <c r="X375" i="20"/>
  <c r="Y375" i="20"/>
  <c r="Z375" i="20" s="1"/>
  <c r="AA375" i="20" s="1"/>
  <c r="X485" i="20"/>
  <c r="Y485" i="20"/>
  <c r="Z485" i="20" s="1"/>
  <c r="AA485" i="20" s="1"/>
  <c r="X338" i="20"/>
  <c r="Y338" i="20"/>
  <c r="Z338" i="20" s="1"/>
  <c r="AA338" i="20" s="1"/>
  <c r="X125" i="20"/>
  <c r="Y125" i="20"/>
  <c r="Z125" i="20" s="1"/>
  <c r="AA125" i="20" s="1"/>
  <c r="X166" i="20"/>
  <c r="Y166" i="20"/>
  <c r="Z166" i="20" s="1"/>
  <c r="AA166" i="20" s="1"/>
  <c r="X79" i="20"/>
  <c r="Y79" i="20"/>
  <c r="Z79" i="20" s="1"/>
  <c r="AA79" i="20" s="1"/>
  <c r="X591" i="20"/>
  <c r="Y591" i="20"/>
  <c r="Z591" i="20" s="1"/>
  <c r="AA591" i="20" s="1"/>
  <c r="X504" i="20"/>
  <c r="Y504" i="20"/>
  <c r="Z504" i="20" s="1"/>
  <c r="AA504" i="20" s="1"/>
  <c r="X428" i="20"/>
  <c r="Y428" i="20"/>
  <c r="Z428" i="20" s="1"/>
  <c r="AA428" i="20" s="1"/>
  <c r="X514" i="20"/>
  <c r="Y514" i="20"/>
  <c r="Z514" i="20" s="1"/>
  <c r="AA514" i="20" s="1"/>
  <c r="X439" i="20"/>
  <c r="Y439" i="20"/>
  <c r="Z439" i="20" s="1"/>
  <c r="AA439" i="20" s="1"/>
  <c r="X588" i="20"/>
  <c r="Y588" i="20"/>
  <c r="Z588" i="20" s="1"/>
  <c r="AA588" i="20" s="1"/>
  <c r="X154" i="20"/>
  <c r="Y154" i="20"/>
  <c r="Z154" i="20" s="1"/>
  <c r="AA154" i="20" s="1"/>
  <c r="X197" i="20"/>
  <c r="Y197" i="20"/>
  <c r="Z197" i="20" s="1"/>
  <c r="AA197" i="20" s="1"/>
  <c r="X238" i="20"/>
  <c r="Y238" i="20"/>
  <c r="Z238" i="20" s="1"/>
  <c r="AA238" i="20" s="1"/>
  <c r="X151" i="20"/>
  <c r="Y151" i="20"/>
  <c r="Z151" i="20" s="1"/>
  <c r="AA151" i="20" s="1"/>
  <c r="X64" i="20"/>
  <c r="Y64" i="20"/>
  <c r="Z64" i="20" s="1"/>
  <c r="AA64" i="20" s="1"/>
  <c r="X576" i="20"/>
  <c r="Y576" i="20"/>
  <c r="Z576" i="20" s="1"/>
  <c r="AA576" i="20" s="1"/>
  <c r="X276" i="20"/>
  <c r="Y276" i="20"/>
  <c r="Z276" i="20" s="1"/>
  <c r="AA276" i="20" s="1"/>
  <c r="X378" i="20"/>
  <c r="Y378" i="20"/>
  <c r="Z378" i="20" s="1"/>
  <c r="AA378" i="20" s="1"/>
  <c r="X160" i="20"/>
  <c r="Y160" i="20"/>
  <c r="Z160" i="20" s="1"/>
  <c r="AA160" i="20" s="1"/>
  <c r="X26" i="20"/>
  <c r="Y26" i="20"/>
  <c r="Z26" i="20" s="1"/>
  <c r="AA26" i="20" s="1"/>
  <c r="X288" i="20"/>
  <c r="Y288" i="20"/>
  <c r="Z288" i="20" s="1"/>
  <c r="AA288" i="20" s="1"/>
  <c r="X543" i="20"/>
  <c r="Y543" i="20"/>
  <c r="Z543" i="20" s="1"/>
  <c r="AA543" i="20" s="1"/>
  <c r="X98" i="20"/>
  <c r="Y98" i="20"/>
  <c r="Z98" i="20" s="1"/>
  <c r="AA98" i="20" s="1"/>
  <c r="X254" i="20"/>
  <c r="Y254" i="20"/>
  <c r="Z254" i="20" s="1"/>
  <c r="AA254" i="20" s="1"/>
  <c r="X234" i="20"/>
  <c r="Y234" i="20"/>
  <c r="Z234" i="20" s="1"/>
  <c r="AA234" i="20" s="1"/>
  <c r="X521" i="20"/>
  <c r="Y521" i="20"/>
  <c r="Z521" i="20" s="1"/>
  <c r="AA521" i="20" s="1"/>
  <c r="X495" i="20"/>
  <c r="Y495" i="20"/>
  <c r="Z495" i="20" s="1"/>
  <c r="AA495" i="20" s="1"/>
  <c r="X229" i="20"/>
  <c r="Y229" i="20"/>
  <c r="Z229" i="20" s="1"/>
  <c r="AA229" i="20" s="1"/>
  <c r="X278" i="20"/>
  <c r="Y278" i="20"/>
  <c r="Z278" i="20" s="1"/>
  <c r="AA278" i="20" s="1"/>
  <c r="X292" i="20"/>
  <c r="Y292" i="20"/>
  <c r="Z292" i="20" s="1"/>
  <c r="AA292" i="20" s="1"/>
  <c r="X117" i="20"/>
  <c r="Y117" i="20"/>
  <c r="Z117" i="20" s="1"/>
  <c r="AA117" i="20" s="1"/>
  <c r="X496" i="20"/>
  <c r="Y496" i="20"/>
  <c r="Z496" i="20" s="1"/>
  <c r="AA496" i="20" s="1"/>
  <c r="X372" i="20"/>
  <c r="Y372" i="20"/>
  <c r="Z372" i="20" s="1"/>
  <c r="AA372" i="20" s="1"/>
  <c r="X248" i="20"/>
  <c r="Y248" i="20"/>
  <c r="Z248" i="20" s="1"/>
  <c r="AA248" i="20" s="1"/>
  <c r="X139" i="20"/>
  <c r="Y139" i="20"/>
  <c r="Z139" i="20" s="1"/>
  <c r="AA139" i="20" s="1"/>
  <c r="X494" i="20"/>
  <c r="Y494" i="20"/>
  <c r="Z494" i="20" s="1"/>
  <c r="AA494" i="20" s="1"/>
  <c r="X331" i="20"/>
  <c r="Y331" i="20"/>
  <c r="Z331" i="20" s="1"/>
  <c r="AA331" i="20" s="1"/>
  <c r="X425" i="20"/>
  <c r="Y425" i="20"/>
  <c r="Z425" i="20" s="1"/>
  <c r="AA425" i="20" s="1"/>
  <c r="X607" i="20"/>
  <c r="Y607" i="20"/>
  <c r="Z607" i="20" s="1"/>
  <c r="AA607" i="20" s="1"/>
  <c r="X548" i="20"/>
  <c r="Y548" i="20"/>
  <c r="Z548" i="20" s="1"/>
  <c r="AA548" i="20" s="1"/>
  <c r="X318" i="20"/>
  <c r="Y318" i="20"/>
  <c r="Z318" i="20" s="1"/>
  <c r="AA318" i="20" s="1"/>
  <c r="X186" i="20"/>
  <c r="Y186" i="20"/>
  <c r="Z186" i="20" s="1"/>
  <c r="AA186" i="20" s="1"/>
  <c r="X402" i="20"/>
  <c r="Y402" i="20"/>
  <c r="Z402" i="20" s="1"/>
  <c r="AA402" i="20" s="1"/>
  <c r="X472" i="20"/>
  <c r="Y472" i="20"/>
  <c r="Z472" i="20" s="1"/>
  <c r="AA472" i="20" s="1"/>
  <c r="X142" i="20"/>
  <c r="Y142" i="20"/>
  <c r="Z142" i="20" s="1"/>
  <c r="AA142" i="20" s="1"/>
  <c r="X342" i="20"/>
  <c r="Y342" i="20"/>
  <c r="Z342" i="20" s="1"/>
  <c r="AA342" i="20" s="1"/>
  <c r="X122" i="20"/>
  <c r="Y122" i="20"/>
  <c r="Z122" i="20" s="1"/>
  <c r="AA122" i="20" s="1"/>
  <c r="X181" i="20"/>
  <c r="Y181" i="20"/>
  <c r="Z181" i="20" s="1"/>
  <c r="AA181" i="20" s="1"/>
  <c r="X20" i="20"/>
  <c r="Y20" i="20"/>
  <c r="Z20" i="20" s="1"/>
  <c r="AA20" i="20" s="1"/>
  <c r="X227" i="20"/>
  <c r="Y227" i="20"/>
  <c r="Z227" i="20" s="1"/>
  <c r="AA227" i="20" s="1"/>
  <c r="X252" i="20"/>
  <c r="Y252" i="20"/>
  <c r="Z252" i="20" s="1"/>
  <c r="AA252" i="20" s="1"/>
  <c r="X159" i="20"/>
  <c r="Y159" i="20"/>
  <c r="Z159" i="20" s="1"/>
  <c r="AA159" i="20" s="1"/>
  <c r="X310" i="20"/>
  <c r="Y310" i="20"/>
  <c r="Z310" i="20" s="1"/>
  <c r="AA310" i="20" s="1"/>
  <c r="X337" i="20"/>
  <c r="Y337" i="20"/>
  <c r="Z337" i="20" s="1"/>
  <c r="AA337" i="20" s="1"/>
  <c r="X225" i="20"/>
  <c r="Y225" i="20"/>
  <c r="Z225" i="20" s="1"/>
  <c r="AA225" i="20" s="1"/>
  <c r="X353" i="20"/>
  <c r="Y353" i="20"/>
  <c r="Z353" i="20" s="1"/>
  <c r="AA353" i="20" s="1"/>
  <c r="X397" i="20"/>
  <c r="Y397" i="20"/>
  <c r="Z397" i="20" s="1"/>
  <c r="AA397" i="20" s="1"/>
  <c r="X438" i="20"/>
  <c r="Y438" i="20"/>
  <c r="Z438" i="20" s="1"/>
  <c r="AA438" i="20" s="1"/>
  <c r="X351" i="20"/>
  <c r="Y351" i="20"/>
  <c r="Z351" i="20" s="1"/>
  <c r="AA351" i="20" s="1"/>
  <c r="X264" i="20"/>
  <c r="Y264" i="20"/>
  <c r="Z264" i="20" s="1"/>
  <c r="AA264" i="20" s="1"/>
  <c r="X179" i="20"/>
  <c r="Y179" i="20"/>
  <c r="Z179" i="20" s="1"/>
  <c r="AA179" i="20" s="1"/>
  <c r="X443" i="20"/>
  <c r="Y443" i="20"/>
  <c r="Z443" i="20" s="1"/>
  <c r="AA443" i="20" s="1"/>
  <c r="X524" i="20"/>
  <c r="Y524" i="20"/>
  <c r="Z524" i="20" s="1"/>
  <c r="AA524" i="20" s="1"/>
  <c r="X37" i="20"/>
  <c r="Y37" i="20"/>
  <c r="Z37" i="20" s="1"/>
  <c r="AA37" i="20" s="1"/>
  <c r="X562" i="20"/>
  <c r="Y562" i="20"/>
  <c r="Z562" i="20" s="1"/>
  <c r="AA562" i="20" s="1"/>
  <c r="X532" i="20"/>
  <c r="Y532" i="20"/>
  <c r="Z532" i="20" s="1"/>
  <c r="AA532" i="20" s="1"/>
  <c r="X21" i="20"/>
  <c r="Y21" i="20"/>
  <c r="Z21" i="20" s="1"/>
  <c r="AA21" i="20" s="1"/>
  <c r="X62" i="20"/>
  <c r="Y62" i="20"/>
  <c r="Z62" i="20" s="1"/>
  <c r="AA62" i="20" s="1"/>
  <c r="X574" i="20"/>
  <c r="Y574" i="20"/>
  <c r="Z574" i="20" s="1"/>
  <c r="AA574" i="20" s="1"/>
  <c r="X487" i="20"/>
  <c r="Y487" i="20"/>
  <c r="Z487" i="20" s="1"/>
  <c r="AA487" i="20" s="1"/>
  <c r="X400" i="20"/>
  <c r="Y400" i="20"/>
  <c r="Z400" i="20" s="1"/>
  <c r="AA400" i="20" s="1"/>
  <c r="X605" i="20"/>
  <c r="Y605" i="20"/>
  <c r="Z605" i="20" s="1"/>
  <c r="AA605" i="20" s="1"/>
  <c r="X124" i="20"/>
  <c r="Y124" i="20"/>
  <c r="Z124" i="20" s="1"/>
  <c r="AA124" i="20" s="1"/>
  <c r="X249" i="20"/>
  <c r="Y249" i="20"/>
  <c r="Z249" i="20" s="1"/>
  <c r="AA249" i="20" s="1"/>
  <c r="X421" i="20"/>
  <c r="Y421" i="20"/>
  <c r="Z421" i="20" s="1"/>
  <c r="AA421" i="20" s="1"/>
  <c r="X451" i="20"/>
  <c r="Y451" i="20"/>
  <c r="Z451" i="20" s="1"/>
  <c r="AA451" i="20" s="1"/>
  <c r="X601" i="20"/>
  <c r="Y601" i="20"/>
  <c r="Z601" i="20" s="1"/>
  <c r="AA601" i="20" s="1"/>
  <c r="X449" i="20"/>
  <c r="Y449" i="20"/>
  <c r="Z449" i="20" s="1"/>
  <c r="AA449" i="20" s="1"/>
  <c r="X349" i="20"/>
  <c r="Y349" i="20"/>
  <c r="Z349" i="20" s="1"/>
  <c r="AA349" i="20" s="1"/>
  <c r="X390" i="20"/>
  <c r="Y390" i="20"/>
  <c r="Z390" i="20" s="1"/>
  <c r="AA390" i="20" s="1"/>
  <c r="X303" i="20"/>
  <c r="Y303" i="20"/>
  <c r="Z303" i="20" s="1"/>
  <c r="AA303" i="20" s="1"/>
  <c r="X216" i="20"/>
  <c r="Y216" i="20"/>
  <c r="Z216" i="20" s="1"/>
  <c r="AA216" i="20" s="1"/>
  <c r="X131" i="20"/>
  <c r="Y131" i="20"/>
  <c r="Z131" i="20" s="1"/>
  <c r="AA131" i="20" s="1"/>
  <c r="X529" i="20"/>
  <c r="Y529" i="20"/>
  <c r="Z529" i="20" s="1"/>
  <c r="AA529" i="20" s="1"/>
  <c r="X602" i="20"/>
  <c r="Y602" i="20"/>
  <c r="Z602" i="20" s="1"/>
  <c r="AA602" i="20" s="1"/>
  <c r="X398" i="20"/>
  <c r="Y398" i="20"/>
  <c r="Z398" i="20" s="1"/>
  <c r="AA398" i="20" s="1"/>
  <c r="X522" i="20"/>
  <c r="Y522" i="20"/>
  <c r="Z522" i="20" s="1"/>
  <c r="AA522" i="20" s="1"/>
  <c r="X156" i="20"/>
  <c r="Y156" i="20"/>
  <c r="Z156" i="20" s="1"/>
  <c r="AA156" i="20" s="1"/>
  <c r="X493" i="20"/>
  <c r="Y493" i="20"/>
  <c r="Z493" i="20" s="1"/>
  <c r="AA493" i="20" s="1"/>
  <c r="X45" i="20"/>
  <c r="Y45" i="20"/>
  <c r="Z45" i="20" s="1"/>
  <c r="AA45" i="20" s="1"/>
  <c r="X86" i="20"/>
  <c r="Y86" i="20"/>
  <c r="Z86" i="20" s="1"/>
  <c r="AA86" i="20" s="1"/>
  <c r="X598" i="20"/>
  <c r="Y598" i="20"/>
  <c r="Z598" i="20" s="1"/>
  <c r="AA598" i="20" s="1"/>
  <c r="X511" i="20"/>
  <c r="Y511" i="20"/>
  <c r="Z511" i="20" s="1"/>
  <c r="AA511" i="20" s="1"/>
  <c r="X424" i="20"/>
  <c r="Y424" i="20"/>
  <c r="Z424" i="20" s="1"/>
  <c r="AA424" i="20" s="1"/>
  <c r="X569" i="20"/>
  <c r="Y569" i="20"/>
  <c r="Z569" i="20" s="1"/>
  <c r="AA569" i="20" s="1"/>
  <c r="X60" i="20"/>
  <c r="Y60" i="20"/>
  <c r="Z60" i="20" s="1"/>
  <c r="AA60" i="20" s="1"/>
  <c r="X185" i="20"/>
  <c r="Y185" i="20"/>
  <c r="Z185" i="20" s="1"/>
  <c r="AA185" i="20" s="1"/>
  <c r="X436" i="20"/>
  <c r="Y436" i="20"/>
  <c r="Z436" i="20" s="1"/>
  <c r="AA436" i="20" s="1"/>
  <c r="X258" i="20"/>
  <c r="Y258" i="20"/>
  <c r="Z258" i="20" s="1"/>
  <c r="AA258" i="20" s="1"/>
  <c r="X437" i="20"/>
  <c r="Y437" i="20"/>
  <c r="Z437" i="20" s="1"/>
  <c r="AA437" i="20" s="1"/>
  <c r="X478" i="20"/>
  <c r="Y478" i="20"/>
  <c r="Z478" i="20" s="1"/>
  <c r="AA478" i="20" s="1"/>
  <c r="X391" i="20"/>
  <c r="Y391" i="20"/>
  <c r="Z391" i="20" s="1"/>
  <c r="AA391" i="20" s="1"/>
  <c r="X304" i="20"/>
  <c r="Y304" i="20"/>
  <c r="Z304" i="20" s="1"/>
  <c r="AA304" i="20" s="1"/>
  <c r="X219" i="20"/>
  <c r="Y219" i="20"/>
  <c r="Z219" i="20" s="1"/>
  <c r="AA219" i="20" s="1"/>
  <c r="X210" i="20"/>
  <c r="Y210" i="20"/>
  <c r="Z210" i="20" s="1"/>
  <c r="AA210" i="20" s="1"/>
  <c r="X96" i="20"/>
  <c r="Y96" i="20"/>
  <c r="Z96" i="20" s="1"/>
  <c r="AA96" i="20" s="1"/>
  <c r="X34" i="20"/>
  <c r="Y34" i="20"/>
  <c r="Z34" i="20" s="1"/>
  <c r="AA34" i="20" s="1"/>
  <c r="X177" i="20"/>
  <c r="Y177" i="20"/>
  <c r="Z177" i="20" s="1"/>
  <c r="AA177" i="20" s="1"/>
  <c r="X189" i="20"/>
  <c r="Y189" i="20"/>
  <c r="Z189" i="20" s="1"/>
  <c r="AA189" i="20" s="1"/>
  <c r="X230" i="20"/>
  <c r="Y230" i="20"/>
  <c r="Z230" i="20" s="1"/>
  <c r="AA230" i="20" s="1"/>
  <c r="X143" i="20"/>
  <c r="Y143" i="20"/>
  <c r="Z143" i="20" s="1"/>
  <c r="AA143" i="20" s="1"/>
  <c r="X56" i="20"/>
  <c r="Y56" i="20"/>
  <c r="Z56" i="20" s="1"/>
  <c r="AA56" i="20" s="1"/>
  <c r="X568" i="20"/>
  <c r="Y568" i="20"/>
  <c r="Z568" i="20" s="1"/>
  <c r="AA568" i="20" s="1"/>
  <c r="X298" i="20"/>
  <c r="Y298" i="20"/>
  <c r="Z298" i="20" s="1"/>
  <c r="AA298" i="20" s="1"/>
  <c r="X394" i="20"/>
  <c r="Y394" i="20"/>
  <c r="Z394" i="20" s="1"/>
  <c r="AA394" i="20" s="1"/>
  <c r="X32" i="20"/>
  <c r="Y32" i="20"/>
  <c r="Z32" i="20" s="1"/>
  <c r="AA32" i="20" s="1"/>
  <c r="X266" i="20"/>
  <c r="Y266" i="20"/>
  <c r="Z266" i="20" s="1"/>
  <c r="AA266" i="20" s="1"/>
  <c r="X595" i="20"/>
  <c r="Y595" i="20"/>
  <c r="Z595" i="20" s="1"/>
  <c r="AA595" i="20" s="1"/>
  <c r="X261" i="20"/>
  <c r="Y261" i="20"/>
  <c r="Z261" i="20" s="1"/>
  <c r="AA261" i="20" s="1"/>
  <c r="X302" i="20"/>
  <c r="Y302" i="20"/>
  <c r="Z302" i="20" s="1"/>
  <c r="AA302" i="20" s="1"/>
  <c r="X215" i="20"/>
  <c r="Y215" i="20"/>
  <c r="Z215" i="20" s="1"/>
  <c r="AA215" i="20" s="1"/>
  <c r="X128" i="20"/>
  <c r="Y128" i="20"/>
  <c r="Z128" i="20" s="1"/>
  <c r="AA128" i="20" s="1"/>
  <c r="X43" i="20"/>
  <c r="Y43" i="20"/>
  <c r="Z43" i="20" s="1"/>
  <c r="AA43" i="20" s="1"/>
  <c r="X106" i="20"/>
  <c r="Y106" i="20"/>
  <c r="Z106" i="20" s="1"/>
  <c r="AA106" i="20" s="1"/>
  <c r="X228" i="20"/>
  <c r="Y228" i="20"/>
  <c r="Z228" i="20" s="1"/>
  <c r="AA228" i="20" s="1"/>
  <c r="X416" i="20"/>
  <c r="Y416" i="20"/>
  <c r="Z416" i="20" s="1"/>
  <c r="AA416" i="20" s="1"/>
  <c r="X148" i="20"/>
  <c r="Y148" i="20"/>
  <c r="Z148" i="20" s="1"/>
  <c r="AA148" i="20" s="1"/>
  <c r="X544" i="20"/>
  <c r="Y544" i="20"/>
  <c r="Z544" i="20" s="1"/>
  <c r="AA544" i="20" s="1"/>
  <c r="X434" i="20"/>
  <c r="Y434" i="20"/>
  <c r="Z434" i="20" s="1"/>
  <c r="AA434" i="20" s="1"/>
  <c r="X456" i="20"/>
  <c r="Y456" i="20"/>
  <c r="Z456" i="20" s="1"/>
  <c r="AA456" i="20" s="1"/>
  <c r="X206" i="20"/>
  <c r="Y206" i="20"/>
  <c r="Z206" i="20" s="1"/>
  <c r="AA206" i="20" s="1"/>
  <c r="X592" i="20"/>
  <c r="Y592" i="20"/>
  <c r="Z592" i="20" s="1"/>
  <c r="AA592" i="20" s="1"/>
  <c r="X55" i="20"/>
  <c r="Y55" i="20"/>
  <c r="Z55" i="20" s="1"/>
  <c r="AA55" i="20" s="1"/>
  <c r="X582" i="20"/>
  <c r="Y582" i="20"/>
  <c r="Z582" i="20" s="1"/>
  <c r="AA582" i="20" s="1"/>
  <c r="X105" i="20"/>
  <c r="Y105" i="20"/>
  <c r="Z105" i="20" s="1"/>
  <c r="AA105" i="20" s="1"/>
  <c r="X49" i="20"/>
  <c r="Y49" i="20"/>
  <c r="Z49" i="20" s="1"/>
  <c r="AA49" i="20" s="1"/>
  <c r="X104" i="20"/>
  <c r="Y104" i="20"/>
  <c r="Z104" i="20" s="1"/>
  <c r="AA104" i="20" s="1"/>
  <c r="X137" i="20"/>
  <c r="Y137" i="20"/>
  <c r="Z137" i="20" s="1"/>
  <c r="AA137" i="20" s="1"/>
  <c r="X71" i="20"/>
  <c r="Y71" i="20"/>
  <c r="Z71" i="20" s="1"/>
  <c r="AA71" i="20" s="1"/>
  <c r="X273" i="20"/>
  <c r="Y273" i="20"/>
  <c r="Z273" i="20" s="1"/>
  <c r="AA273" i="20" s="1"/>
  <c r="X422" i="20"/>
  <c r="Y422" i="20"/>
  <c r="Z422" i="20" s="1"/>
  <c r="AA422" i="20" s="1"/>
  <c r="X475" i="20"/>
  <c r="Y475" i="20"/>
  <c r="Z475" i="20" s="1"/>
  <c r="AA475" i="20" s="1"/>
  <c r="X217" i="20"/>
  <c r="Y217" i="20"/>
  <c r="Z217" i="20" s="1"/>
  <c r="AA217" i="20" s="1"/>
  <c r="X320" i="20"/>
  <c r="Y320" i="20"/>
  <c r="Z320" i="20" s="1"/>
  <c r="AA320" i="20" s="1"/>
  <c r="X395" i="20"/>
  <c r="Y395" i="20"/>
  <c r="Z395" i="20" s="1"/>
  <c r="AA395" i="20" s="1"/>
  <c r="X141" i="20"/>
  <c r="Y141" i="20"/>
  <c r="Z141" i="20" s="1"/>
  <c r="AA141" i="20" s="1"/>
  <c r="X396" i="20"/>
  <c r="Y396" i="20"/>
  <c r="Z396" i="20" s="1"/>
  <c r="AA396" i="20" s="1"/>
  <c r="X570" i="20"/>
  <c r="Y570" i="20"/>
  <c r="Z570" i="20" s="1"/>
  <c r="AA570" i="20" s="1"/>
  <c r="X144" i="20"/>
  <c r="Y144" i="20"/>
  <c r="Z144" i="20" s="1"/>
  <c r="AA144" i="20" s="1"/>
  <c r="X183" i="20"/>
  <c r="Y183" i="20"/>
  <c r="Z183" i="20" s="1"/>
  <c r="AA183" i="20" s="1"/>
  <c r="X47" i="20"/>
  <c r="Y47" i="20"/>
  <c r="Z47" i="20" s="1"/>
  <c r="AA47" i="20" s="1"/>
  <c r="X491" i="20"/>
  <c r="Y491" i="20"/>
  <c r="Z491" i="20" s="1"/>
  <c r="AA491" i="20" s="1"/>
  <c r="X467" i="20"/>
  <c r="Y467" i="20"/>
  <c r="Z467" i="20" s="1"/>
  <c r="AA467" i="20" s="1"/>
  <c r="X301" i="20"/>
  <c r="Y301" i="20"/>
  <c r="Z301" i="20" s="1"/>
  <c r="AA301" i="20" s="1"/>
  <c r="X604" i="20"/>
  <c r="Y604" i="20"/>
  <c r="Z604" i="20" s="1"/>
  <c r="AA604" i="20" s="1"/>
  <c r="X354" i="20"/>
  <c r="Y354" i="20"/>
  <c r="Z354" i="20" s="1"/>
  <c r="AA354" i="20" s="1"/>
  <c r="X560" i="20"/>
  <c r="Y560" i="20"/>
  <c r="Z560" i="20" s="1"/>
  <c r="AA560" i="20" s="1"/>
  <c r="X100" i="20"/>
  <c r="Y100" i="20"/>
  <c r="Z100" i="20" s="1"/>
  <c r="AA100" i="20" s="1"/>
  <c r="X445" i="20"/>
  <c r="Y445" i="20"/>
  <c r="Z445" i="20" s="1"/>
  <c r="AA445" i="20" s="1"/>
  <c r="X399" i="20"/>
  <c r="Y399" i="20"/>
  <c r="Z399" i="20" s="1"/>
  <c r="AA399" i="20" s="1"/>
  <c r="X347" i="20"/>
  <c r="Y347" i="20"/>
  <c r="Z347" i="20" s="1"/>
  <c r="AA347" i="20" s="1"/>
  <c r="X557" i="20"/>
  <c r="Y557" i="20"/>
  <c r="Z557" i="20" s="1"/>
  <c r="AA557" i="20" s="1"/>
  <c r="X46" i="20"/>
  <c r="Y46" i="20"/>
  <c r="Z46" i="20" s="1"/>
  <c r="AA46" i="20" s="1"/>
  <c r="X471" i="20"/>
  <c r="Y471" i="20"/>
  <c r="Z471" i="20" s="1"/>
  <c r="AA471" i="20" s="1"/>
  <c r="X169" i="20"/>
  <c r="Y169" i="20"/>
  <c r="Z169" i="20" s="1"/>
  <c r="AA169" i="20" s="1"/>
  <c r="X442" i="20"/>
  <c r="Y442" i="20"/>
  <c r="Z442" i="20" s="1"/>
  <c r="AA442" i="20" s="1"/>
  <c r="X205" i="20"/>
  <c r="Y205" i="20"/>
  <c r="Z205" i="20" s="1"/>
  <c r="AA205" i="20" s="1"/>
  <c r="X180" i="20"/>
  <c r="Y180" i="20"/>
  <c r="Z180" i="20" s="1"/>
  <c r="AA180" i="20" s="1"/>
  <c r="X136" i="20"/>
  <c r="Y136" i="20"/>
  <c r="Z136" i="20" s="1"/>
  <c r="AA136" i="20" s="1"/>
  <c r="X138" i="20"/>
  <c r="Y138" i="20"/>
  <c r="Z138" i="20" s="1"/>
  <c r="AA138" i="20" s="1"/>
  <c r="X284" i="20"/>
  <c r="Y284" i="20"/>
  <c r="Z284" i="20" s="1"/>
  <c r="AA284" i="20" s="1"/>
  <c r="X194" i="20"/>
  <c r="Y194" i="20"/>
  <c r="Z194" i="20" s="1"/>
  <c r="AA194" i="20" s="1"/>
  <c r="X461" i="20"/>
  <c r="Y461" i="20"/>
  <c r="Z461" i="20" s="1"/>
  <c r="AA461" i="20" s="1"/>
  <c r="X502" i="20"/>
  <c r="Y502" i="20"/>
  <c r="Z502" i="20" s="1"/>
  <c r="AA502" i="20" s="1"/>
  <c r="X415" i="20"/>
  <c r="Y415" i="20"/>
  <c r="Z415" i="20" s="1"/>
  <c r="AA415" i="20" s="1"/>
  <c r="X328" i="20"/>
  <c r="Y328" i="20"/>
  <c r="Z328" i="20" s="1"/>
  <c r="AA328" i="20" s="1"/>
  <c r="X243" i="20"/>
  <c r="Y243" i="20"/>
  <c r="Z243" i="20" s="1"/>
  <c r="AA243" i="20" s="1"/>
  <c r="X315" i="20"/>
  <c r="Y315" i="20"/>
  <c r="Z315" i="20" s="1"/>
  <c r="AA315" i="20" s="1"/>
  <c r="X409" i="20"/>
  <c r="Y409" i="20"/>
  <c r="Z409" i="20" s="1"/>
  <c r="AA409" i="20" s="1"/>
  <c r="X357" i="20"/>
  <c r="Y357" i="20"/>
  <c r="Z357" i="20" s="1"/>
  <c r="AA357" i="20" s="1"/>
  <c r="X561" i="20"/>
  <c r="Y561" i="20"/>
  <c r="Z561" i="20" s="1"/>
  <c r="AA561" i="20" s="1"/>
  <c r="X418" i="20"/>
  <c r="Y418" i="20"/>
  <c r="Z418" i="20" s="1"/>
  <c r="AA418" i="20" s="1"/>
  <c r="X85" i="20"/>
  <c r="Y85" i="20"/>
  <c r="Z85" i="20" s="1"/>
  <c r="AA85" i="20" s="1"/>
  <c r="X126" i="20"/>
  <c r="Y126" i="20"/>
  <c r="Z126" i="20" s="1"/>
  <c r="AA126" i="20" s="1"/>
  <c r="X39" i="20"/>
  <c r="Y39" i="20"/>
  <c r="Z39" i="20" s="1"/>
  <c r="AA39" i="20" s="1"/>
  <c r="X551" i="20"/>
  <c r="Y551" i="20"/>
  <c r="Z551" i="20" s="1"/>
  <c r="AA551" i="20" s="1"/>
  <c r="X464" i="20"/>
  <c r="Y464" i="20"/>
  <c r="Z464" i="20" s="1"/>
  <c r="AA464" i="20" s="1"/>
  <c r="X505" i="20"/>
  <c r="Y505" i="20"/>
  <c r="Z505" i="20" s="1"/>
  <c r="AA505" i="20" s="1"/>
  <c r="X578" i="20"/>
  <c r="Y578" i="20"/>
  <c r="Z578" i="20" s="1"/>
  <c r="AA578" i="20" s="1"/>
  <c r="X76" i="20"/>
  <c r="Y76" i="20"/>
  <c r="Z76" i="20" s="1"/>
  <c r="AA76" i="20" s="1"/>
  <c r="X270" i="20"/>
  <c r="Y270" i="20"/>
  <c r="Z270" i="20" s="1"/>
  <c r="AA270" i="20" s="1"/>
  <c r="X547" i="20"/>
  <c r="Y547" i="20"/>
  <c r="Z547" i="20" s="1"/>
  <c r="AA547" i="20" s="1"/>
  <c r="X52" i="20"/>
  <c r="Y52" i="20"/>
  <c r="Z52" i="20" s="1"/>
  <c r="AA52" i="20" s="1"/>
  <c r="X321" i="20"/>
  <c r="Y321" i="20"/>
  <c r="Z321" i="20" s="1"/>
  <c r="AA321" i="20" s="1"/>
  <c r="X413" i="20"/>
  <c r="Y413" i="20"/>
  <c r="Z413" i="20" s="1"/>
  <c r="AA413" i="20" s="1"/>
  <c r="X454" i="20"/>
  <c r="Y454" i="20"/>
  <c r="Z454" i="20" s="1"/>
  <c r="AA454" i="20" s="1"/>
  <c r="X367" i="20"/>
  <c r="Y367" i="20"/>
  <c r="Z367" i="20" s="1"/>
  <c r="AA367" i="20" s="1"/>
  <c r="X280" i="20"/>
  <c r="Y280" i="20"/>
  <c r="Z280" i="20" s="1"/>
  <c r="AA280" i="20" s="1"/>
  <c r="X195" i="20"/>
  <c r="Y195" i="20"/>
  <c r="Z195" i="20" s="1"/>
  <c r="AA195" i="20" s="1"/>
  <c r="X411" i="20"/>
  <c r="Y411" i="20"/>
  <c r="Z411" i="20" s="1"/>
  <c r="AA411" i="20" s="1"/>
  <c r="X499" i="20"/>
  <c r="Y499" i="20"/>
  <c r="Z499" i="20" s="1"/>
  <c r="AA499" i="20" s="1"/>
  <c r="X119" i="20"/>
  <c r="Y119" i="20"/>
  <c r="Z119" i="20" s="1"/>
  <c r="AA119" i="20" s="1"/>
  <c r="X610" i="20"/>
  <c r="Y610" i="20"/>
  <c r="Z610" i="20" s="1"/>
  <c r="AA610" i="20" s="1"/>
  <c r="X306" i="20"/>
  <c r="Y306" i="20"/>
  <c r="Z306" i="20" s="1"/>
  <c r="AA306" i="20" s="1"/>
  <c r="X370" i="20"/>
  <c r="Y370" i="20"/>
  <c r="Z370" i="20" s="1"/>
  <c r="AA370" i="20" s="1"/>
  <c r="X109" i="20"/>
  <c r="Y109" i="20"/>
  <c r="Z109" i="20" s="1"/>
  <c r="AA109" i="20" s="1"/>
  <c r="X150" i="20"/>
  <c r="Y150" i="20"/>
  <c r="Z150" i="20" s="1"/>
  <c r="AA150" i="20" s="1"/>
  <c r="X63" i="20"/>
  <c r="Y63" i="20"/>
  <c r="Z63" i="20" s="1"/>
  <c r="AA63" i="20" s="1"/>
  <c r="X575" i="20"/>
  <c r="Y575" i="20"/>
  <c r="Z575" i="20" s="1"/>
  <c r="AA575" i="20" s="1"/>
  <c r="X488" i="20"/>
  <c r="Y488" i="20"/>
  <c r="Z488" i="20" s="1"/>
  <c r="AA488" i="20" s="1"/>
  <c r="X460" i="20"/>
  <c r="Y460" i="20"/>
  <c r="Z460" i="20" s="1"/>
  <c r="AA460" i="20" s="1"/>
  <c r="X539" i="20"/>
  <c r="Y539" i="20"/>
  <c r="Z539" i="20" s="1"/>
  <c r="AA539" i="20" s="1"/>
  <c r="X12" i="20"/>
  <c r="Y12" i="20"/>
  <c r="Z12" i="20" s="1"/>
  <c r="AA12" i="20" s="1"/>
  <c r="X483" i="20"/>
  <c r="Y483" i="20"/>
  <c r="Z483" i="20" s="1"/>
  <c r="AA483" i="20" s="1"/>
  <c r="X89" i="20"/>
  <c r="Y89" i="20"/>
  <c r="Z89" i="20" s="1"/>
  <c r="AA89" i="20" s="1"/>
  <c r="X30" i="20"/>
  <c r="Y30" i="20"/>
  <c r="Z30" i="20" s="1"/>
  <c r="AA30" i="20" s="1"/>
  <c r="X542" i="20"/>
  <c r="Y542" i="20"/>
  <c r="Z542" i="20" s="1"/>
  <c r="AA542" i="20" s="1"/>
  <c r="X455" i="20"/>
  <c r="Y455" i="20"/>
  <c r="Z455" i="20" s="1"/>
  <c r="AA455" i="20" s="1"/>
  <c r="X368" i="20"/>
  <c r="Y368" i="20"/>
  <c r="Z368" i="20" s="1"/>
  <c r="AA368" i="20" s="1"/>
  <c r="X283" i="20"/>
  <c r="Y283" i="20"/>
  <c r="Z283" i="20" s="1"/>
  <c r="AA283" i="20" s="1"/>
  <c r="X41" i="20"/>
  <c r="Y41" i="20"/>
  <c r="Z41" i="20" s="1"/>
  <c r="AA41" i="20" s="1"/>
  <c r="X352" i="20"/>
  <c r="Y352" i="20"/>
  <c r="Z352" i="20" s="1"/>
  <c r="AA352" i="20" s="1"/>
  <c r="X340" i="20"/>
  <c r="Y340" i="20"/>
  <c r="Z340" i="20" s="1"/>
  <c r="AA340" i="20" s="1"/>
  <c r="X609" i="20"/>
  <c r="Y609" i="20"/>
  <c r="Z609" i="20" s="1"/>
  <c r="AA609" i="20" s="1"/>
  <c r="X253" i="20"/>
  <c r="Y253" i="20"/>
  <c r="Z253" i="20" s="1"/>
  <c r="AA253" i="20" s="1"/>
  <c r="X294" i="20"/>
  <c r="Y294" i="20"/>
  <c r="Z294" i="20" s="1"/>
  <c r="AA294" i="20" s="1"/>
  <c r="X207" i="20"/>
  <c r="Y207" i="20"/>
  <c r="Z207" i="20" s="1"/>
  <c r="AA207" i="20" s="1"/>
  <c r="X120" i="20"/>
  <c r="Y120" i="20"/>
  <c r="Z120" i="20" s="1"/>
  <c r="AA120" i="20" s="1"/>
  <c r="X35" i="20"/>
  <c r="Y35" i="20"/>
  <c r="Z35" i="20" s="1"/>
  <c r="AA35" i="20" s="1"/>
  <c r="X129" i="20"/>
  <c r="Y129" i="20"/>
  <c r="Z129" i="20" s="1"/>
  <c r="AA129" i="20" s="1"/>
  <c r="X250" i="20"/>
  <c r="Y250" i="20"/>
  <c r="Z250" i="20" s="1"/>
  <c r="AA250" i="20" s="1"/>
  <c r="X224" i="20"/>
  <c r="Y224" i="20"/>
  <c r="Z224" i="20" s="1"/>
  <c r="AA224" i="20" s="1"/>
  <c r="X265" i="20"/>
  <c r="Y265" i="20"/>
  <c r="Z265" i="20" s="1"/>
  <c r="AA265" i="20" s="1"/>
  <c r="X492" i="20"/>
  <c r="Y492" i="20"/>
  <c r="Z492" i="20" s="1"/>
  <c r="AA492" i="20" s="1"/>
  <c r="X325" i="20"/>
  <c r="Y325" i="20"/>
  <c r="Z325" i="20" s="1"/>
  <c r="AA325" i="20" s="1"/>
  <c r="X366" i="20"/>
  <c r="Y366" i="20"/>
  <c r="Z366" i="20" s="1"/>
  <c r="AA366" i="20" s="1"/>
  <c r="X279" i="20"/>
  <c r="Y279" i="20"/>
  <c r="Z279" i="20" s="1"/>
  <c r="AA279" i="20" s="1"/>
  <c r="X192" i="20"/>
  <c r="Y192" i="20"/>
  <c r="Z192" i="20" s="1"/>
  <c r="AA192" i="20" s="1"/>
  <c r="X107" i="20"/>
  <c r="Y107" i="20"/>
  <c r="Z107" i="20" s="1"/>
  <c r="AA107" i="20" s="1"/>
  <c r="X565" i="20"/>
  <c r="Y565" i="20"/>
  <c r="Z565" i="20" s="1"/>
  <c r="AA565" i="20" s="1"/>
  <c r="X58" i="20"/>
  <c r="Y58" i="20"/>
  <c r="Z58" i="20" s="1"/>
  <c r="AA58" i="20" s="1"/>
  <c r="X121" i="20"/>
  <c r="Y121" i="20"/>
  <c r="Z121" i="20" s="1"/>
  <c r="AA121" i="20" s="1"/>
  <c r="X314" i="20"/>
  <c r="Y314" i="20"/>
  <c r="Z314" i="20" s="1"/>
  <c r="AA314" i="20" s="1"/>
  <c r="X311" i="20"/>
  <c r="Y311" i="20"/>
  <c r="Z311" i="20" s="1"/>
  <c r="AA311" i="20" s="1"/>
  <c r="X361" i="20"/>
  <c r="Y361" i="20"/>
  <c r="Z361" i="20" s="1"/>
  <c r="AA361" i="20" s="1"/>
  <c r="X388" i="20"/>
  <c r="Y388" i="20"/>
  <c r="Z388" i="20" s="1"/>
  <c r="AA388" i="20" s="1"/>
  <c r="X371" i="20"/>
  <c r="Y371" i="20"/>
  <c r="Z371" i="20" s="1"/>
  <c r="AA371" i="20" s="1"/>
  <c r="X387" i="20"/>
  <c r="Y387" i="20"/>
  <c r="Z387" i="20" s="1"/>
  <c r="AA387" i="20" s="1"/>
  <c r="X75" i="20"/>
  <c r="Y75" i="20"/>
  <c r="Z75" i="20" s="1"/>
  <c r="AA75" i="20" s="1"/>
  <c r="X525" i="20"/>
  <c r="Y525" i="20"/>
  <c r="Z525" i="20" s="1"/>
  <c r="AA525" i="20" s="1"/>
  <c r="X203" i="20"/>
  <c r="Y203" i="20"/>
  <c r="Z203" i="20" s="1"/>
  <c r="AA203" i="20" s="1"/>
  <c r="X587" i="20"/>
  <c r="Y587" i="20"/>
  <c r="Z587" i="20" s="1"/>
  <c r="AA587" i="20" s="1"/>
  <c r="X50" i="20"/>
  <c r="Y50" i="20"/>
  <c r="Z50" i="20" s="1"/>
  <c r="AA50" i="20" s="1"/>
  <c r="X537" i="20"/>
  <c r="Y537" i="20"/>
  <c r="Z537" i="20" s="1"/>
  <c r="AA537" i="20" s="1"/>
  <c r="X28" i="20"/>
  <c r="Y28" i="20"/>
  <c r="Z28" i="20" s="1"/>
  <c r="AA28" i="20" s="1"/>
  <c r="X220" i="20"/>
  <c r="Y220" i="20"/>
  <c r="Z220" i="20" s="1"/>
  <c r="AA220" i="20" s="1"/>
  <c r="X597" i="20"/>
  <c r="Y597" i="20"/>
  <c r="Z597" i="20" s="1"/>
  <c r="AA597" i="20" s="1"/>
  <c r="X25" i="20"/>
  <c r="Y25" i="20"/>
  <c r="Z25" i="20" s="1"/>
  <c r="AA25" i="20" s="1"/>
  <c r="X509" i="20"/>
  <c r="Y509" i="20"/>
  <c r="Z509" i="20" s="1"/>
  <c r="AA509" i="20" s="1"/>
  <c r="X244" i="20"/>
  <c r="Y244" i="20"/>
  <c r="Z244" i="20" s="1"/>
  <c r="AA244" i="20" s="1"/>
  <c r="X11" i="20"/>
  <c r="Y11" i="20"/>
  <c r="Z11" i="20" s="1"/>
  <c r="AA11" i="20" s="1"/>
  <c r="X74" i="20"/>
  <c r="Y74" i="20"/>
  <c r="Z74" i="20" s="1"/>
  <c r="AA74" i="20" s="1"/>
  <c r="X289" i="20"/>
  <c r="Y289" i="20"/>
  <c r="Z289" i="20" s="1"/>
  <c r="AA289" i="20" s="1"/>
  <c r="X73" i="20"/>
  <c r="Y73" i="20"/>
  <c r="Z73" i="20" s="1"/>
  <c r="AA73" i="20" s="1"/>
  <c r="F25" i="20"/>
  <c r="G25" i="20"/>
  <c r="H25" i="20" s="1"/>
  <c r="I25" i="20" s="1"/>
  <c r="F467" i="20"/>
  <c r="G467" i="20"/>
  <c r="H467" i="20" s="1"/>
  <c r="I467" i="20" s="1"/>
  <c r="F546" i="20"/>
  <c r="G546" i="20"/>
  <c r="H546" i="20" s="1"/>
  <c r="I546" i="20" s="1"/>
  <c r="F78" i="20"/>
  <c r="G78" i="20"/>
  <c r="H78" i="20" s="1"/>
  <c r="I78" i="20" s="1"/>
  <c r="F43" i="20"/>
  <c r="G43" i="20"/>
  <c r="H43" i="20" s="1"/>
  <c r="I43" i="20" s="1"/>
  <c r="F23" i="20"/>
  <c r="G23" i="20"/>
  <c r="H23" i="20" s="1"/>
  <c r="I23" i="20" s="1"/>
  <c r="F493" i="20"/>
  <c r="G493" i="20"/>
  <c r="H493" i="20" s="1"/>
  <c r="I493" i="20" s="1"/>
  <c r="F255" i="20"/>
  <c r="G255" i="20"/>
  <c r="H255" i="20" s="1"/>
  <c r="I255" i="20" s="1"/>
  <c r="F239" i="20"/>
  <c r="G239" i="20"/>
  <c r="H239" i="20" s="1"/>
  <c r="I239" i="20" s="1"/>
  <c r="F184" i="20"/>
  <c r="G184" i="20"/>
  <c r="H184" i="20" s="1"/>
  <c r="I184" i="20" s="1"/>
  <c r="F225" i="20"/>
  <c r="G225" i="20"/>
  <c r="H225" i="20" s="1"/>
  <c r="I225" i="20" s="1"/>
  <c r="F541" i="20"/>
  <c r="G541" i="20"/>
  <c r="H541" i="20" s="1"/>
  <c r="I541" i="20" s="1"/>
  <c r="F145" i="20"/>
  <c r="G145" i="20"/>
  <c r="H145" i="20" s="1"/>
  <c r="I145" i="20" s="1"/>
  <c r="F188" i="20"/>
  <c r="G188" i="20"/>
  <c r="H188" i="20" s="1"/>
  <c r="I188" i="20" s="1"/>
  <c r="F160" i="20"/>
  <c r="G160" i="20"/>
  <c r="H160" i="20" s="1"/>
  <c r="I160" i="20" s="1"/>
  <c r="F88" i="20"/>
  <c r="G88" i="20"/>
  <c r="H88" i="20" s="1"/>
  <c r="I88" i="20" s="1"/>
  <c r="F51" i="20"/>
  <c r="G51" i="20"/>
  <c r="H51" i="20" s="1"/>
  <c r="I51" i="20" s="1"/>
  <c r="F147" i="20"/>
  <c r="G147" i="20"/>
  <c r="H147" i="20" s="1"/>
  <c r="I147" i="20" s="1"/>
  <c r="F159" i="20"/>
  <c r="G159" i="20"/>
  <c r="H159" i="20" s="1"/>
  <c r="I159" i="20" s="1"/>
  <c r="F75" i="20"/>
  <c r="G75" i="20"/>
  <c r="H75" i="20" s="1"/>
  <c r="I75" i="20" s="1"/>
  <c r="F132" i="20"/>
  <c r="G132" i="20"/>
  <c r="H132" i="20" s="1"/>
  <c r="I132" i="20" s="1"/>
  <c r="F210" i="20"/>
  <c r="G210" i="20"/>
  <c r="H210" i="20" s="1"/>
  <c r="I210" i="20" s="1"/>
  <c r="F197" i="20"/>
  <c r="G197" i="20"/>
  <c r="H197" i="20" s="1"/>
  <c r="I197" i="20" s="1"/>
  <c r="F403" i="20"/>
  <c r="G403" i="20"/>
  <c r="H403" i="20" s="1"/>
  <c r="I403" i="20" s="1"/>
  <c r="F16" i="20"/>
  <c r="G16" i="20"/>
  <c r="H16" i="20" s="1"/>
  <c r="I16" i="20" s="1"/>
  <c r="F64" i="20"/>
  <c r="G64" i="20"/>
  <c r="H64" i="20" s="1"/>
  <c r="I64" i="20" s="1"/>
  <c r="F176" i="20"/>
  <c r="G176" i="20"/>
  <c r="H176" i="20" s="1"/>
  <c r="I176" i="20" s="1"/>
  <c r="F44" i="20"/>
  <c r="G44" i="20"/>
  <c r="H44" i="20" s="1"/>
  <c r="I44" i="20" s="1"/>
  <c r="F11" i="20"/>
  <c r="G11" i="20"/>
  <c r="H11" i="20" s="1"/>
  <c r="I11" i="20" s="1"/>
  <c r="F119" i="20"/>
  <c r="G119" i="20"/>
  <c r="H119" i="20" s="1"/>
  <c r="I119" i="20" s="1"/>
  <c r="F181" i="20"/>
  <c r="G181" i="20"/>
  <c r="H181" i="20" s="1"/>
  <c r="I181" i="20" s="1"/>
  <c r="F48" i="20"/>
  <c r="G48" i="20"/>
  <c r="H48" i="20" s="1"/>
  <c r="I48" i="20" s="1"/>
  <c r="F86" i="20"/>
  <c r="G86" i="20"/>
  <c r="H86" i="20" s="1"/>
  <c r="I86" i="20" s="1"/>
  <c r="F236" i="20"/>
  <c r="G236" i="20"/>
  <c r="H236" i="20" s="1"/>
  <c r="I236" i="20" s="1"/>
  <c r="F178" i="20"/>
  <c r="G178" i="20"/>
  <c r="H178" i="20" s="1"/>
  <c r="I178" i="20" s="1"/>
  <c r="F40" i="20"/>
  <c r="G40" i="20"/>
  <c r="H40" i="20" s="1"/>
  <c r="I40" i="20" s="1"/>
  <c r="F229" i="20"/>
  <c r="G229" i="20"/>
  <c r="H229" i="20" s="1"/>
  <c r="I229" i="20" s="1"/>
  <c r="F170" i="20"/>
  <c r="G170" i="20"/>
  <c r="H170" i="20" s="1"/>
  <c r="I170" i="20" s="1"/>
  <c r="F36" i="20"/>
  <c r="G36" i="20"/>
  <c r="H36" i="20" s="1"/>
  <c r="I36" i="20" s="1"/>
  <c r="F65" i="20"/>
  <c r="G65" i="20"/>
  <c r="H65" i="20" s="1"/>
  <c r="I65" i="20" s="1"/>
  <c r="F45" i="20"/>
  <c r="G45" i="20"/>
  <c r="H45" i="20" s="1"/>
  <c r="I45" i="20" s="1"/>
  <c r="F226" i="20"/>
  <c r="G226" i="20"/>
  <c r="H226" i="20" s="1"/>
  <c r="I226" i="20" s="1"/>
  <c r="F217" i="20"/>
  <c r="G217" i="20"/>
  <c r="H217" i="20" s="1"/>
  <c r="I217" i="20" s="1"/>
  <c r="F63" i="20"/>
  <c r="G63" i="20"/>
  <c r="H63" i="20" s="1"/>
  <c r="I63" i="20" s="1"/>
  <c r="F195" i="20"/>
  <c r="G195" i="20"/>
  <c r="H195" i="20" s="1"/>
  <c r="I195" i="20" s="1"/>
  <c r="F185" i="20"/>
  <c r="G185" i="20"/>
  <c r="H185" i="20" s="1"/>
  <c r="I185" i="20" s="1"/>
  <c r="F55" i="20"/>
  <c r="G55" i="20"/>
  <c r="H55" i="20" s="1"/>
  <c r="I55" i="20" s="1"/>
  <c r="F124" i="20"/>
  <c r="G124" i="20"/>
  <c r="H124" i="20" s="1"/>
  <c r="I124" i="20" s="1"/>
  <c r="F82" i="20"/>
  <c r="G82" i="20"/>
  <c r="H82" i="20" s="1"/>
  <c r="I82" i="20" s="1"/>
  <c r="F136" i="20"/>
  <c r="G136" i="20"/>
  <c r="H136" i="20" s="1"/>
  <c r="I136" i="20" s="1"/>
  <c r="F69" i="20"/>
  <c r="G69" i="20"/>
  <c r="H69" i="20" s="1"/>
  <c r="I69" i="20" s="1"/>
  <c r="F202" i="20"/>
  <c r="G202" i="20"/>
  <c r="H202" i="20" s="1"/>
  <c r="I202" i="20" s="1"/>
  <c r="F553" i="20"/>
  <c r="G553" i="20"/>
  <c r="H553" i="20" s="1"/>
  <c r="I553" i="20" s="1"/>
  <c r="F477" i="20"/>
  <c r="G477" i="20"/>
  <c r="H477" i="20" s="1"/>
  <c r="I477" i="20" s="1"/>
  <c r="F495" i="20"/>
  <c r="G495" i="20"/>
  <c r="H495" i="20" s="1"/>
  <c r="I495" i="20" s="1"/>
  <c r="F298" i="20"/>
  <c r="G298" i="20"/>
  <c r="H298" i="20" s="1"/>
  <c r="I298" i="20" s="1"/>
  <c r="F465" i="20"/>
  <c r="G465" i="20"/>
  <c r="H465" i="20" s="1"/>
  <c r="I465" i="20" s="1"/>
  <c r="F274" i="20"/>
  <c r="G274" i="20"/>
  <c r="H274" i="20" s="1"/>
  <c r="I274" i="20" s="1"/>
  <c r="F516" i="20"/>
  <c r="G516" i="20"/>
  <c r="H516" i="20" s="1"/>
  <c r="I516" i="20" s="1"/>
  <c r="F485" i="20"/>
  <c r="G485" i="20"/>
  <c r="H485" i="20" s="1"/>
  <c r="I485" i="20" s="1"/>
  <c r="F537" i="20"/>
  <c r="G537" i="20"/>
  <c r="H537" i="20" s="1"/>
  <c r="I537" i="20" s="1"/>
  <c r="F282" i="20"/>
  <c r="G282" i="20"/>
  <c r="H282" i="20" s="1"/>
  <c r="I282" i="20" s="1"/>
  <c r="F394" i="20"/>
  <c r="G394" i="20"/>
  <c r="H394" i="20" s="1"/>
  <c r="I394" i="20" s="1"/>
  <c r="F580" i="20"/>
  <c r="G580" i="20"/>
  <c r="H580" i="20" s="1"/>
  <c r="I580" i="20" s="1"/>
  <c r="F355" i="20"/>
  <c r="G355" i="20"/>
  <c r="H355" i="20" s="1"/>
  <c r="I355" i="20" s="1"/>
  <c r="F561" i="20"/>
  <c r="G561" i="20"/>
  <c r="H561" i="20" s="1"/>
  <c r="I561" i="20" s="1"/>
  <c r="F238" i="20"/>
  <c r="G238" i="20"/>
  <c r="H238" i="20" s="1"/>
  <c r="I238" i="20" s="1"/>
  <c r="F338" i="20"/>
  <c r="G338" i="20"/>
  <c r="H338" i="20" s="1"/>
  <c r="I338" i="20" s="1"/>
  <c r="F512" i="20"/>
  <c r="G512" i="20"/>
  <c r="H512" i="20" s="1"/>
  <c r="I512" i="20" s="1"/>
  <c r="F494" i="20"/>
  <c r="G494" i="20"/>
  <c r="H494" i="20" s="1"/>
  <c r="I494" i="20" s="1"/>
  <c r="F368" i="20"/>
  <c r="G368" i="20"/>
  <c r="H368" i="20" s="1"/>
  <c r="I368" i="20" s="1"/>
  <c r="F542" i="20"/>
  <c r="G542" i="20"/>
  <c r="H542" i="20" s="1"/>
  <c r="I542" i="20" s="1"/>
  <c r="F397" i="20"/>
  <c r="G397" i="20"/>
  <c r="H397" i="20" s="1"/>
  <c r="I397" i="20" s="1"/>
  <c r="F579" i="20"/>
  <c r="G579" i="20"/>
  <c r="H579" i="20" s="1"/>
  <c r="I579" i="20" s="1"/>
  <c r="F62" i="20"/>
  <c r="G62" i="20"/>
  <c r="H62" i="20" s="1"/>
  <c r="I62" i="20" s="1"/>
  <c r="F114" i="20"/>
  <c r="G114" i="20"/>
  <c r="H114" i="20" s="1"/>
  <c r="I114" i="20" s="1"/>
  <c r="F220" i="20"/>
  <c r="G220" i="20"/>
  <c r="H220" i="20" s="1"/>
  <c r="I220" i="20" s="1"/>
  <c r="F97" i="20"/>
  <c r="G97" i="20"/>
  <c r="H97" i="20" s="1"/>
  <c r="I97" i="20" s="1"/>
  <c r="F110" i="20"/>
  <c r="G110" i="20"/>
  <c r="H110" i="20" s="1"/>
  <c r="I110" i="20" s="1"/>
  <c r="F475" i="20"/>
  <c r="G475" i="20"/>
  <c r="H475" i="20" s="1"/>
  <c r="I475" i="20" s="1"/>
  <c r="F451" i="20"/>
  <c r="G451" i="20"/>
  <c r="H451" i="20" s="1"/>
  <c r="I451" i="20" s="1"/>
  <c r="F290" i="20"/>
  <c r="G290" i="20"/>
  <c r="H290" i="20" s="1"/>
  <c r="I290" i="20" s="1"/>
  <c r="F382" i="20"/>
  <c r="G382" i="20"/>
  <c r="H382" i="20" s="1"/>
  <c r="I382" i="20" s="1"/>
  <c r="F174" i="20"/>
  <c r="G174" i="20"/>
  <c r="H174" i="20" s="1"/>
  <c r="I174" i="20" s="1"/>
  <c r="F166" i="20"/>
  <c r="G166" i="20"/>
  <c r="H166" i="20" s="1"/>
  <c r="I166" i="20" s="1"/>
  <c r="F15" i="20"/>
  <c r="G15" i="20"/>
  <c r="H15" i="20" s="1"/>
  <c r="I15" i="20" s="1"/>
  <c r="F191" i="20"/>
  <c r="G191" i="20"/>
  <c r="H191" i="20" s="1"/>
  <c r="I191" i="20" s="1"/>
  <c r="F253" i="20"/>
  <c r="G253" i="20"/>
  <c r="H253" i="20" s="1"/>
  <c r="I253" i="20" s="1"/>
  <c r="F171" i="20"/>
  <c r="G171" i="20"/>
  <c r="H171" i="20" s="1"/>
  <c r="I171" i="20" s="1"/>
  <c r="F186" i="20"/>
  <c r="G186" i="20"/>
  <c r="H186" i="20" s="1"/>
  <c r="I186" i="20" s="1"/>
  <c r="F104" i="20"/>
  <c r="G104" i="20"/>
  <c r="H104" i="20" s="1"/>
  <c r="I104" i="20" s="1"/>
  <c r="F227" i="20"/>
  <c r="G227" i="20"/>
  <c r="H227" i="20" s="1"/>
  <c r="I227" i="20" s="1"/>
  <c r="F175" i="20"/>
  <c r="G175" i="20"/>
  <c r="H175" i="20" s="1"/>
  <c r="I175" i="20" s="1"/>
  <c r="F144" i="20"/>
  <c r="G144" i="20"/>
  <c r="H144" i="20" s="1"/>
  <c r="I144" i="20" s="1"/>
  <c r="F28" i="20"/>
  <c r="G28" i="20"/>
  <c r="H28" i="20" s="1"/>
  <c r="I28" i="20" s="1"/>
  <c r="F93" i="20"/>
  <c r="G93" i="20"/>
  <c r="H93" i="20" s="1"/>
  <c r="I93" i="20" s="1"/>
  <c r="F167" i="20"/>
  <c r="G167" i="20"/>
  <c r="H167" i="20" s="1"/>
  <c r="I167" i="20" s="1"/>
  <c r="F61" i="20"/>
  <c r="G61" i="20"/>
  <c r="H61" i="20" s="1"/>
  <c r="I61" i="20" s="1"/>
  <c r="F113" i="20"/>
  <c r="G113" i="20"/>
  <c r="H113" i="20" s="1"/>
  <c r="I113" i="20" s="1"/>
  <c r="F71" i="20"/>
  <c r="G71" i="20"/>
  <c r="H71" i="20" s="1"/>
  <c r="I71" i="20" s="1"/>
  <c r="F148" i="20"/>
  <c r="G148" i="20"/>
  <c r="H148" i="20" s="1"/>
  <c r="I148" i="20" s="1"/>
  <c r="F98" i="20"/>
  <c r="G98" i="20"/>
  <c r="H98" i="20" s="1"/>
  <c r="I98" i="20" s="1"/>
  <c r="F73" i="20"/>
  <c r="G73" i="20"/>
  <c r="H73" i="20" s="1"/>
  <c r="I73" i="20" s="1"/>
  <c r="F96" i="20"/>
  <c r="G96" i="20"/>
  <c r="H96" i="20" s="1"/>
  <c r="I96" i="20" s="1"/>
  <c r="F27" i="20"/>
  <c r="G27" i="20"/>
  <c r="H27" i="20" s="1"/>
  <c r="I27" i="20" s="1"/>
  <c r="F41" i="20"/>
  <c r="G41" i="20"/>
  <c r="H41" i="20" s="1"/>
  <c r="I41" i="20" s="1"/>
  <c r="F216" i="20"/>
  <c r="G216" i="20"/>
  <c r="H216" i="20" s="1"/>
  <c r="I216" i="20" s="1"/>
  <c r="F251" i="20"/>
  <c r="G251" i="20"/>
  <c r="H251" i="20" s="1"/>
  <c r="I251" i="20" s="1"/>
  <c r="F89" i="20"/>
  <c r="G89" i="20"/>
  <c r="H89" i="20" s="1"/>
  <c r="I89" i="20" s="1"/>
  <c r="F193" i="20"/>
  <c r="G193" i="20"/>
  <c r="H193" i="20" s="1"/>
  <c r="I193" i="20" s="1"/>
  <c r="F116" i="20"/>
  <c r="G116" i="20"/>
  <c r="H116" i="20" s="1"/>
  <c r="I116" i="20" s="1"/>
  <c r="F117" i="20"/>
  <c r="G117" i="20"/>
  <c r="H117" i="20" s="1"/>
  <c r="I117" i="20" s="1"/>
  <c r="F448" i="20"/>
  <c r="G448" i="20"/>
  <c r="H448" i="20" s="1"/>
  <c r="I448" i="20" s="1"/>
  <c r="F582" i="20"/>
  <c r="G582" i="20"/>
  <c r="H582" i="20" s="1"/>
  <c r="I582" i="20" s="1"/>
  <c r="F421" i="20"/>
  <c r="G421" i="20"/>
  <c r="H421" i="20" s="1"/>
  <c r="I421" i="20" s="1"/>
  <c r="F383" i="20"/>
  <c r="G383" i="20"/>
  <c r="H383" i="20" s="1"/>
  <c r="I383" i="20" s="1"/>
  <c r="F423" i="20"/>
  <c r="G423" i="20"/>
  <c r="H423" i="20" s="1"/>
  <c r="I423" i="20" s="1"/>
  <c r="F528" i="20"/>
  <c r="G528" i="20"/>
  <c r="H528" i="20" s="1"/>
  <c r="I528" i="20" s="1"/>
  <c r="F606" i="20"/>
  <c r="G606" i="20"/>
  <c r="H606" i="20" s="1"/>
  <c r="I606" i="20" s="1"/>
  <c r="F391" i="20"/>
  <c r="G391" i="20"/>
  <c r="H391" i="20" s="1"/>
  <c r="I391" i="20" s="1"/>
  <c r="F517" i="20"/>
  <c r="G517" i="20"/>
  <c r="H517" i="20" s="1"/>
  <c r="I517" i="20" s="1"/>
  <c r="F291" i="20"/>
  <c r="G291" i="20"/>
  <c r="H291" i="20" s="1"/>
  <c r="I291" i="20" s="1"/>
  <c r="F471" i="20"/>
  <c r="G471" i="20"/>
  <c r="H471" i="20" s="1"/>
  <c r="I471" i="20" s="1"/>
  <c r="F595" i="20"/>
  <c r="G595" i="20"/>
  <c r="H595" i="20" s="1"/>
  <c r="I595" i="20" s="1"/>
  <c r="F585" i="20"/>
  <c r="G585" i="20"/>
  <c r="H585" i="20" s="1"/>
  <c r="I585" i="20" s="1"/>
  <c r="F573" i="20"/>
  <c r="G573" i="20"/>
  <c r="H573" i="20" s="1"/>
  <c r="I573" i="20" s="1"/>
  <c r="F310" i="20"/>
  <c r="G310" i="20"/>
  <c r="H310" i="20" s="1"/>
  <c r="I310" i="20" s="1"/>
  <c r="F347" i="20"/>
  <c r="G347" i="20"/>
  <c r="H347" i="20" s="1"/>
  <c r="I347" i="20" s="1"/>
  <c r="F562" i="20"/>
  <c r="G562" i="20"/>
  <c r="H562" i="20" s="1"/>
  <c r="I562" i="20" s="1"/>
  <c r="F330" i="20"/>
  <c r="G330" i="20"/>
  <c r="H330" i="20" s="1"/>
  <c r="I330" i="20" s="1"/>
  <c r="F504" i="20"/>
  <c r="G504" i="20"/>
  <c r="H504" i="20" s="1"/>
  <c r="I504" i="20" s="1"/>
  <c r="F335" i="20"/>
  <c r="G335" i="20"/>
  <c r="H335" i="20" s="1"/>
  <c r="I335" i="20" s="1"/>
  <c r="F533" i="20"/>
  <c r="G533" i="20"/>
  <c r="H533" i="20" s="1"/>
  <c r="I533" i="20" s="1"/>
  <c r="F364" i="20"/>
  <c r="G364" i="20"/>
  <c r="H364" i="20" s="1"/>
  <c r="I364" i="20" s="1"/>
  <c r="F222" i="20"/>
  <c r="G222" i="20"/>
  <c r="H222" i="20" s="1"/>
  <c r="I222" i="20" s="1"/>
  <c r="F235" i="20"/>
  <c r="G235" i="20"/>
  <c r="H235" i="20" s="1"/>
  <c r="I235" i="20" s="1"/>
  <c r="F231" i="20"/>
  <c r="G231" i="20"/>
  <c r="H231" i="20" s="1"/>
  <c r="I231" i="20" s="1"/>
  <c r="F162" i="20"/>
  <c r="G162" i="20"/>
  <c r="H162" i="20" s="1"/>
  <c r="I162" i="20" s="1"/>
  <c r="F177" i="20"/>
  <c r="G177" i="20"/>
  <c r="H177" i="20" s="1"/>
  <c r="I177" i="20" s="1"/>
  <c r="F507" i="20"/>
  <c r="G507" i="20"/>
  <c r="H507" i="20" s="1"/>
  <c r="I507" i="20" s="1"/>
  <c r="F432" i="20"/>
  <c r="G432" i="20"/>
  <c r="H432" i="20" s="1"/>
  <c r="I432" i="20" s="1"/>
  <c r="F551" i="20"/>
  <c r="G551" i="20"/>
  <c r="H551" i="20" s="1"/>
  <c r="I551" i="20" s="1"/>
  <c r="F12" i="20"/>
  <c r="G12" i="20"/>
  <c r="H12" i="20" s="1"/>
  <c r="I12" i="20" s="1"/>
  <c r="F21" i="20"/>
  <c r="G21" i="20"/>
  <c r="H21" i="20" s="1"/>
  <c r="I21" i="20" s="1"/>
  <c r="F127" i="20"/>
  <c r="G127" i="20"/>
  <c r="H127" i="20" s="1"/>
  <c r="I127" i="20" s="1"/>
  <c r="F189" i="20"/>
  <c r="G189" i="20"/>
  <c r="H189" i="20" s="1"/>
  <c r="I189" i="20" s="1"/>
  <c r="F107" i="20"/>
  <c r="G107" i="20"/>
  <c r="H107" i="20" s="1"/>
  <c r="I107" i="20" s="1"/>
  <c r="F137" i="20"/>
  <c r="G137" i="20"/>
  <c r="H137" i="20" s="1"/>
  <c r="I137" i="20" s="1"/>
  <c r="F31" i="20"/>
  <c r="G31" i="20"/>
  <c r="H31" i="20" s="1"/>
  <c r="I31" i="20" s="1"/>
  <c r="F163" i="20"/>
  <c r="G163" i="20"/>
  <c r="H163" i="20" s="1"/>
  <c r="I163" i="20" s="1"/>
  <c r="F111" i="20"/>
  <c r="G111" i="20"/>
  <c r="H111" i="20" s="1"/>
  <c r="I111" i="20" s="1"/>
  <c r="F46" i="20"/>
  <c r="G46" i="20"/>
  <c r="H46" i="20" s="1"/>
  <c r="I46" i="20" s="1"/>
  <c r="F219" i="20"/>
  <c r="G219" i="20"/>
  <c r="H219" i="20" s="1"/>
  <c r="I219" i="20" s="1"/>
  <c r="F47" i="20"/>
  <c r="G47" i="20"/>
  <c r="H47" i="20" s="1"/>
  <c r="I47" i="20" s="1"/>
  <c r="F103" i="20"/>
  <c r="G103" i="20"/>
  <c r="H103" i="20" s="1"/>
  <c r="I103" i="20" s="1"/>
  <c r="F156" i="20"/>
  <c r="G156" i="20"/>
  <c r="H156" i="20" s="1"/>
  <c r="I156" i="20" s="1"/>
  <c r="F38" i="20"/>
  <c r="G38" i="20"/>
  <c r="H38" i="20" s="1"/>
  <c r="I38" i="20" s="1"/>
  <c r="F161" i="20"/>
  <c r="G161" i="20"/>
  <c r="H161" i="20" s="1"/>
  <c r="I161" i="20" s="1"/>
  <c r="F34" i="20"/>
  <c r="G34" i="20"/>
  <c r="H34" i="20" s="1"/>
  <c r="I34" i="20" s="1"/>
  <c r="F76" i="20"/>
  <c r="G76" i="20"/>
  <c r="H76" i="20" s="1"/>
  <c r="I76" i="20" s="1"/>
  <c r="F213" i="20"/>
  <c r="G213" i="20"/>
  <c r="H213" i="20" s="1"/>
  <c r="I213" i="20" s="1"/>
  <c r="F24" i="20"/>
  <c r="G24" i="20"/>
  <c r="H24" i="20" s="1"/>
  <c r="I24" i="20" s="1"/>
  <c r="F149" i="20"/>
  <c r="G149" i="20"/>
  <c r="H149" i="20" s="1"/>
  <c r="I149" i="20" s="1"/>
  <c r="F218" i="20"/>
  <c r="G218" i="20"/>
  <c r="H218" i="20" s="1"/>
  <c r="I218" i="20" s="1"/>
  <c r="F207" i="20"/>
  <c r="G207" i="20"/>
  <c r="H207" i="20" s="1"/>
  <c r="I207" i="20" s="1"/>
  <c r="F80" i="20"/>
  <c r="G80" i="20"/>
  <c r="H80" i="20" s="1"/>
  <c r="I80" i="20" s="1"/>
  <c r="F187" i="20"/>
  <c r="G187" i="20"/>
  <c r="H187" i="20" s="1"/>
  <c r="I187" i="20" s="1"/>
  <c r="F208" i="20"/>
  <c r="G208" i="20"/>
  <c r="H208" i="20" s="1"/>
  <c r="I208" i="20" s="1"/>
  <c r="F192" i="20"/>
  <c r="G192" i="20"/>
  <c r="H192" i="20" s="1"/>
  <c r="I192" i="20" s="1"/>
  <c r="F52" i="20"/>
  <c r="G52" i="20"/>
  <c r="H52" i="20" s="1"/>
  <c r="I52" i="20" s="1"/>
  <c r="F430" i="20"/>
  <c r="G430" i="20"/>
  <c r="H430" i="20" s="1"/>
  <c r="I430" i="20" s="1"/>
  <c r="F449" i="20"/>
  <c r="G449" i="20"/>
  <c r="H449" i="20" s="1"/>
  <c r="I449" i="20" s="1"/>
  <c r="F280" i="20"/>
  <c r="G280" i="20"/>
  <c r="H280" i="20" s="1"/>
  <c r="I280" i="20" s="1"/>
  <c r="F511" i="20"/>
  <c r="G511" i="20"/>
  <c r="H511" i="20" s="1"/>
  <c r="I511" i="20" s="1"/>
  <c r="F424" i="20"/>
  <c r="G424" i="20"/>
  <c r="H424" i="20" s="1"/>
  <c r="I424" i="20" s="1"/>
  <c r="F354" i="20"/>
  <c r="G354" i="20"/>
  <c r="H354" i="20" s="1"/>
  <c r="I354" i="20" s="1"/>
  <c r="F574" i="20"/>
  <c r="G574" i="20"/>
  <c r="H574" i="20" s="1"/>
  <c r="I574" i="20" s="1"/>
  <c r="F415" i="20"/>
  <c r="G415" i="20"/>
  <c r="H415" i="20" s="1"/>
  <c r="I415" i="20" s="1"/>
  <c r="F386" i="20"/>
  <c r="G386" i="20"/>
  <c r="H386" i="20" s="1"/>
  <c r="I386" i="20" s="1"/>
  <c r="F575" i="20"/>
  <c r="G575" i="20"/>
  <c r="H575" i="20" s="1"/>
  <c r="I575" i="20" s="1"/>
  <c r="F482" i="20"/>
  <c r="G482" i="20"/>
  <c r="H482" i="20" s="1"/>
  <c r="I482" i="20" s="1"/>
  <c r="F569" i="20"/>
  <c r="G569" i="20"/>
  <c r="H569" i="20" s="1"/>
  <c r="I569" i="20" s="1"/>
  <c r="F313" i="20"/>
  <c r="G313" i="20"/>
  <c r="H313" i="20" s="1"/>
  <c r="I313" i="20" s="1"/>
  <c r="F400" i="20"/>
  <c r="G400" i="20"/>
  <c r="H400" i="20" s="1"/>
  <c r="I400" i="20" s="1"/>
  <c r="F318" i="20"/>
  <c r="G318" i="20"/>
  <c r="H318" i="20" s="1"/>
  <c r="I318" i="20" s="1"/>
  <c r="F547" i="20"/>
  <c r="G547" i="20"/>
  <c r="H547" i="20" s="1"/>
  <c r="I547" i="20" s="1"/>
  <c r="F168" i="20"/>
  <c r="G168" i="20"/>
  <c r="H168" i="20" s="1"/>
  <c r="I168" i="20" s="1"/>
  <c r="F273" i="20"/>
  <c r="G273" i="20"/>
  <c r="H273" i="20" s="1"/>
  <c r="I273" i="20" s="1"/>
  <c r="F540" i="20"/>
  <c r="G540" i="20"/>
  <c r="H540" i="20" s="1"/>
  <c r="I540" i="20" s="1"/>
  <c r="F513" i="20"/>
  <c r="G513" i="20"/>
  <c r="H513" i="20" s="1"/>
  <c r="I513" i="20" s="1"/>
  <c r="F344" i="20"/>
  <c r="G344" i="20"/>
  <c r="H344" i="20" s="1"/>
  <c r="I344" i="20" s="1"/>
  <c r="F518" i="20"/>
  <c r="G518" i="20"/>
  <c r="H518" i="20" s="1"/>
  <c r="I518" i="20" s="1"/>
  <c r="F373" i="20"/>
  <c r="G373" i="20"/>
  <c r="H373" i="20" s="1"/>
  <c r="I373" i="20" s="1"/>
  <c r="F555" i="20"/>
  <c r="G555" i="20"/>
  <c r="H555" i="20" s="1"/>
  <c r="I555" i="20" s="1"/>
  <c r="F241" i="20"/>
  <c r="G241" i="20"/>
  <c r="H241" i="20" s="1"/>
  <c r="I241" i="20" s="1"/>
  <c r="F165" i="20"/>
  <c r="G165" i="20"/>
  <c r="H165" i="20" s="1"/>
  <c r="I165" i="20" s="1"/>
  <c r="F105" i="20"/>
  <c r="G105" i="20"/>
  <c r="H105" i="20" s="1"/>
  <c r="I105" i="20" s="1"/>
  <c r="F196" i="20"/>
  <c r="G196" i="20"/>
  <c r="H196" i="20" s="1"/>
  <c r="I196" i="20" s="1"/>
  <c r="F510" i="20"/>
  <c r="G510" i="20"/>
  <c r="H510" i="20" s="1"/>
  <c r="I510" i="20" s="1"/>
  <c r="F607" i="20"/>
  <c r="G607" i="20"/>
  <c r="H607" i="20" s="1"/>
  <c r="I607" i="20" s="1"/>
  <c r="F464" i="20"/>
  <c r="G464" i="20"/>
  <c r="H464" i="20" s="1"/>
  <c r="I464" i="20" s="1"/>
  <c r="F276" i="20"/>
  <c r="G276" i="20"/>
  <c r="H276" i="20" s="1"/>
  <c r="I276" i="20" s="1"/>
  <c r="F142" i="20"/>
  <c r="G142" i="20"/>
  <c r="H142" i="20" s="1"/>
  <c r="I142" i="20" s="1"/>
  <c r="F13" i="20"/>
  <c r="G13" i="20"/>
  <c r="H13" i="20" s="1"/>
  <c r="I13" i="20" s="1"/>
  <c r="F120" i="20"/>
  <c r="G120" i="20"/>
  <c r="H120" i="20" s="1"/>
  <c r="I120" i="20" s="1"/>
  <c r="F125" i="20"/>
  <c r="G125" i="20"/>
  <c r="H125" i="20" s="1"/>
  <c r="I125" i="20" s="1"/>
  <c r="F67" i="20"/>
  <c r="G67" i="20"/>
  <c r="H67" i="20" s="1"/>
  <c r="I67" i="20" s="1"/>
  <c r="F265" i="20"/>
  <c r="G265" i="20"/>
  <c r="H265" i="20" s="1"/>
  <c r="I265" i="20" s="1"/>
  <c r="F94" i="20"/>
  <c r="G94" i="20"/>
  <c r="H94" i="20" s="1"/>
  <c r="I94" i="20" s="1"/>
  <c r="F250" i="20"/>
  <c r="G250" i="20"/>
  <c r="H250" i="20" s="1"/>
  <c r="I250" i="20" s="1"/>
  <c r="F209" i="20"/>
  <c r="G209" i="20"/>
  <c r="H209" i="20" s="1"/>
  <c r="I209" i="20" s="1"/>
  <c r="F237" i="20"/>
  <c r="G237" i="20"/>
  <c r="H237" i="20" s="1"/>
  <c r="I237" i="20" s="1"/>
  <c r="F155" i="20"/>
  <c r="G155" i="20"/>
  <c r="H155" i="20" s="1"/>
  <c r="I155" i="20" s="1"/>
  <c r="F26" i="20"/>
  <c r="G26" i="20"/>
  <c r="H26" i="20" s="1"/>
  <c r="I26" i="20" s="1"/>
  <c r="F169" i="20"/>
  <c r="G169" i="20"/>
  <c r="H169" i="20" s="1"/>
  <c r="I169" i="20" s="1"/>
  <c r="F84" i="20"/>
  <c r="G84" i="20"/>
  <c r="H84" i="20" s="1"/>
  <c r="I84" i="20" s="1"/>
  <c r="F101" i="20"/>
  <c r="G101" i="20"/>
  <c r="H101" i="20" s="1"/>
  <c r="I101" i="20" s="1"/>
  <c r="F32" i="20"/>
  <c r="G32" i="20"/>
  <c r="H32" i="20" s="1"/>
  <c r="I32" i="20" s="1"/>
  <c r="F112" i="20"/>
  <c r="G112" i="20"/>
  <c r="H112" i="20" s="1"/>
  <c r="I112" i="20" s="1"/>
  <c r="F203" i="20"/>
  <c r="G203" i="20"/>
  <c r="H203" i="20" s="1"/>
  <c r="I203" i="20" s="1"/>
  <c r="F259" i="20"/>
  <c r="G259" i="20"/>
  <c r="H259" i="20" s="1"/>
  <c r="I259" i="20" s="1"/>
  <c r="F215" i="20"/>
  <c r="G215" i="20"/>
  <c r="H215" i="20" s="1"/>
  <c r="I215" i="20" s="1"/>
  <c r="F85" i="20"/>
  <c r="G85" i="20"/>
  <c r="H85" i="20" s="1"/>
  <c r="I85" i="20" s="1"/>
  <c r="F90" i="20"/>
  <c r="G90" i="20"/>
  <c r="H90" i="20" s="1"/>
  <c r="I90" i="20" s="1"/>
  <c r="F143" i="20"/>
  <c r="G143" i="20"/>
  <c r="H143" i="20" s="1"/>
  <c r="I143" i="20" s="1"/>
  <c r="F205" i="20"/>
  <c r="G205" i="20"/>
  <c r="H205" i="20" s="1"/>
  <c r="I205" i="20" s="1"/>
  <c r="F123" i="20"/>
  <c r="G123" i="20"/>
  <c r="H123" i="20" s="1"/>
  <c r="I123" i="20" s="1"/>
  <c r="F263" i="20"/>
  <c r="G263" i="20"/>
  <c r="H263" i="20" s="1"/>
  <c r="I263" i="20" s="1"/>
  <c r="F70" i="20"/>
  <c r="G70" i="20"/>
  <c r="H70" i="20" s="1"/>
  <c r="I70" i="20" s="1"/>
  <c r="F243" i="20"/>
  <c r="G243" i="20"/>
  <c r="H243" i="20" s="1"/>
  <c r="I243" i="20" s="1"/>
  <c r="F436" i="20"/>
  <c r="G436" i="20"/>
  <c r="H436" i="20" s="1"/>
  <c r="I436" i="20" s="1"/>
  <c r="F558" i="20"/>
  <c r="G558" i="20"/>
  <c r="H558" i="20" s="1"/>
  <c r="I558" i="20" s="1"/>
  <c r="F431" i="20"/>
  <c r="G431" i="20"/>
  <c r="H431" i="20" s="1"/>
  <c r="I431" i="20" s="1"/>
  <c r="F491" i="20"/>
  <c r="G491" i="20"/>
  <c r="H491" i="20" s="1"/>
  <c r="I491" i="20" s="1"/>
  <c r="F378" i="20"/>
  <c r="G378" i="20"/>
  <c r="H378" i="20" s="1"/>
  <c r="I378" i="20" s="1"/>
  <c r="F419" i="20"/>
  <c r="G419" i="20"/>
  <c r="H419" i="20" s="1"/>
  <c r="I419" i="20" s="1"/>
  <c r="F441" i="20"/>
  <c r="G441" i="20"/>
  <c r="H441" i="20" s="1"/>
  <c r="I441" i="20" s="1"/>
  <c r="F543" i="20"/>
  <c r="G543" i="20"/>
  <c r="H543" i="20" s="1"/>
  <c r="I543" i="20" s="1"/>
  <c r="F473" i="20"/>
  <c r="G473" i="20"/>
  <c r="H473" i="20" s="1"/>
  <c r="I473" i="20" s="1"/>
  <c r="F598" i="20"/>
  <c r="G598" i="20"/>
  <c r="H598" i="20" s="1"/>
  <c r="I598" i="20" s="1"/>
  <c r="F452" i="20"/>
  <c r="G452" i="20"/>
  <c r="H452" i="20" s="1"/>
  <c r="I452" i="20" s="1"/>
  <c r="F608" i="20"/>
  <c r="G608" i="20"/>
  <c r="H608" i="20" s="1"/>
  <c r="I608" i="20" s="1"/>
  <c r="F532" i="20"/>
  <c r="G532" i="20"/>
  <c r="H532" i="20" s="1"/>
  <c r="I532" i="20" s="1"/>
  <c r="F603" i="20"/>
  <c r="G603" i="20"/>
  <c r="H603" i="20" s="1"/>
  <c r="I603" i="20" s="1"/>
  <c r="F182" i="20"/>
  <c r="G182" i="20"/>
  <c r="H182" i="20" s="1"/>
  <c r="I182" i="20" s="1"/>
  <c r="F594" i="20"/>
  <c r="G594" i="20"/>
  <c r="H594" i="20" s="1"/>
  <c r="I594" i="20" s="1"/>
  <c r="F425" i="20"/>
  <c r="G425" i="20"/>
  <c r="H425" i="20" s="1"/>
  <c r="I425" i="20" s="1"/>
  <c r="F599" i="20"/>
  <c r="G599" i="20"/>
  <c r="H599" i="20" s="1"/>
  <c r="I599" i="20" s="1"/>
  <c r="F308" i="20"/>
  <c r="G308" i="20"/>
  <c r="H308" i="20" s="1"/>
  <c r="I308" i="20" s="1"/>
  <c r="F450" i="20"/>
  <c r="G450" i="20"/>
  <c r="H450" i="20" s="1"/>
  <c r="I450" i="20" s="1"/>
  <c r="F281" i="20"/>
  <c r="G281" i="20"/>
  <c r="H281" i="20" s="1"/>
  <c r="I281" i="20" s="1"/>
  <c r="F455" i="20"/>
  <c r="G455" i="20"/>
  <c r="H455" i="20" s="1"/>
  <c r="I455" i="20" s="1"/>
  <c r="F286" i="20"/>
  <c r="G286" i="20"/>
  <c r="H286" i="20" s="1"/>
  <c r="I286" i="20" s="1"/>
  <c r="F484" i="20"/>
  <c r="G484" i="20"/>
  <c r="H484" i="20" s="1"/>
  <c r="I484" i="20" s="1"/>
  <c r="F323" i="20"/>
  <c r="G323" i="20"/>
  <c r="H323" i="20" s="1"/>
  <c r="I323" i="20" s="1"/>
  <c r="F198" i="20"/>
  <c r="G198" i="20"/>
  <c r="H198" i="20" s="1"/>
  <c r="I198" i="20" s="1"/>
  <c r="F245" i="20"/>
  <c r="G245" i="20"/>
  <c r="H245" i="20" s="1"/>
  <c r="I245" i="20" s="1"/>
  <c r="F33" i="20"/>
  <c r="G33" i="20"/>
  <c r="H33" i="20" s="1"/>
  <c r="I33" i="20" s="1"/>
  <c r="F249" i="20"/>
  <c r="G249" i="20"/>
  <c r="H249" i="20" s="1"/>
  <c r="I249" i="20" s="1"/>
  <c r="F131" i="20"/>
  <c r="G131" i="20"/>
  <c r="H131" i="20" s="1"/>
  <c r="I131" i="20" s="1"/>
  <c r="F138" i="20"/>
  <c r="G138" i="20"/>
  <c r="H138" i="20" s="1"/>
  <c r="I138" i="20" s="1"/>
  <c r="F483" i="20"/>
  <c r="G483" i="20"/>
  <c r="H483" i="20" s="1"/>
  <c r="I483" i="20" s="1"/>
  <c r="F295" i="20"/>
  <c r="G295" i="20"/>
  <c r="H295" i="20" s="1"/>
  <c r="I295" i="20" s="1"/>
  <c r="F377" i="20"/>
  <c r="G377" i="20"/>
  <c r="H377" i="20" s="1"/>
  <c r="I377" i="20" s="1"/>
  <c r="F611" i="20"/>
  <c r="G611" i="20"/>
  <c r="H611" i="20" s="1"/>
  <c r="I611" i="20" s="1"/>
  <c r="F474" i="20"/>
  <c r="G474" i="20"/>
  <c r="H474" i="20" s="1"/>
  <c r="I474" i="20" s="1"/>
  <c r="F20" i="20"/>
  <c r="G20" i="20"/>
  <c r="H20" i="20" s="1"/>
  <c r="I20" i="20" s="1"/>
  <c r="F17" i="20"/>
  <c r="G17" i="20"/>
  <c r="H17" i="20" s="1"/>
  <c r="I17" i="20" s="1"/>
  <c r="F14" i="20"/>
  <c r="G14" i="20"/>
  <c r="H14" i="20" s="1"/>
  <c r="I14" i="20" s="1"/>
  <c r="F39" i="20"/>
  <c r="G39" i="20"/>
  <c r="H39" i="20" s="1"/>
  <c r="I39" i="20" s="1"/>
  <c r="F37" i="20"/>
  <c r="G37" i="20"/>
  <c r="H37" i="20" s="1"/>
  <c r="I37" i="20" s="1"/>
  <c r="F258" i="20"/>
  <c r="G258" i="20"/>
  <c r="H258" i="20" s="1"/>
  <c r="I258" i="20" s="1"/>
  <c r="F56" i="20"/>
  <c r="G56" i="20"/>
  <c r="H56" i="20" s="1"/>
  <c r="I56" i="20" s="1"/>
  <c r="F57" i="20"/>
  <c r="G57" i="20"/>
  <c r="H57" i="20" s="1"/>
  <c r="I57" i="20" s="1"/>
  <c r="F122" i="20"/>
  <c r="G122" i="20"/>
  <c r="H122" i="20" s="1"/>
  <c r="I122" i="20" s="1"/>
  <c r="F224" i="20"/>
  <c r="G224" i="20"/>
  <c r="H224" i="20" s="1"/>
  <c r="I224" i="20" s="1"/>
  <c r="F173" i="20"/>
  <c r="G173" i="20"/>
  <c r="H173" i="20" s="1"/>
  <c r="I173" i="20" s="1"/>
  <c r="F91" i="20"/>
  <c r="G91" i="20"/>
  <c r="H91" i="20" s="1"/>
  <c r="I91" i="20" s="1"/>
  <c r="F29" i="20"/>
  <c r="G29" i="20"/>
  <c r="H29" i="20" s="1"/>
  <c r="I29" i="20" s="1"/>
  <c r="F200" i="20"/>
  <c r="G200" i="20"/>
  <c r="H200" i="20" s="1"/>
  <c r="I200" i="20" s="1"/>
  <c r="F211" i="20"/>
  <c r="G211" i="20"/>
  <c r="H211" i="20" s="1"/>
  <c r="I211" i="20" s="1"/>
  <c r="F228" i="20"/>
  <c r="G228" i="20"/>
  <c r="H228" i="20" s="1"/>
  <c r="I228" i="20" s="1"/>
  <c r="F223" i="20"/>
  <c r="G223" i="20"/>
  <c r="H223" i="20" s="1"/>
  <c r="I223" i="20" s="1"/>
  <c r="F30" i="20"/>
  <c r="G30" i="20"/>
  <c r="H30" i="20" s="1"/>
  <c r="I30" i="20" s="1"/>
  <c r="F139" i="20"/>
  <c r="G139" i="20"/>
  <c r="H139" i="20" s="1"/>
  <c r="I139" i="20" s="1"/>
  <c r="F53" i="20"/>
  <c r="G53" i="20"/>
  <c r="H53" i="20" s="1"/>
  <c r="I53" i="20" s="1"/>
  <c r="F151" i="20"/>
  <c r="G151" i="20"/>
  <c r="H151" i="20" s="1"/>
  <c r="I151" i="20" s="1"/>
  <c r="F212" i="20"/>
  <c r="G212" i="20"/>
  <c r="H212" i="20" s="1"/>
  <c r="I212" i="20" s="1"/>
  <c r="F99" i="20"/>
  <c r="G99" i="20"/>
  <c r="H99" i="20" s="1"/>
  <c r="I99" i="20" s="1"/>
  <c r="F79" i="20"/>
  <c r="G79" i="20"/>
  <c r="H79" i="20" s="1"/>
  <c r="I79" i="20" s="1"/>
  <c r="F141" i="20"/>
  <c r="G141" i="20"/>
  <c r="H141" i="20" s="1"/>
  <c r="I141" i="20" s="1"/>
  <c r="F140" i="20"/>
  <c r="G140" i="20"/>
  <c r="H140" i="20" s="1"/>
  <c r="I140" i="20" s="1"/>
  <c r="F199" i="20"/>
  <c r="G199" i="20"/>
  <c r="H199" i="20" s="1"/>
  <c r="I199" i="20" s="1"/>
  <c r="F261" i="20"/>
  <c r="G261" i="20"/>
  <c r="H261" i="20" s="1"/>
  <c r="I261" i="20" s="1"/>
  <c r="F179" i="20"/>
  <c r="G179" i="20"/>
  <c r="H179" i="20" s="1"/>
  <c r="I179" i="20" s="1"/>
  <c r="F531" i="20"/>
  <c r="G531" i="20"/>
  <c r="H531" i="20" s="1"/>
  <c r="I531" i="20" s="1"/>
  <c r="F279" i="20"/>
  <c r="G279" i="20"/>
  <c r="H279" i="20" s="1"/>
  <c r="I279" i="20" s="1"/>
  <c r="F559" i="20"/>
  <c r="G559" i="20"/>
  <c r="H559" i="20" s="1"/>
  <c r="I559" i="20" s="1"/>
  <c r="F437" i="20"/>
  <c r="G437" i="20"/>
  <c r="H437" i="20" s="1"/>
  <c r="I437" i="20" s="1"/>
  <c r="F406" i="20"/>
  <c r="G406" i="20"/>
  <c r="H406" i="20" s="1"/>
  <c r="I406" i="20" s="1"/>
  <c r="F487" i="20"/>
  <c r="G487" i="20"/>
  <c r="H487" i="20" s="1"/>
  <c r="I487" i="20" s="1"/>
  <c r="F414" i="20"/>
  <c r="G414" i="20"/>
  <c r="H414" i="20" s="1"/>
  <c r="I414" i="20" s="1"/>
  <c r="F387" i="20"/>
  <c r="G387" i="20"/>
  <c r="H387" i="20" s="1"/>
  <c r="I387" i="20" s="1"/>
  <c r="F346" i="20"/>
  <c r="G346" i="20"/>
  <c r="H346" i="20" s="1"/>
  <c r="I346" i="20" s="1"/>
  <c r="F418" i="20"/>
  <c r="G418" i="20"/>
  <c r="H418" i="20" s="1"/>
  <c r="I418" i="20" s="1"/>
  <c r="F505" i="20"/>
  <c r="G505" i="20"/>
  <c r="H505" i="20" s="1"/>
  <c r="I505" i="20" s="1"/>
  <c r="F592" i="20"/>
  <c r="G592" i="20"/>
  <c r="H592" i="20" s="1"/>
  <c r="I592" i="20" s="1"/>
  <c r="F336" i="20"/>
  <c r="G336" i="20"/>
  <c r="H336" i="20" s="1"/>
  <c r="I336" i="20" s="1"/>
  <c r="F58" i="20"/>
  <c r="G58" i="20"/>
  <c r="H58" i="20" s="1"/>
  <c r="I58" i="20" s="1"/>
  <c r="F571" i="20"/>
  <c r="G571" i="20"/>
  <c r="H571" i="20" s="1"/>
  <c r="I571" i="20" s="1"/>
  <c r="F479" i="20"/>
  <c r="G479" i="20"/>
  <c r="H479" i="20" s="1"/>
  <c r="I479" i="20" s="1"/>
  <c r="F118" i="20"/>
  <c r="G118" i="20"/>
  <c r="H118" i="20" s="1"/>
  <c r="I118" i="20" s="1"/>
  <c r="F352" i="20"/>
  <c r="G352" i="20"/>
  <c r="H352" i="20" s="1"/>
  <c r="I352" i="20" s="1"/>
  <c r="F302" i="20"/>
  <c r="G302" i="20"/>
  <c r="H302" i="20" s="1"/>
  <c r="I302" i="20" s="1"/>
  <c r="F247" i="20"/>
  <c r="G247" i="20"/>
  <c r="H247" i="20" s="1"/>
  <c r="I247" i="20" s="1"/>
  <c r="F83" i="20"/>
  <c r="G83" i="20"/>
  <c r="H83" i="20" s="1"/>
  <c r="I83" i="20" s="1"/>
  <c r="F87" i="20"/>
  <c r="G87" i="20"/>
  <c r="H87" i="20" s="1"/>
  <c r="I87" i="20" s="1"/>
  <c r="F77" i="20"/>
  <c r="G77" i="20"/>
  <c r="H77" i="20" s="1"/>
  <c r="I77" i="20" s="1"/>
  <c r="F499" i="20"/>
  <c r="G499" i="20"/>
  <c r="H499" i="20" s="1"/>
  <c r="I499" i="20" s="1"/>
  <c r="F506" i="20"/>
  <c r="G506" i="20"/>
  <c r="H506" i="20" s="1"/>
  <c r="I506" i="20" s="1"/>
  <c r="F529" i="20"/>
  <c r="G529" i="20"/>
  <c r="H529" i="20" s="1"/>
  <c r="I529" i="20" s="1"/>
  <c r="F359" i="20"/>
  <c r="G359" i="20"/>
  <c r="H359" i="20" s="1"/>
  <c r="I359" i="20" s="1"/>
  <c r="F519" i="20"/>
  <c r="G519" i="20"/>
  <c r="H519" i="20" s="1"/>
  <c r="I519" i="20" s="1"/>
  <c r="F566" i="20"/>
  <c r="G566" i="20"/>
  <c r="H566" i="20" s="1"/>
  <c r="I566" i="20" s="1"/>
  <c r="F453" i="20"/>
  <c r="G453" i="20"/>
  <c r="H453" i="20" s="1"/>
  <c r="I453" i="20" s="1"/>
  <c r="F388" i="20"/>
  <c r="G388" i="20"/>
  <c r="H388" i="20" s="1"/>
  <c r="I388" i="20" s="1"/>
  <c r="F285" i="20"/>
  <c r="G285" i="20"/>
  <c r="H285" i="20" s="1"/>
  <c r="I285" i="20" s="1"/>
  <c r="F392" i="20"/>
  <c r="G392" i="20"/>
  <c r="H392" i="20" s="1"/>
  <c r="I392" i="20" s="1"/>
  <c r="F508" i="20"/>
  <c r="G508" i="20"/>
  <c r="H508" i="20" s="1"/>
  <c r="I508" i="20" s="1"/>
  <c r="F311" i="20"/>
  <c r="G311" i="20"/>
  <c r="H311" i="20" s="1"/>
  <c r="I311" i="20" s="1"/>
  <c r="F586" i="20"/>
  <c r="G586" i="20"/>
  <c r="H586" i="20" s="1"/>
  <c r="I586" i="20" s="1"/>
  <c r="F417" i="20"/>
  <c r="G417" i="20"/>
  <c r="H417" i="20" s="1"/>
  <c r="I417" i="20" s="1"/>
  <c r="F591" i="20"/>
  <c r="G591" i="20"/>
  <c r="H591" i="20" s="1"/>
  <c r="I591" i="20" s="1"/>
  <c r="F422" i="20"/>
  <c r="G422" i="20"/>
  <c r="H422" i="20" s="1"/>
  <c r="I422" i="20" s="1"/>
  <c r="F277" i="20"/>
  <c r="G277" i="20"/>
  <c r="H277" i="20" s="1"/>
  <c r="I277" i="20" s="1"/>
  <c r="F22" i="20"/>
  <c r="G22" i="20"/>
  <c r="H22" i="20" s="1"/>
  <c r="I22" i="20" s="1"/>
  <c r="F180" i="20"/>
  <c r="G180" i="20"/>
  <c r="H180" i="20" s="1"/>
  <c r="I180" i="20" s="1"/>
  <c r="F92" i="20"/>
  <c r="G92" i="20"/>
  <c r="H92" i="20" s="1"/>
  <c r="I92" i="20" s="1"/>
  <c r="F106" i="20"/>
  <c r="G106" i="20"/>
  <c r="H106" i="20" s="1"/>
  <c r="I106" i="20" s="1"/>
  <c r="F257" i="20"/>
  <c r="G257" i="20"/>
  <c r="H257" i="20" s="1"/>
  <c r="I257" i="20" s="1"/>
  <c r="F60" i="20"/>
  <c r="G60" i="20"/>
  <c r="H60" i="20" s="1"/>
  <c r="I60" i="20" s="1"/>
  <c r="F343" i="20"/>
  <c r="G343" i="20"/>
  <c r="H343" i="20" s="1"/>
  <c r="I343" i="20" s="1"/>
  <c r="F19" i="20"/>
  <c r="G19" i="20"/>
  <c r="H19" i="20" s="1"/>
  <c r="I19" i="20" s="1"/>
  <c r="F102" i="20"/>
  <c r="G102" i="20"/>
  <c r="H102" i="20" s="1"/>
  <c r="I102" i="20" s="1"/>
  <c r="F194" i="20"/>
  <c r="G194" i="20"/>
  <c r="H194" i="20" s="1"/>
  <c r="I194" i="20" s="1"/>
  <c r="F129" i="20"/>
  <c r="G129" i="20"/>
  <c r="H129" i="20" s="1"/>
  <c r="I129" i="20" s="1"/>
  <c r="F109" i="20"/>
  <c r="G109" i="20"/>
  <c r="H109" i="20" s="1"/>
  <c r="I109" i="20" s="1"/>
  <c r="F121" i="20"/>
  <c r="G121" i="20"/>
  <c r="H121" i="20" s="1"/>
  <c r="I121" i="20" s="1"/>
  <c r="F72" i="20"/>
  <c r="G72" i="20"/>
  <c r="H72" i="20" s="1"/>
  <c r="I72" i="20" s="1"/>
  <c r="F221" i="20"/>
  <c r="G221" i="20"/>
  <c r="H221" i="20" s="1"/>
  <c r="I221" i="20" s="1"/>
  <c r="F154" i="20"/>
  <c r="G154" i="20"/>
  <c r="H154" i="20" s="1"/>
  <c r="I154" i="20" s="1"/>
  <c r="F244" i="20"/>
  <c r="G244" i="20"/>
  <c r="H244" i="20" s="1"/>
  <c r="I244" i="20" s="1"/>
  <c r="F135" i="20"/>
  <c r="G135" i="20"/>
  <c r="H135" i="20" s="1"/>
  <c r="I135" i="20" s="1"/>
  <c r="F115" i="20"/>
  <c r="G115" i="20"/>
  <c r="H115" i="20" s="1"/>
  <c r="I115" i="20" s="1"/>
  <c r="F501" i="20"/>
  <c r="G501" i="20"/>
  <c r="H501" i="20" s="1"/>
  <c r="I501" i="20" s="1"/>
  <c r="F303" i="20"/>
  <c r="G303" i="20"/>
  <c r="H303" i="20" s="1"/>
  <c r="I303" i="20" s="1"/>
  <c r="F18" i="20"/>
  <c r="G18" i="20"/>
  <c r="H18" i="20" s="1"/>
  <c r="I18" i="20" s="1"/>
  <c r="F81" i="20"/>
  <c r="G81" i="20"/>
  <c r="H81" i="20" s="1"/>
  <c r="I81" i="20" s="1"/>
  <c r="F153" i="20"/>
  <c r="G153" i="20"/>
  <c r="H153" i="20" s="1"/>
  <c r="I153" i="20" s="1"/>
  <c r="F108" i="20"/>
  <c r="G108" i="20"/>
  <c r="H108" i="20" s="1"/>
  <c r="I108" i="20" s="1"/>
  <c r="F130" i="20"/>
  <c r="G130" i="20"/>
  <c r="H130" i="20" s="1"/>
  <c r="I130" i="20" s="1"/>
  <c r="F183" i="20"/>
  <c r="G183" i="20"/>
  <c r="H183" i="20" s="1"/>
  <c r="I183" i="20" s="1"/>
  <c r="F54" i="20"/>
  <c r="G54" i="20"/>
  <c r="H54" i="20" s="1"/>
  <c r="I54" i="20" s="1"/>
  <c r="F233" i="20"/>
  <c r="G233" i="20"/>
  <c r="H233" i="20" s="1"/>
  <c r="I233" i="20" s="1"/>
  <c r="F172" i="20"/>
  <c r="G172" i="20"/>
  <c r="H172" i="20" s="1"/>
  <c r="I172" i="20" s="1"/>
  <c r="F242" i="20"/>
  <c r="G242" i="20"/>
  <c r="H242" i="20" s="1"/>
  <c r="I242" i="20" s="1"/>
  <c r="F201" i="20"/>
  <c r="G201" i="20"/>
  <c r="H201" i="20" s="1"/>
  <c r="I201" i="20" s="1"/>
  <c r="F128" i="20"/>
  <c r="G128" i="20"/>
  <c r="H128" i="20" s="1"/>
  <c r="I128" i="20" s="1"/>
  <c r="F234" i="20"/>
  <c r="G234" i="20"/>
  <c r="H234" i="20" s="1"/>
  <c r="I234" i="20" s="1"/>
  <c r="F95" i="20"/>
  <c r="G95" i="20"/>
  <c r="H95" i="20" s="1"/>
  <c r="I95" i="20" s="1"/>
  <c r="F157" i="20"/>
  <c r="G157" i="20"/>
  <c r="H157" i="20" s="1"/>
  <c r="I157" i="20" s="1"/>
  <c r="F35" i="20"/>
  <c r="G35" i="20"/>
  <c r="H35" i="20" s="1"/>
  <c r="I35" i="20" s="1"/>
  <c r="F100" i="20"/>
  <c r="G100" i="20"/>
  <c r="H100" i="20" s="1"/>
  <c r="I100" i="20" s="1"/>
  <c r="F49" i="20"/>
  <c r="G49" i="20"/>
  <c r="H49" i="20" s="1"/>
  <c r="I49" i="20" s="1"/>
  <c r="F68" i="20"/>
  <c r="G68" i="20"/>
  <c r="H68" i="20" s="1"/>
  <c r="I68" i="20" s="1"/>
  <c r="F59" i="20"/>
  <c r="G59" i="20"/>
  <c r="H59" i="20" s="1"/>
  <c r="I59" i="20" s="1"/>
  <c r="F152" i="20"/>
  <c r="G152" i="20"/>
  <c r="H152" i="20" s="1"/>
  <c r="I152" i="20" s="1"/>
  <c r="F204" i="20"/>
  <c r="G204" i="20"/>
  <c r="H204" i="20" s="1"/>
  <c r="I204" i="20" s="1"/>
  <c r="F146" i="20"/>
  <c r="G146" i="20"/>
  <c r="H146" i="20" s="1"/>
  <c r="I146" i="20" s="1"/>
  <c r="F42" i="20"/>
  <c r="G42" i="20"/>
  <c r="H42" i="20" s="1"/>
  <c r="I42" i="20" s="1"/>
  <c r="F133" i="20"/>
  <c r="G133" i="20"/>
  <c r="H133" i="20" s="1"/>
  <c r="I133" i="20" s="1"/>
  <c r="F266" i="20"/>
  <c r="G266" i="20"/>
  <c r="H266" i="20" s="1"/>
  <c r="I266" i="20" s="1"/>
  <c r="F365" i="20"/>
  <c r="G365" i="20"/>
  <c r="H365" i="20" s="1"/>
  <c r="I365" i="20" s="1"/>
  <c r="F459" i="20"/>
  <c r="G459" i="20"/>
  <c r="H459" i="20" s="1"/>
  <c r="I459" i="20" s="1"/>
  <c r="F341" i="20"/>
  <c r="G341" i="20"/>
  <c r="H341" i="20" s="1"/>
  <c r="I341" i="20" s="1"/>
  <c r="F319" i="20"/>
  <c r="G319" i="20"/>
  <c r="H319" i="20" s="1"/>
  <c r="I319" i="20" s="1"/>
  <c r="F530" i="20"/>
  <c r="G530" i="20"/>
  <c r="H530" i="20" s="1"/>
  <c r="I530" i="20" s="1"/>
  <c r="F429" i="20"/>
  <c r="G429" i="20"/>
  <c r="H429" i="20" s="1"/>
  <c r="I429" i="20" s="1"/>
  <c r="F461" i="20"/>
  <c r="G461" i="20"/>
  <c r="H461" i="20" s="1"/>
  <c r="I461" i="20" s="1"/>
  <c r="F514" i="20"/>
  <c r="G514" i="20"/>
  <c r="H514" i="20" s="1"/>
  <c r="I514" i="20" s="1"/>
  <c r="F351" i="20"/>
  <c r="G351" i="20"/>
  <c r="H351" i="20" s="1"/>
  <c r="I351" i="20" s="1"/>
  <c r="F399" i="20"/>
  <c r="G399" i="20"/>
  <c r="H399" i="20" s="1"/>
  <c r="I399" i="20" s="1"/>
  <c r="F610" i="20"/>
  <c r="G610" i="20"/>
  <c r="H610" i="20" s="1"/>
  <c r="I610" i="20" s="1"/>
  <c r="F272" i="20"/>
  <c r="G272" i="20"/>
  <c r="H272" i="20" s="1"/>
  <c r="I272" i="20" s="1"/>
  <c r="F446" i="20"/>
  <c r="G446" i="20"/>
  <c r="H446" i="20" s="1"/>
  <c r="I446" i="20" s="1"/>
  <c r="F557" i="20"/>
  <c r="G557" i="20"/>
  <c r="H557" i="20" s="1"/>
  <c r="I557" i="20" s="1"/>
  <c r="F301" i="20"/>
  <c r="G301" i="20"/>
  <c r="H301" i="20" s="1"/>
  <c r="I301" i="20" s="1"/>
  <c r="F324" i="20"/>
  <c r="G324" i="20"/>
  <c r="H324" i="20" s="1"/>
  <c r="I324" i="20" s="1"/>
  <c r="F232" i="20"/>
  <c r="G232" i="20"/>
  <c r="H232" i="20" s="1"/>
  <c r="I232" i="20" s="1"/>
  <c r="F305" i="20"/>
  <c r="G305" i="20"/>
  <c r="H305" i="20" s="1"/>
  <c r="I305" i="20" s="1"/>
  <c r="F264" i="20"/>
  <c r="G264" i="20"/>
  <c r="H264" i="20" s="1"/>
  <c r="I264" i="20" s="1"/>
  <c r="F426" i="20"/>
  <c r="G426" i="20"/>
  <c r="H426" i="20" s="1"/>
  <c r="I426" i="20" s="1"/>
  <c r="F600" i="20"/>
  <c r="G600" i="20"/>
  <c r="H600" i="20" s="1"/>
  <c r="I600" i="20" s="1"/>
  <c r="F66" i="20"/>
  <c r="G66" i="20"/>
  <c r="H66" i="20" s="1"/>
  <c r="I66" i="20" s="1"/>
  <c r="F460" i="20"/>
  <c r="G460" i="20"/>
  <c r="H460" i="20" s="1"/>
  <c r="I460" i="20" s="1"/>
  <c r="F299" i="20"/>
  <c r="G299" i="20"/>
  <c r="H299" i="20" s="1"/>
  <c r="I299" i="20" s="1"/>
  <c r="F74" i="20"/>
  <c r="G74" i="20"/>
  <c r="H74" i="20" s="1"/>
  <c r="I74" i="20" s="1"/>
  <c r="F567" i="20"/>
  <c r="G567" i="20"/>
  <c r="H567" i="20" s="1"/>
  <c r="I567" i="20" s="1"/>
  <c r="F435" i="20"/>
  <c r="G435" i="20"/>
  <c r="H435" i="20" s="1"/>
  <c r="I435" i="20" s="1"/>
  <c r="F410" i="20"/>
  <c r="G410" i="20"/>
  <c r="H410" i="20" s="1"/>
  <c r="I410" i="20" s="1"/>
  <c r="F497" i="20"/>
  <c r="G497" i="20"/>
  <c r="H497" i="20" s="1"/>
  <c r="I497" i="20" s="1"/>
  <c r="F584" i="20"/>
  <c r="G584" i="20"/>
  <c r="H584" i="20" s="1"/>
  <c r="I584" i="20" s="1"/>
  <c r="F328" i="20"/>
  <c r="G328" i="20"/>
  <c r="H328" i="20" s="1"/>
  <c r="I328" i="20" s="1"/>
  <c r="F502" i="20"/>
  <c r="G502" i="20"/>
  <c r="H502" i="20" s="1"/>
  <c r="I502" i="20" s="1"/>
  <c r="F50" i="20"/>
  <c r="G50" i="20"/>
  <c r="H50" i="20" s="1"/>
  <c r="I50" i="20" s="1"/>
  <c r="F357" i="20"/>
  <c r="G357" i="20"/>
  <c r="H357" i="20" s="1"/>
  <c r="I357" i="20" s="1"/>
  <c r="F444" i="20"/>
  <c r="G444" i="20"/>
  <c r="H444" i="20" s="1"/>
  <c r="I444" i="20" s="1"/>
  <c r="F539" i="20"/>
  <c r="G539" i="20"/>
  <c r="H539" i="20" s="1"/>
  <c r="I539" i="20" s="1"/>
  <c r="F283" i="20"/>
  <c r="G283" i="20"/>
  <c r="H283" i="20" s="1"/>
  <c r="I283" i="20" s="1"/>
  <c r="F500" i="20"/>
  <c r="G500" i="20"/>
  <c r="H500" i="20" s="1"/>
  <c r="I500" i="20" s="1"/>
  <c r="F416" i="20"/>
  <c r="G416" i="20"/>
  <c r="H416" i="20" s="1"/>
  <c r="I416" i="20" s="1"/>
  <c r="F534" i="20"/>
  <c r="G534" i="20"/>
  <c r="H534" i="20" s="1"/>
  <c r="I534" i="20" s="1"/>
  <c r="F379" i="20"/>
  <c r="G379" i="20"/>
  <c r="H379" i="20" s="1"/>
  <c r="I379" i="20" s="1"/>
  <c r="F457" i="20"/>
  <c r="G457" i="20"/>
  <c r="H457" i="20" s="1"/>
  <c r="I457" i="20" s="1"/>
  <c r="F462" i="20"/>
  <c r="G462" i="20"/>
  <c r="H462" i="20" s="1"/>
  <c r="I462" i="20" s="1"/>
  <c r="F340" i="20"/>
  <c r="G340" i="20"/>
  <c r="H340" i="20" s="1"/>
  <c r="I340" i="20" s="1"/>
  <c r="F126" i="20"/>
  <c r="G126" i="20"/>
  <c r="H126" i="20" s="1"/>
  <c r="I126" i="20" s="1"/>
  <c r="F348" i="20"/>
  <c r="G348" i="20"/>
  <c r="H348" i="20" s="1"/>
  <c r="I348" i="20" s="1"/>
  <c r="F370" i="20"/>
  <c r="G370" i="20"/>
  <c r="H370" i="20" s="1"/>
  <c r="I370" i="20" s="1"/>
  <c r="F375" i="20"/>
  <c r="G375" i="20"/>
  <c r="H375" i="20" s="1"/>
  <c r="I375" i="20" s="1"/>
  <c r="F404" i="20"/>
  <c r="G404" i="20"/>
  <c r="H404" i="20" s="1"/>
  <c r="I404" i="20" s="1"/>
  <c r="F190" i="20"/>
  <c r="G190" i="20"/>
  <c r="H190" i="20" s="1"/>
  <c r="I190" i="20" s="1"/>
  <c r="F314" i="20"/>
  <c r="G314" i="20"/>
  <c r="H314" i="20" s="1"/>
  <c r="I314" i="20" s="1"/>
  <c r="F581" i="20"/>
  <c r="G581" i="20"/>
  <c r="H581" i="20" s="1"/>
  <c r="I581" i="20" s="1"/>
  <c r="F498" i="20"/>
  <c r="G498" i="20"/>
  <c r="H498" i="20" s="1"/>
  <c r="I498" i="20" s="1"/>
  <c r="F590" i="20"/>
  <c r="G590" i="20"/>
  <c r="H590" i="20" s="1"/>
  <c r="I590" i="20" s="1"/>
  <c r="F602" i="20"/>
  <c r="G602" i="20"/>
  <c r="H602" i="20" s="1"/>
  <c r="I602" i="20" s="1"/>
  <c r="F433" i="20"/>
  <c r="G433" i="20"/>
  <c r="H433" i="20" s="1"/>
  <c r="I433" i="20" s="1"/>
  <c r="F520" i="20"/>
  <c r="G520" i="20"/>
  <c r="H520" i="20" s="1"/>
  <c r="I520" i="20" s="1"/>
  <c r="F438" i="20"/>
  <c r="G438" i="20"/>
  <c r="H438" i="20" s="1"/>
  <c r="I438" i="20" s="1"/>
  <c r="F549" i="20"/>
  <c r="G549" i="20"/>
  <c r="H549" i="20" s="1"/>
  <c r="I549" i="20" s="1"/>
  <c r="F293" i="20"/>
  <c r="G293" i="20"/>
  <c r="H293" i="20" s="1"/>
  <c r="I293" i="20" s="1"/>
  <c r="F380" i="20"/>
  <c r="G380" i="20"/>
  <c r="H380" i="20" s="1"/>
  <c r="I380" i="20" s="1"/>
  <c r="F442" i="20"/>
  <c r="G442" i="20"/>
  <c r="H442" i="20" s="1"/>
  <c r="I442" i="20" s="1"/>
  <c r="F470" i="20"/>
  <c r="G470" i="20"/>
  <c r="H470" i="20" s="1"/>
  <c r="I470" i="20" s="1"/>
  <c r="F248" i="20"/>
  <c r="G248" i="20"/>
  <c r="H248" i="20" s="1"/>
  <c r="I248" i="20" s="1"/>
  <c r="F526" i="20"/>
  <c r="G526" i="20"/>
  <c r="H526" i="20" s="1"/>
  <c r="I526" i="20" s="1"/>
  <c r="F337" i="20"/>
  <c r="G337" i="20"/>
  <c r="H337" i="20" s="1"/>
  <c r="I337" i="20" s="1"/>
  <c r="F164" i="20"/>
  <c r="G164" i="20"/>
  <c r="H164" i="20" s="1"/>
  <c r="I164" i="20" s="1"/>
  <c r="F544" i="20"/>
  <c r="G544" i="20"/>
  <c r="H544" i="20" s="1"/>
  <c r="I544" i="20" s="1"/>
  <c r="F270" i="20"/>
  <c r="G270" i="20"/>
  <c r="H270" i="20" s="1"/>
  <c r="I270" i="20" s="1"/>
  <c r="F371" i="20"/>
  <c r="G371" i="20"/>
  <c r="H371" i="20" s="1"/>
  <c r="I371" i="20" s="1"/>
  <c r="F443" i="20"/>
  <c r="G443" i="20"/>
  <c r="H443" i="20" s="1"/>
  <c r="I443" i="20" s="1"/>
  <c r="F393" i="20"/>
  <c r="G393" i="20"/>
  <c r="H393" i="20" s="1"/>
  <c r="I393" i="20" s="1"/>
  <c r="F398" i="20"/>
  <c r="G398" i="20"/>
  <c r="H398" i="20" s="1"/>
  <c r="I398" i="20" s="1"/>
  <c r="F361" i="20"/>
  <c r="G361" i="20"/>
  <c r="H361" i="20" s="1"/>
  <c r="I361" i="20" s="1"/>
  <c r="F535" i="20"/>
  <c r="G535" i="20"/>
  <c r="H535" i="20" s="1"/>
  <c r="I535" i="20" s="1"/>
  <c r="F522" i="20"/>
  <c r="G522" i="20"/>
  <c r="H522" i="20" s="1"/>
  <c r="I522" i="20" s="1"/>
  <c r="F609" i="20"/>
  <c r="G609" i="20"/>
  <c r="H609" i="20" s="1"/>
  <c r="I609" i="20" s="1"/>
  <c r="F353" i="20"/>
  <c r="G353" i="20"/>
  <c r="H353" i="20" s="1"/>
  <c r="I353" i="20" s="1"/>
  <c r="F440" i="20"/>
  <c r="G440" i="20"/>
  <c r="H440" i="20" s="1"/>
  <c r="I440" i="20" s="1"/>
  <c r="F527" i="20"/>
  <c r="G527" i="20"/>
  <c r="H527" i="20" s="1"/>
  <c r="I527" i="20" s="1"/>
  <c r="F271" i="20"/>
  <c r="G271" i="20"/>
  <c r="H271" i="20" s="1"/>
  <c r="I271" i="20" s="1"/>
  <c r="F358" i="20"/>
  <c r="G358" i="20"/>
  <c r="H358" i="20" s="1"/>
  <c r="I358" i="20" s="1"/>
  <c r="F469" i="20"/>
  <c r="G469" i="20"/>
  <c r="H469" i="20" s="1"/>
  <c r="I469" i="20" s="1"/>
  <c r="F556" i="20"/>
  <c r="G556" i="20"/>
  <c r="H556" i="20" s="1"/>
  <c r="I556" i="20" s="1"/>
  <c r="F300" i="20"/>
  <c r="G300" i="20"/>
  <c r="H300" i="20" s="1"/>
  <c r="I300" i="20" s="1"/>
  <c r="F395" i="20"/>
  <c r="G395" i="20"/>
  <c r="H395" i="20" s="1"/>
  <c r="I395" i="20" s="1"/>
  <c r="F570" i="20"/>
  <c r="G570" i="20"/>
  <c r="H570" i="20" s="1"/>
  <c r="I570" i="20" s="1"/>
  <c r="F278" i="20"/>
  <c r="G278" i="20"/>
  <c r="H278" i="20" s="1"/>
  <c r="I278" i="20" s="1"/>
  <c r="F560" i="20"/>
  <c r="G560" i="20"/>
  <c r="H560" i="20" s="1"/>
  <c r="I560" i="20" s="1"/>
  <c r="F304" i="20"/>
  <c r="G304" i="20"/>
  <c r="H304" i="20" s="1"/>
  <c r="I304" i="20" s="1"/>
  <c r="F478" i="20"/>
  <c r="G478" i="20"/>
  <c r="H478" i="20" s="1"/>
  <c r="I478" i="20" s="1"/>
  <c r="F589" i="20"/>
  <c r="G589" i="20"/>
  <c r="H589" i="20" s="1"/>
  <c r="I589" i="20" s="1"/>
  <c r="F333" i="20"/>
  <c r="G333" i="20"/>
  <c r="H333" i="20" s="1"/>
  <c r="I333" i="20" s="1"/>
  <c r="F420" i="20"/>
  <c r="G420" i="20"/>
  <c r="H420" i="20" s="1"/>
  <c r="I420" i="20" s="1"/>
  <c r="F515" i="20"/>
  <c r="G515" i="20"/>
  <c r="H515" i="20" s="1"/>
  <c r="I515" i="20" s="1"/>
  <c r="F240" i="20"/>
  <c r="G240" i="20"/>
  <c r="H240" i="20" s="1"/>
  <c r="I240" i="20" s="1"/>
  <c r="F158" i="20"/>
  <c r="G158" i="20"/>
  <c r="H158" i="20" s="1"/>
  <c r="I158" i="20" s="1"/>
  <c r="F362" i="20"/>
  <c r="G362" i="20"/>
  <c r="H362" i="20" s="1"/>
  <c r="I362" i="20" s="1"/>
  <c r="F536" i="20"/>
  <c r="G536" i="20"/>
  <c r="H536" i="20" s="1"/>
  <c r="I536" i="20" s="1"/>
  <c r="F367" i="20"/>
  <c r="G367" i="20"/>
  <c r="H367" i="20" s="1"/>
  <c r="I367" i="20" s="1"/>
  <c r="F454" i="20"/>
  <c r="G454" i="20"/>
  <c r="H454" i="20" s="1"/>
  <c r="I454" i="20" s="1"/>
  <c r="F565" i="20"/>
  <c r="G565" i="20"/>
  <c r="H565" i="20" s="1"/>
  <c r="I565" i="20" s="1"/>
  <c r="F309" i="20"/>
  <c r="G309" i="20"/>
  <c r="H309" i="20" s="1"/>
  <c r="I309" i="20" s="1"/>
  <c r="F396" i="20"/>
  <c r="G396" i="20"/>
  <c r="H396" i="20" s="1"/>
  <c r="I396" i="20" s="1"/>
  <c r="F134" i="20"/>
  <c r="G134" i="20"/>
  <c r="H134" i="20" s="1"/>
  <c r="I134" i="20" s="1"/>
  <c r="F275" i="20"/>
  <c r="G275" i="20"/>
  <c r="H275" i="20" s="1"/>
  <c r="I275" i="20" s="1"/>
  <c r="F538" i="20"/>
  <c r="G538" i="20"/>
  <c r="H538" i="20" s="1"/>
  <c r="I538" i="20" s="1"/>
  <c r="F369" i="20"/>
  <c r="G369" i="20"/>
  <c r="H369" i="20" s="1"/>
  <c r="I369" i="20" s="1"/>
  <c r="F456" i="20"/>
  <c r="G456" i="20"/>
  <c r="H456" i="20" s="1"/>
  <c r="I456" i="20" s="1"/>
  <c r="F287" i="20"/>
  <c r="G287" i="20"/>
  <c r="H287" i="20" s="1"/>
  <c r="I287" i="20" s="1"/>
  <c r="F374" i="20"/>
  <c r="G374" i="20"/>
  <c r="H374" i="20" s="1"/>
  <c r="I374" i="20" s="1"/>
  <c r="F572" i="20"/>
  <c r="G572" i="20"/>
  <c r="H572" i="20" s="1"/>
  <c r="I572" i="20" s="1"/>
  <c r="F316" i="20"/>
  <c r="G316" i="20"/>
  <c r="H316" i="20" s="1"/>
  <c r="I316" i="20" s="1"/>
  <c r="F411" i="20"/>
  <c r="G411" i="20"/>
  <c r="H411" i="20" s="1"/>
  <c r="I411" i="20" s="1"/>
  <c r="F605" i="20"/>
  <c r="G605" i="20"/>
  <c r="H605" i="20" s="1"/>
  <c r="I605" i="20" s="1"/>
  <c r="F339" i="20"/>
  <c r="G339" i="20"/>
  <c r="H339" i="20" s="1"/>
  <c r="I339" i="20" s="1"/>
  <c r="F401" i="20"/>
  <c r="G401" i="20"/>
  <c r="H401" i="20" s="1"/>
  <c r="I401" i="20" s="1"/>
  <c r="F389" i="20"/>
  <c r="G389" i="20"/>
  <c r="H389" i="20" s="1"/>
  <c r="I389" i="20" s="1"/>
  <c r="F150" i="20"/>
  <c r="G150" i="20"/>
  <c r="H150" i="20" s="1"/>
  <c r="I150" i="20" s="1"/>
  <c r="F381" i="20"/>
  <c r="G381" i="20"/>
  <c r="H381" i="20" s="1"/>
  <c r="I381" i="20" s="1"/>
  <c r="F360" i="20"/>
  <c r="G360" i="20"/>
  <c r="H360" i="20" s="1"/>
  <c r="I360" i="20" s="1"/>
  <c r="F604" i="20"/>
  <c r="G604" i="20"/>
  <c r="H604" i="20" s="1"/>
  <c r="I604" i="20" s="1"/>
  <c r="F288" i="20"/>
  <c r="G288" i="20"/>
  <c r="H288" i="20" s="1"/>
  <c r="I288" i="20" s="1"/>
  <c r="F445" i="20"/>
  <c r="G445" i="20"/>
  <c r="H445" i="20" s="1"/>
  <c r="I445" i="20" s="1"/>
  <c r="F552" i="20"/>
  <c r="G552" i="20"/>
  <c r="H552" i="20" s="1"/>
  <c r="I552" i="20" s="1"/>
  <c r="F480" i="20"/>
  <c r="G480" i="20"/>
  <c r="H480" i="20" s="1"/>
  <c r="I480" i="20" s="1"/>
  <c r="F509" i="20"/>
  <c r="G509" i="20"/>
  <c r="H509" i="20" s="1"/>
  <c r="I509" i="20" s="1"/>
  <c r="F307" i="20"/>
  <c r="G307" i="20"/>
  <c r="H307" i="20" s="1"/>
  <c r="I307" i="20" s="1"/>
  <c r="F306" i="20"/>
  <c r="G306" i="20"/>
  <c r="H306" i="20" s="1"/>
  <c r="I306" i="20" s="1"/>
  <c r="F334" i="20"/>
  <c r="G334" i="20"/>
  <c r="H334" i="20" s="1"/>
  <c r="I334" i="20" s="1"/>
  <c r="F466" i="20"/>
  <c r="G466" i="20"/>
  <c r="H466" i="20" s="1"/>
  <c r="I466" i="20" s="1"/>
  <c r="F297" i="20"/>
  <c r="G297" i="20"/>
  <c r="H297" i="20" s="1"/>
  <c r="I297" i="20" s="1"/>
  <c r="F384" i="20"/>
  <c r="G384" i="20"/>
  <c r="H384" i="20" s="1"/>
  <c r="I384" i="20" s="1"/>
  <c r="F407" i="20"/>
  <c r="G407" i="20"/>
  <c r="H407" i="20" s="1"/>
  <c r="I407" i="20" s="1"/>
  <c r="F366" i="20"/>
  <c r="G366" i="20"/>
  <c r="H366" i="20" s="1"/>
  <c r="I366" i="20" s="1"/>
  <c r="F458" i="20"/>
  <c r="G458" i="20"/>
  <c r="H458" i="20" s="1"/>
  <c r="I458" i="20" s="1"/>
  <c r="F545" i="20"/>
  <c r="G545" i="20"/>
  <c r="H545" i="20" s="1"/>
  <c r="I545" i="20" s="1"/>
  <c r="F289" i="20"/>
  <c r="G289" i="20"/>
  <c r="H289" i="20" s="1"/>
  <c r="I289" i="20" s="1"/>
  <c r="F376" i="20"/>
  <c r="G376" i="20"/>
  <c r="H376" i="20" s="1"/>
  <c r="I376" i="20" s="1"/>
  <c r="F463" i="20"/>
  <c r="G463" i="20"/>
  <c r="H463" i="20" s="1"/>
  <c r="I463" i="20" s="1"/>
  <c r="F550" i="20"/>
  <c r="G550" i="20"/>
  <c r="H550" i="20" s="1"/>
  <c r="I550" i="20" s="1"/>
  <c r="F294" i="20"/>
  <c r="G294" i="20"/>
  <c r="H294" i="20" s="1"/>
  <c r="I294" i="20" s="1"/>
  <c r="F405" i="20"/>
  <c r="G405" i="20"/>
  <c r="H405" i="20" s="1"/>
  <c r="I405" i="20" s="1"/>
  <c r="F492" i="20"/>
  <c r="G492" i="20"/>
  <c r="H492" i="20" s="1"/>
  <c r="I492" i="20" s="1"/>
  <c r="F587" i="20"/>
  <c r="G587" i="20"/>
  <c r="H587" i="20" s="1"/>
  <c r="I587" i="20" s="1"/>
  <c r="F331" i="20"/>
  <c r="G331" i="20"/>
  <c r="H331" i="20" s="1"/>
  <c r="I331" i="20" s="1"/>
  <c r="F260" i="20"/>
  <c r="G260" i="20"/>
  <c r="H260" i="20" s="1"/>
  <c r="I260" i="20" s="1"/>
  <c r="F593" i="20"/>
  <c r="G593" i="20"/>
  <c r="H593" i="20" s="1"/>
  <c r="I593" i="20" s="1"/>
  <c r="F476" i="20"/>
  <c r="G476" i="20"/>
  <c r="H476" i="20" s="1"/>
  <c r="I476" i="20" s="1"/>
  <c r="F578" i="20"/>
  <c r="G578" i="20"/>
  <c r="H578" i="20" s="1"/>
  <c r="I578" i="20" s="1"/>
  <c r="F322" i="20"/>
  <c r="G322" i="20"/>
  <c r="H322" i="20" s="1"/>
  <c r="I322" i="20" s="1"/>
  <c r="F409" i="20"/>
  <c r="G409" i="20"/>
  <c r="H409" i="20" s="1"/>
  <c r="I409" i="20" s="1"/>
  <c r="F496" i="20"/>
  <c r="G496" i="20"/>
  <c r="H496" i="20" s="1"/>
  <c r="I496" i="20" s="1"/>
  <c r="F583" i="20"/>
  <c r="G583" i="20"/>
  <c r="H583" i="20" s="1"/>
  <c r="I583" i="20" s="1"/>
  <c r="F327" i="20"/>
  <c r="G327" i="20"/>
  <c r="H327" i="20" s="1"/>
  <c r="I327" i="20" s="1"/>
  <c r="F525" i="20"/>
  <c r="G525" i="20"/>
  <c r="H525" i="20" s="1"/>
  <c r="I525" i="20" s="1"/>
  <c r="F269" i="20"/>
  <c r="G269" i="20"/>
  <c r="H269" i="20" s="1"/>
  <c r="I269" i="20" s="1"/>
  <c r="F356" i="20"/>
  <c r="G356" i="20"/>
  <c r="H356" i="20" s="1"/>
  <c r="I356" i="20" s="1"/>
  <c r="F554" i="20"/>
  <c r="G554" i="20"/>
  <c r="H554" i="20" s="1"/>
  <c r="I554" i="20" s="1"/>
  <c r="F385" i="20"/>
  <c r="G385" i="20"/>
  <c r="H385" i="20" s="1"/>
  <c r="I385" i="20" s="1"/>
  <c r="F472" i="20"/>
  <c r="G472" i="20"/>
  <c r="H472" i="20" s="1"/>
  <c r="I472" i="20" s="1"/>
  <c r="F390" i="20"/>
  <c r="G390" i="20"/>
  <c r="H390" i="20" s="1"/>
  <c r="I390" i="20" s="1"/>
  <c r="F588" i="20"/>
  <c r="G588" i="20"/>
  <c r="H588" i="20" s="1"/>
  <c r="I588" i="20" s="1"/>
  <c r="F332" i="20"/>
  <c r="G332" i="20"/>
  <c r="H332" i="20" s="1"/>
  <c r="I332" i="20" s="1"/>
  <c r="F427" i="20"/>
  <c r="G427" i="20"/>
  <c r="H427" i="20" s="1"/>
  <c r="I427" i="20" s="1"/>
  <c r="F564" i="20"/>
  <c r="G564" i="20"/>
  <c r="H564" i="20" s="1"/>
  <c r="I564" i="20" s="1"/>
  <c r="F349" i="20"/>
  <c r="G349" i="20"/>
  <c r="H349" i="20" s="1"/>
  <c r="I349" i="20" s="1"/>
  <c r="F412" i="20"/>
  <c r="G412" i="20"/>
  <c r="H412" i="20" s="1"/>
  <c r="I412" i="20" s="1"/>
  <c r="F342" i="20"/>
  <c r="G342" i="20"/>
  <c r="H342" i="20" s="1"/>
  <c r="I342" i="20" s="1"/>
  <c r="F521" i="20"/>
  <c r="G521" i="20"/>
  <c r="H521" i="20" s="1"/>
  <c r="I521" i="20" s="1"/>
  <c r="F563" i="20"/>
  <c r="G563" i="20"/>
  <c r="H563" i="20" s="1"/>
  <c r="I563" i="20" s="1"/>
  <c r="F447" i="20"/>
  <c r="G447" i="20"/>
  <c r="H447" i="20" s="1"/>
  <c r="I447" i="20" s="1"/>
  <c r="F284" i="20"/>
  <c r="G284" i="20"/>
  <c r="H284" i="20" s="1"/>
  <c r="I284" i="20" s="1"/>
  <c r="F434" i="20"/>
  <c r="G434" i="20"/>
  <c r="H434" i="20" s="1"/>
  <c r="I434" i="20" s="1"/>
  <c r="F439" i="20"/>
  <c r="G439" i="20"/>
  <c r="H439" i="20" s="1"/>
  <c r="I439" i="20" s="1"/>
  <c r="F468" i="20"/>
  <c r="G468" i="20"/>
  <c r="H468" i="20" s="1"/>
  <c r="I468" i="20" s="1"/>
  <c r="F206" i="20"/>
  <c r="G206" i="20"/>
  <c r="H206" i="20" s="1"/>
  <c r="I206" i="20" s="1"/>
  <c r="F254" i="20"/>
  <c r="G254" i="20"/>
  <c r="H254" i="20" s="1"/>
  <c r="I254" i="20" s="1"/>
  <c r="F296" i="20"/>
  <c r="G296" i="20"/>
  <c r="H296" i="20" s="1"/>
  <c r="I296" i="20" s="1"/>
  <c r="F325" i="20"/>
  <c r="G325" i="20"/>
  <c r="H325" i="20" s="1"/>
  <c r="I325" i="20" s="1"/>
  <c r="F214" i="20"/>
  <c r="G214" i="20"/>
  <c r="H214" i="20" s="1"/>
  <c r="I214" i="20" s="1"/>
  <c r="F503" i="20"/>
  <c r="G503" i="20"/>
  <c r="H503" i="20" s="1"/>
  <c r="I503" i="20" s="1"/>
  <c r="F317" i="20"/>
  <c r="G317" i="20"/>
  <c r="H317" i="20" s="1"/>
  <c r="I317" i="20" s="1"/>
  <c r="F246" i="20"/>
  <c r="G246" i="20"/>
  <c r="H246" i="20" s="1"/>
  <c r="I246" i="20" s="1"/>
  <c r="F329" i="20"/>
  <c r="G329" i="20"/>
  <c r="H329" i="20" s="1"/>
  <c r="I329" i="20" s="1"/>
  <c r="F596" i="20"/>
  <c r="G596" i="20"/>
  <c r="H596" i="20" s="1"/>
  <c r="I596" i="20" s="1"/>
  <c r="F402" i="20"/>
  <c r="G402" i="20"/>
  <c r="H402" i="20" s="1"/>
  <c r="I402" i="20" s="1"/>
  <c r="F489" i="20"/>
  <c r="G489" i="20"/>
  <c r="H489" i="20" s="1"/>
  <c r="I489" i="20" s="1"/>
  <c r="F576" i="20"/>
  <c r="G576" i="20"/>
  <c r="H576" i="20" s="1"/>
  <c r="I576" i="20" s="1"/>
  <c r="F320" i="20"/>
  <c r="G320" i="20"/>
  <c r="H320" i="20" s="1"/>
  <c r="I320" i="20" s="1"/>
  <c r="F413" i="20"/>
  <c r="G413" i="20"/>
  <c r="H413" i="20" s="1"/>
  <c r="I413" i="20" s="1"/>
  <c r="F481" i="20"/>
  <c r="G481" i="20"/>
  <c r="H481" i="20" s="1"/>
  <c r="I481" i="20" s="1"/>
  <c r="F568" i="20"/>
  <c r="G568" i="20"/>
  <c r="H568" i="20" s="1"/>
  <c r="I568" i="20" s="1"/>
  <c r="F312" i="20"/>
  <c r="G312" i="20"/>
  <c r="H312" i="20" s="1"/>
  <c r="I312" i="20" s="1"/>
  <c r="F486" i="20"/>
  <c r="G486" i="20"/>
  <c r="H486" i="20" s="1"/>
  <c r="I486" i="20" s="1"/>
  <c r="F597" i="20"/>
  <c r="G597" i="20"/>
  <c r="H597" i="20" s="1"/>
  <c r="I597" i="20" s="1"/>
  <c r="F428" i="20"/>
  <c r="G428" i="20"/>
  <c r="H428" i="20" s="1"/>
  <c r="I428" i="20" s="1"/>
  <c r="F523" i="20"/>
  <c r="G523" i="20"/>
  <c r="H523" i="20" s="1"/>
  <c r="I523" i="20" s="1"/>
  <c r="F267" i="20"/>
  <c r="G267" i="20"/>
  <c r="H267" i="20" s="1"/>
  <c r="I267" i="20" s="1"/>
  <c r="F230" i="20"/>
  <c r="G230" i="20"/>
  <c r="H230" i="20" s="1"/>
  <c r="I230" i="20" s="1"/>
  <c r="F488" i="20"/>
  <c r="G488" i="20"/>
  <c r="H488" i="20" s="1"/>
  <c r="I488" i="20" s="1"/>
  <c r="F315" i="20"/>
  <c r="G315" i="20"/>
  <c r="H315" i="20" s="1"/>
  <c r="I315" i="20" s="1"/>
  <c r="F601" i="20"/>
  <c r="G601" i="20"/>
  <c r="H601" i="20" s="1"/>
  <c r="I601" i="20" s="1"/>
  <c r="F345" i="20"/>
  <c r="G345" i="20"/>
  <c r="H345" i="20" s="1"/>
  <c r="I345" i="20" s="1"/>
  <c r="F350" i="20"/>
  <c r="G350" i="20"/>
  <c r="H350" i="20" s="1"/>
  <c r="I350" i="20" s="1"/>
  <c r="F548" i="20"/>
  <c r="G548" i="20"/>
  <c r="H548" i="20" s="1"/>
  <c r="I548" i="20" s="1"/>
  <c r="F292" i="20"/>
  <c r="G292" i="20"/>
  <c r="H292" i="20" s="1"/>
  <c r="I292" i="20" s="1"/>
  <c r="F252" i="20"/>
  <c r="G252" i="20"/>
  <c r="H252" i="20" s="1"/>
  <c r="I252" i="20" s="1"/>
  <c r="F490" i="20"/>
  <c r="G490" i="20"/>
  <c r="H490" i="20" s="1"/>
  <c r="I490" i="20" s="1"/>
  <c r="F577" i="20"/>
  <c r="G577" i="20"/>
  <c r="H577" i="20" s="1"/>
  <c r="I577" i="20" s="1"/>
  <c r="F321" i="20"/>
  <c r="G321" i="20"/>
  <c r="H321" i="20" s="1"/>
  <c r="I321" i="20" s="1"/>
  <c r="F408" i="20"/>
  <c r="G408" i="20"/>
  <c r="H408" i="20" s="1"/>
  <c r="I408" i="20" s="1"/>
  <c r="F326" i="20"/>
  <c r="G326" i="20"/>
  <c r="H326" i="20" s="1"/>
  <c r="I326" i="20" s="1"/>
  <c r="F524" i="20"/>
  <c r="G524" i="20"/>
  <c r="H524" i="20" s="1"/>
  <c r="I524" i="20" s="1"/>
  <c r="F268" i="20"/>
  <c r="G268" i="20"/>
  <c r="H268" i="20" s="1"/>
  <c r="I268" i="20" s="1"/>
  <c r="F363" i="20"/>
  <c r="G363" i="20"/>
  <c r="H363" i="20" s="1"/>
  <c r="I363" i="20" s="1"/>
  <c r="F262" i="20"/>
  <c r="G262" i="20"/>
  <c r="H262" i="20" s="1"/>
  <c r="I262" i="20" s="1"/>
  <c r="F256" i="20"/>
  <c r="G256" i="20"/>
  <c r="H256" i="20" s="1"/>
  <c r="I256" i="20" s="1"/>
  <c r="F372" i="20"/>
  <c r="G372" i="20"/>
  <c r="H372" i="20" s="1"/>
  <c r="I372" i="20" s="1"/>
  <c r="P272" i="20"/>
  <c r="P326" i="20"/>
  <c r="P480" i="20"/>
  <c r="P230" i="20"/>
  <c r="P248" i="20"/>
  <c r="P287" i="20"/>
  <c r="P549" i="20"/>
  <c r="P535" i="20"/>
  <c r="P365" i="20"/>
  <c r="P584" i="20"/>
  <c r="P412" i="20"/>
  <c r="P579" i="20"/>
  <c r="P271" i="20"/>
  <c r="P67" i="20"/>
  <c r="P341" i="20"/>
  <c r="P77" i="20"/>
  <c r="P534" i="20"/>
  <c r="P269" i="20"/>
  <c r="P135" i="20"/>
  <c r="P406" i="20"/>
  <c r="P35" i="20"/>
  <c r="P516" i="20"/>
  <c r="P376" i="20"/>
  <c r="P573" i="20"/>
  <c r="P316" i="20"/>
  <c r="P423" i="20"/>
  <c r="P456" i="20"/>
  <c r="P430" i="20"/>
  <c r="P469" i="20"/>
  <c r="P492" i="20"/>
  <c r="P284" i="20"/>
  <c r="P375" i="20"/>
  <c r="P176" i="20"/>
  <c r="P198" i="20"/>
  <c r="P165" i="20"/>
  <c r="P212" i="20"/>
  <c r="P119" i="20"/>
  <c r="P68" i="20"/>
  <c r="P126" i="20"/>
  <c r="P141" i="20"/>
  <c r="P587" i="20"/>
  <c r="P86" i="20"/>
  <c r="P391" i="20"/>
  <c r="P608" i="20"/>
  <c r="P400" i="20"/>
  <c r="P200" i="20"/>
  <c r="P558" i="20"/>
  <c r="P358" i="20"/>
  <c r="P150" i="20"/>
  <c r="P493" i="20"/>
  <c r="P293" i="20"/>
  <c r="P84" i="20"/>
  <c r="P444" i="20"/>
  <c r="P236" i="20"/>
  <c r="P563" i="20"/>
  <c r="P495" i="20"/>
  <c r="P263" i="20"/>
  <c r="P592" i="20"/>
  <c r="P392" i="20"/>
  <c r="P184" i="20"/>
  <c r="P550" i="20"/>
  <c r="P342" i="20"/>
  <c r="P134" i="20"/>
  <c r="P485" i="20"/>
  <c r="P277" i="20"/>
  <c r="P75" i="20"/>
  <c r="P428" i="20"/>
  <c r="P220" i="20"/>
  <c r="P459" i="20"/>
  <c r="P235" i="20"/>
  <c r="P607" i="20"/>
  <c r="P447" i="20"/>
  <c r="P560" i="20"/>
  <c r="P352" i="20"/>
  <c r="P144" i="20"/>
  <c r="P510" i="20"/>
  <c r="P302" i="20"/>
  <c r="P102" i="20"/>
  <c r="P445" i="20"/>
  <c r="P237" i="20"/>
  <c r="P596" i="20"/>
  <c r="P388" i="20"/>
  <c r="P132" i="20"/>
  <c r="P179" i="20"/>
  <c r="P111" i="20"/>
  <c r="P463" i="20"/>
  <c r="P567" i="20"/>
  <c r="P504" i="20"/>
  <c r="P304" i="20"/>
  <c r="P96" i="20"/>
  <c r="P454" i="20"/>
  <c r="P254" i="20"/>
  <c r="P597" i="20"/>
  <c r="P397" i="20"/>
  <c r="P189" i="20"/>
  <c r="P540" i="20"/>
  <c r="P340" i="20"/>
  <c r="P124" i="20"/>
  <c r="P171" i="20"/>
  <c r="P415" i="20"/>
  <c r="P399" i="20"/>
  <c r="P439" i="20"/>
  <c r="P496" i="20"/>
  <c r="P288" i="20"/>
  <c r="P78" i="20"/>
  <c r="P446" i="20"/>
  <c r="P238" i="20"/>
  <c r="P589" i="20"/>
  <c r="P381" i="20"/>
  <c r="P173" i="20"/>
  <c r="P532" i="20"/>
  <c r="P324" i="20"/>
  <c r="P108" i="20"/>
  <c r="P433" i="20"/>
  <c r="P188" i="20"/>
  <c r="P539" i="20"/>
  <c r="P43" i="20"/>
  <c r="P442" i="20"/>
  <c r="P451" i="20"/>
  <c r="P426" i="20"/>
  <c r="P435" i="20"/>
  <c r="P418" i="20"/>
  <c r="P83" i="20"/>
  <c r="P371" i="20"/>
  <c r="P210" i="20"/>
  <c r="P465" i="20"/>
  <c r="P407" i="20"/>
  <c r="P351" i="20"/>
  <c r="P175" i="20"/>
  <c r="P383" i="20"/>
  <c r="P239" i="20"/>
  <c r="P544" i="20"/>
  <c r="P440" i="20"/>
  <c r="P336" i="20"/>
  <c r="P240" i="20"/>
  <c r="P136" i="20"/>
  <c r="P598" i="20"/>
  <c r="P494" i="20"/>
  <c r="P390" i="20"/>
  <c r="P294" i="20"/>
  <c r="P190" i="20"/>
  <c r="P85" i="20"/>
  <c r="P533" i="20"/>
  <c r="P429" i="20"/>
  <c r="P333" i="20"/>
  <c r="P229" i="20"/>
  <c r="P125" i="20"/>
  <c r="P580" i="20"/>
  <c r="P476" i="20"/>
  <c r="P380" i="20"/>
  <c r="P276" i="20"/>
  <c r="P172" i="20"/>
  <c r="P59" i="20"/>
  <c r="P523" i="20"/>
  <c r="P363" i="20"/>
  <c r="P610" i="20"/>
  <c r="P186" i="20"/>
  <c r="P559" i="20"/>
  <c r="P279" i="20"/>
  <c r="P223" i="20"/>
  <c r="P583" i="20"/>
  <c r="P255" i="20"/>
  <c r="P359" i="20"/>
  <c r="P528" i="20"/>
  <c r="P432" i="20"/>
  <c r="P328" i="20"/>
  <c r="P224" i="20"/>
  <c r="P120" i="20"/>
  <c r="P582" i="20"/>
  <c r="P486" i="20"/>
  <c r="P382" i="20"/>
  <c r="P278" i="20"/>
  <c r="P174" i="20"/>
  <c r="P66" i="20"/>
  <c r="P525" i="20"/>
  <c r="P421" i="20"/>
  <c r="P317" i="20"/>
  <c r="P213" i="20"/>
  <c r="P109" i="20"/>
  <c r="P572" i="20"/>
  <c r="P468" i="20"/>
  <c r="P364" i="20"/>
  <c r="P260" i="20"/>
  <c r="P156" i="20"/>
  <c r="P32" i="20"/>
  <c r="P491" i="20"/>
  <c r="P347" i="20"/>
  <c r="P594" i="20"/>
  <c r="P130" i="20"/>
  <c r="P431" i="20"/>
  <c r="P215" i="20"/>
  <c r="P591" i="20"/>
  <c r="P455" i="20"/>
  <c r="P127" i="20"/>
  <c r="P295" i="20"/>
  <c r="P520" i="20"/>
  <c r="P416" i="20"/>
  <c r="P312" i="20"/>
  <c r="P208" i="20"/>
  <c r="P112" i="20"/>
  <c r="P574" i="20"/>
  <c r="P470" i="20"/>
  <c r="P366" i="20"/>
  <c r="P262" i="20"/>
  <c r="P166" i="20"/>
  <c r="P40" i="20"/>
  <c r="P509" i="20"/>
  <c r="P405" i="20"/>
  <c r="P301" i="20"/>
  <c r="P205" i="20"/>
  <c r="P101" i="20"/>
  <c r="P556" i="20"/>
  <c r="P452" i="20"/>
  <c r="P348" i="20"/>
  <c r="P252" i="20"/>
  <c r="P148" i="20"/>
  <c r="P603" i="20"/>
  <c r="P475" i="20"/>
  <c r="P331" i="20"/>
  <c r="P546" i="20"/>
  <c r="P537" i="20"/>
  <c r="P489" i="20"/>
  <c r="P599" i="20"/>
  <c r="P103" i="20"/>
  <c r="P207" i="20"/>
  <c r="P575" i="20"/>
  <c r="P247" i="20"/>
  <c r="P568" i="20"/>
  <c r="P464" i="20"/>
  <c r="P368" i="20"/>
  <c r="P264" i="20"/>
  <c r="P160" i="20"/>
  <c r="P16" i="20"/>
  <c r="P518" i="20"/>
  <c r="P422" i="20"/>
  <c r="P318" i="20"/>
  <c r="P214" i="20"/>
  <c r="P110" i="20"/>
  <c r="P557" i="20"/>
  <c r="P461" i="20"/>
  <c r="P357" i="20"/>
  <c r="P253" i="20"/>
  <c r="P149" i="20"/>
  <c r="P604" i="20"/>
  <c r="P508" i="20"/>
  <c r="P404" i="20"/>
  <c r="P300" i="20"/>
  <c r="P196" i="20"/>
  <c r="P92" i="20"/>
  <c r="P555" i="20"/>
  <c r="P387" i="20"/>
  <c r="P155" i="20"/>
  <c r="P402" i="20"/>
  <c r="P233" i="20"/>
  <c r="P177" i="20"/>
  <c r="P23" i="20"/>
  <c r="P87" i="20"/>
  <c r="P234" i="20"/>
  <c r="P257" i="20"/>
  <c r="P153" i="20"/>
  <c r="P283" i="20"/>
  <c r="P139" i="20"/>
  <c r="P530" i="20"/>
  <c r="P386" i="20"/>
  <c r="P106" i="20"/>
  <c r="P385" i="20"/>
  <c r="P129" i="20"/>
  <c r="P267" i="20"/>
  <c r="P131" i="20"/>
  <c r="P514" i="20"/>
  <c r="P338" i="20"/>
  <c r="P81" i="20"/>
  <c r="P361" i="20"/>
  <c r="P80" i="20"/>
  <c r="P259" i="20"/>
  <c r="P73" i="20"/>
  <c r="P506" i="20"/>
  <c r="P314" i="20"/>
  <c r="P593" i="20"/>
  <c r="P337" i="20"/>
  <c r="P50" i="20"/>
  <c r="P243" i="20"/>
  <c r="P58" i="20"/>
  <c r="P490" i="20"/>
  <c r="P290" i="20"/>
  <c r="P561" i="20"/>
  <c r="P281" i="20"/>
  <c r="P26" i="20"/>
  <c r="P322" i="20"/>
  <c r="P226" i="20"/>
  <c r="P122" i="20"/>
  <c r="P577" i="20"/>
  <c r="P473" i="20"/>
  <c r="P369" i="20"/>
  <c r="P273" i="20"/>
  <c r="P169" i="20"/>
  <c r="P51" i="20"/>
  <c r="P71" i="20"/>
  <c r="P298" i="20"/>
  <c r="P194" i="20"/>
  <c r="P98" i="20"/>
  <c r="P553" i="20"/>
  <c r="P449" i="20"/>
  <c r="P345" i="20"/>
  <c r="P241" i="20"/>
  <c r="P145" i="20"/>
  <c r="P42" i="20"/>
  <c r="P62" i="20"/>
  <c r="P14" i="20"/>
  <c r="P427" i="20"/>
  <c r="P323" i="20"/>
  <c r="P219" i="20"/>
  <c r="P115" i="20"/>
  <c r="P578" i="20"/>
  <c r="P482" i="20"/>
  <c r="P378" i="20"/>
  <c r="P274" i="20"/>
  <c r="P170" i="20"/>
  <c r="P56" i="20"/>
  <c r="P529" i="20"/>
  <c r="P425" i="20"/>
  <c r="P321" i="20"/>
  <c r="P217" i="20"/>
  <c r="P113" i="20"/>
  <c r="P18" i="20"/>
  <c r="P61" i="20"/>
  <c r="P515" i="20"/>
  <c r="P411" i="20"/>
  <c r="P307" i="20"/>
  <c r="P203" i="20"/>
  <c r="P107" i="20"/>
  <c r="P570" i="20"/>
  <c r="P466" i="20"/>
  <c r="P362" i="20"/>
  <c r="P258" i="20"/>
  <c r="P162" i="20"/>
  <c r="P24" i="20"/>
  <c r="P513" i="20"/>
  <c r="P409" i="20"/>
  <c r="P305" i="20"/>
  <c r="P209" i="20"/>
  <c r="P105" i="20"/>
  <c r="P57" i="20"/>
  <c r="P13" i="20"/>
  <c r="P499" i="20"/>
  <c r="P395" i="20"/>
  <c r="P299" i="20"/>
  <c r="P195" i="20"/>
  <c r="P91" i="20"/>
  <c r="P554" i="20"/>
  <c r="P450" i="20"/>
  <c r="P354" i="20"/>
  <c r="P250" i="20"/>
  <c r="P146" i="20"/>
  <c r="P601" i="20"/>
  <c r="P497" i="20"/>
  <c r="P401" i="20"/>
  <c r="P297" i="20"/>
  <c r="P193" i="20"/>
  <c r="P89" i="20"/>
  <c r="P33" i="20"/>
  <c r="P52" i="20"/>
  <c r="P367" i="20"/>
  <c r="P471" i="20"/>
  <c r="P551" i="20"/>
  <c r="P159" i="20"/>
  <c r="P143" i="20"/>
  <c r="P327" i="20"/>
  <c r="P319" i="20"/>
  <c r="P311" i="20"/>
  <c r="P231" i="20"/>
  <c r="P552" i="20"/>
  <c r="P488" i="20"/>
  <c r="P424" i="20"/>
  <c r="P360" i="20"/>
  <c r="P296" i="20"/>
  <c r="P232" i="20"/>
  <c r="P168" i="20"/>
  <c r="P104" i="20"/>
  <c r="P606" i="20"/>
  <c r="P542" i="20"/>
  <c r="P478" i="20"/>
  <c r="P414" i="20"/>
  <c r="P350" i="20"/>
  <c r="P286" i="20"/>
  <c r="P222" i="20"/>
  <c r="P158" i="20"/>
  <c r="P94" i="20"/>
  <c r="P581" i="20"/>
  <c r="P517" i="20"/>
  <c r="P453" i="20"/>
  <c r="P389" i="20"/>
  <c r="P325" i="20"/>
  <c r="P261" i="20"/>
  <c r="P197" i="20"/>
  <c r="P133" i="20"/>
  <c r="P64" i="20"/>
  <c r="P564" i="20"/>
  <c r="P500" i="20"/>
  <c r="P436" i="20"/>
  <c r="P372" i="20"/>
  <c r="P308" i="20"/>
  <c r="P244" i="20"/>
  <c r="P180" i="20"/>
  <c r="P116" i="20"/>
  <c r="P611" i="20"/>
  <c r="P547" i="20"/>
  <c r="P483" i="20"/>
  <c r="P419" i="20"/>
  <c r="P355" i="20"/>
  <c r="P291" i="20"/>
  <c r="P227" i="20"/>
  <c r="P163" i="20"/>
  <c r="P99" i="20"/>
  <c r="P602" i="20"/>
  <c r="P538" i="20"/>
  <c r="P474" i="20"/>
  <c r="P410" i="20"/>
  <c r="P346" i="20"/>
  <c r="P282" i="20"/>
  <c r="P218" i="20"/>
  <c r="P154" i="20"/>
  <c r="P90" i="20"/>
  <c r="P585" i="20"/>
  <c r="P521" i="20"/>
  <c r="P457" i="20"/>
  <c r="P393" i="20"/>
  <c r="P329" i="20"/>
  <c r="P265" i="20"/>
  <c r="P201" i="20"/>
  <c r="P137" i="20"/>
  <c r="P70" i="20"/>
  <c r="P65" i="20"/>
  <c r="P79" i="20"/>
  <c r="P15" i="20"/>
  <c r="P69" i="20"/>
  <c r="P60" i="20"/>
  <c r="P543" i="20"/>
  <c r="P343" i="20"/>
  <c r="P167" i="20"/>
  <c r="P527" i="20"/>
  <c r="P303" i="20"/>
  <c r="P199" i="20"/>
  <c r="P191" i="20"/>
  <c r="P183" i="20"/>
  <c r="P600" i="20"/>
  <c r="P536" i="20"/>
  <c r="P472" i="20"/>
  <c r="P408" i="20"/>
  <c r="P344" i="20"/>
  <c r="P280" i="20"/>
  <c r="P216" i="20"/>
  <c r="P152" i="20"/>
  <c r="P88" i="20"/>
  <c r="P590" i="20"/>
  <c r="P526" i="20"/>
  <c r="P462" i="20"/>
  <c r="P398" i="20"/>
  <c r="P334" i="20"/>
  <c r="P270" i="20"/>
  <c r="P206" i="20"/>
  <c r="P142" i="20"/>
  <c r="P76" i="20"/>
  <c r="P565" i="20"/>
  <c r="P501" i="20"/>
  <c r="P437" i="20"/>
  <c r="P373" i="20"/>
  <c r="P309" i="20"/>
  <c r="P245" i="20"/>
  <c r="P181" i="20"/>
  <c r="P117" i="20"/>
  <c r="P11" i="20"/>
  <c r="P548" i="20"/>
  <c r="P484" i="20"/>
  <c r="P420" i="20"/>
  <c r="P356" i="20"/>
  <c r="P292" i="20"/>
  <c r="P228" i="20"/>
  <c r="P164" i="20"/>
  <c r="P100" i="20"/>
  <c r="P595" i="20"/>
  <c r="P531" i="20"/>
  <c r="P467" i="20"/>
  <c r="P403" i="20"/>
  <c r="P339" i="20"/>
  <c r="P275" i="20"/>
  <c r="P211" i="20"/>
  <c r="P147" i="20"/>
  <c r="P82" i="20"/>
  <c r="P586" i="20"/>
  <c r="P522" i="20"/>
  <c r="P458" i="20"/>
  <c r="P394" i="20"/>
  <c r="P330" i="20"/>
  <c r="P266" i="20"/>
  <c r="P202" i="20"/>
  <c r="P138" i="20"/>
  <c r="P72" i="20"/>
  <c r="P569" i="20"/>
  <c r="P505" i="20"/>
  <c r="P441" i="20"/>
  <c r="P377" i="20"/>
  <c r="P313" i="20"/>
  <c r="P249" i="20"/>
  <c r="P185" i="20"/>
  <c r="P121" i="20"/>
  <c r="P19" i="20"/>
  <c r="P49" i="20"/>
  <c r="P63" i="20"/>
  <c r="P54" i="20"/>
  <c r="P53" i="20"/>
  <c r="P44" i="20"/>
  <c r="P41" i="20"/>
  <c r="P55" i="20"/>
  <c r="P46" i="20"/>
  <c r="P45" i="20"/>
  <c r="P36" i="20"/>
  <c r="P47" i="20"/>
  <c r="P38" i="20"/>
  <c r="P37" i="20"/>
  <c r="P28" i="20"/>
  <c r="P95" i="20"/>
  <c r="P151" i="20"/>
  <c r="P479" i="20"/>
  <c r="P335" i="20"/>
  <c r="P519" i="20"/>
  <c r="P511" i="20"/>
  <c r="P503" i="20"/>
  <c r="P487" i="20"/>
  <c r="P576" i="20"/>
  <c r="P512" i="20"/>
  <c r="P448" i="20"/>
  <c r="P384" i="20"/>
  <c r="P320" i="20"/>
  <c r="P256" i="20"/>
  <c r="P192" i="20"/>
  <c r="P128" i="20"/>
  <c r="P48" i="20"/>
  <c r="P566" i="20"/>
  <c r="P502" i="20"/>
  <c r="P438" i="20"/>
  <c r="P374" i="20"/>
  <c r="P310" i="20"/>
  <c r="P246" i="20"/>
  <c r="P182" i="20"/>
  <c r="P118" i="20"/>
  <c r="P605" i="20"/>
  <c r="P541" i="20"/>
  <c r="P477" i="20"/>
  <c r="P413" i="20"/>
  <c r="P349" i="20"/>
  <c r="P285" i="20"/>
  <c r="P221" i="20"/>
  <c r="P157" i="20"/>
  <c r="P93" i="20"/>
  <c r="P588" i="20"/>
  <c r="P524" i="20"/>
  <c r="P460" i="20"/>
  <c r="P396" i="20"/>
  <c r="P332" i="20"/>
  <c r="P268" i="20"/>
  <c r="P204" i="20"/>
  <c r="P140" i="20"/>
  <c r="P74" i="20"/>
  <c r="P571" i="20"/>
  <c r="P507" i="20"/>
  <c r="P443" i="20"/>
  <c r="P379" i="20"/>
  <c r="P315" i="20"/>
  <c r="P251" i="20"/>
  <c r="P187" i="20"/>
  <c r="P123" i="20"/>
  <c r="P27" i="20"/>
  <c r="P562" i="20"/>
  <c r="P498" i="20"/>
  <c r="P434" i="20"/>
  <c r="P370" i="20"/>
  <c r="P306" i="20"/>
  <c r="P242" i="20"/>
  <c r="P178" i="20"/>
  <c r="P114" i="20"/>
  <c r="P609" i="20"/>
  <c r="P545" i="20"/>
  <c r="P481" i="20"/>
  <c r="P417" i="20"/>
  <c r="P353" i="20"/>
  <c r="P289" i="20"/>
  <c r="P225" i="20"/>
  <c r="P161" i="20"/>
  <c r="P97" i="20"/>
  <c r="P34" i="20"/>
  <c r="P25" i="20"/>
  <c r="P39" i="20"/>
  <c r="P30" i="20"/>
  <c r="P29" i="20"/>
  <c r="P20" i="20"/>
  <c r="P17" i="20"/>
  <c r="P31" i="20"/>
  <c r="P22" i="20"/>
  <c r="P21" i="20"/>
  <c r="N397" i="20" l="1"/>
  <c r="N82" i="20"/>
  <c r="N192" i="20"/>
  <c r="N213" i="20"/>
  <c r="N562" i="20"/>
  <c r="N231" i="20"/>
  <c r="N517" i="20"/>
  <c r="Q517" i="20" s="1"/>
  <c r="N86" i="20"/>
  <c r="Q86" i="20" s="1"/>
  <c r="N574" i="20"/>
  <c r="Q574" i="20" s="1"/>
  <c r="N585" i="20"/>
  <c r="N89" i="20"/>
  <c r="N27" i="20"/>
  <c r="Q27" i="20" s="1"/>
  <c r="N148" i="20"/>
  <c r="Q148" i="20" s="1"/>
  <c r="N355" i="20"/>
  <c r="N45" i="20"/>
  <c r="Q45" i="20" s="1"/>
  <c r="N229" i="20"/>
  <c r="Q229" i="20" s="1"/>
  <c r="N16" i="20"/>
  <c r="Q16" i="20" s="1"/>
  <c r="N51" i="20"/>
  <c r="N145" i="20"/>
  <c r="N239" i="20"/>
  <c r="N43" i="20"/>
  <c r="N64" i="20"/>
  <c r="N147" i="20"/>
  <c r="Q147" i="20" s="1"/>
  <c r="N318" i="20"/>
  <c r="Q318" i="20" s="1"/>
  <c r="N103" i="20"/>
  <c r="Q103" i="20" s="1"/>
  <c r="N104" i="20"/>
  <c r="N217" i="20"/>
  <c r="N394" i="20"/>
  <c r="Q394" i="20" s="1"/>
  <c r="N55" i="20"/>
  <c r="Q55" i="20" s="1"/>
  <c r="N181" i="20"/>
  <c r="N487" i="20"/>
  <c r="Q487" i="20" s="1"/>
  <c r="N155" i="20"/>
  <c r="Q155" i="20" s="1"/>
  <c r="N105" i="20"/>
  <c r="Q105" i="20" s="1"/>
  <c r="N540" i="20"/>
  <c r="Q540" i="20" s="1"/>
  <c r="N280" i="20"/>
  <c r="Q280" i="20" s="1"/>
  <c r="N38" i="20"/>
  <c r="Q38" i="20" s="1"/>
  <c r="N31" i="20"/>
  <c r="Q31" i="20" s="1"/>
  <c r="N432" i="20"/>
  <c r="Q432" i="20" s="1"/>
  <c r="N512" i="20"/>
  <c r="Q512" i="20" s="1"/>
  <c r="N537" i="20"/>
  <c r="Q537" i="20" s="1"/>
  <c r="N553" i="20"/>
  <c r="Q553" i="20" s="1"/>
  <c r="N196" i="20"/>
  <c r="Q196" i="20" s="1"/>
  <c r="N511" i="20"/>
  <c r="Q511" i="20" s="1"/>
  <c r="N80" i="20"/>
  <c r="Q80" i="20" s="1"/>
  <c r="N161" i="20"/>
  <c r="Q161" i="20" s="1"/>
  <c r="N163" i="20"/>
  <c r="Q163" i="20" s="1"/>
  <c r="N364" i="20"/>
  <c r="Q364" i="20" s="1"/>
  <c r="N528" i="20"/>
  <c r="Q528" i="20" s="1"/>
  <c r="N144" i="20"/>
  <c r="Q144" i="20" s="1"/>
  <c r="N15" i="20"/>
  <c r="Q15" i="20" s="1"/>
  <c r="N282" i="20"/>
  <c r="Q282" i="20" s="1"/>
  <c r="N477" i="20"/>
  <c r="Q477" i="20" s="1"/>
  <c r="N185" i="20"/>
  <c r="Q185" i="20" s="1"/>
  <c r="N170" i="20"/>
  <c r="Q170" i="20" s="1"/>
  <c r="N119" i="20"/>
  <c r="Q119" i="20" s="1"/>
  <c r="N210" i="20"/>
  <c r="Q210" i="20" s="1"/>
  <c r="N23" i="20"/>
  <c r="Q23" i="20" s="1"/>
  <c r="N33" i="20"/>
  <c r="Q33" i="20" s="1"/>
  <c r="N250" i="20"/>
  <c r="Q250" i="20" s="1"/>
  <c r="N555" i="20"/>
  <c r="Q555" i="20" s="1"/>
  <c r="N52" i="20"/>
  <c r="Q52" i="20" s="1"/>
  <c r="N47" i="20"/>
  <c r="Q47" i="20" s="1"/>
  <c r="N189" i="20"/>
  <c r="Q189" i="20" s="1"/>
  <c r="N330" i="20"/>
  <c r="Q330" i="20" s="1"/>
  <c r="N291" i="20"/>
  <c r="Q291" i="20" s="1"/>
  <c r="N582" i="20"/>
  <c r="Q582" i="20" s="1"/>
  <c r="N290" i="20"/>
  <c r="Q290" i="20" s="1"/>
  <c r="N579" i="20"/>
  <c r="Q579" i="20" s="1"/>
  <c r="N274" i="20"/>
  <c r="Q274" i="20" s="1"/>
  <c r="N136" i="20"/>
  <c r="Q136" i="20" s="1"/>
  <c r="N245" i="20"/>
  <c r="Q245" i="20" s="1"/>
  <c r="N308" i="20"/>
  <c r="Q308" i="20" s="1"/>
  <c r="N452" i="20"/>
  <c r="Q452" i="20" s="1"/>
  <c r="N184" i="20"/>
  <c r="Q184" i="20" s="1"/>
  <c r="N25" i="20"/>
  <c r="Q25" i="20" s="1"/>
  <c r="N74" i="20"/>
  <c r="Q74" i="20" s="1"/>
  <c r="N141" i="20"/>
  <c r="Q141" i="20" s="1"/>
  <c r="N249" i="20"/>
  <c r="Q249" i="20" s="1"/>
  <c r="N281" i="20"/>
  <c r="Q281" i="20" s="1"/>
  <c r="N425" i="20"/>
  <c r="Q425" i="20" s="1"/>
  <c r="N532" i="20"/>
  <c r="Q532" i="20" s="1"/>
  <c r="N123" i="20"/>
  <c r="Q123" i="20" s="1"/>
  <c r="N85" i="20"/>
  <c r="Q85" i="20" s="1"/>
  <c r="N169" i="20"/>
  <c r="Q169" i="20" s="1"/>
  <c r="N67" i="20"/>
  <c r="Q67" i="20" s="1"/>
  <c r="N142" i="20"/>
  <c r="Q142" i="20" s="1"/>
  <c r="N510" i="20"/>
  <c r="Q510" i="20" s="1"/>
  <c r="N241" i="20"/>
  <c r="Q241" i="20" s="1"/>
  <c r="N344" i="20"/>
  <c r="Q344" i="20" s="1"/>
  <c r="N168" i="20"/>
  <c r="Q168" i="20" s="1"/>
  <c r="N313" i="20"/>
  <c r="Q313" i="20" s="1"/>
  <c r="N386" i="20"/>
  <c r="Q386" i="20" s="1"/>
  <c r="N424" i="20"/>
  <c r="Q424" i="20" s="1"/>
  <c r="N430" i="20"/>
  <c r="Q430" i="20" s="1"/>
  <c r="N187" i="20"/>
  <c r="Q187" i="20" s="1"/>
  <c r="N149" i="20"/>
  <c r="Q149" i="20" s="1"/>
  <c r="N34" i="20"/>
  <c r="Q34" i="20" s="1"/>
  <c r="N111" i="20"/>
  <c r="Q111" i="20" s="1"/>
  <c r="N107" i="20"/>
  <c r="Q107" i="20" s="1"/>
  <c r="N12" i="20"/>
  <c r="Q12" i="20" s="1"/>
  <c r="N177" i="20"/>
  <c r="Q177" i="20" s="1"/>
  <c r="N222" i="20"/>
  <c r="Q222" i="20" s="1"/>
  <c r="N504" i="20"/>
  <c r="Q504" i="20" s="1"/>
  <c r="N310" i="20"/>
  <c r="Q310" i="20" s="1"/>
  <c r="N471" i="20"/>
  <c r="Q471" i="20" s="1"/>
  <c r="N606" i="20"/>
  <c r="Q606" i="20" s="1"/>
  <c r="N421" i="20"/>
  <c r="Q421" i="20" s="1"/>
  <c r="N116" i="20"/>
  <c r="Q116" i="20" s="1"/>
  <c r="N216" i="20"/>
  <c r="Q216" i="20" s="1"/>
  <c r="N73" i="20"/>
  <c r="Q73" i="20" s="1"/>
  <c r="N113" i="20"/>
  <c r="Q113" i="20" s="1"/>
  <c r="N28" i="20"/>
  <c r="Q28" i="20" s="1"/>
  <c r="N191" i="20"/>
  <c r="N382" i="20"/>
  <c r="Q382" i="20" s="1"/>
  <c r="N110" i="20"/>
  <c r="Q110" i="20" s="1"/>
  <c r="N62" i="20"/>
  <c r="Q62" i="20" s="1"/>
  <c r="N368" i="20"/>
  <c r="Q368" i="20" s="1"/>
  <c r="N238" i="20"/>
  <c r="Q238" i="20" s="1"/>
  <c r="N516" i="20"/>
  <c r="Q516" i="20" s="1"/>
  <c r="N495" i="20"/>
  <c r="Q495" i="20" s="1"/>
  <c r="N69" i="20"/>
  <c r="Q69" i="20" s="1"/>
  <c r="N36" i="20"/>
  <c r="Q36" i="20" s="1"/>
  <c r="N178" i="20"/>
  <c r="Q178" i="20" s="1"/>
  <c r="N176" i="20"/>
  <c r="Q176" i="20" s="1"/>
  <c r="N197" i="20"/>
  <c r="Q197" i="20" s="1"/>
  <c r="N159" i="20"/>
  <c r="Q159" i="20" s="1"/>
  <c r="N160" i="20"/>
  <c r="Q160" i="20" s="1"/>
  <c r="N225" i="20"/>
  <c r="Q225" i="20" s="1"/>
  <c r="N493" i="20"/>
  <c r="Q493" i="20" s="1"/>
  <c r="N546" i="20"/>
  <c r="Q546" i="20" s="1"/>
  <c r="N276" i="20"/>
  <c r="Q276" i="20" s="1"/>
  <c r="N569" i="20"/>
  <c r="Q569" i="20" s="1"/>
  <c r="N415" i="20"/>
  <c r="Q415" i="20" s="1"/>
  <c r="N24" i="20"/>
  <c r="Q24" i="20" s="1"/>
  <c r="N551" i="20"/>
  <c r="Q551" i="20" s="1"/>
  <c r="N162" i="20"/>
  <c r="Q162" i="20" s="1"/>
  <c r="N573" i="20"/>
  <c r="Q573" i="20" s="1"/>
  <c r="N193" i="20"/>
  <c r="Q193" i="20" s="1"/>
  <c r="N41" i="20"/>
  <c r="Q41" i="20" s="1"/>
  <c r="N98" i="20"/>
  <c r="Q98" i="20" s="1"/>
  <c r="N61" i="20"/>
  <c r="Q61" i="20" s="1"/>
  <c r="N186" i="20"/>
  <c r="Q186" i="20" s="1"/>
  <c r="N97" i="20"/>
  <c r="Q97" i="20" s="1"/>
  <c r="N494" i="20"/>
  <c r="Q494" i="20" s="1"/>
  <c r="N561" i="20"/>
  <c r="Q561" i="20" s="1"/>
  <c r="N226" i="20"/>
  <c r="Q226" i="20" s="1"/>
  <c r="N236" i="20"/>
  <c r="Q236" i="20" s="1"/>
  <c r="N188" i="20"/>
  <c r="Q188" i="20" s="1"/>
  <c r="N467" i="20"/>
  <c r="Q467" i="20" s="1"/>
  <c r="N563" i="20"/>
  <c r="Q563" i="20" s="1"/>
  <c r="N322" i="20"/>
  <c r="Q322" i="20" s="1"/>
  <c r="N199" i="20"/>
  <c r="Q199" i="20" s="1"/>
  <c r="N139" i="20"/>
  <c r="Q139" i="20" s="1"/>
  <c r="N173" i="20"/>
  <c r="Q173" i="20" s="1"/>
  <c r="N182" i="20"/>
  <c r="Q182" i="20" s="1"/>
  <c r="N120" i="20"/>
  <c r="Q120" i="20" s="1"/>
  <c r="N464" i="20"/>
  <c r="Q464" i="20" s="1"/>
  <c r="N219" i="20"/>
  <c r="Q219" i="20" s="1"/>
  <c r="N127" i="20"/>
  <c r="Q127" i="20" s="1"/>
  <c r="N533" i="20"/>
  <c r="Q533" i="20" s="1"/>
  <c r="N423" i="20"/>
  <c r="Q423" i="20" s="1"/>
  <c r="N448" i="20"/>
  <c r="Q448" i="20" s="1"/>
  <c r="N167" i="20"/>
  <c r="Q167" i="20" s="1"/>
  <c r="N175" i="20"/>
  <c r="Q175" i="20" s="1"/>
  <c r="N171" i="20"/>
  <c r="Q171" i="20" s="1"/>
  <c r="N166" i="20"/>
  <c r="Q166" i="20" s="1"/>
  <c r="N451" i="20"/>
  <c r="Q451" i="20" s="1"/>
  <c r="N220" i="20"/>
  <c r="Q220" i="20" s="1"/>
  <c r="N465" i="20"/>
  <c r="Q465" i="20" s="1"/>
  <c r="N195" i="20"/>
  <c r="Q195" i="20" s="1"/>
  <c r="N11" i="20"/>
  <c r="Q11" i="20" s="1"/>
  <c r="N132" i="20"/>
  <c r="Q132" i="20" s="1"/>
  <c r="AC587" i="20"/>
  <c r="AF587" i="20" s="1"/>
  <c r="N576" i="20"/>
  <c r="Q576" i="20" s="1"/>
  <c r="N146" i="20"/>
  <c r="Q146" i="20" s="1"/>
  <c r="N153" i="20"/>
  <c r="Q153" i="20" s="1"/>
  <c r="N154" i="20"/>
  <c r="Q154" i="20" s="1"/>
  <c r="N106" i="20"/>
  <c r="Q106" i="20" s="1"/>
  <c r="N151" i="20"/>
  <c r="Q151" i="20" s="1"/>
  <c r="N223" i="20"/>
  <c r="Q223" i="20" s="1"/>
  <c r="N122" i="20"/>
  <c r="Q122" i="20" s="1"/>
  <c r="N37" i="20"/>
  <c r="Q37" i="20" s="1"/>
  <c r="N473" i="20"/>
  <c r="Q473" i="20" s="1"/>
  <c r="N436" i="20"/>
  <c r="Q436" i="20" s="1"/>
  <c r="N204" i="20"/>
  <c r="Q204" i="20" s="1"/>
  <c r="N422" i="20"/>
  <c r="Q422" i="20" s="1"/>
  <c r="N302" i="20"/>
  <c r="Q302" i="20" s="1"/>
  <c r="N505" i="20"/>
  <c r="Q505" i="20" s="1"/>
  <c r="N559" i="20"/>
  <c r="Q559" i="20" s="1"/>
  <c r="N79" i="20"/>
  <c r="Q79" i="20" s="1"/>
  <c r="N53" i="20"/>
  <c r="Q53" i="20" s="1"/>
  <c r="N228" i="20"/>
  <c r="Q228" i="20" s="1"/>
  <c r="N91" i="20"/>
  <c r="Q91" i="20" s="1"/>
  <c r="N39" i="20"/>
  <c r="Q39" i="20" s="1"/>
  <c r="N484" i="20"/>
  <c r="Q484" i="20" s="1"/>
  <c r="N450" i="20"/>
  <c r="Q450" i="20" s="1"/>
  <c r="N543" i="20"/>
  <c r="Q543" i="20" s="1"/>
  <c r="N491" i="20"/>
  <c r="Q491" i="20" s="1"/>
  <c r="N205" i="20"/>
  <c r="Q205" i="20" s="1"/>
  <c r="N513" i="20"/>
  <c r="Q513" i="20" s="1"/>
  <c r="N469" i="20"/>
  <c r="Q469" i="20" s="1"/>
  <c r="N470" i="20"/>
  <c r="Q470" i="20" s="1"/>
  <c r="N549" i="20"/>
  <c r="Q549" i="20" s="1"/>
  <c r="N462" i="20"/>
  <c r="Q462" i="20" s="1"/>
  <c r="N152" i="20"/>
  <c r="Q152" i="20" s="1"/>
  <c r="N72" i="20"/>
  <c r="Q72" i="20" s="1"/>
  <c r="N453" i="20"/>
  <c r="Q453" i="20" s="1"/>
  <c r="N56" i="20"/>
  <c r="Q56" i="20" s="1"/>
  <c r="N441" i="20"/>
  <c r="Q441" i="20" s="1"/>
  <c r="N431" i="20"/>
  <c r="Q431" i="20" s="1"/>
  <c r="N143" i="20"/>
  <c r="Q143" i="20" s="1"/>
  <c r="N94" i="20"/>
  <c r="Q94" i="20" s="1"/>
  <c r="AC107" i="20"/>
  <c r="AF107" i="20" s="1"/>
  <c r="AC325" i="20"/>
  <c r="AF325" i="20" s="1"/>
  <c r="AC250" i="20"/>
  <c r="AF250" i="20" s="1"/>
  <c r="AC207" i="20"/>
  <c r="AF207" i="20" s="1"/>
  <c r="AC340" i="20"/>
  <c r="AF340" i="20" s="1"/>
  <c r="AC368" i="20"/>
  <c r="AF368" i="20" s="1"/>
  <c r="AC89" i="20"/>
  <c r="AF89" i="20" s="1"/>
  <c r="AC460" i="20"/>
  <c r="AF460" i="20" s="1"/>
  <c r="AC150" i="20"/>
  <c r="AF150" i="20" s="1"/>
  <c r="AC610" i="20"/>
  <c r="AF610" i="20" s="1"/>
  <c r="AC195" i="20"/>
  <c r="AF195" i="20" s="1"/>
  <c r="AC413" i="20"/>
  <c r="AF413" i="20" s="1"/>
  <c r="AC270" i="20"/>
  <c r="AF270" i="20" s="1"/>
  <c r="AC464" i="20"/>
  <c r="AF464" i="20" s="1"/>
  <c r="AC85" i="20"/>
  <c r="AF85" i="20" s="1"/>
  <c r="AC409" i="20"/>
  <c r="AF409" i="20" s="1"/>
  <c r="AC415" i="20"/>
  <c r="AF415" i="20" s="1"/>
  <c r="AC284" i="20"/>
  <c r="AF284" i="20" s="1"/>
  <c r="AC205" i="20"/>
  <c r="AF205" i="20" s="1"/>
  <c r="AC46" i="20"/>
  <c r="AF46" i="20" s="1"/>
  <c r="AC445" i="20"/>
  <c r="AF445" i="20" s="1"/>
  <c r="AC604" i="20"/>
  <c r="AF604" i="20" s="1"/>
  <c r="AC47" i="20"/>
  <c r="AF47" i="20" s="1"/>
  <c r="AC396" i="20"/>
  <c r="AF396" i="20" s="1"/>
  <c r="AC438" i="20"/>
  <c r="AF438" i="20" s="1"/>
  <c r="AC337" i="20"/>
  <c r="AF337" i="20" s="1"/>
  <c r="AC227" i="20"/>
  <c r="AF227" i="20" s="1"/>
  <c r="AC342" i="20"/>
  <c r="AF342" i="20" s="1"/>
  <c r="AC186" i="20"/>
  <c r="AF186" i="20" s="1"/>
  <c r="AC388" i="20"/>
  <c r="AF388" i="20" s="1"/>
  <c r="AC58" i="20"/>
  <c r="AF58" i="20" s="1"/>
  <c r="AC279" i="20"/>
  <c r="AF279" i="20" s="1"/>
  <c r="AC265" i="20"/>
  <c r="AF265" i="20" s="1"/>
  <c r="AC35" i="20"/>
  <c r="AF35" i="20" s="1"/>
  <c r="AC253" i="20"/>
  <c r="AF253" i="20" s="1"/>
  <c r="AC41" i="20"/>
  <c r="AF41" i="20" s="1"/>
  <c r="AC542" i="20"/>
  <c r="AF542" i="20" s="1"/>
  <c r="AC12" i="20"/>
  <c r="AF12" i="20" s="1"/>
  <c r="AC575" i="20"/>
  <c r="AF575" i="20" s="1"/>
  <c r="AC370" i="20"/>
  <c r="AF370" i="20" s="1"/>
  <c r="AC499" i="20"/>
  <c r="AF499" i="20" s="1"/>
  <c r="AC367" i="20"/>
  <c r="AF367" i="20" s="1"/>
  <c r="AC52" i="20"/>
  <c r="AF52" i="20" s="1"/>
  <c r="AC578" i="20"/>
  <c r="AF578" i="20" s="1"/>
  <c r="AC39" i="20"/>
  <c r="AF39" i="20" s="1"/>
  <c r="AC561" i="20"/>
  <c r="AF561" i="20" s="1"/>
  <c r="AC243" i="20"/>
  <c r="AF243" i="20" s="1"/>
  <c r="AC461" i="20"/>
  <c r="AF461" i="20" s="1"/>
  <c r="AC136" i="20"/>
  <c r="AF136" i="20" s="1"/>
  <c r="AC169" i="20"/>
  <c r="AF169" i="20" s="1"/>
  <c r="AC347" i="20"/>
  <c r="AF347" i="20" s="1"/>
  <c r="AC560" i="20"/>
  <c r="AF560" i="20" s="1"/>
  <c r="AC467" i="20"/>
  <c r="AF467" i="20" s="1"/>
  <c r="AC144" i="20"/>
  <c r="AF144" i="20" s="1"/>
  <c r="AC565" i="20"/>
  <c r="AF565" i="20" s="1"/>
  <c r="AC366" i="20"/>
  <c r="AF366" i="20" s="1"/>
  <c r="AC224" i="20"/>
  <c r="AF224" i="20" s="1"/>
  <c r="AC120" i="20"/>
  <c r="AF120" i="20" s="1"/>
  <c r="AC609" i="20"/>
  <c r="AF609" i="20" s="1"/>
  <c r="AC283" i="20"/>
  <c r="AF283" i="20" s="1"/>
  <c r="AC30" i="20"/>
  <c r="AF30" i="20" s="1"/>
  <c r="AC539" i="20"/>
  <c r="AF539" i="20" s="1"/>
  <c r="AC63" i="20"/>
  <c r="AF63" i="20" s="1"/>
  <c r="AC306" i="20"/>
  <c r="AF306" i="20" s="1"/>
  <c r="AC411" i="20"/>
  <c r="AF411" i="20" s="1"/>
  <c r="AC454" i="20"/>
  <c r="AF454" i="20" s="1"/>
  <c r="AC547" i="20"/>
  <c r="AF547" i="20" s="1"/>
  <c r="AC505" i="20"/>
  <c r="AF505" i="20" s="1"/>
  <c r="AC126" i="20"/>
  <c r="AF126" i="20" s="1"/>
  <c r="AC357" i="20"/>
  <c r="AF357" i="20" s="1"/>
  <c r="AC328" i="20"/>
  <c r="AF328" i="20" s="1"/>
  <c r="AC194" i="20"/>
  <c r="AF194" i="20" s="1"/>
  <c r="AC180" i="20"/>
  <c r="AF180" i="20" s="1"/>
  <c r="AC471" i="20"/>
  <c r="AF471" i="20" s="1"/>
  <c r="AC399" i="20"/>
  <c r="AF399" i="20" s="1"/>
  <c r="AC354" i="20"/>
  <c r="AF354" i="20" s="1"/>
  <c r="AC491" i="20"/>
  <c r="AF491" i="20" s="1"/>
  <c r="AC570" i="20"/>
  <c r="AF570" i="20" s="1"/>
  <c r="AC29" i="20"/>
  <c r="AF29" i="20" s="1"/>
  <c r="AC118" i="20"/>
  <c r="AF118" i="20" s="1"/>
  <c r="N292" i="20"/>
  <c r="Q292" i="20" s="1"/>
  <c r="N267" i="20"/>
  <c r="Q267" i="20" s="1"/>
  <c r="N296" i="20"/>
  <c r="Q296" i="20" s="1"/>
  <c r="N554" i="20"/>
  <c r="Q554" i="20" s="1"/>
  <c r="N466" i="20"/>
  <c r="Q466" i="20" s="1"/>
  <c r="N605" i="20"/>
  <c r="Q605" i="20" s="1"/>
  <c r="N164" i="20"/>
  <c r="Q164" i="20" s="1"/>
  <c r="N314" i="20"/>
  <c r="Q314" i="20" s="1"/>
  <c r="N416" i="20"/>
  <c r="Q416" i="20" s="1"/>
  <c r="N444" i="20"/>
  <c r="Q444" i="20" s="1"/>
  <c r="N341" i="20"/>
  <c r="Q341" i="20" s="1"/>
  <c r="N172" i="20"/>
  <c r="Q172" i="20" s="1"/>
  <c r="N194" i="20"/>
  <c r="Q194" i="20" s="1"/>
  <c r="N279" i="20"/>
  <c r="Q279" i="20" s="1"/>
  <c r="N611" i="20"/>
  <c r="Q611" i="20" s="1"/>
  <c r="N329" i="20"/>
  <c r="Q329" i="20" s="1"/>
  <c r="N269" i="20"/>
  <c r="Q269" i="20" s="1"/>
  <c r="N454" i="20"/>
  <c r="Q454" i="20" s="1"/>
  <c r="N404" i="20"/>
  <c r="Q404" i="20" s="1"/>
  <c r="N50" i="20"/>
  <c r="Q50" i="20" s="1"/>
  <c r="N446" i="20"/>
  <c r="Q446" i="20" s="1"/>
  <c r="N530" i="20"/>
  <c r="Q530" i="20" s="1"/>
  <c r="N365" i="20"/>
  <c r="Q365" i="20" s="1"/>
  <c r="N68" i="20"/>
  <c r="Q68" i="20" s="1"/>
  <c r="N157" i="20"/>
  <c r="Q157" i="20" s="1"/>
  <c r="N285" i="20"/>
  <c r="Q285" i="20" s="1"/>
  <c r="N519" i="20"/>
  <c r="Q519" i="20" s="1"/>
  <c r="N247" i="20"/>
  <c r="Q247" i="20" s="1"/>
  <c r="N592" i="20"/>
  <c r="Q592" i="20" s="1"/>
  <c r="N437" i="20"/>
  <c r="Q437" i="20" s="1"/>
  <c r="N179" i="20"/>
  <c r="Q179" i="20" s="1"/>
  <c r="N323" i="20"/>
  <c r="Q323" i="20" s="1"/>
  <c r="N363" i="20"/>
  <c r="Q363" i="20" s="1"/>
  <c r="N408" i="20"/>
  <c r="Q408" i="20" s="1"/>
  <c r="N332" i="20"/>
  <c r="Q332" i="20" s="1"/>
  <c r="N385" i="20"/>
  <c r="Q385" i="20" s="1"/>
  <c r="N297" i="20"/>
  <c r="Q297" i="20" s="1"/>
  <c r="N369" i="20"/>
  <c r="Q369" i="20" s="1"/>
  <c r="N522" i="20"/>
  <c r="Q522" i="20" s="1"/>
  <c r="N299" i="20"/>
  <c r="Q299" i="20" s="1"/>
  <c r="N324" i="20"/>
  <c r="Q324" i="20" s="1"/>
  <c r="N319" i="20"/>
  <c r="Q319" i="20" s="1"/>
  <c r="N49" i="20"/>
  <c r="Q49" i="20" s="1"/>
  <c r="N95" i="20"/>
  <c r="Q95" i="20" s="1"/>
  <c r="N183" i="20"/>
  <c r="Q183" i="20" s="1"/>
  <c r="N81" i="20"/>
  <c r="Q81" i="20" s="1"/>
  <c r="N115" i="20"/>
  <c r="Q115" i="20" s="1"/>
  <c r="N221" i="20"/>
  <c r="Q221" i="20" s="1"/>
  <c r="N129" i="20"/>
  <c r="Q129" i="20" s="1"/>
  <c r="N92" i="20"/>
  <c r="Q92" i="20" s="1"/>
  <c r="N388" i="20"/>
  <c r="Q388" i="20" s="1"/>
  <c r="N359" i="20"/>
  <c r="Q359" i="20" s="1"/>
  <c r="N77" i="20"/>
  <c r="Q77" i="20" s="1"/>
  <c r="N571" i="20"/>
  <c r="Q571" i="20" s="1"/>
  <c r="N414" i="20"/>
  <c r="Q414" i="20" s="1"/>
  <c r="N261" i="20"/>
  <c r="Q261" i="20" s="1"/>
  <c r="N57" i="20"/>
  <c r="Q57" i="20" s="1"/>
  <c r="N474" i="20"/>
  <c r="Q474" i="20" s="1"/>
  <c r="N483" i="20"/>
  <c r="Q483" i="20" s="1"/>
  <c r="N594" i="20"/>
  <c r="Q594" i="20" s="1"/>
  <c r="N608" i="20"/>
  <c r="Q608" i="20" s="1"/>
  <c r="N243" i="20"/>
  <c r="Q243" i="20" s="1"/>
  <c r="N215" i="20"/>
  <c r="Q215" i="20" s="1"/>
  <c r="N32" i="20"/>
  <c r="Q32" i="20" s="1"/>
  <c r="N26" i="20"/>
  <c r="Q26" i="20" s="1"/>
  <c r="N125" i="20"/>
  <c r="Q125" i="20" s="1"/>
  <c r="N547" i="20"/>
  <c r="Q547" i="20" s="1"/>
  <c r="N348" i="20"/>
  <c r="Q348" i="20" s="1"/>
  <c r="N224" i="20"/>
  <c r="Q224" i="20" s="1"/>
  <c r="N90" i="20"/>
  <c r="Q90" i="20" s="1"/>
  <c r="N84" i="20"/>
  <c r="Q84" i="20" s="1"/>
  <c r="N518" i="20"/>
  <c r="Q518" i="20" s="1"/>
  <c r="N273" i="20"/>
  <c r="Q273" i="20" s="1"/>
  <c r="N449" i="20"/>
  <c r="Q449" i="20" s="1"/>
  <c r="N137" i="20"/>
  <c r="Q137" i="20" s="1"/>
  <c r="N595" i="20"/>
  <c r="Q595" i="20" s="1"/>
  <c r="N93" i="20"/>
  <c r="Q93" i="20" s="1"/>
  <c r="N253" i="20"/>
  <c r="Q253" i="20" s="1"/>
  <c r="N403" i="20"/>
  <c r="Q403" i="20" s="1"/>
  <c r="N75" i="20"/>
  <c r="Q75" i="20" s="1"/>
  <c r="N342" i="20"/>
  <c r="Q342" i="20" s="1"/>
  <c r="N550" i="20"/>
  <c r="Q550" i="20" s="1"/>
  <c r="N306" i="20"/>
  <c r="Q306" i="20" s="1"/>
  <c r="N552" i="20"/>
  <c r="Q552" i="20" s="1"/>
  <c r="N316" i="20"/>
  <c r="Q316" i="20" s="1"/>
  <c r="N158" i="20"/>
  <c r="Q158" i="20" s="1"/>
  <c r="N333" i="20"/>
  <c r="Q333" i="20" s="1"/>
  <c r="N560" i="20"/>
  <c r="Q560" i="20" s="1"/>
  <c r="N609" i="20"/>
  <c r="Q609" i="20" s="1"/>
  <c r="N270" i="20"/>
  <c r="Q270" i="20" s="1"/>
  <c r="N126" i="20"/>
  <c r="Q126" i="20" s="1"/>
  <c r="N379" i="20"/>
  <c r="Q379" i="20" s="1"/>
  <c r="N283" i="20"/>
  <c r="Q283" i="20" s="1"/>
  <c r="N497" i="20"/>
  <c r="Q497" i="20" s="1"/>
  <c r="N600" i="20"/>
  <c r="Q600" i="20" s="1"/>
  <c r="N232" i="20"/>
  <c r="Q232" i="20" s="1"/>
  <c r="N351" i="20"/>
  <c r="Q351" i="20" s="1"/>
  <c r="N201" i="20"/>
  <c r="Q201" i="20" s="1"/>
  <c r="N54" i="20"/>
  <c r="Q54" i="20" s="1"/>
  <c r="N501" i="20"/>
  <c r="Q501" i="20" s="1"/>
  <c r="N109" i="20"/>
  <c r="Q109" i="20" s="1"/>
  <c r="N19" i="20"/>
  <c r="Q19" i="20" s="1"/>
  <c r="N277" i="20"/>
  <c r="Q277" i="20" s="1"/>
  <c r="N586" i="20"/>
  <c r="Q586" i="20" s="1"/>
  <c r="N499" i="20"/>
  <c r="Q499" i="20" s="1"/>
  <c r="N479" i="20"/>
  <c r="Q479" i="20" s="1"/>
  <c r="N387" i="20"/>
  <c r="Q387" i="20" s="1"/>
  <c r="N29" i="20"/>
  <c r="Q29" i="20" s="1"/>
  <c r="N20" i="20"/>
  <c r="Q20" i="20" s="1"/>
  <c r="N295" i="20"/>
  <c r="Q295" i="20" s="1"/>
  <c r="N378" i="20"/>
  <c r="Q378" i="20" s="1"/>
  <c r="N112" i="20"/>
  <c r="Q112" i="20" s="1"/>
  <c r="N209" i="20"/>
  <c r="Q209" i="20" s="1"/>
  <c r="N230" i="20"/>
  <c r="Q230" i="20" s="1"/>
  <c r="N246" i="20"/>
  <c r="Q246" i="20" s="1"/>
  <c r="N325" i="20"/>
  <c r="Q325" i="20" s="1"/>
  <c r="N409" i="20"/>
  <c r="Q409" i="20" s="1"/>
  <c r="N593" i="20"/>
  <c r="Q593" i="20" s="1"/>
  <c r="N492" i="20"/>
  <c r="Q492" i="20" s="1"/>
  <c r="N445" i="20"/>
  <c r="Q445" i="20" s="1"/>
  <c r="N240" i="20"/>
  <c r="Q240" i="20" s="1"/>
  <c r="N556" i="20"/>
  <c r="Q556" i="20" s="1"/>
  <c r="N539" i="20"/>
  <c r="Q539" i="20" s="1"/>
  <c r="N426" i="20"/>
  <c r="Q426" i="20" s="1"/>
  <c r="N272" i="20"/>
  <c r="Q272" i="20" s="1"/>
  <c r="N242" i="20"/>
  <c r="Q242" i="20" s="1"/>
  <c r="N343" i="20"/>
  <c r="Q343" i="20" s="1"/>
  <c r="N311" i="20"/>
  <c r="Q311" i="20" s="1"/>
  <c r="N327" i="20"/>
  <c r="Q327" i="20" s="1"/>
  <c r="N260" i="20"/>
  <c r="Q260" i="20" s="1"/>
  <c r="N405" i="20"/>
  <c r="Q405" i="20" s="1"/>
  <c r="N538" i="20"/>
  <c r="Q538" i="20" s="1"/>
  <c r="N536" i="20"/>
  <c r="Q536" i="20" s="1"/>
  <c r="N515" i="20"/>
  <c r="Q515" i="20" s="1"/>
  <c r="N535" i="20"/>
  <c r="Q535" i="20" s="1"/>
  <c r="N370" i="20"/>
  <c r="Q370" i="20" s="1"/>
  <c r="N460" i="20"/>
  <c r="Q460" i="20" s="1"/>
  <c r="N264" i="20"/>
  <c r="Q264" i="20" s="1"/>
  <c r="N301" i="20"/>
  <c r="Q301" i="20" s="1"/>
  <c r="N234" i="20"/>
  <c r="Q234" i="20" s="1"/>
  <c r="N18" i="20"/>
  <c r="Q18" i="20" s="1"/>
  <c r="N60" i="20"/>
  <c r="Q60" i="20" s="1"/>
  <c r="N180" i="20"/>
  <c r="Q180" i="20" s="1"/>
  <c r="N508" i="20"/>
  <c r="Q508" i="20" s="1"/>
  <c r="N418" i="20"/>
  <c r="Q418" i="20" s="1"/>
  <c r="N99" i="20"/>
  <c r="Q99" i="20" s="1"/>
  <c r="N14" i="20"/>
  <c r="Q14" i="20" s="1"/>
  <c r="N138" i="20"/>
  <c r="Q138" i="20" s="1"/>
  <c r="N286" i="20"/>
  <c r="Q286" i="20" s="1"/>
  <c r="N70" i="20"/>
  <c r="Q70" i="20" s="1"/>
  <c r="N259" i="20"/>
  <c r="Q259" i="20" s="1"/>
  <c r="N101" i="20"/>
  <c r="Q101" i="20" s="1"/>
  <c r="N373" i="20"/>
  <c r="Q373" i="20" s="1"/>
  <c r="N482" i="20"/>
  <c r="Q482" i="20" s="1"/>
  <c r="N207" i="20"/>
  <c r="Q207" i="20" s="1"/>
  <c r="Q64" i="20"/>
  <c r="AC121" i="20"/>
  <c r="AF121" i="20" s="1"/>
  <c r="AC395" i="20"/>
  <c r="AF395" i="20" s="1"/>
  <c r="AC422" i="20"/>
  <c r="AF422" i="20" s="1"/>
  <c r="AC104" i="20"/>
  <c r="AF104" i="20" s="1"/>
  <c r="AC55" i="20"/>
  <c r="AF55" i="20" s="1"/>
  <c r="AC434" i="20"/>
  <c r="AF434" i="20" s="1"/>
  <c r="AC228" i="20"/>
  <c r="AF228" i="20" s="1"/>
  <c r="AC215" i="20"/>
  <c r="AF215" i="20" s="1"/>
  <c r="AC266" i="20"/>
  <c r="AF266" i="20" s="1"/>
  <c r="AC568" i="20"/>
  <c r="AF568" i="20" s="1"/>
  <c r="AC189" i="20"/>
  <c r="AF189" i="20" s="1"/>
  <c r="AC210" i="20"/>
  <c r="AF210" i="20" s="1"/>
  <c r="AC478" i="20"/>
  <c r="AF478" i="20" s="1"/>
  <c r="AC185" i="20"/>
  <c r="AF185" i="20" s="1"/>
  <c r="AC511" i="20"/>
  <c r="AF511" i="20" s="1"/>
  <c r="AC493" i="20"/>
  <c r="AF493" i="20" s="1"/>
  <c r="AC602" i="20"/>
  <c r="AF602" i="20" s="1"/>
  <c r="AC303" i="20"/>
  <c r="AF303" i="20" s="1"/>
  <c r="AC601" i="20"/>
  <c r="AF601" i="20" s="1"/>
  <c r="AC124" i="20"/>
  <c r="AF124" i="20" s="1"/>
  <c r="AC574" i="20"/>
  <c r="AF574" i="20" s="1"/>
  <c r="AC562" i="20"/>
  <c r="AF562" i="20" s="1"/>
  <c r="AC179" i="20"/>
  <c r="AF179" i="20" s="1"/>
  <c r="AC397" i="20"/>
  <c r="AF397" i="20" s="1"/>
  <c r="AC310" i="20"/>
  <c r="AF310" i="20" s="1"/>
  <c r="AC20" i="20"/>
  <c r="AF20" i="20" s="1"/>
  <c r="AC142" i="20"/>
  <c r="AF142" i="20" s="1"/>
  <c r="AC318" i="20"/>
  <c r="AF318" i="20" s="1"/>
  <c r="AC167" i="20"/>
  <c r="AF167" i="20" s="1"/>
  <c r="AC329" i="20"/>
  <c r="AF329" i="20" s="1"/>
  <c r="AC385" i="20"/>
  <c r="AF385" i="20" s="1"/>
  <c r="AC191" i="20"/>
  <c r="AF191" i="20" s="1"/>
  <c r="AC346" i="20"/>
  <c r="AF346" i="20" s="1"/>
  <c r="AC11" i="20"/>
  <c r="AF11" i="20" s="1"/>
  <c r="AC371" i="20"/>
  <c r="AF371" i="20" s="1"/>
  <c r="AC320" i="20"/>
  <c r="AF320" i="20" s="1"/>
  <c r="AC273" i="20"/>
  <c r="AF273" i="20" s="1"/>
  <c r="AC49" i="20"/>
  <c r="AF49" i="20" s="1"/>
  <c r="AC592" i="20"/>
  <c r="AF592" i="20" s="1"/>
  <c r="AC544" i="20"/>
  <c r="AF544" i="20" s="1"/>
  <c r="AC106" i="20"/>
  <c r="AF106" i="20" s="1"/>
  <c r="AC302" i="20"/>
  <c r="AF302" i="20" s="1"/>
  <c r="AC32" i="20"/>
  <c r="AF32" i="20" s="1"/>
  <c r="AC177" i="20"/>
  <c r="AF177" i="20" s="1"/>
  <c r="AC219" i="20"/>
  <c r="AF219" i="20" s="1"/>
  <c r="AC437" i="20"/>
  <c r="AF437" i="20" s="1"/>
  <c r="AC60" i="20"/>
  <c r="AF60" i="20" s="1"/>
  <c r="AC598" i="20"/>
  <c r="AF598" i="20" s="1"/>
  <c r="AC156" i="20"/>
  <c r="AF156" i="20" s="1"/>
  <c r="AC529" i="20"/>
  <c r="AF529" i="20" s="1"/>
  <c r="AC390" i="20"/>
  <c r="AF390" i="20" s="1"/>
  <c r="AC451" i="20"/>
  <c r="AF451" i="20" s="1"/>
  <c r="AC605" i="20"/>
  <c r="AF605" i="20" s="1"/>
  <c r="AC62" i="20"/>
  <c r="AF62" i="20" s="1"/>
  <c r="AC37" i="20"/>
  <c r="AF37" i="20" s="1"/>
  <c r="AC264" i="20"/>
  <c r="AF264" i="20" s="1"/>
  <c r="AC353" i="20"/>
  <c r="AF353" i="20" s="1"/>
  <c r="AC159" i="20"/>
  <c r="AF159" i="20" s="1"/>
  <c r="AC181" i="20"/>
  <c r="AF181" i="20" s="1"/>
  <c r="AC472" i="20"/>
  <c r="AF472" i="20" s="1"/>
  <c r="AC548" i="20"/>
  <c r="AF548" i="20" s="1"/>
  <c r="AC77" i="20"/>
  <c r="AF77" i="20" s="1"/>
  <c r="AC73" i="20"/>
  <c r="AF73" i="20" s="1"/>
  <c r="AC311" i="20"/>
  <c r="AF311" i="20" s="1"/>
  <c r="AC21" i="20"/>
  <c r="AF21" i="20" s="1"/>
  <c r="AC524" i="20"/>
  <c r="AF524" i="20" s="1"/>
  <c r="AC351" i="20"/>
  <c r="AF351" i="20" s="1"/>
  <c r="AC225" i="20"/>
  <c r="AF225" i="20" s="1"/>
  <c r="AC252" i="20"/>
  <c r="AF252" i="20" s="1"/>
  <c r="AC122" i="20"/>
  <c r="AF122" i="20" s="1"/>
  <c r="AC402" i="20"/>
  <c r="AF402" i="20" s="1"/>
  <c r="AC607" i="20"/>
  <c r="AF607" i="20" s="1"/>
  <c r="AC91" i="20"/>
  <c r="AF91" i="20" s="1"/>
  <c r="AC381" i="20"/>
  <c r="AF381" i="20" s="1"/>
  <c r="AC509" i="20"/>
  <c r="AF509" i="20" s="1"/>
  <c r="AC28" i="20"/>
  <c r="AF28" i="20" s="1"/>
  <c r="AC203" i="20"/>
  <c r="AF203" i="20" s="1"/>
  <c r="AC314" i="20"/>
  <c r="AF314" i="20" s="1"/>
  <c r="AC475" i="20"/>
  <c r="AF475" i="20" s="1"/>
  <c r="AC137" i="20"/>
  <c r="AF137" i="20" s="1"/>
  <c r="AC582" i="20"/>
  <c r="AF582" i="20" s="1"/>
  <c r="AC456" i="20"/>
  <c r="AF456" i="20" s="1"/>
  <c r="AC416" i="20"/>
  <c r="AF416" i="20" s="1"/>
  <c r="AC595" i="20"/>
  <c r="AF595" i="20" s="1"/>
  <c r="AC298" i="20"/>
  <c r="AF298" i="20" s="1"/>
  <c r="AC230" i="20"/>
  <c r="AF230" i="20" s="1"/>
  <c r="AC96" i="20"/>
  <c r="AF96" i="20" s="1"/>
  <c r="AC391" i="20"/>
  <c r="AF391" i="20" s="1"/>
  <c r="AC436" i="20"/>
  <c r="AF436" i="20" s="1"/>
  <c r="AC424" i="20"/>
  <c r="AF424" i="20" s="1"/>
  <c r="AC45" i="20"/>
  <c r="AF45" i="20" s="1"/>
  <c r="AC398" i="20"/>
  <c r="AF398" i="20" s="1"/>
  <c r="AC216" i="20"/>
  <c r="AF216" i="20" s="1"/>
  <c r="AC449" i="20"/>
  <c r="AF449" i="20" s="1"/>
  <c r="AC249" i="20"/>
  <c r="AF249" i="20" s="1"/>
  <c r="AC487" i="20"/>
  <c r="AF487" i="20" s="1"/>
  <c r="AC532" i="20"/>
  <c r="AF532" i="20" s="1"/>
  <c r="AC443" i="20"/>
  <c r="AF443" i="20" s="1"/>
  <c r="AC226" i="20"/>
  <c r="AF226" i="20" s="1"/>
  <c r="AC53" i="20"/>
  <c r="AF53" i="20" s="1"/>
  <c r="AC332" i="20"/>
  <c r="AF332" i="20" s="1"/>
  <c r="AC214" i="20"/>
  <c r="AF214" i="20" s="1"/>
  <c r="AC356" i="20"/>
  <c r="AF356" i="20" s="1"/>
  <c r="AC344" i="20"/>
  <c r="AF344" i="20" s="1"/>
  <c r="AC153" i="20"/>
  <c r="AF153" i="20" s="1"/>
  <c r="AC474" i="20"/>
  <c r="AF474" i="20" s="1"/>
  <c r="AC103" i="20"/>
  <c r="AF103" i="20" s="1"/>
  <c r="AC14" i="20"/>
  <c r="AF14" i="20" s="1"/>
  <c r="AC392" i="20"/>
  <c r="AF392" i="20" s="1"/>
  <c r="AC13" i="20"/>
  <c r="AF13" i="20" s="1"/>
  <c r="AC246" i="20"/>
  <c r="AF246" i="20" s="1"/>
  <c r="AC134" i="20"/>
  <c r="AF134" i="20" s="1"/>
  <c r="AC182" i="20"/>
  <c r="AF182" i="20" s="1"/>
  <c r="AC244" i="20"/>
  <c r="AF244" i="20" s="1"/>
  <c r="AC220" i="20"/>
  <c r="AF220" i="20" s="1"/>
  <c r="AC75" i="20"/>
  <c r="AF75" i="20" s="1"/>
  <c r="AC56" i="20"/>
  <c r="AF56" i="20" s="1"/>
  <c r="AC331" i="20"/>
  <c r="AF331" i="20" s="1"/>
  <c r="AC372" i="20"/>
  <c r="AF372" i="20" s="1"/>
  <c r="AC278" i="20"/>
  <c r="AF278" i="20" s="1"/>
  <c r="AC234" i="20"/>
  <c r="AF234" i="20" s="1"/>
  <c r="AC288" i="20"/>
  <c r="AF288" i="20" s="1"/>
  <c r="AC276" i="20"/>
  <c r="AF276" i="20" s="1"/>
  <c r="AC238" i="20"/>
  <c r="AF238" i="20" s="1"/>
  <c r="AC439" i="20"/>
  <c r="AF439" i="20" s="1"/>
  <c r="AC591" i="20"/>
  <c r="AF591" i="20" s="1"/>
  <c r="AC338" i="20"/>
  <c r="AF338" i="20" s="1"/>
  <c r="AC155" i="20"/>
  <c r="AF155" i="20" s="1"/>
  <c r="AC373" i="20"/>
  <c r="AF373" i="20" s="1"/>
  <c r="AC233" i="20"/>
  <c r="AF233" i="20" s="1"/>
  <c r="AC534" i="20"/>
  <c r="AF534" i="20" s="1"/>
  <c r="AC161" i="20"/>
  <c r="AF161" i="20" s="1"/>
  <c r="AC42" i="20"/>
  <c r="AF42" i="20" s="1"/>
  <c r="AC326" i="20"/>
  <c r="AF326" i="20" s="1"/>
  <c r="AC452" i="20"/>
  <c r="AF452" i="20" s="1"/>
  <c r="AC251" i="20"/>
  <c r="AF251" i="20" s="1"/>
  <c r="AC469" i="20"/>
  <c r="AF469" i="20" s="1"/>
  <c r="AC300" i="20"/>
  <c r="AF300" i="20" s="1"/>
  <c r="AC289" i="20"/>
  <c r="AF289" i="20" s="1"/>
  <c r="AC387" i="20"/>
  <c r="AF387" i="20" s="1"/>
  <c r="AC494" i="20"/>
  <c r="AF494" i="20" s="1"/>
  <c r="AC496" i="20"/>
  <c r="AF496" i="20" s="1"/>
  <c r="AC229" i="20"/>
  <c r="AF229" i="20" s="1"/>
  <c r="AC254" i="20"/>
  <c r="AF254" i="20" s="1"/>
  <c r="AC26" i="20"/>
  <c r="AF26" i="20" s="1"/>
  <c r="AC576" i="20"/>
  <c r="AF576" i="20" s="1"/>
  <c r="AC197" i="20"/>
  <c r="AF197" i="20" s="1"/>
  <c r="AC514" i="20"/>
  <c r="AF514" i="20" s="1"/>
  <c r="AC79" i="20"/>
  <c r="AF79" i="20" s="1"/>
  <c r="AC74" i="20"/>
  <c r="AF74" i="20" s="1"/>
  <c r="AC361" i="20"/>
  <c r="AF361" i="20" s="1"/>
  <c r="AC192" i="20"/>
  <c r="AF192" i="20" s="1"/>
  <c r="AC492" i="20"/>
  <c r="AF492" i="20" s="1"/>
  <c r="AC129" i="20"/>
  <c r="AF129" i="20" s="1"/>
  <c r="AC294" i="20"/>
  <c r="AF294" i="20" s="1"/>
  <c r="AC352" i="20"/>
  <c r="AF352" i="20" s="1"/>
  <c r="AC455" i="20"/>
  <c r="AF455" i="20" s="1"/>
  <c r="AC483" i="20"/>
  <c r="AF483" i="20" s="1"/>
  <c r="AC488" i="20"/>
  <c r="AF488" i="20" s="1"/>
  <c r="AC109" i="20"/>
  <c r="AF109" i="20" s="1"/>
  <c r="AC119" i="20"/>
  <c r="AF119" i="20" s="1"/>
  <c r="AC280" i="20"/>
  <c r="AF280" i="20" s="1"/>
  <c r="AC321" i="20"/>
  <c r="AF321" i="20" s="1"/>
  <c r="AC76" i="20"/>
  <c r="AF76" i="20" s="1"/>
  <c r="AC551" i="20"/>
  <c r="AF551" i="20" s="1"/>
  <c r="AC418" i="20"/>
  <c r="AF418" i="20" s="1"/>
  <c r="AC315" i="20"/>
  <c r="AF315" i="20" s="1"/>
  <c r="AC502" i="20"/>
  <c r="AF502" i="20" s="1"/>
  <c r="AC138" i="20"/>
  <c r="AF138" i="20" s="1"/>
  <c r="AC442" i="20"/>
  <c r="AF442" i="20" s="1"/>
  <c r="AC557" i="20"/>
  <c r="AF557" i="20" s="1"/>
  <c r="AC100" i="20"/>
  <c r="AF100" i="20" s="1"/>
  <c r="AC301" i="20"/>
  <c r="AF301" i="20" s="1"/>
  <c r="AC183" i="20"/>
  <c r="AF183" i="20" s="1"/>
  <c r="AC141" i="20"/>
  <c r="AF141" i="20" s="1"/>
  <c r="AC217" i="20"/>
  <c r="AF217" i="20" s="1"/>
  <c r="AC71" i="20"/>
  <c r="AF71" i="20" s="1"/>
  <c r="AC105" i="20"/>
  <c r="AF105" i="20" s="1"/>
  <c r="AC206" i="20"/>
  <c r="AF206" i="20" s="1"/>
  <c r="AC148" i="20"/>
  <c r="AF148" i="20" s="1"/>
  <c r="AC43" i="20"/>
  <c r="AF43" i="20" s="1"/>
  <c r="AC261" i="20"/>
  <c r="AF261" i="20" s="1"/>
  <c r="AC394" i="20"/>
  <c r="AF394" i="20" s="1"/>
  <c r="AC143" i="20"/>
  <c r="AF143" i="20" s="1"/>
  <c r="AC34" i="20"/>
  <c r="AF34" i="20" s="1"/>
  <c r="AC304" i="20"/>
  <c r="AF304" i="20" s="1"/>
  <c r="AC258" i="20"/>
  <c r="AF258" i="20" s="1"/>
  <c r="AC569" i="20"/>
  <c r="AF569" i="20" s="1"/>
  <c r="AC86" i="20"/>
  <c r="AF86" i="20" s="1"/>
  <c r="AC522" i="20"/>
  <c r="AF522" i="20" s="1"/>
  <c r="AC131" i="20"/>
  <c r="AF131" i="20" s="1"/>
  <c r="AC349" i="20"/>
  <c r="AF349" i="20" s="1"/>
  <c r="AC421" i="20"/>
  <c r="AF421" i="20" s="1"/>
  <c r="AC400" i="20"/>
  <c r="AF400" i="20" s="1"/>
  <c r="AC25" i="20"/>
  <c r="AF25" i="20" s="1"/>
  <c r="AC537" i="20"/>
  <c r="AF537" i="20" s="1"/>
  <c r="AC128" i="20"/>
  <c r="AF128" i="20" s="1"/>
  <c r="AC139" i="20"/>
  <c r="AF139" i="20" s="1"/>
  <c r="AC117" i="20"/>
  <c r="AF117" i="20" s="1"/>
  <c r="AC495" i="20"/>
  <c r="AF495" i="20" s="1"/>
  <c r="AC98" i="20"/>
  <c r="AF98" i="20" s="1"/>
  <c r="AC160" i="20"/>
  <c r="AF160" i="20" s="1"/>
  <c r="AC64" i="20"/>
  <c r="AF64" i="20" s="1"/>
  <c r="AC154" i="20"/>
  <c r="AF154" i="20" s="1"/>
  <c r="AC428" i="20"/>
  <c r="AF428" i="20" s="1"/>
  <c r="AC166" i="20"/>
  <c r="AF166" i="20" s="1"/>
  <c r="AC375" i="20"/>
  <c r="AF375" i="20" s="1"/>
  <c r="AC327" i="20"/>
  <c r="AF327" i="20" s="1"/>
  <c r="AC403" i="20"/>
  <c r="AF403" i="20" s="1"/>
  <c r="AC360" i="20"/>
  <c r="AF360" i="20" s="1"/>
  <c r="AC108" i="20"/>
  <c r="AF108" i="20" s="1"/>
  <c r="AC78" i="20"/>
  <c r="AF78" i="20" s="1"/>
  <c r="AC152" i="20"/>
  <c r="AF152" i="20" s="1"/>
  <c r="AC556" i="20"/>
  <c r="AF556" i="20" s="1"/>
  <c r="AC393" i="20"/>
  <c r="AF393" i="20" s="1"/>
  <c r="AC423" i="20"/>
  <c r="AF423" i="20" s="1"/>
  <c r="AC597" i="20"/>
  <c r="AF597" i="20" s="1"/>
  <c r="AC50" i="20"/>
  <c r="AF50" i="20" s="1"/>
  <c r="AC525" i="20"/>
  <c r="AF525" i="20" s="1"/>
  <c r="AC425" i="20"/>
  <c r="AF425" i="20" s="1"/>
  <c r="AC248" i="20"/>
  <c r="AF248" i="20" s="1"/>
  <c r="AC292" i="20"/>
  <c r="AF292" i="20" s="1"/>
  <c r="AC521" i="20"/>
  <c r="AF521" i="20" s="1"/>
  <c r="AC543" i="20"/>
  <c r="AF543" i="20" s="1"/>
  <c r="AC378" i="20"/>
  <c r="AF378" i="20" s="1"/>
  <c r="AC151" i="20"/>
  <c r="AF151" i="20" s="1"/>
  <c r="AC588" i="20"/>
  <c r="AF588" i="20" s="1"/>
  <c r="AC504" i="20"/>
  <c r="AF504" i="20" s="1"/>
  <c r="AC125" i="20"/>
  <c r="AF125" i="20" s="1"/>
  <c r="AC200" i="20"/>
  <c r="AF200" i="20" s="1"/>
  <c r="AC481" i="20"/>
  <c r="AF481" i="20" s="1"/>
  <c r="AC132" i="20"/>
  <c r="AF132" i="20" s="1"/>
  <c r="AC558" i="20"/>
  <c r="AF558" i="20" s="1"/>
  <c r="AC486" i="20"/>
  <c r="AF486" i="20" s="1"/>
  <c r="AC508" i="20"/>
  <c r="AF508" i="20" s="1"/>
  <c r="AC559" i="20"/>
  <c r="AF559" i="20" s="1"/>
  <c r="AC334" i="20"/>
  <c r="AF334" i="20" s="1"/>
  <c r="AC193" i="20"/>
  <c r="AF193" i="20" s="1"/>
  <c r="AC335" i="20"/>
  <c r="AF335" i="20" s="1"/>
  <c r="AC19" i="20"/>
  <c r="AF19" i="20" s="1"/>
  <c r="AC386" i="20"/>
  <c r="AF386" i="20" s="1"/>
  <c r="AC31" i="20"/>
  <c r="AF31" i="20" s="1"/>
  <c r="AC500" i="20"/>
  <c r="AF500" i="20" s="1"/>
  <c r="AC87" i="20"/>
  <c r="AF87" i="20" s="1"/>
  <c r="AC553" i="20"/>
  <c r="AF553" i="20" s="1"/>
  <c r="AC440" i="20"/>
  <c r="AF440" i="20" s="1"/>
  <c r="AC61" i="20"/>
  <c r="AF61" i="20" s="1"/>
  <c r="AC490" i="20"/>
  <c r="AF490" i="20" s="1"/>
  <c r="AC350" i="20"/>
  <c r="AF350" i="20" s="1"/>
  <c r="AC473" i="20"/>
  <c r="AF473" i="20" s="1"/>
  <c r="AC383" i="20"/>
  <c r="AF383" i="20" s="1"/>
  <c r="AC533" i="20"/>
  <c r="AF533" i="20" s="1"/>
  <c r="AC212" i="20"/>
  <c r="AF212" i="20" s="1"/>
  <c r="AC262" i="20"/>
  <c r="AF262" i="20" s="1"/>
  <c r="AC484" i="20"/>
  <c r="AF484" i="20" s="1"/>
  <c r="AC187" i="20"/>
  <c r="AF187" i="20" s="1"/>
  <c r="AC68" i="20"/>
  <c r="AF68" i="20" s="1"/>
  <c r="AC581" i="20"/>
  <c r="AF581" i="20" s="1"/>
  <c r="AC535" i="20"/>
  <c r="AF535" i="20" s="1"/>
  <c r="AC450" i="20"/>
  <c r="AF450" i="20" s="1"/>
  <c r="AC291" i="20"/>
  <c r="AF291" i="20" s="1"/>
  <c r="AC38" i="20"/>
  <c r="AF38" i="20" s="1"/>
  <c r="AC457" i="20"/>
  <c r="AF457" i="20" s="1"/>
  <c r="AC199" i="20"/>
  <c r="AF199" i="20" s="1"/>
  <c r="AC611" i="20"/>
  <c r="AF611" i="20" s="1"/>
  <c r="AC232" i="20"/>
  <c r="AF232" i="20" s="1"/>
  <c r="AC417" i="20"/>
  <c r="AF417" i="20" s="1"/>
  <c r="AC241" i="20"/>
  <c r="AF241" i="20" s="1"/>
  <c r="AC24" i="20"/>
  <c r="AF24" i="20" s="1"/>
  <c r="AC260" i="20"/>
  <c r="AF260" i="20" s="1"/>
  <c r="AC540" i="20"/>
  <c r="AF540" i="20" s="1"/>
  <c r="AC382" i="20"/>
  <c r="AF382" i="20" s="1"/>
  <c r="AC590" i="20"/>
  <c r="AF590" i="20" s="1"/>
  <c r="AC584" i="20"/>
  <c r="AF584" i="20" s="1"/>
  <c r="AC222" i="20"/>
  <c r="AF222" i="20" s="1"/>
  <c r="AC97" i="20"/>
  <c r="AF97" i="20" s="1"/>
  <c r="AC563" i="20"/>
  <c r="AF563" i="20" s="1"/>
  <c r="AC171" i="20"/>
  <c r="AF171" i="20" s="1"/>
  <c r="AC389" i="20"/>
  <c r="AF389" i="20" s="1"/>
  <c r="AC81" i="20"/>
  <c r="AF81" i="20" s="1"/>
  <c r="AC271" i="20"/>
  <c r="AF271" i="20" s="1"/>
  <c r="AC339" i="20"/>
  <c r="AF339" i="20" s="1"/>
  <c r="AC432" i="20"/>
  <c r="AF432" i="20" s="1"/>
  <c r="AC485" i="20"/>
  <c r="AF485" i="20" s="1"/>
  <c r="AC240" i="20"/>
  <c r="AF240" i="20" s="1"/>
  <c r="AC401" i="20"/>
  <c r="AF401" i="20" s="1"/>
  <c r="AC275" i="20"/>
  <c r="AF275" i="20" s="1"/>
  <c r="AC22" i="20"/>
  <c r="AF22" i="20" s="1"/>
  <c r="AC523" i="20"/>
  <c r="AF523" i="20" s="1"/>
  <c r="AC67" i="20"/>
  <c r="AF67" i="20" s="1"/>
  <c r="AC285" i="20"/>
  <c r="AF285" i="20" s="1"/>
  <c r="AC293" i="20"/>
  <c r="AF293" i="20" s="1"/>
  <c r="AC336" i="20"/>
  <c r="AF336" i="20" s="1"/>
  <c r="AC172" i="20"/>
  <c r="AF172" i="20" s="1"/>
  <c r="AC36" i="20"/>
  <c r="AF36" i="20" s="1"/>
  <c r="AC287" i="20"/>
  <c r="AF287" i="20" s="1"/>
  <c r="AC178" i="20"/>
  <c r="AF178" i="20" s="1"/>
  <c r="AC497" i="20"/>
  <c r="AF497" i="20" s="1"/>
  <c r="AC44" i="20"/>
  <c r="AF44" i="20" s="1"/>
  <c r="AC419" i="20"/>
  <c r="AF419" i="20" s="1"/>
  <c r="AC83" i="20"/>
  <c r="AF83" i="20" s="1"/>
  <c r="AC93" i="20"/>
  <c r="AF93" i="20" s="1"/>
  <c r="AC520" i="20"/>
  <c r="AF520" i="20" s="1"/>
  <c r="AC235" i="20"/>
  <c r="AF235" i="20" s="1"/>
  <c r="AC580" i="20"/>
  <c r="AF580" i="20" s="1"/>
  <c r="AC237" i="20"/>
  <c r="AF237" i="20" s="1"/>
  <c r="AC80" i="20"/>
  <c r="AF80" i="20" s="1"/>
  <c r="AC242" i="20"/>
  <c r="AF242" i="20" s="1"/>
  <c r="AC567" i="20"/>
  <c r="AF567" i="20" s="1"/>
  <c r="AC412" i="20"/>
  <c r="AF412" i="20" s="1"/>
  <c r="AC174" i="20"/>
  <c r="AF174" i="20" s="1"/>
  <c r="AC140" i="20"/>
  <c r="AF140" i="20" s="1"/>
  <c r="AC527" i="20"/>
  <c r="AF527" i="20" s="1"/>
  <c r="AC466" i="20"/>
  <c r="AF466" i="20" s="1"/>
  <c r="AC309" i="20"/>
  <c r="AF309" i="20" s="1"/>
  <c r="AC379" i="20"/>
  <c r="AF379" i="20" s="1"/>
  <c r="AC470" i="20"/>
  <c r="AF470" i="20" s="1"/>
  <c r="AC202" i="20"/>
  <c r="AF202" i="20" s="1"/>
  <c r="AC600" i="20"/>
  <c r="AF600" i="20" s="1"/>
  <c r="AC221" i="20"/>
  <c r="AF221" i="20" s="1"/>
  <c r="AC101" i="20"/>
  <c r="AF101" i="20" s="1"/>
  <c r="AC272" i="20"/>
  <c r="AF272" i="20" s="1"/>
  <c r="AC209" i="20"/>
  <c r="AF209" i="20" s="1"/>
  <c r="AC48" i="20"/>
  <c r="AF48" i="20" s="1"/>
  <c r="AC603" i="20"/>
  <c r="AF603" i="20" s="1"/>
  <c r="AC23" i="20"/>
  <c r="AF23" i="20" s="1"/>
  <c r="AC515" i="20"/>
  <c r="AF515" i="20" s="1"/>
  <c r="AC376" i="20"/>
  <c r="AF376" i="20" s="1"/>
  <c r="AC66" i="20"/>
  <c r="AF66" i="20" s="1"/>
  <c r="AC593" i="20"/>
  <c r="AF593" i="20" s="1"/>
  <c r="AC286" i="20"/>
  <c r="AF286" i="20" s="1"/>
  <c r="AC577" i="20"/>
  <c r="AF577" i="20" s="1"/>
  <c r="AC319" i="20"/>
  <c r="AF319" i="20" s="1"/>
  <c r="AC498" i="20"/>
  <c r="AF498" i="20" s="1"/>
  <c r="AC458" i="20"/>
  <c r="AF458" i="20" s="1"/>
  <c r="AC111" i="20"/>
  <c r="AF111" i="20" s="1"/>
  <c r="AC116" i="20"/>
  <c r="AF116" i="20" s="1"/>
  <c r="AC123" i="20"/>
  <c r="AF123" i="20" s="1"/>
  <c r="AC341" i="20"/>
  <c r="AF341" i="20" s="1"/>
  <c r="AC507" i="20"/>
  <c r="AF507" i="20" s="1"/>
  <c r="AC72" i="20"/>
  <c r="AF72" i="20" s="1"/>
  <c r="AC168" i="20"/>
  <c r="AF168" i="20" s="1"/>
  <c r="AC95" i="20"/>
  <c r="AF95" i="20" s="1"/>
  <c r="AC267" i="20"/>
  <c r="AF267" i="20" s="1"/>
  <c r="AC256" i="20"/>
  <c r="AF256" i="20" s="1"/>
  <c r="AC369" i="20"/>
  <c r="AF369" i="20" s="1"/>
  <c r="AC579" i="20"/>
  <c r="AF579" i="20" s="1"/>
  <c r="AC358" i="20"/>
  <c r="AF358" i="20" s="1"/>
  <c r="AC608" i="20"/>
  <c r="AF608" i="20" s="1"/>
  <c r="AC519" i="20"/>
  <c r="AF519" i="20" s="1"/>
  <c r="AC585" i="20"/>
  <c r="AF585" i="20" s="1"/>
  <c r="AC552" i="20"/>
  <c r="AF552" i="20" s="1"/>
  <c r="AC173" i="20"/>
  <c r="AF173" i="20" s="1"/>
  <c r="AC377" i="20"/>
  <c r="AF377" i="20" s="1"/>
  <c r="AC431" i="20"/>
  <c r="AF431" i="20" s="1"/>
  <c r="AC114" i="20"/>
  <c r="AF114" i="20" s="1"/>
  <c r="AC380" i="20"/>
  <c r="AF380" i="20" s="1"/>
  <c r="AC190" i="20"/>
  <c r="AF190" i="20" s="1"/>
  <c r="AC268" i="20"/>
  <c r="AF268" i="20" s="1"/>
  <c r="AC479" i="20"/>
  <c r="AF479" i="20" s="1"/>
  <c r="AC546" i="20"/>
  <c r="AF546" i="20" s="1"/>
  <c r="AC476" i="20"/>
  <c r="AF476" i="20" s="1"/>
  <c r="AC59" i="20"/>
  <c r="AF59" i="20" s="1"/>
  <c r="AC407" i="20"/>
  <c r="AF407" i="20" s="1"/>
  <c r="AC444" i="20"/>
  <c r="AF444" i="20" s="1"/>
  <c r="AC468" i="20"/>
  <c r="AF468" i="20" s="1"/>
  <c r="AC213" i="20"/>
  <c r="AF213" i="20" s="1"/>
  <c r="AC201" i="20"/>
  <c r="AF201" i="20" s="1"/>
  <c r="AC554" i="20"/>
  <c r="AF554" i="20" s="1"/>
  <c r="AC374" i="20"/>
  <c r="AF374" i="20" s="1"/>
  <c r="AC405" i="20"/>
  <c r="AF405" i="20" s="1"/>
  <c r="AC290" i="20"/>
  <c r="AF290" i="20" s="1"/>
  <c r="AC441" i="20"/>
  <c r="AF441" i="20" s="1"/>
  <c r="AC316" i="20"/>
  <c r="AF316" i="20" s="1"/>
  <c r="AC531" i="20"/>
  <c r="AF531" i="20" s="1"/>
  <c r="AC433" i="20"/>
  <c r="AF433" i="20" s="1"/>
  <c r="AC305" i="20"/>
  <c r="AF305" i="20" s="1"/>
  <c r="AC453" i="20"/>
  <c r="AF453" i="20" s="1"/>
  <c r="AC583" i="20"/>
  <c r="AF583" i="20" s="1"/>
  <c r="AC594" i="20"/>
  <c r="AF594" i="20" s="1"/>
  <c r="AC113" i="20"/>
  <c r="AF113" i="20" s="1"/>
  <c r="AC204" i="20"/>
  <c r="AF204" i="20" s="1"/>
  <c r="AC512" i="20"/>
  <c r="AF512" i="20" s="1"/>
  <c r="AC133" i="20"/>
  <c r="AF133" i="20" s="1"/>
  <c r="AC18" i="20"/>
  <c r="AF18" i="20" s="1"/>
  <c r="AC15" i="20"/>
  <c r="AF15" i="20" s="1"/>
  <c r="AC145" i="20"/>
  <c r="AF145" i="20" s="1"/>
  <c r="AC176" i="20"/>
  <c r="AF176" i="20" s="1"/>
  <c r="AC517" i="20"/>
  <c r="AF517" i="20" s="1"/>
  <c r="AC211" i="20"/>
  <c r="AF211" i="20" s="1"/>
  <c r="AC429" i="20"/>
  <c r="AF429" i="20" s="1"/>
  <c r="AC165" i="20"/>
  <c r="AF165" i="20" s="1"/>
  <c r="AC88" i="20"/>
  <c r="AF88" i="20" s="1"/>
  <c r="AC90" i="20"/>
  <c r="AF90" i="20" s="1"/>
  <c r="AC513" i="20"/>
  <c r="AF513" i="20" s="1"/>
  <c r="AC359" i="20"/>
  <c r="AF359" i="20" s="1"/>
  <c r="AC84" i="20"/>
  <c r="AF84" i="20" s="1"/>
  <c r="AC324" i="20"/>
  <c r="AF324" i="20" s="1"/>
  <c r="AC530" i="20"/>
  <c r="AF530" i="20" s="1"/>
  <c r="AC110" i="20"/>
  <c r="AF110" i="20" s="1"/>
  <c r="AC313" i="20"/>
  <c r="AF313" i="20" s="1"/>
  <c r="AC463" i="20"/>
  <c r="AF463" i="20" s="1"/>
  <c r="AC571" i="20"/>
  <c r="AF571" i="20" s="1"/>
  <c r="AC27" i="20"/>
  <c r="AF27" i="20" s="1"/>
  <c r="AC245" i="20"/>
  <c r="AF245" i="20" s="1"/>
  <c r="AC501" i="20"/>
  <c r="AF501" i="20" s="1"/>
  <c r="AC406" i="20"/>
  <c r="AF406" i="20" s="1"/>
  <c r="AC526" i="20"/>
  <c r="AF526" i="20" s="1"/>
  <c r="AC364" i="20"/>
  <c r="AF364" i="20" s="1"/>
  <c r="AC198" i="20"/>
  <c r="AF198" i="20" s="1"/>
  <c r="AC130" i="20"/>
  <c r="AF130" i="20" s="1"/>
  <c r="AC208" i="20"/>
  <c r="AF208" i="20" s="1"/>
  <c r="AC465" i="20"/>
  <c r="AF465" i="20" s="1"/>
  <c r="AC362" i="20"/>
  <c r="AF362" i="20" s="1"/>
  <c r="AC299" i="20"/>
  <c r="AF299" i="20" s="1"/>
  <c r="AC57" i="20"/>
  <c r="AF57" i="20" s="1"/>
  <c r="AC538" i="20"/>
  <c r="AF538" i="20" s="1"/>
  <c r="AC343" i="20"/>
  <c r="AF343" i="20" s="1"/>
  <c r="AC308" i="20"/>
  <c r="AF308" i="20" s="1"/>
  <c r="AC99" i="20"/>
  <c r="AF99" i="20" s="1"/>
  <c r="AC317" i="20"/>
  <c r="AF317" i="20" s="1"/>
  <c r="AC410" i="20"/>
  <c r="AF410" i="20" s="1"/>
  <c r="AC606" i="20"/>
  <c r="AF606" i="20" s="1"/>
  <c r="AC33" i="20"/>
  <c r="AF33" i="20" s="1"/>
  <c r="AC40" i="20"/>
  <c r="AF40" i="20" s="1"/>
  <c r="AC218" i="20"/>
  <c r="AF218" i="20" s="1"/>
  <c r="AC274" i="20"/>
  <c r="AF274" i="20" s="1"/>
  <c r="AC518" i="20"/>
  <c r="AF518" i="20" s="1"/>
  <c r="AC462" i="20"/>
  <c r="AF462" i="20" s="1"/>
  <c r="AC528" i="20"/>
  <c r="AF528" i="20" s="1"/>
  <c r="AC149" i="20"/>
  <c r="AF149" i="20" s="1"/>
  <c r="AC146" i="20"/>
  <c r="AF146" i="20" s="1"/>
  <c r="AC566" i="20"/>
  <c r="AF566" i="20" s="1"/>
  <c r="AC247" i="20"/>
  <c r="AF247" i="20" s="1"/>
  <c r="AC255" i="20"/>
  <c r="AF255" i="20" s="1"/>
  <c r="AC277" i="20"/>
  <c r="AF277" i="20" s="1"/>
  <c r="AC355" i="20"/>
  <c r="AF355" i="20" s="1"/>
  <c r="AC158" i="20"/>
  <c r="AF158" i="20" s="1"/>
  <c r="AC408" i="20"/>
  <c r="AF408" i="20" s="1"/>
  <c r="AC589" i="20"/>
  <c r="AF589" i="20" s="1"/>
  <c r="AC363" i="20"/>
  <c r="AF363" i="20" s="1"/>
  <c r="AC414" i="20"/>
  <c r="AF414" i="20" s="1"/>
  <c r="AC345" i="20"/>
  <c r="AF345" i="20" s="1"/>
  <c r="AC447" i="20"/>
  <c r="AF447" i="20" s="1"/>
  <c r="AC596" i="20"/>
  <c r="AF596" i="20" s="1"/>
  <c r="AC164" i="20"/>
  <c r="AF164" i="20" s="1"/>
  <c r="AC239" i="20"/>
  <c r="AF239" i="20" s="1"/>
  <c r="AC572" i="20"/>
  <c r="AF572" i="20" s="1"/>
  <c r="AC297" i="20"/>
  <c r="AF297" i="20" s="1"/>
  <c r="AC510" i="20"/>
  <c r="AF510" i="20" s="1"/>
  <c r="AC420" i="20"/>
  <c r="AF420" i="20" s="1"/>
  <c r="AC115" i="20"/>
  <c r="AF115" i="20" s="1"/>
  <c r="AC333" i="20"/>
  <c r="AF333" i="20" s="1"/>
  <c r="AC223" i="20"/>
  <c r="AF223" i="20" s="1"/>
  <c r="AC384" i="20"/>
  <c r="AF384" i="20" s="1"/>
  <c r="AC312" i="20"/>
  <c r="AF312" i="20" s="1"/>
  <c r="AC135" i="20"/>
  <c r="AF135" i="20" s="1"/>
  <c r="AC323" i="20"/>
  <c r="AF323" i="20" s="1"/>
  <c r="AC231" i="20"/>
  <c r="AF231" i="20" s="1"/>
  <c r="AC549" i="20"/>
  <c r="AF549" i="20" s="1"/>
  <c r="AC482" i="20"/>
  <c r="AF482" i="20" s="1"/>
  <c r="AC70" i="20"/>
  <c r="AF70" i="20" s="1"/>
  <c r="AC516" i="20"/>
  <c r="AF516" i="20" s="1"/>
  <c r="AC503" i="20"/>
  <c r="AF503" i="20" s="1"/>
  <c r="AC599" i="20"/>
  <c r="AF599" i="20" s="1"/>
  <c r="AC322" i="20"/>
  <c r="AF322" i="20" s="1"/>
  <c r="AC541" i="20"/>
  <c r="AF541" i="20" s="1"/>
  <c r="AC102" i="20"/>
  <c r="AF102" i="20" s="1"/>
  <c r="AC162" i="20"/>
  <c r="AF162" i="20" s="1"/>
  <c r="AC263" i="20"/>
  <c r="AF263" i="20" s="1"/>
  <c r="AC404" i="20"/>
  <c r="AF404" i="20" s="1"/>
  <c r="AC296" i="20"/>
  <c r="AF296" i="20" s="1"/>
  <c r="AC281" i="20"/>
  <c r="AF281" i="20" s="1"/>
  <c r="AC330" i="20"/>
  <c r="AF330" i="20" s="1"/>
  <c r="AC175" i="20"/>
  <c r="AF175" i="20" s="1"/>
  <c r="AC573" i="20"/>
  <c r="AF573" i="20" s="1"/>
  <c r="AC427" i="20"/>
  <c r="AF427" i="20" s="1"/>
  <c r="AC446" i="20"/>
  <c r="AF446" i="20" s="1"/>
  <c r="AC51" i="20"/>
  <c r="AF51" i="20" s="1"/>
  <c r="AC448" i="20"/>
  <c r="AF448" i="20" s="1"/>
  <c r="AC69" i="20"/>
  <c r="AF69" i="20" s="1"/>
  <c r="AC188" i="20"/>
  <c r="AF188" i="20" s="1"/>
  <c r="AC550" i="20"/>
  <c r="AF550" i="20" s="1"/>
  <c r="AC82" i="20"/>
  <c r="AF82" i="20" s="1"/>
  <c r="AC112" i="20"/>
  <c r="AF112" i="20" s="1"/>
  <c r="AC196" i="20"/>
  <c r="AF196" i="20" s="1"/>
  <c r="AC147" i="20"/>
  <c r="AF147" i="20" s="1"/>
  <c r="AC365" i="20"/>
  <c r="AF365" i="20" s="1"/>
  <c r="AC435" i="20"/>
  <c r="AF435" i="20" s="1"/>
  <c r="AC536" i="20"/>
  <c r="AF536" i="20" s="1"/>
  <c r="AC157" i="20"/>
  <c r="AF157" i="20" s="1"/>
  <c r="AC17" i="20"/>
  <c r="AF17" i="20" s="1"/>
  <c r="AC295" i="20"/>
  <c r="AF295" i="20" s="1"/>
  <c r="AC92" i="20"/>
  <c r="AF92" i="20" s="1"/>
  <c r="AC257" i="20"/>
  <c r="AF257" i="20" s="1"/>
  <c r="AC236" i="20"/>
  <c r="AF236" i="20" s="1"/>
  <c r="AC65" i="20"/>
  <c r="AF65" i="20" s="1"/>
  <c r="AC348" i="20"/>
  <c r="AF348" i="20" s="1"/>
  <c r="AC459" i="20"/>
  <c r="AF459" i="20" s="1"/>
  <c r="AC430" i="20"/>
  <c r="AF430" i="20" s="1"/>
  <c r="AC480" i="20"/>
  <c r="AF480" i="20" s="1"/>
  <c r="AC184" i="20"/>
  <c r="AF184" i="20" s="1"/>
  <c r="AC506" i="20"/>
  <c r="AF506" i="20" s="1"/>
  <c r="AC555" i="20"/>
  <c r="AF555" i="20" s="1"/>
  <c r="AC94" i="20"/>
  <c r="AF94" i="20" s="1"/>
  <c r="AC426" i="20"/>
  <c r="AF426" i="20" s="1"/>
  <c r="AC127" i="20"/>
  <c r="AF127" i="20" s="1"/>
  <c r="AC545" i="20"/>
  <c r="AF545" i="20" s="1"/>
  <c r="AC259" i="20"/>
  <c r="AF259" i="20" s="1"/>
  <c r="AC477" i="20"/>
  <c r="AF477" i="20" s="1"/>
  <c r="AC586" i="20"/>
  <c r="AF586" i="20" s="1"/>
  <c r="AC16" i="20"/>
  <c r="AF16" i="20" s="1"/>
  <c r="AC282" i="20"/>
  <c r="AF282" i="20" s="1"/>
  <c r="AC307" i="20"/>
  <c r="AF307" i="20" s="1"/>
  <c r="AC54" i="20"/>
  <c r="AF54" i="20" s="1"/>
  <c r="AC269" i="20"/>
  <c r="AF269" i="20" s="1"/>
  <c r="AC564" i="20"/>
  <c r="AF564" i="20" s="1"/>
  <c r="AC489" i="20"/>
  <c r="AF489" i="20" s="1"/>
  <c r="AC163" i="20"/>
  <c r="AF163" i="20" s="1"/>
  <c r="AC170" i="20"/>
  <c r="AF170" i="20" s="1"/>
  <c r="N326" i="20"/>
  <c r="Q326" i="20" s="1"/>
  <c r="N214" i="20"/>
  <c r="Q214" i="20" s="1"/>
  <c r="N206" i="20"/>
  <c r="Q206" i="20" s="1"/>
  <c r="N284" i="20"/>
  <c r="Q284" i="20" s="1"/>
  <c r="N427" i="20"/>
  <c r="Q427" i="20" s="1"/>
  <c r="N496" i="20"/>
  <c r="Q496" i="20" s="1"/>
  <c r="Q397" i="20"/>
  <c r="Q191" i="20"/>
  <c r="Q43" i="20"/>
  <c r="Q104" i="20"/>
  <c r="Q231" i="20"/>
  <c r="Q217" i="20"/>
  <c r="Q355" i="20"/>
  <c r="Q145" i="20"/>
  <c r="Q239" i="20"/>
  <c r="Q82" i="20"/>
  <c r="Q51" i="20"/>
  <c r="Q213" i="20"/>
  <c r="Q192" i="20"/>
  <c r="Q585" i="20"/>
  <c r="Q89" i="20"/>
  <c r="Q562" i="20"/>
  <c r="Q181" i="20"/>
  <c r="N256" i="20"/>
  <c r="Q256" i="20" s="1"/>
  <c r="N548" i="20"/>
  <c r="Q548" i="20" s="1"/>
  <c r="N315" i="20"/>
  <c r="Q315" i="20" s="1"/>
  <c r="N312" i="20"/>
  <c r="Q312" i="20" s="1"/>
  <c r="N320" i="20"/>
  <c r="Q320" i="20" s="1"/>
  <c r="N503" i="20"/>
  <c r="Q503" i="20" s="1"/>
  <c r="N254" i="20"/>
  <c r="Q254" i="20" s="1"/>
  <c r="N583" i="20"/>
  <c r="Q583" i="20" s="1"/>
  <c r="N294" i="20"/>
  <c r="Q294" i="20" s="1"/>
  <c r="N407" i="20"/>
  <c r="Q407" i="20" s="1"/>
  <c r="N334" i="20"/>
  <c r="Q334" i="20" s="1"/>
  <c r="N275" i="20"/>
  <c r="Q275" i="20" s="1"/>
  <c r="N420" i="20"/>
  <c r="Q420" i="20" s="1"/>
  <c r="N395" i="20"/>
  <c r="Q395" i="20" s="1"/>
  <c r="N353" i="20"/>
  <c r="Q353" i="20" s="1"/>
  <c r="N361" i="20"/>
  <c r="Q361" i="20" s="1"/>
  <c r="N371" i="20"/>
  <c r="Q371" i="20" s="1"/>
  <c r="N337" i="20"/>
  <c r="Q337" i="20" s="1"/>
  <c r="N442" i="20"/>
  <c r="Q442" i="20" s="1"/>
  <c r="N438" i="20"/>
  <c r="Q438" i="20" s="1"/>
  <c r="N590" i="20"/>
  <c r="Q590" i="20" s="1"/>
  <c r="N457" i="20"/>
  <c r="Q457" i="20" s="1"/>
  <c r="N357" i="20"/>
  <c r="Q357" i="20" s="1"/>
  <c r="N597" i="20"/>
  <c r="Q597" i="20" s="1"/>
  <c r="N481" i="20"/>
  <c r="Q481" i="20" s="1"/>
  <c r="N412" i="20"/>
  <c r="Q412" i="20" s="1"/>
  <c r="N525" i="20"/>
  <c r="Q525" i="20" s="1"/>
  <c r="N463" i="20"/>
  <c r="Q463" i="20" s="1"/>
  <c r="N572" i="20"/>
  <c r="Q572" i="20" s="1"/>
  <c r="N396" i="20"/>
  <c r="Q396" i="20" s="1"/>
  <c r="N367" i="20"/>
  <c r="Q367" i="20" s="1"/>
  <c r="N527" i="20"/>
  <c r="Q527" i="20" s="1"/>
  <c r="N544" i="20"/>
  <c r="Q544" i="20" s="1"/>
  <c r="N293" i="20"/>
  <c r="Q293" i="20" s="1"/>
  <c r="N433" i="20"/>
  <c r="Q433" i="20" s="1"/>
  <c r="N581" i="20"/>
  <c r="Q581" i="20" s="1"/>
  <c r="N375" i="20"/>
  <c r="Q375" i="20" s="1"/>
  <c r="N410" i="20"/>
  <c r="Q410" i="20" s="1"/>
  <c r="N514" i="20"/>
  <c r="Q514" i="20" s="1"/>
  <c r="N601" i="20"/>
  <c r="Q601" i="20" s="1"/>
  <c r="N413" i="20"/>
  <c r="Q413" i="20" s="1"/>
  <c r="N402" i="20"/>
  <c r="Q402" i="20" s="1"/>
  <c r="N588" i="20"/>
  <c r="Q588" i="20" s="1"/>
  <c r="N366" i="20"/>
  <c r="Q366" i="20" s="1"/>
  <c r="N288" i="20"/>
  <c r="Q288" i="20" s="1"/>
  <c r="N584" i="20"/>
  <c r="Q584" i="20" s="1"/>
  <c r="N66" i="20"/>
  <c r="Q66" i="20" s="1"/>
  <c r="N557" i="20"/>
  <c r="Q557" i="20" s="1"/>
  <c r="N429" i="20"/>
  <c r="Q429" i="20" s="1"/>
  <c r="N35" i="20"/>
  <c r="Q35" i="20" s="1"/>
  <c r="N128" i="20"/>
  <c r="Q128" i="20" s="1"/>
  <c r="N233" i="20"/>
  <c r="Q233" i="20" s="1"/>
  <c r="N108" i="20"/>
  <c r="Q108" i="20" s="1"/>
  <c r="N303" i="20"/>
  <c r="Q303" i="20" s="1"/>
  <c r="N244" i="20"/>
  <c r="Q244" i="20" s="1"/>
  <c r="N121" i="20"/>
  <c r="Q121" i="20" s="1"/>
  <c r="N102" i="20"/>
  <c r="Q102" i="20" s="1"/>
  <c r="N257" i="20"/>
  <c r="Q257" i="20" s="1"/>
  <c r="N22" i="20"/>
  <c r="Q22" i="20" s="1"/>
  <c r="N417" i="20"/>
  <c r="Q417" i="20" s="1"/>
  <c r="N392" i="20"/>
  <c r="Q392" i="20" s="1"/>
  <c r="N566" i="20"/>
  <c r="Q566" i="20" s="1"/>
  <c r="N506" i="20"/>
  <c r="Q506" i="20" s="1"/>
  <c r="N83" i="20"/>
  <c r="Q83" i="20" s="1"/>
  <c r="N118" i="20"/>
  <c r="Q118" i="20" s="1"/>
  <c r="N336" i="20"/>
  <c r="Q336" i="20" s="1"/>
  <c r="N346" i="20"/>
  <c r="Q346" i="20" s="1"/>
  <c r="N406" i="20"/>
  <c r="Q406" i="20" s="1"/>
  <c r="N531" i="20"/>
  <c r="Q531" i="20" s="1"/>
  <c r="N140" i="20"/>
  <c r="Q140" i="20" s="1"/>
  <c r="N212" i="20"/>
  <c r="Q212" i="20" s="1"/>
  <c r="N30" i="20"/>
  <c r="Q30" i="20" s="1"/>
  <c r="N200" i="20"/>
  <c r="Q200" i="20" s="1"/>
  <c r="N258" i="20"/>
  <c r="Q258" i="20" s="1"/>
  <c r="N17" i="20"/>
  <c r="Q17" i="20" s="1"/>
  <c r="N377" i="20"/>
  <c r="Q377" i="20" s="1"/>
  <c r="N131" i="20"/>
  <c r="Q131" i="20" s="1"/>
  <c r="N198" i="20"/>
  <c r="Q198" i="20" s="1"/>
  <c r="N455" i="20"/>
  <c r="Q455" i="20" s="1"/>
  <c r="N599" i="20"/>
  <c r="Q599" i="20" s="1"/>
  <c r="N603" i="20"/>
  <c r="Q603" i="20" s="1"/>
  <c r="N598" i="20"/>
  <c r="Q598" i="20" s="1"/>
  <c r="N419" i="20"/>
  <c r="Q419" i="20" s="1"/>
  <c r="N558" i="20"/>
  <c r="Q558" i="20" s="1"/>
  <c r="N263" i="20"/>
  <c r="Q263" i="20" s="1"/>
  <c r="N203" i="20"/>
  <c r="Q203" i="20" s="1"/>
  <c r="N237" i="20"/>
  <c r="Q237" i="20" s="1"/>
  <c r="N265" i="20"/>
  <c r="Q265" i="20" s="1"/>
  <c r="N13" i="20"/>
  <c r="Q13" i="20" s="1"/>
  <c r="N607" i="20"/>
  <c r="Q607" i="20" s="1"/>
  <c r="N165" i="20"/>
  <c r="Q165" i="20" s="1"/>
  <c r="N400" i="20"/>
  <c r="Q400" i="20" s="1"/>
  <c r="N575" i="20"/>
  <c r="Q575" i="20" s="1"/>
  <c r="N354" i="20"/>
  <c r="Q354" i="20" s="1"/>
  <c r="N208" i="20"/>
  <c r="Q208" i="20" s="1"/>
  <c r="N218" i="20"/>
  <c r="Q218" i="20" s="1"/>
  <c r="N76" i="20"/>
  <c r="Q76" i="20" s="1"/>
  <c r="N156" i="20"/>
  <c r="Q156" i="20" s="1"/>
  <c r="N46" i="20"/>
  <c r="Q46" i="20" s="1"/>
  <c r="N21" i="20"/>
  <c r="Q21" i="20" s="1"/>
  <c r="N507" i="20"/>
  <c r="Q507" i="20" s="1"/>
  <c r="N235" i="20"/>
  <c r="Q235" i="20" s="1"/>
  <c r="N335" i="20"/>
  <c r="Q335" i="20" s="1"/>
  <c r="N347" i="20"/>
  <c r="Q347" i="20" s="1"/>
  <c r="N391" i="20"/>
  <c r="Q391" i="20" s="1"/>
  <c r="N383" i="20"/>
  <c r="Q383" i="20" s="1"/>
  <c r="N117" i="20"/>
  <c r="Q117" i="20" s="1"/>
  <c r="N251" i="20"/>
  <c r="Q251" i="20" s="1"/>
  <c r="N96" i="20"/>
  <c r="Q96" i="20" s="1"/>
  <c r="N71" i="20"/>
  <c r="Q71" i="20" s="1"/>
  <c r="N227" i="20"/>
  <c r="Q227" i="20" s="1"/>
  <c r="N174" i="20"/>
  <c r="Q174" i="20" s="1"/>
  <c r="N475" i="20"/>
  <c r="Q475" i="20" s="1"/>
  <c r="N114" i="20"/>
  <c r="Q114" i="20" s="1"/>
  <c r="N542" i="20"/>
  <c r="Q542" i="20" s="1"/>
  <c r="N338" i="20"/>
  <c r="Q338" i="20" s="1"/>
  <c r="N580" i="20"/>
  <c r="Q580" i="20" s="1"/>
  <c r="N485" i="20"/>
  <c r="Q485" i="20" s="1"/>
  <c r="N298" i="20"/>
  <c r="Q298" i="20" s="1"/>
  <c r="N202" i="20"/>
  <c r="Q202" i="20" s="1"/>
  <c r="N124" i="20"/>
  <c r="Q124" i="20" s="1"/>
  <c r="N63" i="20"/>
  <c r="Q63" i="20" s="1"/>
  <c r="N65" i="20"/>
  <c r="Q65" i="20" s="1"/>
  <c r="N40" i="20"/>
  <c r="Q40" i="20" s="1"/>
  <c r="N48" i="20"/>
  <c r="Q48" i="20" s="1"/>
  <c r="N44" i="20"/>
  <c r="Q44" i="20" s="1"/>
  <c r="N88" i="20"/>
  <c r="Q88" i="20" s="1"/>
  <c r="N541" i="20"/>
  <c r="Q541" i="20" s="1"/>
  <c r="N255" i="20"/>
  <c r="Q255" i="20" s="1"/>
  <c r="N78" i="20"/>
  <c r="Q78" i="20" s="1"/>
  <c r="N570" i="20"/>
  <c r="Q570" i="20" s="1"/>
  <c r="N440" i="20"/>
  <c r="Q440" i="20" s="1"/>
  <c r="N524" i="20"/>
  <c r="Q524" i="20" s="1"/>
  <c r="N577" i="20"/>
  <c r="Q577" i="20" s="1"/>
  <c r="N523" i="20"/>
  <c r="Q523" i="20" s="1"/>
  <c r="N596" i="20"/>
  <c r="Q596" i="20" s="1"/>
  <c r="N434" i="20"/>
  <c r="Q434" i="20" s="1"/>
  <c r="N521" i="20"/>
  <c r="Q521" i="20" s="1"/>
  <c r="N564" i="20"/>
  <c r="Q564" i="20" s="1"/>
  <c r="N390" i="20"/>
  <c r="Q390" i="20" s="1"/>
  <c r="N356" i="20"/>
  <c r="Q356" i="20" s="1"/>
  <c r="N578" i="20"/>
  <c r="Q578" i="20" s="1"/>
  <c r="N331" i="20"/>
  <c r="Q331" i="20" s="1"/>
  <c r="N289" i="20"/>
  <c r="Q289" i="20" s="1"/>
  <c r="N480" i="20"/>
  <c r="Q480" i="20" s="1"/>
  <c r="N604" i="20"/>
  <c r="Q604" i="20" s="1"/>
  <c r="N389" i="20"/>
  <c r="Q389" i="20" s="1"/>
  <c r="N411" i="20"/>
  <c r="Q411" i="20" s="1"/>
  <c r="N287" i="20"/>
  <c r="Q287" i="20" s="1"/>
  <c r="N565" i="20"/>
  <c r="Q565" i="20" s="1"/>
  <c r="N362" i="20"/>
  <c r="Q362" i="20" s="1"/>
  <c r="N304" i="20"/>
  <c r="Q304" i="20" s="1"/>
  <c r="N358" i="20"/>
  <c r="Q358" i="20" s="1"/>
  <c r="N190" i="20"/>
  <c r="Q190" i="20" s="1"/>
  <c r="N500" i="20"/>
  <c r="Q500" i="20" s="1"/>
  <c r="N567" i="20"/>
  <c r="Q567" i="20" s="1"/>
  <c r="N305" i="20"/>
  <c r="Q305" i="20" s="1"/>
  <c r="N399" i="20"/>
  <c r="Q399" i="20" s="1"/>
  <c r="N459" i="20"/>
  <c r="Q459" i="20" s="1"/>
  <c r="N42" i="20"/>
  <c r="Q42" i="20" s="1"/>
  <c r="N59" i="20"/>
  <c r="Q59" i="20" s="1"/>
  <c r="N262" i="20"/>
  <c r="Q262" i="20" s="1"/>
  <c r="N490" i="20"/>
  <c r="Q490" i="20" s="1"/>
  <c r="N350" i="20"/>
  <c r="Q350" i="20" s="1"/>
  <c r="N488" i="20"/>
  <c r="Q488" i="20" s="1"/>
  <c r="N428" i="20"/>
  <c r="Q428" i="20" s="1"/>
  <c r="N568" i="20"/>
  <c r="Q568" i="20" s="1"/>
  <c r="N472" i="20"/>
  <c r="Q472" i="20" s="1"/>
  <c r="N476" i="20"/>
  <c r="Q476" i="20" s="1"/>
  <c r="N587" i="20"/>
  <c r="Q587" i="20" s="1"/>
  <c r="N545" i="20"/>
  <c r="Q545" i="20" s="1"/>
  <c r="N384" i="20"/>
  <c r="Q384" i="20" s="1"/>
  <c r="N360" i="20"/>
  <c r="Q360" i="20" s="1"/>
  <c r="N401" i="20"/>
  <c r="Q401" i="20" s="1"/>
  <c r="N456" i="20"/>
  <c r="Q456" i="20" s="1"/>
  <c r="N134" i="20"/>
  <c r="Q134" i="20" s="1"/>
  <c r="N300" i="20"/>
  <c r="Q300" i="20" s="1"/>
  <c r="N271" i="20"/>
  <c r="Q271" i="20" s="1"/>
  <c r="N398" i="20"/>
  <c r="Q398" i="20" s="1"/>
  <c r="N526" i="20"/>
  <c r="Q526" i="20" s="1"/>
  <c r="N380" i="20"/>
  <c r="Q380" i="20" s="1"/>
  <c r="N520" i="20"/>
  <c r="Q520" i="20" s="1"/>
  <c r="N498" i="20"/>
  <c r="Q498" i="20" s="1"/>
  <c r="N252" i="20"/>
  <c r="Q252" i="20" s="1"/>
  <c r="N345" i="20"/>
  <c r="Q345" i="20" s="1"/>
  <c r="N489" i="20"/>
  <c r="Q489" i="20" s="1"/>
  <c r="N468" i="20"/>
  <c r="Q468" i="20" s="1"/>
  <c r="N447" i="20"/>
  <c r="Q447" i="20" s="1"/>
  <c r="N458" i="20"/>
  <c r="Q458" i="20" s="1"/>
  <c r="N307" i="20"/>
  <c r="Q307" i="20" s="1"/>
  <c r="N381" i="20"/>
  <c r="Q381" i="20" s="1"/>
  <c r="N339" i="20"/>
  <c r="Q339" i="20" s="1"/>
  <c r="N589" i="20"/>
  <c r="Q589" i="20" s="1"/>
  <c r="N278" i="20"/>
  <c r="Q278" i="20" s="1"/>
  <c r="N393" i="20"/>
  <c r="Q393" i="20" s="1"/>
  <c r="N248" i="20"/>
  <c r="Q248" i="20" s="1"/>
  <c r="N340" i="20"/>
  <c r="Q340" i="20" s="1"/>
  <c r="N534" i="20"/>
  <c r="Q534" i="20" s="1"/>
  <c r="N502" i="20"/>
  <c r="Q502" i="20" s="1"/>
  <c r="N266" i="20"/>
  <c r="Q266" i="20" s="1"/>
  <c r="N372" i="20"/>
  <c r="Q372" i="20" s="1"/>
  <c r="N268" i="20"/>
  <c r="Q268" i="20" s="1"/>
  <c r="N321" i="20"/>
  <c r="Q321" i="20" s="1"/>
  <c r="N486" i="20"/>
  <c r="Q486" i="20" s="1"/>
  <c r="N317" i="20"/>
  <c r="Q317" i="20" s="1"/>
  <c r="N439" i="20"/>
  <c r="Q439" i="20" s="1"/>
  <c r="N349" i="20"/>
  <c r="Q349" i="20" s="1"/>
  <c r="N376" i="20"/>
  <c r="Q376" i="20" s="1"/>
  <c r="N509" i="20"/>
  <c r="Q509" i="20" s="1"/>
  <c r="N150" i="20"/>
  <c r="Q150" i="20" s="1"/>
  <c r="N374" i="20"/>
  <c r="Q374" i="20" s="1"/>
  <c r="N309" i="20"/>
  <c r="Q309" i="20" s="1"/>
  <c r="N478" i="20"/>
  <c r="Q478" i="20" s="1"/>
  <c r="N443" i="20"/>
  <c r="Q443" i="20" s="1"/>
  <c r="N602" i="20"/>
  <c r="Q602" i="20" s="1"/>
  <c r="N328" i="20"/>
  <c r="Q328" i="20" s="1"/>
  <c r="N435" i="20"/>
  <c r="Q435" i="20" s="1"/>
  <c r="N610" i="20"/>
  <c r="Q610" i="20" s="1"/>
  <c r="N461" i="20"/>
  <c r="Q461" i="20" s="1"/>
  <c r="N133" i="20"/>
  <c r="Q133" i="20" s="1"/>
  <c r="N100" i="20"/>
  <c r="Q100" i="20" s="1"/>
  <c r="N130" i="20"/>
  <c r="Q130" i="20" s="1"/>
  <c r="N135" i="20"/>
  <c r="Q135" i="20" s="1"/>
  <c r="N591" i="20"/>
  <c r="Q591" i="20" s="1"/>
  <c r="N529" i="20"/>
  <c r="Q529" i="20" s="1"/>
  <c r="N87" i="20"/>
  <c r="Q87" i="20" s="1"/>
  <c r="N352" i="20"/>
  <c r="Q352" i="20" s="1"/>
  <c r="N58" i="20"/>
  <c r="Q58" i="20" s="1"/>
  <c r="N211" i="20"/>
  <c r="Q211"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<sst xmlns="http://schemas.openxmlformats.org/spreadsheetml/2006/main" count="453" uniqueCount="207">
  <si>
    <t>Ejemplo 1</t>
  </si>
  <si>
    <t>Ejemplo 2</t>
  </si>
  <si>
    <t>Desplegable</t>
  </si>
  <si>
    <t xml:space="preserve">A </t>
  </si>
  <si>
    <t>B</t>
  </si>
  <si>
    <t>C</t>
  </si>
  <si>
    <t>Proyecto</t>
  </si>
  <si>
    <t>Descripción</t>
  </si>
  <si>
    <t>A</t>
  </si>
  <si>
    <t>Instrucciones</t>
  </si>
  <si>
    <t>Consideraciones:</t>
  </si>
  <si>
    <t>Proyecto:</t>
  </si>
  <si>
    <t>Tipo de proyecto:</t>
  </si>
  <si>
    <t>Formato impreso el</t>
  </si>
  <si>
    <t>Pág. 1 de 2</t>
  </si>
  <si>
    <t>Pág. 2 de 2</t>
  </si>
  <si>
    <t>Esta hoja realiza una descripción mediante un video, del paso a paso para el uso de la herramienta.</t>
  </si>
  <si>
    <t>FM</t>
  </si>
  <si>
    <t>LM</t>
  </si>
  <si>
    <t>horas</t>
  </si>
  <si>
    <t>Reemplazo</t>
  </si>
  <si>
    <t>Reemplazo fuente</t>
  </si>
  <si>
    <t>INTERIOR</t>
  </si>
  <si>
    <t>EXTERIOR</t>
  </si>
  <si>
    <t>IP</t>
  </si>
  <si>
    <t>POLL</t>
  </si>
  <si>
    <t>D</t>
  </si>
  <si>
    <t>E</t>
  </si>
  <si>
    <t>Reflectancias de  techo:</t>
  </si>
  <si>
    <t>%</t>
  </si>
  <si>
    <t>Reflectancias de  paredes:</t>
  </si>
  <si>
    <t>años</t>
  </si>
  <si>
    <t>Fotos</t>
  </si>
  <si>
    <t>Tipo de luminaria</t>
  </si>
  <si>
    <t>A. Bombilla</t>
  </si>
  <si>
    <t>B. Carcasa superior abierta puntual</t>
  </si>
  <si>
    <t>E. Luminaria IP5X tipo circular</t>
  </si>
  <si>
    <t>F. Luminaria indirecta lineal</t>
  </si>
  <si>
    <t>G. Luminaria de ventilación forzada</t>
  </si>
  <si>
    <t>Flujo</t>
  </si>
  <si>
    <t>1. Directo</t>
  </si>
  <si>
    <t>3. Indirecta</t>
  </si>
  <si>
    <t>Periodo de limpieza (luminarias)</t>
  </si>
  <si>
    <t>Tipo de ambiente de la instalación</t>
  </si>
  <si>
    <t>1. Tipo de luminaria</t>
  </si>
  <si>
    <t>Tiempo de operación en un año</t>
  </si>
  <si>
    <t>Tiempo de operación diario</t>
  </si>
  <si>
    <t xml:space="preserve">Distribución del flujo luminoso </t>
  </si>
  <si>
    <t>días</t>
  </si>
  <si>
    <t>Tipo de ambiente de la instalación:</t>
  </si>
  <si>
    <t>Muy limpio</t>
  </si>
  <si>
    <t>Limpio</t>
  </si>
  <si>
    <t>Normal</t>
  </si>
  <si>
    <t>Sucio</t>
  </si>
  <si>
    <t>Mantenimiento de las superficies:</t>
  </si>
  <si>
    <t>5. Proyección del esquema de mantenimiento</t>
  </si>
  <si>
    <t>N</t>
  </si>
  <si>
    <t>Imprimir</t>
  </si>
  <si>
    <t>Interiores</t>
  </si>
  <si>
    <t xml:space="preserve">Esquema de mantenimiento </t>
  </si>
  <si>
    <t>CLO - Flujo luminoso constante:</t>
  </si>
  <si>
    <t>Tiempo</t>
  </si>
  <si>
    <t>operación</t>
  </si>
  <si>
    <t>reemplazo</t>
  </si>
  <si>
    <t>dias de operación año</t>
  </si>
  <si>
    <t>horas de operación dia</t>
  </si>
  <si>
    <t>reemplazos</t>
  </si>
  <si>
    <t>flf</t>
  </si>
  <si>
    <t>FLM</t>
  </si>
  <si>
    <t>Lim. Lumin años</t>
  </si>
  <si>
    <t>FSM</t>
  </si>
  <si>
    <t>tiempo mto superf</t>
  </si>
  <si>
    <t>mto</t>
  </si>
  <si>
    <t>FS=</t>
  </si>
  <si>
    <t>CLO</t>
  </si>
  <si>
    <t>01. Luminaria Abierta</t>
  </si>
  <si>
    <t>02. Bolardo (directo/inderecto)</t>
  </si>
  <si>
    <t>03. Luminaria Indirecta</t>
  </si>
  <si>
    <t>04. Luminaria LED tipo víal</t>
  </si>
  <si>
    <t>05. Proyector LED (tipo esc deport.)</t>
  </si>
  <si>
    <t>06. Wallpack LED</t>
  </si>
  <si>
    <t>07. Farol LED (directo)</t>
  </si>
  <si>
    <t>09. Luminaria LED (área)</t>
  </si>
  <si>
    <t>10. Proyector LED</t>
  </si>
  <si>
    <t>11. Proyector LED (tipo fachada)</t>
  </si>
  <si>
    <t>12. Catenaria LED</t>
  </si>
  <si>
    <t>13. Luminaria LED</t>
  </si>
  <si>
    <t>IP 2X</t>
  </si>
  <si>
    <t>IP 5X</t>
  </si>
  <si>
    <t>IP 6X</t>
  </si>
  <si>
    <t>LIMPIEZA</t>
  </si>
  <si>
    <t xml:space="preserve">Protección IP del conjunto óptico: </t>
  </si>
  <si>
    <t>Categoria de polución de la instalación:</t>
  </si>
  <si>
    <t>Alta</t>
  </si>
  <si>
    <t>Media</t>
  </si>
  <si>
    <t>Baja</t>
  </si>
  <si>
    <t>INTERIORES</t>
  </si>
  <si>
    <t>EXTERIORES</t>
  </si>
  <si>
    <t>Factor de mantenimiento en proyectos exteriores</t>
  </si>
  <si>
    <t>Factor de mantenimiento en proyectos interiores</t>
  </si>
  <si>
    <t>Esta hoja incluye los parámetros necesarios para calcular el factor de mantenimiento de una instalación de iluminación en un interior</t>
  </si>
  <si>
    <t>Esta hoja incluye los parámetros necesarios para calcular el factor de mantenimiento de una instalación de iluminación en el exterior</t>
  </si>
  <si>
    <t>CLO - Flujo luminoso constante</t>
  </si>
  <si>
    <t>6. Información del proyecto  y diseñador responsable</t>
  </si>
  <si>
    <t>Responsable* del presente esquema de mantenimiento:</t>
  </si>
  <si>
    <t>Casa el Olivar</t>
  </si>
  <si>
    <t>Remodelación</t>
  </si>
  <si>
    <t>PARÁMETROS
DE LA LUMINARIA</t>
  </si>
  <si>
    <t>Vida útil</t>
  </si>
  <si>
    <t>Periodo de reemplazo</t>
  </si>
  <si>
    <t>Distribución del flujo lum.</t>
  </si>
  <si>
    <t>PARÁMETROS
DE LA INSTALACIÓN</t>
  </si>
  <si>
    <t xml:space="preserve">Reflectancias: </t>
  </si>
  <si>
    <t>Ambiente:</t>
  </si>
  <si>
    <t>Mantenimiento superficies</t>
  </si>
  <si>
    <t>Tiempo de funcionamiento</t>
  </si>
  <si>
    <t>Factor de flujo luminoso</t>
  </si>
  <si>
    <r>
      <rPr>
        <sz val="14"/>
        <color theme="1"/>
        <rFont val="Tahoma"/>
        <family val="2"/>
      </rPr>
      <t>f</t>
    </r>
    <r>
      <rPr>
        <sz val="9"/>
        <color theme="1"/>
        <rFont val="Tahoma"/>
        <family val="2"/>
      </rPr>
      <t>LF</t>
    </r>
    <r>
      <rPr>
        <sz val="10"/>
        <color theme="1"/>
        <rFont val="Tahoma"/>
        <family val="2"/>
      </rPr>
      <t xml:space="preserve"> </t>
    </r>
    <r>
      <rPr>
        <sz val="11"/>
        <color theme="1"/>
        <rFont val="Tahoma"/>
        <family val="2"/>
      </rPr>
      <t>=</t>
    </r>
  </si>
  <si>
    <t xml:space="preserve">Factor de supervivencia </t>
  </si>
  <si>
    <r>
      <rPr>
        <sz val="14"/>
        <color theme="1"/>
        <rFont val="Tahoma"/>
        <family val="2"/>
      </rPr>
      <t>f</t>
    </r>
    <r>
      <rPr>
        <sz val="9"/>
        <color theme="1"/>
        <rFont val="Tahoma"/>
        <family val="2"/>
      </rPr>
      <t>S</t>
    </r>
    <r>
      <rPr>
        <sz val="10"/>
        <color theme="1"/>
        <rFont val="Tahoma"/>
        <family val="2"/>
      </rPr>
      <t xml:space="preserve"> </t>
    </r>
    <r>
      <rPr>
        <sz val="11"/>
        <color theme="1"/>
        <rFont val="Tahoma"/>
        <family val="2"/>
      </rPr>
      <t>=</t>
    </r>
  </si>
  <si>
    <t>Factor mant. Local</t>
  </si>
  <si>
    <t>Factor mant. luminaria</t>
  </si>
  <si>
    <r>
      <rPr>
        <sz val="14"/>
        <color theme="1"/>
        <rFont val="Tahoma"/>
        <family val="2"/>
      </rPr>
      <t>f</t>
    </r>
    <r>
      <rPr>
        <sz val="9"/>
        <color theme="1"/>
        <rFont val="Tahoma"/>
        <family val="2"/>
      </rPr>
      <t>LM</t>
    </r>
    <r>
      <rPr>
        <sz val="10"/>
        <color theme="1"/>
        <rFont val="Tahoma"/>
        <family val="2"/>
      </rPr>
      <t xml:space="preserve"> </t>
    </r>
    <r>
      <rPr>
        <sz val="11"/>
        <color theme="1"/>
        <rFont val="Tahoma"/>
        <family val="2"/>
      </rPr>
      <t>=</t>
    </r>
  </si>
  <si>
    <r>
      <rPr>
        <sz val="14"/>
        <color theme="1"/>
        <rFont val="Tahoma"/>
        <family val="2"/>
      </rPr>
      <t>f</t>
    </r>
    <r>
      <rPr>
        <sz val="9"/>
        <color theme="1"/>
        <rFont val="Tahoma"/>
        <family val="2"/>
      </rPr>
      <t>SM</t>
    </r>
    <r>
      <rPr>
        <sz val="10"/>
        <color theme="1"/>
        <rFont val="Tahoma"/>
        <family val="2"/>
      </rPr>
      <t xml:space="preserve"> </t>
    </r>
    <r>
      <rPr>
        <sz val="11"/>
        <color theme="1"/>
        <rFont val="Tahoma"/>
        <family val="2"/>
      </rPr>
      <t>=</t>
    </r>
  </si>
  <si>
    <t>Lim. Lumin horas</t>
  </si>
  <si>
    <t>lim años</t>
  </si>
  <si>
    <t>lim horas</t>
  </si>
  <si>
    <t>Limpieza conjunto óptico</t>
  </si>
  <si>
    <t>*El responsable de el presente esquema de mantenimiento, declara que toda la información suministrada para cada ítem es veraz y cumple con todos los requisitos técnicos exigidos por el RETILAP.</t>
  </si>
  <si>
    <t>Esquema CLO - Flujo luminoso constante</t>
  </si>
  <si>
    <t>Notas:</t>
  </si>
  <si>
    <t>Potencia</t>
  </si>
  <si>
    <t>Factor de mantenimiento de la luminaria en el proyecto:</t>
  </si>
  <si>
    <t>Un proyecto de iluminación, como todo proyecto de inversión, debe contemplar las características técnicas de los equipos de iluminación, así como las condiciones ambientales y de mantenimiento de la instalación, para determinar el factor de mantenimiento (FM)y definir el esquema de mantenimiento, según los tiempos de limpieza de luminarias, mantenimiento de superficies reflectivas y reposición de las fuentes luminosas definidos, para el tiempo de vida útil del sistema de iluminación, tal como lo establece la regulación Colombiana RETILAP.</t>
  </si>
  <si>
    <t>El presente esquema de mantenimiento representa el comportamiento de la instalación de iluminación en el tiempo, asociado a la depreciación del flujo luminoso de la fuente luminosa utilizada en el proyecto, dadas sus características técnicas, las condiciones de mantenimiento y limpieza de las luminarias y el local.</t>
  </si>
  <si>
    <t>ALUMBRADO PÚBLICO</t>
  </si>
  <si>
    <t>Nuevo</t>
  </si>
  <si>
    <t xml:space="preserve">IP del conjunto óptico: </t>
  </si>
  <si>
    <t>Tiempo de operación diaria</t>
  </si>
  <si>
    <t>Tiempo de operación anual</t>
  </si>
  <si>
    <t>Esquema</t>
  </si>
  <si>
    <t>• El presente informe obedece a las condiciones de la instalación de iluminación reportadas por el responsable de justificar el factor de mantenimiento y editor de los parámetros en el aplicativo.
• Este aplicativo fue desarrollado por el grupo de investigación Matisse de la Universidad Nacional de Colombia, sede Bogotá. Imágenes: Ing. Mauricio Polanco. Desarrollo: Ing. Angélica Vargas Chavarro, bajo la dirección del Ing. Jesús María Quintero e Ing. Leonardo Bermeo.
• El grupo de investigación ni la Universidad Nacional de Colombia se hacen responsables de la mala manipulación que se puede dar a los datos ingresados al aplicativo.</t>
  </si>
  <si>
    <t xml:space="preserve"> </t>
  </si>
  <si>
    <t>Nombre del proyecto:</t>
  </si>
  <si>
    <t>Tipos de proyecto</t>
  </si>
  <si>
    <t>Diseñador responsable</t>
  </si>
  <si>
    <t>Matricula profesional:</t>
  </si>
  <si>
    <t>María</t>
  </si>
  <si>
    <t>Correo</t>
  </si>
  <si>
    <t>Correo:</t>
  </si>
  <si>
    <t>Telefono:</t>
  </si>
  <si>
    <t>L</t>
  </si>
  <si>
    <t>maria@unal.edu.co</t>
  </si>
  <si>
    <t>Un proyecto de iluminación, como todo proyecto de inversión, debe contemplar las características técnicas de los equipos de iluminación, así como las condiciones ambientales y de mantenimiento de la instalación, para determinar el factor de mantenimiento (FM) y definir el esquema de mantenimiento, según los tiempos de limpieza de luminarias, mantenimiento de superficies reflectivas y reposición de las fuentes luminosas definidos, para el tiempo de vida útil del sistema de iluminación, tal como lo establece la regulación Colombiana RETILAP.</t>
  </si>
  <si>
    <t>El presente esquema de mantenimiento representa el comportamiento de la instalación de iluminación en el tiempo, asociado a la depreciación del flujo luminoso de la fuente luminosa utilizada en el proyecto, dadas sus características técnicas, las condiciones de mantenimiento y limpieza de las luminarias.</t>
  </si>
  <si>
    <t xml:space="preserve">Cambiar logo  </t>
  </si>
  <si>
    <t>marian@unal.edu.co</t>
  </si>
  <si>
    <t>Marian</t>
  </si>
  <si>
    <t>Definición en años de la proyección del esquema de mantenimiento, entre 4 - 50 años.</t>
  </si>
  <si>
    <t>INTERIORES ● DETERMINACIÓN FACTOR DE MANTENIMIENTO - ISO/CIE 22012:2019</t>
  </si>
  <si>
    <t>Reemplazo luminaria/fuente</t>
  </si>
  <si>
    <r>
      <t>2. Factor de (depreciación) flujo luminoso (f</t>
    </r>
    <r>
      <rPr>
        <b/>
        <vertAlign val="subscript"/>
        <sz val="11"/>
        <color theme="1"/>
        <rFont val="Tahoma"/>
        <family val="2"/>
      </rPr>
      <t>LF</t>
    </r>
    <r>
      <rPr>
        <b/>
        <sz val="11"/>
        <color theme="1"/>
        <rFont val="Tahoma"/>
        <family val="2"/>
      </rPr>
      <t>)</t>
    </r>
  </si>
  <si>
    <t>Esta herramienta proporciona la aplicación del método de trabajo planteado por el documento ISO/CIE 22012:2019, para determinar el factor de mantenimiento de acuerdo a parámetros relevantes en aplicaciones de iluminación tanto interiores como exteriores.</t>
  </si>
  <si>
    <r>
      <t>4. Factor de mantenimiento de las superficies (f</t>
    </r>
    <r>
      <rPr>
        <b/>
        <vertAlign val="subscript"/>
        <sz val="11"/>
        <color theme="1"/>
        <rFont val="Tahoma"/>
        <family val="2"/>
      </rPr>
      <t>SM</t>
    </r>
    <r>
      <rPr>
        <b/>
        <sz val="11"/>
        <color theme="1"/>
        <rFont val="Tahoma"/>
        <family val="2"/>
      </rPr>
      <t>)</t>
    </r>
  </si>
  <si>
    <t>EXTERIORES ● DETERMINACIÓN FACTOR DE MANTENIMIENTO - ISO/CIE 22012:2019</t>
  </si>
  <si>
    <r>
      <t>3. Factor de mantenimiento de la luminaria (f</t>
    </r>
    <r>
      <rPr>
        <b/>
        <vertAlign val="subscript"/>
        <sz val="11"/>
        <color theme="1"/>
        <rFont val="Tahoma"/>
        <family val="2"/>
      </rPr>
      <t>LM</t>
    </r>
    <r>
      <rPr>
        <b/>
        <sz val="11"/>
        <color theme="1"/>
        <rFont val="Tahoma"/>
        <family val="2"/>
      </rPr>
      <t>)</t>
    </r>
  </si>
  <si>
    <r>
      <t>Factor de supervivencia (F</t>
    </r>
    <r>
      <rPr>
        <vertAlign val="subscript"/>
        <sz val="11"/>
        <color theme="1"/>
        <rFont val="Tahoma"/>
        <family val="2"/>
      </rPr>
      <t>S</t>
    </r>
    <r>
      <rPr>
        <sz val="11"/>
        <color theme="1"/>
        <rFont val="Tahoma"/>
        <family val="2"/>
      </rPr>
      <t>)</t>
    </r>
  </si>
  <si>
    <t>Polución</t>
  </si>
  <si>
    <r>
      <t>F</t>
    </r>
    <r>
      <rPr>
        <vertAlign val="subscript"/>
        <sz val="11"/>
        <color theme="1"/>
        <rFont val="Calibri"/>
        <family val="2"/>
        <scheme val="minor"/>
      </rPr>
      <t>LF</t>
    </r>
  </si>
  <si>
    <r>
      <t>F</t>
    </r>
    <r>
      <rPr>
        <vertAlign val="subscript"/>
        <sz val="11"/>
        <color theme="1"/>
        <rFont val="Calibri"/>
        <family val="2"/>
        <scheme val="minor"/>
      </rPr>
      <t>LM</t>
    </r>
  </si>
  <si>
    <r>
      <t>F</t>
    </r>
    <r>
      <rPr>
        <vertAlign val="subscript"/>
        <sz val="11"/>
        <color theme="1"/>
        <rFont val="Calibri"/>
        <family val="2"/>
        <scheme val="minor"/>
      </rPr>
      <t>SM</t>
    </r>
  </si>
  <si>
    <r>
      <t>F</t>
    </r>
    <r>
      <rPr>
        <vertAlign val="subscript"/>
        <sz val="11"/>
        <color theme="1"/>
        <rFont val="Calibri"/>
        <family val="2"/>
        <scheme val="minor"/>
      </rPr>
      <t>S</t>
    </r>
  </si>
  <si>
    <t>08. Farol tipo "colonial"</t>
  </si>
  <si>
    <t>A. Fuente descubierta</t>
  </si>
  <si>
    <t>C. Carcasa superior cerrada (tipo plafón)</t>
  </si>
  <si>
    <t>C. Carcasa superior cerrada</t>
  </si>
  <si>
    <t xml:space="preserve">D. Luminaria cerrada lineal IP2X </t>
  </si>
  <si>
    <t>D. Luminaria cerrada tipo circular IP2X</t>
  </si>
  <si>
    <t>D. Luminaria cerrada tipo rectangular IP2X</t>
  </si>
  <si>
    <t>E. Luminaria IP5X tipo "hermética"</t>
  </si>
  <si>
    <t>F. Luminaria indirecta lineal exterior</t>
  </si>
  <si>
    <t>B. Carcasa abierta (ventilación natural)</t>
  </si>
  <si>
    <t>5. Proyección esquema de mantenimiento</t>
  </si>
  <si>
    <t>Imagen genérica indicativa</t>
  </si>
  <si>
    <t>PROYECTO ILUMINACIÓN INTERIOR</t>
  </si>
  <si>
    <t>PROYECTO ILUMINACIÓN EXTERIOR</t>
  </si>
  <si>
    <t>• La vida útil de la luminaria, corresponde a la especificación técnica suministrada por el fabricante/proveedor.
• Las condiciones ambientales de la instalación, depende del tipo de instalación, el programa de mantenimiento de limpieza del conjunto óptico de las luminarias, mantenimiento de las superficies reflectivas como son techo, paredes y suelo. 
• La imagen de la luminaria es genérica indicativa, no representa la luminaria a utilizar en el proyecto.</t>
  </si>
  <si>
    <t>Categoría de polución:</t>
  </si>
  <si>
    <t>Días de operación anual</t>
  </si>
  <si>
    <t xml:space="preserve">Funcionamiento: </t>
  </si>
  <si>
    <r>
      <rPr>
        <b/>
        <sz val="16"/>
        <color theme="1"/>
        <rFont val="Calibri"/>
        <family val="2"/>
        <scheme val="minor"/>
      </rPr>
      <t xml:space="preserve">Definiciones: </t>
    </r>
    <r>
      <rPr>
        <sz val="11"/>
        <color theme="1"/>
        <rFont val="Calibri"/>
        <family val="2"/>
        <scheme val="minor"/>
      </rPr>
      <t xml:space="preserve">
</t>
    </r>
    <r>
      <rPr>
        <sz val="11"/>
        <color theme="1"/>
        <rFont val="Calibri"/>
        <family val="2"/>
        <scheme val="minor"/>
      </rPr>
      <t xml:space="preserve">El factor de mantenimiento (       ) se determina bajo la siguiente ecuación:
Donde:     
                : Factor de depreciación del flujo luminoso de la fuente.
                : Factor de supervivencia. 
                : Factor de mantenimiento de la luminaria.
               	: Factor de mantenimiento del local (únicamente en interiores ).
Cada uno de estos factores obedece a características propias de las luminarias y de las condiciones de la instalación. </t>
    </r>
  </si>
  <si>
    <t>Seleccionar la luminaria representativa de su instalación</t>
  </si>
  <si>
    <t>2. Factor flujo luminoso (TM-21-11)</t>
  </si>
  <si>
    <t>Definición de la vida útil de la luminaria de acuerdo con la información suministrada por el proveedor en relación al reporte TM-21-11 y el tiempo definido al reemplazo.</t>
  </si>
  <si>
    <t>3. Factor mantenimiento de la luminaria</t>
  </si>
  <si>
    <t>Determinación de los tiempos de limpieza del conjunto óptico de la luminarias y los tiempos de operación en horas al año.</t>
  </si>
  <si>
    <t>4. Factor mantenimiento de la instalación</t>
  </si>
  <si>
    <t>Únicamente en proyectos interiores, definir las características reflectivas de techo y paredes de la instalación y los tiempos de mantenimiento.</t>
  </si>
  <si>
    <t xml:space="preserve">Identificación del proyecto y el responsable de justificar el factor de mantenimiento. </t>
  </si>
  <si>
    <t>Opción de generar el reporte con los parámetros utilizados y las graficas de FM y CLO.</t>
  </si>
  <si>
    <t>2. Directa / Indirecta</t>
  </si>
  <si>
    <r>
      <t xml:space="preserve">Los siguientes resultados corresponden al análisis de las </t>
    </r>
    <r>
      <rPr>
        <b/>
        <sz val="10"/>
        <color theme="1"/>
        <rFont val="Tahoma"/>
        <family val="2"/>
      </rPr>
      <t>características</t>
    </r>
    <r>
      <rPr>
        <sz val="10"/>
        <color theme="1"/>
        <rFont val="Tahoma"/>
        <family val="2"/>
      </rPr>
      <t xml:space="preserve"> técnicas de las </t>
    </r>
    <r>
      <rPr>
        <b/>
        <sz val="10"/>
        <color theme="1"/>
        <rFont val="Tahoma"/>
        <family val="2"/>
      </rPr>
      <t>luminarias</t>
    </r>
    <r>
      <rPr>
        <sz val="10"/>
        <color theme="1"/>
        <rFont val="Tahoma"/>
        <family val="2"/>
      </rPr>
      <t xml:space="preserve"> y las condiciones de operación del proyecto en los tiempos de mantenimiento establecidos.</t>
    </r>
  </si>
  <si>
    <t>El factor de mantenimiento de un proyecto interior está dado por:</t>
  </si>
  <si>
    <t>El presente esquema de flujo luminoso constante CLO, representa el posible comportamiento del sistema de iluminación al variar la potencia de las luminarias, que deben contar con un sistema de atenuación o control, permitiendo variar la potencia durante la vida útil del sistema y de esta forma obtener un flujo luminoso constante, independiente de las pérdidas asociadas a la luminaria y la instalación.</t>
  </si>
  <si>
    <t>• El presente informe obedece a las condiciones de la instalación de iluminación reportadas por el responsable de justificar el factor de mantenimiento y editor de los parámetros en el aplicativo.
• Este aplicativo fue desarrollado por el grupo de investigación Matisse de la Universidad Nacional de Colombia, sede Bogotá. Imágenes: Ing. Mauricio Polanco. Desarrollo: Ing. Angélica Vargas Chavarro, bajo la dirección del Ing. Jesús María Quintero e Ing. Leonardo E. Bermeo.
• El grupo de investigación ni la Universidad Nacional de Colombia se hacen responsables de la mala manipulación que se puede dar a los datos ingresados al aplicativo.</t>
  </si>
  <si>
    <t>• La vida útil de la luminaria, corresponde a la especificación técnica suministrada por el fabricante.
• Las condiciones ambientales de la instalación, depende del tipo de instalación, el programa de mantenimiento de limpieza del conjunto óptico de las luminarias.
• La imagen de la luminaria es genérica indicativa, no representa la luminaria a utilizar en el proyecto.</t>
  </si>
  <si>
    <t>El factor de mantenimiento de proyecto exterior está dado por: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</si>
</sst>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44" formatCode="_-&quot;$&quot;\ * #,##0.00_-;\-&quot;$&quot;\ * #,##0.00_-;_-&quot;$&quot;\ * &quot;-&quot;??_-;_-@_-"/>
    <numFmt numFmtId="43" formatCode="_-* #,##0.00_-;\-* #,##0.00_-;_-* &quot;-&quot;??_-;_-@_-"/>
    <numFmt numFmtId="164" formatCode="_(&quot;$&quot;* #,##0_);_(&quot;$&quot;* \(#,##0\);_(&quot;$&quot;* &quot;-&quot;_);_(@_)"/>
    <numFmt numFmtId="165" formatCode="_(* #,##0_);_(* \(#,##0\);_(* &quot;-&quot;_);_(@_)"/>
    <numFmt numFmtId="166" formatCode="0.0%"/>
    <numFmt numFmtId="167" formatCode="[$-240A]dddd\,\ dd&quot; de &quot;mmmm&quot; de &quot;yyyy;@"/>
    <numFmt numFmtId="168" formatCode="_-* #,##0.00_-;\-* #,##0.00_-;_-* &quot;-&quot;_-;_-@_-"/>
    <numFmt numFmtId="169" formatCode="_(* #,##0.00_);_(* \(#,##0.00\);_(* &quot;-&quot;_);_(@_)"/>
    <numFmt numFmtId="170" formatCode="_(* #,##0.0_);_(* \(#,##0.0\);_(* &quot;-&quot;_);_(@_)"/>
  </numFmts>
  <fonts count="49" x14ac:knownFonts="1">
    <font>
      <sz val="11"/>
      <color theme="1"/>
      <name val="Calibri"/>
      <family val="2"/>
      <scheme val="minor"/>
    </font>
    <font>
      <sz val="11"/>
      <color theme="1"/>
      <name val="Calibri"/>
      <family val="2"/>
      <scheme val="minor"/>
    </font>
    <font>
      <sz val="8"/>
      <color theme="1"/>
      <name val="Tahoma"/>
      <family val="2"/>
    </font>
    <font>
      <sz val="10"/>
      <color theme="1"/>
      <name val="Tahoma"/>
      <family val="2"/>
    </font>
    <font>
      <sz val="11"/>
      <color theme="1"/>
      <name val="Tahoma"/>
      <family val="2"/>
    </font>
    <font>
      <b/>
      <sz val="10"/>
      <color theme="1"/>
      <name val="Tahoma"/>
      <family val="2"/>
    </font>
    <font>
      <b/>
      <sz val="15"/>
      <color theme="1"/>
      <name val="Tahoma"/>
      <family val="2"/>
    </font>
    <font>
      <sz val="7"/>
      <color theme="1"/>
      <name val="Tahoma"/>
      <family val="2"/>
    </font>
    <font>
      <sz val="7"/>
      <color theme="2" tint="-9.9978637043366805E-2"/>
      <name val="Tahoma"/>
      <family val="2"/>
    </font>
    <font>
      <b/>
      <sz val="11"/>
      <color theme="1"/>
      <name val="Tahoma"/>
      <family val="2"/>
    </font>
    <font>
      <u/>
      <sz val="11"/>
      <color theme="10"/>
      <name val="Calibri"/>
      <family val="2"/>
      <scheme val="minor"/>
    </font>
    <font>
      <sz val="8"/>
      <color theme="2" tint="-0.499984740745262"/>
      <name val="Tahoma"/>
      <family val="2"/>
    </font>
    <font>
      <sz val="7"/>
      <color theme="2" tint="-0.499984740745262"/>
      <name val="Tahoma"/>
      <family val="2"/>
    </font>
    <font>
      <sz val="11"/>
      <color rgb="FF000000"/>
      <name val="Calibri"/>
      <family val="2"/>
    </font>
    <font>
      <b/>
      <sz val="11"/>
      <color theme="0"/>
      <name val="Calibri"/>
      <family val="2"/>
      <scheme val="minor"/>
    </font>
    <font>
      <sz val="11.5"/>
      <name val="Times New Roman"/>
      <family val="1"/>
    </font>
    <font>
      <sz val="14"/>
      <color theme="1"/>
      <name val="Tahoma"/>
      <family val="2"/>
    </font>
    <font>
      <b/>
      <sz val="18"/>
      <color theme="1"/>
      <name val="Tahoma"/>
      <family val="2"/>
    </font>
    <font>
      <sz val="9"/>
      <color theme="1"/>
      <name val="Tahoma"/>
      <family val="2"/>
    </font>
    <font>
      <sz val="11"/>
      <color rgb="FF3F3F76"/>
      <name val="Calibri"/>
      <family val="2"/>
      <scheme val="minor"/>
    </font>
    <font>
      <u/>
      <sz val="11"/>
      <color theme="10"/>
      <name val="Tahoma"/>
      <family val="2"/>
    </font>
    <font>
      <sz val="11"/>
      <name val="Tahoma"/>
      <family val="2"/>
    </font>
    <font>
      <b/>
      <sz val="13"/>
      <name val="Tahoma"/>
      <family val="2"/>
    </font>
    <font>
      <b/>
      <sz val="10"/>
      <name val="Tahoma"/>
      <family val="2"/>
    </font>
    <font>
      <sz val="10"/>
      <name val="Tahoma"/>
      <family val="2"/>
    </font>
    <font>
      <b/>
      <sz val="13"/>
      <color theme="0"/>
      <name val="Tahoma"/>
      <family val="2"/>
    </font>
    <font>
      <b/>
      <sz val="21"/>
      <color rgb="FFFFFFFF"/>
      <name val="Tahoma"/>
      <family val="2"/>
    </font>
    <font>
      <b/>
      <sz val="18"/>
      <color rgb="FFFFFFFF"/>
      <name val="Tahoma"/>
      <family val="2"/>
    </font>
    <font>
      <sz val="11"/>
      <color theme="0"/>
      <name val="Tahoma"/>
      <family val="2"/>
    </font>
    <font>
      <b/>
      <sz val="12"/>
      <color theme="1"/>
      <name val="Tahoma"/>
      <family val="2"/>
    </font>
    <font>
      <b/>
      <sz val="20"/>
      <color theme="1"/>
      <name val="Tahoma"/>
      <family val="2"/>
    </font>
    <font>
      <sz val="11"/>
      <color rgb="FF3F3F76"/>
      <name val="Tahoma"/>
      <family val="2"/>
    </font>
    <font>
      <b/>
      <sz val="11"/>
      <color theme="0"/>
      <name val="Tahoma"/>
      <family val="2"/>
    </font>
    <font>
      <b/>
      <sz val="16"/>
      <color theme="0"/>
      <name val="Tahoma"/>
      <family val="2"/>
    </font>
    <font>
      <b/>
      <vertAlign val="subscript"/>
      <sz val="11"/>
      <color theme="1"/>
      <name val="Tahoma"/>
      <family val="2"/>
    </font>
    <font>
      <sz val="10"/>
      <color rgb="FF3F3F76"/>
      <name val="Tahoma"/>
      <family val="2"/>
    </font>
    <font>
      <sz val="11"/>
      <color theme="4"/>
      <name val="Tahoma"/>
      <family val="2"/>
    </font>
    <font>
      <vertAlign val="subscript"/>
      <sz val="11"/>
      <color theme="1"/>
      <name val="Tahoma"/>
      <family val="2"/>
    </font>
    <font>
      <b/>
      <sz val="12"/>
      <color theme="0"/>
      <name val="Calibri"/>
      <family val="2"/>
      <scheme val="minor"/>
    </font>
    <font>
      <vertAlign val="subscript"/>
      <sz val="11"/>
      <color theme="1"/>
      <name val="Calibri"/>
      <family val="2"/>
      <scheme val="minor"/>
    </font>
    <font>
      <sz val="11"/>
      <color theme="0"/>
      <name val="Calibri"/>
      <family val="2"/>
      <scheme val="minor"/>
    </font>
    <font>
      <b/>
      <sz val="11"/>
      <name val="Calibri"/>
      <family val="2"/>
      <scheme val="minor"/>
    </font>
    <font>
      <b/>
      <sz val="14"/>
      <color theme="1"/>
      <name val="Calibri"/>
      <family val="2"/>
      <scheme val="minor"/>
    </font>
    <font>
      <sz val="11"/>
      <name val="Calibri"/>
      <family val="2"/>
      <scheme val="minor"/>
    </font>
    <font>
      <sz val="11"/>
      <color theme="10"/>
      <name val="Calibri"/>
      <family val="2"/>
      <scheme val="minor"/>
    </font>
    <font>
      <b/>
      <sz val="16"/>
      <color theme="1"/>
      <name val="Calibri"/>
      <family val="2"/>
      <scheme val="minor"/>
    </font>
    <font>
      <b/>
      <sz val="12"/>
      <name val="Calibri"/>
      <family val="2"/>
      <scheme val="minor"/>
    </font>
    <font>
      <sz val="11"/>
      <color rgb="FFFF0000"/>
      <name val="Tahoma"/>
      <family val="2"/>
    </font>
    <font>
      <sz val="16"/>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6"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rgb="FFFFCC99"/>
      </patternFill>
    </fill>
    <fill>
      <patternFill patternType="solid">
        <fgColor rgb="FFFFEB3B"/>
        <bgColor indexed="64"/>
      </patternFill>
    </fill>
    <fill>
      <patternFill patternType="solid">
        <fgColor rgb="FF2196F3"/>
        <bgColor indexed="64"/>
      </patternFill>
    </fill>
    <fill>
      <patternFill patternType="solid">
        <fgColor rgb="FF4CAF5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2"/>
      </left>
      <right/>
      <top/>
      <bottom/>
      <diagonal/>
    </border>
    <border>
      <left/>
      <right style="thin">
        <color theme="2"/>
      </right>
      <top/>
      <bottom/>
      <diagonal/>
    </border>
    <border>
      <left style="thin">
        <color theme="2"/>
      </left>
      <right/>
      <top/>
      <bottom style="thin">
        <color indexed="64"/>
      </bottom>
      <diagonal/>
    </border>
    <border>
      <left style="thin">
        <color theme="2"/>
      </left>
      <right/>
      <top/>
      <bottom style="thin">
        <color theme="2"/>
      </bottom>
      <diagonal/>
    </border>
    <border>
      <left/>
      <right/>
      <top/>
      <bottom style="thin">
        <color theme="2"/>
      </bottom>
      <diagonal/>
    </border>
    <border>
      <left/>
      <right style="thin">
        <color theme="2"/>
      </right>
      <top/>
      <bottom style="thin">
        <color theme="2"/>
      </bottom>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top/>
      <bottom/>
      <diagonal/>
    </border>
    <border>
      <left/>
      <right style="thin">
        <color rgb="FF7F7F7F"/>
      </right>
      <top/>
      <bottom/>
      <diagonal/>
    </border>
  </borders>
  <cellStyleXfs count="7">
    <xf numFmtId="0" fontId="0" fillId="0" borderId="0"/>
    <xf numFmtId="165"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0" fontId="19" fillId="7" borderId="17" applyNumberFormat="0" applyAlignment="0" applyProtection="0"/>
  </cellStyleXfs>
  <cellXfs count="245">
    <xf numFmtId="0" fontId="0" fillId="0" borderId="0" xfId="0"/>
    <xf numFmtId="10" fontId="0" fillId="0" borderId="0" xfId="0" applyNumberFormat="1"/>
    <xf numFmtId="0" fontId="0" fillId="0" borderId="5" xfId="0" applyBorder="1"/>
    <xf numFmtId="0" fontId="0" fillId="0" borderId="4" xfId="0" applyBorder="1"/>
    <xf numFmtId="0" fontId="0" fillId="0" borderId="6" xfId="0" applyBorder="1"/>
    <xf numFmtId="0" fontId="0" fillId="0" borderId="7" xfId="0" applyBorder="1"/>
    <xf numFmtId="0" fontId="0" fillId="0" borderId="0" xfId="0" applyBorder="1"/>
    <xf numFmtId="0" fontId="0" fillId="0" borderId="8" xfId="0" applyBorder="1"/>
    <xf numFmtId="0" fontId="0" fillId="0" borderId="9" xfId="0" applyBorder="1"/>
    <xf numFmtId="0" fontId="0" fillId="0" borderId="3" xfId="0" applyBorder="1"/>
    <xf numFmtId="0" fontId="0" fillId="0" borderId="10" xfId="0" applyBorder="1"/>
    <xf numFmtId="165" fontId="0" fillId="0" borderId="0" xfId="1" applyFont="1" applyBorder="1"/>
    <xf numFmtId="165" fontId="0" fillId="0" borderId="8" xfId="1" applyFont="1" applyBorder="1"/>
    <xf numFmtId="165" fontId="0" fillId="0" borderId="3" xfId="1" applyFont="1" applyBorder="1"/>
    <xf numFmtId="165" fontId="0" fillId="0" borderId="10" xfId="1" applyFont="1" applyBorder="1"/>
    <xf numFmtId="168" fontId="0" fillId="0" borderId="0" xfId="4" applyNumberFormat="1" applyFont="1"/>
    <xf numFmtId="0" fontId="15" fillId="0" borderId="1" xfId="0" applyFont="1" applyBorder="1" applyAlignment="1">
      <alignment vertical="top"/>
    </xf>
    <xf numFmtId="0" fontId="15" fillId="0" borderId="1" xfId="0" applyFont="1" applyBorder="1" applyAlignment="1">
      <alignment horizontal="left" vertical="top" wrapText="1"/>
    </xf>
    <xf numFmtId="0" fontId="0" fillId="0" borderId="1" xfId="0" applyBorder="1" applyAlignment="1">
      <alignment horizontal="left" vertical="top" wrapText="1"/>
    </xf>
    <xf numFmtId="0" fontId="0" fillId="0" borderId="0" xfId="0" applyAlignment="1">
      <alignment horizontal="center" vertical="center"/>
    </xf>
    <xf numFmtId="1" fontId="0" fillId="0" borderId="0" xfId="0" applyNumberFormat="1"/>
    <xf numFmtId="169" fontId="0" fillId="0" borderId="0" xfId="1" applyNumberFormat="1" applyFont="1"/>
    <xf numFmtId="43" fontId="0" fillId="0" borderId="0" xfId="0" applyNumberFormat="1"/>
    <xf numFmtId="9" fontId="0" fillId="0" borderId="0" xfId="2" applyFont="1"/>
    <xf numFmtId="166" fontId="0" fillId="0" borderId="0" xfId="2" applyNumberFormat="1" applyFont="1"/>
    <xf numFmtId="0" fontId="4" fillId="6" borderId="0" xfId="0" applyFont="1" applyFill="1" applyAlignment="1">
      <alignment vertical="center"/>
    </xf>
    <xf numFmtId="0" fontId="5" fillId="6" borderId="0" xfId="0" applyFont="1" applyFill="1" applyAlignment="1">
      <alignment horizontal="center" vertical="center"/>
    </xf>
    <xf numFmtId="0" fontId="4" fillId="2" borderId="11" xfId="0" applyFont="1" applyFill="1" applyBorder="1" applyAlignment="1">
      <alignment vertical="center"/>
    </xf>
    <xf numFmtId="0" fontId="4" fillId="2" borderId="12" xfId="0" applyFont="1" applyFill="1" applyBorder="1" applyAlignment="1">
      <alignment vertical="center"/>
    </xf>
    <xf numFmtId="0" fontId="6" fillId="0" borderId="0" xfId="0" applyFont="1" applyAlignment="1">
      <alignment vertical="center" wrapText="1"/>
    </xf>
    <xf numFmtId="0" fontId="4" fillId="0" borderId="0" xfId="0" applyFont="1" applyAlignment="1">
      <alignment vertical="center"/>
    </xf>
    <xf numFmtId="0" fontId="6" fillId="0" borderId="0" xfId="0" applyFont="1" applyAlignment="1">
      <alignment horizontal="right" vertical="center" wrapText="1"/>
    </xf>
    <xf numFmtId="0" fontId="2" fillId="0" borderId="0" xfId="0" applyFont="1" applyAlignment="1">
      <alignment vertical="center" wrapText="1"/>
    </xf>
    <xf numFmtId="0" fontId="2" fillId="0" borderId="4" xfId="0" applyFont="1" applyBorder="1" applyAlignment="1">
      <alignment vertical="center" wrapText="1"/>
    </xf>
    <xf numFmtId="0" fontId="3" fillId="0" borderId="0" xfId="0" applyFont="1" applyAlignment="1">
      <alignment vertical="center"/>
    </xf>
    <xf numFmtId="0" fontId="4" fillId="2" borderId="0" xfId="0" applyFont="1" applyFill="1" applyAlignment="1">
      <alignment vertical="center"/>
    </xf>
    <xf numFmtId="0" fontId="3" fillId="0" borderId="0" xfId="0" applyFont="1" applyAlignment="1">
      <alignment vertical="center" wrapText="1"/>
    </xf>
    <xf numFmtId="0" fontId="5" fillId="0" borderId="0" xfId="0" applyFont="1" applyAlignment="1">
      <alignment vertical="center"/>
    </xf>
    <xf numFmtId="0" fontId="5" fillId="0" borderId="0" xfId="0" applyFont="1" applyAlignment="1">
      <alignment vertical="center" wrapText="1"/>
    </xf>
    <xf numFmtId="0" fontId="4" fillId="0" borderId="4" xfId="0" applyFont="1" applyBorder="1" applyAlignment="1">
      <alignment vertical="center"/>
    </xf>
    <xf numFmtId="0" fontId="5" fillId="0" borderId="0" xfId="0" applyFont="1" applyAlignment="1">
      <alignment horizontal="left"/>
    </xf>
    <xf numFmtId="166" fontId="0" fillId="0" borderId="0" xfId="0" applyNumberFormat="1"/>
    <xf numFmtId="0" fontId="5" fillId="6" borderId="0" xfId="0" applyFont="1" applyFill="1" applyAlignment="1">
      <alignment horizontal="center" vertical="center"/>
    </xf>
    <xf numFmtId="0" fontId="4" fillId="2" borderId="0" xfId="0" applyFont="1" applyFill="1"/>
    <xf numFmtId="0" fontId="4" fillId="2" borderId="0" xfId="0" applyFont="1" applyFill="1" applyBorder="1"/>
    <xf numFmtId="49" fontId="23" fillId="2" borderId="0" xfId="0" applyNumberFormat="1" applyFont="1" applyFill="1" applyAlignment="1">
      <alignment vertical="top" wrapText="1"/>
    </xf>
    <xf numFmtId="49" fontId="24" fillId="2" borderId="0" xfId="0" applyNumberFormat="1" applyFont="1" applyFill="1" applyAlignment="1">
      <alignment vertical="top" wrapText="1"/>
    </xf>
    <xf numFmtId="0" fontId="4" fillId="2" borderId="0" xfId="0" applyFont="1" applyFill="1" applyBorder="1" applyAlignment="1">
      <alignment horizontal="center"/>
    </xf>
    <xf numFmtId="0" fontId="4" fillId="2" borderId="0" xfId="0" applyFont="1" applyFill="1" applyBorder="1" applyAlignment="1">
      <alignment vertical="center"/>
    </xf>
    <xf numFmtId="0" fontId="4" fillId="2" borderId="0" xfId="0" applyFont="1" applyFill="1" applyBorder="1" applyAlignment="1">
      <alignment horizontal="center" vertical="center"/>
    </xf>
    <xf numFmtId="0" fontId="21" fillId="2" borderId="0" xfId="0" applyFont="1" applyFill="1" applyBorder="1" applyAlignment="1">
      <alignment vertical="center"/>
    </xf>
    <xf numFmtId="0" fontId="4" fillId="2" borderId="3" xfId="0" applyFont="1" applyFill="1" applyBorder="1" applyAlignment="1">
      <alignment vertical="center"/>
    </xf>
    <xf numFmtId="0" fontId="4" fillId="2" borderId="3" xfId="0" applyFont="1" applyFill="1" applyBorder="1" applyAlignment="1">
      <alignment horizontal="center" vertical="center"/>
    </xf>
    <xf numFmtId="0" fontId="28" fillId="2" borderId="0" xfId="0" applyFont="1" applyFill="1" applyBorder="1" applyAlignment="1">
      <alignment vertical="center"/>
    </xf>
    <xf numFmtId="0" fontId="21" fillId="2" borderId="0" xfId="0" applyFont="1" applyFill="1" applyAlignment="1">
      <alignment vertical="center"/>
    </xf>
    <xf numFmtId="0" fontId="28" fillId="2" borderId="0" xfId="0" applyFont="1" applyFill="1"/>
    <xf numFmtId="0" fontId="4" fillId="0" borderId="0" xfId="0" applyFont="1"/>
    <xf numFmtId="0" fontId="4" fillId="2" borderId="5" xfId="0" applyFont="1" applyFill="1" applyBorder="1"/>
    <xf numFmtId="0" fontId="4" fillId="2" borderId="7" xfId="0" applyFont="1" applyFill="1" applyBorder="1"/>
    <xf numFmtId="0" fontId="4" fillId="2" borderId="8" xfId="0" applyFont="1" applyFill="1" applyBorder="1"/>
    <xf numFmtId="0" fontId="30" fillId="2" borderId="0" xfId="0" applyFont="1" applyFill="1" applyBorder="1" applyAlignment="1">
      <alignment horizontal="center" vertical="center"/>
    </xf>
    <xf numFmtId="0" fontId="30" fillId="4" borderId="5" xfId="0" applyFont="1" applyFill="1" applyBorder="1" applyAlignment="1">
      <alignment vertical="center"/>
    </xf>
    <xf numFmtId="0" fontId="30" fillId="4" borderId="4" xfId="0" applyFont="1" applyFill="1" applyBorder="1" applyAlignment="1">
      <alignment vertical="center"/>
    </xf>
    <xf numFmtId="0" fontId="4" fillId="4" borderId="6" xfId="0" applyFont="1" applyFill="1" applyBorder="1"/>
    <xf numFmtId="0" fontId="29" fillId="2" borderId="8" xfId="0" applyFont="1" applyFill="1" applyBorder="1" applyAlignment="1"/>
    <xf numFmtId="0" fontId="4" fillId="0" borderId="0" xfId="0" applyFont="1" applyAlignment="1">
      <alignment horizontal="center"/>
    </xf>
    <xf numFmtId="0" fontId="30" fillId="4" borderId="7" xfId="0" applyFont="1" applyFill="1" applyBorder="1" applyAlignment="1">
      <alignment vertical="center"/>
    </xf>
    <xf numFmtId="0" fontId="28" fillId="2" borderId="0" xfId="0" applyFont="1" applyFill="1" applyBorder="1"/>
    <xf numFmtId="0" fontId="29" fillId="2" borderId="0" xfId="0" applyFont="1" applyFill="1" applyBorder="1" applyAlignment="1"/>
    <xf numFmtId="0" fontId="30" fillId="4" borderId="9" xfId="0" applyFont="1" applyFill="1" applyBorder="1" applyAlignment="1">
      <alignment vertical="center"/>
    </xf>
    <xf numFmtId="0" fontId="30" fillId="4" borderId="3" xfId="0" applyFont="1" applyFill="1" applyBorder="1" applyAlignment="1">
      <alignment vertical="center"/>
    </xf>
    <xf numFmtId="0" fontId="4" fillId="4" borderId="10" xfId="0" applyFont="1" applyFill="1" applyBorder="1"/>
    <xf numFmtId="0" fontId="30" fillId="2" borderId="0" xfId="0" applyFont="1" applyFill="1" applyBorder="1" applyAlignment="1">
      <alignment vertical="center"/>
    </xf>
    <xf numFmtId="0" fontId="31" fillId="7" borderId="17" xfId="6" applyFont="1" applyAlignment="1" applyProtection="1">
      <alignment horizontal="center" vertical="center"/>
      <protection locked="0"/>
    </xf>
    <xf numFmtId="170" fontId="28" fillId="2" borderId="0" xfId="0" applyNumberFormat="1" applyFont="1" applyFill="1"/>
    <xf numFmtId="0" fontId="31" fillId="7" borderId="17" xfId="6" applyFont="1" applyAlignment="1" applyProtection="1">
      <alignment horizontal="center"/>
      <protection locked="0"/>
    </xf>
    <xf numFmtId="0" fontId="4" fillId="2" borderId="8" xfId="0" applyFont="1" applyFill="1" applyBorder="1" applyAlignment="1">
      <alignment horizontal="center"/>
    </xf>
    <xf numFmtId="0" fontId="29" fillId="2" borderId="0" xfId="0" applyFont="1" applyFill="1" applyBorder="1"/>
    <xf numFmtId="0" fontId="4" fillId="2" borderId="9" xfId="0" applyFont="1" applyFill="1" applyBorder="1"/>
    <xf numFmtId="0" fontId="4" fillId="2" borderId="3" xfId="0" applyFont="1" applyFill="1" applyBorder="1"/>
    <xf numFmtId="0" fontId="4" fillId="2" borderId="3" xfId="0" applyFont="1" applyFill="1" applyBorder="1" applyAlignment="1">
      <alignment horizontal="center"/>
    </xf>
    <xf numFmtId="0" fontId="4" fillId="2" borderId="10" xfId="0" applyFont="1" applyFill="1" applyBorder="1"/>
    <xf numFmtId="0" fontId="32" fillId="2" borderId="7" xfId="0" applyFont="1" applyFill="1" applyBorder="1" applyAlignment="1">
      <alignment vertical="center" textRotation="90" wrapText="1"/>
    </xf>
    <xf numFmtId="0" fontId="9" fillId="2" borderId="0" xfId="0" applyFont="1" applyFill="1" applyBorder="1" applyAlignment="1">
      <alignment horizontal="center" vertical="center"/>
    </xf>
    <xf numFmtId="165" fontId="31" fillId="7" borderId="17" xfId="6" applyNumberFormat="1" applyFont="1" applyAlignment="1" applyProtection="1">
      <alignment horizontal="center"/>
      <protection locked="0"/>
    </xf>
    <xf numFmtId="0" fontId="4" fillId="2" borderId="0" xfId="0" applyFont="1" applyFill="1" applyBorder="1" applyAlignment="1"/>
    <xf numFmtId="165" fontId="31" fillId="7" borderId="17" xfId="6" applyNumberFormat="1" applyFont="1" applyAlignment="1" applyProtection="1">
      <protection locked="0"/>
    </xf>
    <xf numFmtId="0" fontId="4" fillId="2" borderId="2" xfId="0" applyFont="1" applyFill="1" applyBorder="1" applyAlignment="1">
      <alignment horizontal="center"/>
    </xf>
    <xf numFmtId="0" fontId="32" fillId="2" borderId="9" xfId="0" applyFont="1" applyFill="1" applyBorder="1" applyAlignment="1">
      <alignment vertical="center" textRotation="90" wrapText="1"/>
    </xf>
    <xf numFmtId="0" fontId="4" fillId="2" borderId="8" xfId="0" applyFont="1" applyFill="1" applyBorder="1" applyAlignment="1">
      <alignment horizontal="center" vertical="center"/>
    </xf>
    <xf numFmtId="0" fontId="28" fillId="2" borderId="0" xfId="0" applyFont="1" applyFill="1" applyAlignment="1">
      <alignment vertical="center"/>
    </xf>
    <xf numFmtId="0" fontId="4" fillId="2" borderId="5" xfId="0" applyFont="1" applyFill="1" applyBorder="1" applyAlignment="1">
      <alignment vertical="center"/>
    </xf>
    <xf numFmtId="0" fontId="4" fillId="2" borderId="7" xfId="0" applyFont="1" applyFill="1" applyBorder="1" applyAlignment="1">
      <alignment vertical="center"/>
    </xf>
    <xf numFmtId="0" fontId="4" fillId="2" borderId="8" xfId="0" applyFont="1" applyFill="1" applyBorder="1" applyAlignment="1">
      <alignment vertical="center"/>
    </xf>
    <xf numFmtId="0" fontId="4" fillId="4" borderId="6" xfId="0" applyFont="1" applyFill="1" applyBorder="1" applyAlignment="1">
      <alignment vertical="center"/>
    </xf>
    <xf numFmtId="0" fontId="29" fillId="2" borderId="8" xfId="0" applyFont="1" applyFill="1" applyBorder="1" applyAlignment="1">
      <alignment vertical="center"/>
    </xf>
    <xf numFmtId="0" fontId="4" fillId="0" borderId="0" xfId="0" applyFont="1" applyAlignment="1">
      <alignment horizontal="center" vertical="center"/>
    </xf>
    <xf numFmtId="0" fontId="29" fillId="2" borderId="0" xfId="0" applyFont="1" applyFill="1" applyBorder="1" applyAlignment="1">
      <alignment vertical="center"/>
    </xf>
    <xf numFmtId="0" fontId="4" fillId="4" borderId="10" xfId="0" applyFont="1" applyFill="1" applyBorder="1" applyAlignment="1">
      <alignment vertical="center"/>
    </xf>
    <xf numFmtId="170" fontId="28" fillId="2" borderId="0" xfId="0" applyNumberFormat="1" applyFont="1" applyFill="1" applyAlignment="1">
      <alignment vertical="center"/>
    </xf>
    <xf numFmtId="0" fontId="4" fillId="2" borderId="9" xfId="0" applyFont="1" applyFill="1" applyBorder="1" applyAlignment="1">
      <alignment vertical="center"/>
    </xf>
    <xf numFmtId="0" fontId="4" fillId="2" borderId="10" xfId="0" applyFont="1" applyFill="1" applyBorder="1" applyAlignment="1">
      <alignment vertical="center"/>
    </xf>
    <xf numFmtId="165" fontId="31" fillId="7" borderId="17" xfId="6" applyNumberFormat="1" applyFont="1" applyAlignment="1" applyProtection="1">
      <alignment horizontal="center" vertical="center"/>
      <protection locked="0"/>
    </xf>
    <xf numFmtId="165" fontId="31" fillId="7" borderId="17" xfId="6" applyNumberFormat="1" applyFont="1" applyAlignment="1" applyProtection="1">
      <alignment vertical="center"/>
      <protection locked="0"/>
    </xf>
    <xf numFmtId="0" fontId="4" fillId="2" borderId="2" xfId="0" applyFont="1" applyFill="1" applyBorder="1" applyAlignment="1">
      <alignment horizontal="center" vertical="center"/>
    </xf>
    <xf numFmtId="0" fontId="36" fillId="2" borderId="0" xfId="0" applyFont="1" applyFill="1" applyBorder="1"/>
    <xf numFmtId="0" fontId="29" fillId="2" borderId="0" xfId="0" applyFont="1" applyFill="1" applyBorder="1" applyAlignment="1">
      <alignment horizontal="left"/>
    </xf>
    <xf numFmtId="0" fontId="4" fillId="2" borderId="0" xfId="0" applyFont="1" applyFill="1" applyBorder="1" applyAlignment="1">
      <alignment horizontal="left"/>
    </xf>
    <xf numFmtId="0" fontId="32" fillId="2" borderId="7" xfId="0" applyFont="1" applyFill="1" applyBorder="1" applyAlignment="1">
      <alignment vertical="center" textRotation="90"/>
    </xf>
    <xf numFmtId="0" fontId="9" fillId="2" borderId="0" xfId="0" applyFont="1" applyFill="1" applyBorder="1" applyAlignment="1">
      <alignment horizontal="left"/>
    </xf>
    <xf numFmtId="0" fontId="10" fillId="3" borderId="0" xfId="3" applyFill="1" applyAlignment="1"/>
    <xf numFmtId="0" fontId="0" fillId="2" borderId="0" xfId="0" applyFill="1"/>
    <xf numFmtId="0" fontId="0" fillId="3" borderId="0" xfId="0" applyFill="1"/>
    <xf numFmtId="0" fontId="42" fillId="2" borderId="5" xfId="0" applyFont="1" applyFill="1" applyBorder="1" applyAlignment="1">
      <alignment vertical="center"/>
    </xf>
    <xf numFmtId="0" fontId="43" fillId="2" borderId="4" xfId="3" applyFont="1" applyFill="1" applyBorder="1" applyAlignment="1"/>
    <xf numFmtId="0" fontId="44" fillId="2" borderId="6" xfId="3" applyFont="1" applyFill="1" applyBorder="1" applyAlignment="1"/>
    <xf numFmtId="0" fontId="1" fillId="2" borderId="0" xfId="0" applyFont="1" applyFill="1"/>
    <xf numFmtId="0" fontId="42" fillId="2" borderId="7" xfId="0" applyFont="1" applyFill="1" applyBorder="1" applyAlignment="1">
      <alignment vertical="center"/>
    </xf>
    <xf numFmtId="0" fontId="43" fillId="2" borderId="0" xfId="3" applyFont="1" applyFill="1" applyBorder="1" applyAlignment="1"/>
    <xf numFmtId="0" fontId="44" fillId="2" borderId="8" xfId="3" applyFont="1" applyFill="1" applyBorder="1" applyAlignment="1"/>
    <xf numFmtId="0" fontId="0" fillId="2" borderId="7" xfId="0" applyFill="1" applyBorder="1"/>
    <xf numFmtId="0" fontId="43" fillId="2" borderId="0" xfId="0" applyFont="1" applyFill="1"/>
    <xf numFmtId="0" fontId="1" fillId="2" borderId="8" xfId="0" applyFont="1" applyFill="1" applyBorder="1"/>
    <xf numFmtId="0" fontId="43" fillId="2" borderId="0" xfId="0" applyFont="1" applyFill="1" applyAlignment="1">
      <alignment vertical="top" wrapText="1"/>
    </xf>
    <xf numFmtId="0" fontId="46" fillId="2" borderId="0" xfId="0" applyFont="1" applyFill="1"/>
    <xf numFmtId="0" fontId="0" fillId="2" borderId="8" xfId="0" applyFill="1" applyBorder="1"/>
    <xf numFmtId="0" fontId="0" fillId="2" borderId="9" xfId="0" applyFill="1" applyBorder="1"/>
    <xf numFmtId="0" fontId="0" fillId="2" borderId="3" xfId="0" applyFill="1" applyBorder="1"/>
    <xf numFmtId="0" fontId="0" fillId="2" borderId="10" xfId="0" applyFill="1" applyBorder="1"/>
    <xf numFmtId="0" fontId="10" fillId="2" borderId="0" xfId="3" applyFill="1" applyAlignment="1"/>
    <xf numFmtId="0" fontId="47" fillId="2" borderId="0" xfId="0" applyFont="1" applyFill="1" applyBorder="1" applyAlignment="1">
      <alignment vertical="center"/>
    </xf>
    <xf numFmtId="0" fontId="40" fillId="2" borderId="0" xfId="0" applyFont="1" applyFill="1"/>
    <xf numFmtId="0" fontId="48" fillId="0" borderId="0" xfId="0" applyFont="1" applyAlignment="1">
      <alignment horizontal="center" vertical="center" wrapText="1"/>
    </xf>
    <xf numFmtId="49" fontId="22" fillId="8" borderId="0" xfId="0" applyNumberFormat="1" applyFont="1" applyFill="1" applyAlignment="1">
      <alignment horizontal="left" vertical="center" wrapText="1"/>
    </xf>
    <xf numFmtId="49" fontId="25" fillId="9" borderId="0" xfId="0" applyNumberFormat="1" applyFont="1" applyFill="1" applyAlignment="1">
      <alignment horizontal="left" vertical="center" wrapText="1"/>
    </xf>
    <xf numFmtId="49" fontId="25" fillId="10" borderId="0" xfId="0" applyNumberFormat="1" applyFont="1" applyFill="1" applyAlignment="1">
      <alignment horizontal="left" vertical="center" wrapText="1"/>
    </xf>
    <xf numFmtId="0" fontId="3" fillId="2" borderId="0" xfId="0" applyFont="1" applyFill="1" applyAlignment="1">
      <alignment horizontal="center" vertical="center" wrapText="1"/>
    </xf>
    <xf numFmtId="0" fontId="43" fillId="2" borderId="0" xfId="0" applyFont="1" applyFill="1" applyAlignment="1">
      <alignment horizontal="left" wrapText="1"/>
    </xf>
    <xf numFmtId="0" fontId="46" fillId="2" borderId="0" xfId="0" applyFont="1" applyFill="1" applyAlignment="1">
      <alignment horizontal="left"/>
    </xf>
    <xf numFmtId="0" fontId="0" fillId="2" borderId="5" xfId="0" applyFill="1" applyBorder="1" applyAlignment="1">
      <alignment horizontal="left" vertical="top" wrapText="1"/>
    </xf>
    <xf numFmtId="0" fontId="1" fillId="2" borderId="4" xfId="0" applyFont="1" applyFill="1" applyBorder="1" applyAlignment="1">
      <alignment horizontal="left" vertical="top"/>
    </xf>
    <xf numFmtId="0" fontId="1" fillId="2" borderId="6" xfId="0" applyFont="1" applyFill="1" applyBorder="1" applyAlignment="1">
      <alignment horizontal="left" vertical="top"/>
    </xf>
    <xf numFmtId="0" fontId="1" fillId="2" borderId="7" xfId="0" applyFont="1" applyFill="1" applyBorder="1" applyAlignment="1">
      <alignment horizontal="left" vertical="top"/>
    </xf>
    <xf numFmtId="0" fontId="1" fillId="2" borderId="0" xfId="0" applyFont="1" applyFill="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3" xfId="0" applyFont="1" applyFill="1" applyBorder="1" applyAlignment="1">
      <alignment horizontal="left" vertical="top"/>
    </xf>
    <xf numFmtId="0" fontId="1" fillId="2" borderId="10" xfId="0" applyFont="1" applyFill="1" applyBorder="1" applyAlignment="1">
      <alignment horizontal="left" vertical="top"/>
    </xf>
    <xf numFmtId="0" fontId="43" fillId="2" borderId="0" xfId="3" applyFont="1" applyFill="1" applyBorder="1" applyAlignment="1">
      <alignment horizontal="left"/>
    </xf>
    <xf numFmtId="0" fontId="43" fillId="2" borderId="0" xfId="3" applyFont="1" applyFill="1" applyBorder="1" applyAlignment="1">
      <alignment horizontal="left" wrapText="1"/>
    </xf>
    <xf numFmtId="0" fontId="0" fillId="2" borderId="0" xfId="0" applyFill="1" applyAlignment="1">
      <alignment horizontal="center"/>
    </xf>
    <xf numFmtId="0" fontId="41" fillId="3" borderId="0" xfId="3" applyFont="1" applyFill="1" applyAlignment="1">
      <alignment horizontal="right" vertical="center"/>
    </xf>
    <xf numFmtId="0" fontId="43" fillId="2" borderId="0" xfId="0" applyFont="1" applyFill="1" applyAlignment="1">
      <alignment horizontal="left" vertical="top" wrapText="1"/>
    </xf>
    <xf numFmtId="0" fontId="26" fillId="9" borderId="0" xfId="0" applyFont="1" applyFill="1" applyBorder="1" applyAlignment="1">
      <alignment horizontal="center" vertical="center"/>
    </xf>
    <xf numFmtId="0" fontId="27" fillId="9" borderId="0" xfId="0" applyFont="1" applyFill="1" applyBorder="1" applyAlignment="1">
      <alignment horizontal="center" vertical="center"/>
    </xf>
    <xf numFmtId="0" fontId="4" fillId="2" borderId="0" xfId="0" applyFont="1" applyFill="1" applyBorder="1" applyAlignment="1">
      <alignment horizontal="left" vertical="center"/>
    </xf>
    <xf numFmtId="0" fontId="4" fillId="2" borderId="8" xfId="0" applyFont="1" applyFill="1" applyBorder="1" applyAlignment="1">
      <alignment horizontal="left" vertical="center"/>
    </xf>
    <xf numFmtId="0" fontId="31" fillId="7" borderId="18" xfId="6" applyFont="1" applyBorder="1" applyAlignment="1" applyProtection="1">
      <alignment horizontal="center" vertical="center"/>
      <protection locked="0"/>
    </xf>
    <xf numFmtId="0" fontId="31" fillId="7" borderId="19" xfId="6" applyFont="1" applyBorder="1" applyAlignment="1" applyProtection="1">
      <alignment horizontal="center" vertical="center"/>
      <protection locked="0"/>
    </xf>
    <xf numFmtId="0" fontId="29" fillId="2" borderId="4" xfId="0" applyFont="1" applyFill="1" applyBorder="1" applyAlignment="1">
      <alignment horizontal="left" vertical="center"/>
    </xf>
    <xf numFmtId="0" fontId="29" fillId="2" borderId="6" xfId="0" applyFont="1" applyFill="1" applyBorder="1" applyAlignment="1">
      <alignment horizontal="left" vertical="center"/>
    </xf>
    <xf numFmtId="2" fontId="30" fillId="4" borderId="0" xfId="0" applyNumberFormat="1" applyFont="1" applyFill="1" applyBorder="1" applyAlignment="1">
      <alignment horizontal="center" vertical="center"/>
    </xf>
    <xf numFmtId="2" fontId="30" fillId="4" borderId="8" xfId="0" applyNumberFormat="1" applyFont="1" applyFill="1" applyBorder="1" applyAlignment="1">
      <alignment horizontal="center" vertical="center"/>
    </xf>
    <xf numFmtId="0" fontId="31" fillId="7" borderId="17" xfId="6" applyFont="1" applyAlignment="1" applyProtection="1">
      <alignment horizontal="left" vertical="center"/>
      <protection locked="0"/>
    </xf>
    <xf numFmtId="0" fontId="4" fillId="2" borderId="0" xfId="0" applyFont="1" applyFill="1" applyBorder="1" applyAlignment="1">
      <alignment horizontal="center" vertical="center"/>
    </xf>
    <xf numFmtId="0" fontId="9" fillId="2" borderId="4" xfId="0" applyFont="1" applyFill="1" applyBorder="1" applyAlignment="1">
      <alignment horizontal="left" vertical="center"/>
    </xf>
    <xf numFmtId="0" fontId="9" fillId="2" borderId="6" xfId="0" applyFont="1" applyFill="1" applyBorder="1" applyAlignment="1">
      <alignment horizontal="left" vertical="center"/>
    </xf>
    <xf numFmtId="0" fontId="9" fillId="2" borderId="0" xfId="0" applyFont="1" applyFill="1" applyBorder="1" applyAlignment="1">
      <alignment horizontal="left" vertical="center"/>
    </xf>
    <xf numFmtId="0" fontId="4" fillId="2" borderId="21" xfId="0" applyFont="1" applyFill="1" applyBorder="1" applyAlignment="1">
      <alignment horizontal="center" vertical="center"/>
    </xf>
    <xf numFmtId="0" fontId="20" fillId="7" borderId="17" xfId="3" applyFont="1" applyFill="1" applyBorder="1" applyAlignment="1" applyProtection="1">
      <alignment horizontal="center" vertical="center"/>
      <protection locked="0"/>
    </xf>
    <xf numFmtId="0" fontId="31" fillId="7" borderId="17" xfId="6" applyFont="1" applyAlignment="1" applyProtection="1">
      <alignment horizontal="center" vertical="center"/>
      <protection locked="0"/>
    </xf>
    <xf numFmtId="0" fontId="33" fillId="5" borderId="0" xfId="0" applyFont="1" applyFill="1" applyBorder="1" applyAlignment="1">
      <alignment horizontal="center" vertical="center"/>
    </xf>
    <xf numFmtId="0" fontId="33" fillId="5" borderId="8" xfId="0" applyFont="1" applyFill="1" applyBorder="1" applyAlignment="1">
      <alignment horizontal="center" vertical="center"/>
    </xf>
    <xf numFmtId="0" fontId="32" fillId="5" borderId="0" xfId="0" applyFont="1" applyFill="1" applyBorder="1" applyAlignment="1">
      <alignment horizontal="center" vertical="center"/>
    </xf>
    <xf numFmtId="0" fontId="4" fillId="2" borderId="8" xfId="0" applyFont="1" applyFill="1" applyBorder="1" applyAlignment="1">
      <alignment horizontal="center" vertical="center"/>
    </xf>
    <xf numFmtId="0" fontId="35" fillId="7" borderId="17" xfId="6" applyFont="1" applyAlignment="1" applyProtection="1">
      <alignment horizontal="left" vertical="center"/>
      <protection locked="0"/>
    </xf>
    <xf numFmtId="0" fontId="4" fillId="2" borderId="20" xfId="0" applyFont="1" applyFill="1" applyBorder="1" applyAlignment="1">
      <alignment horizontal="center" vertical="center"/>
    </xf>
    <xf numFmtId="0" fontId="26" fillId="10" borderId="0" xfId="0" applyFont="1" applyFill="1" applyBorder="1" applyAlignment="1">
      <alignment horizontal="center" vertical="center"/>
    </xf>
    <xf numFmtId="0" fontId="27" fillId="10" borderId="0" xfId="0" applyFont="1" applyFill="1" applyBorder="1" applyAlignment="1">
      <alignment horizontal="center" vertical="center"/>
    </xf>
    <xf numFmtId="0" fontId="9" fillId="2" borderId="4" xfId="0" applyFont="1" applyFill="1" applyBorder="1" applyAlignment="1">
      <alignment horizontal="left"/>
    </xf>
    <xf numFmtId="0" fontId="9" fillId="2" borderId="6" xfId="0" applyFont="1" applyFill="1" applyBorder="1" applyAlignment="1">
      <alignment horizontal="left"/>
    </xf>
    <xf numFmtId="0" fontId="33" fillId="5" borderId="5" xfId="0" applyFont="1" applyFill="1" applyBorder="1" applyAlignment="1">
      <alignment horizontal="center" vertical="center" wrapText="1"/>
    </xf>
    <xf numFmtId="0" fontId="33" fillId="5" borderId="4" xfId="0" applyFont="1" applyFill="1" applyBorder="1" applyAlignment="1">
      <alignment horizontal="center" vertical="center" wrapText="1"/>
    </xf>
    <xf numFmtId="0" fontId="33" fillId="5" borderId="6" xfId="0" applyFont="1" applyFill="1" applyBorder="1" applyAlignment="1">
      <alignment horizontal="center" vertical="center" wrapText="1"/>
    </xf>
    <xf numFmtId="0" fontId="33" fillId="5" borderId="5" xfId="0" applyFont="1" applyFill="1" applyBorder="1" applyAlignment="1">
      <alignment horizontal="center"/>
    </xf>
    <xf numFmtId="0" fontId="33" fillId="5" borderId="4" xfId="0" applyFont="1" applyFill="1" applyBorder="1" applyAlignment="1">
      <alignment horizontal="center"/>
    </xf>
    <xf numFmtId="0" fontId="33" fillId="5" borderId="6" xfId="0" applyFont="1" applyFill="1" applyBorder="1" applyAlignment="1">
      <alignment horizontal="center"/>
    </xf>
    <xf numFmtId="0" fontId="4" fillId="2" borderId="0" xfId="0" applyFont="1" applyFill="1" applyBorder="1" applyAlignment="1">
      <alignment horizontal="left"/>
    </xf>
    <xf numFmtId="0" fontId="4" fillId="2" borderId="8" xfId="0" applyFont="1" applyFill="1" applyBorder="1" applyAlignment="1">
      <alignment horizontal="left"/>
    </xf>
    <xf numFmtId="0" fontId="31" fillId="7" borderId="18" xfId="6" applyFont="1" applyBorder="1" applyAlignment="1" applyProtection="1">
      <alignment horizontal="center"/>
      <protection locked="0"/>
    </xf>
    <xf numFmtId="0" fontId="31" fillId="7" borderId="19" xfId="6" applyFont="1" applyBorder="1" applyAlignment="1" applyProtection="1">
      <alignment horizontal="center"/>
      <protection locked="0"/>
    </xf>
    <xf numFmtId="0" fontId="31" fillId="7" borderId="17" xfId="6" applyNumberFormat="1" applyFont="1" applyAlignment="1" applyProtection="1">
      <alignment horizontal="center" vertical="center"/>
      <protection locked="0"/>
    </xf>
    <xf numFmtId="0" fontId="29" fillId="2" borderId="4" xfId="0" applyFont="1" applyFill="1" applyBorder="1" applyAlignment="1">
      <alignment horizontal="left"/>
    </xf>
    <xf numFmtId="0" fontId="29" fillId="2" borderId="6" xfId="0" applyFont="1" applyFill="1" applyBorder="1" applyAlignment="1">
      <alignment horizontal="left"/>
    </xf>
    <xf numFmtId="0" fontId="4" fillId="2" borderId="0" xfId="0" applyFont="1" applyFill="1" applyBorder="1" applyAlignment="1">
      <alignment horizontal="center"/>
    </xf>
    <xf numFmtId="0" fontId="4" fillId="2" borderId="8" xfId="0" applyFont="1" applyFill="1" applyBorder="1" applyAlignment="1">
      <alignment horizontal="center"/>
    </xf>
    <xf numFmtId="0" fontId="31" fillId="7" borderId="17" xfId="6" applyFont="1" applyAlignment="1" applyProtection="1">
      <alignment horizontal="center"/>
      <protection locked="0"/>
    </xf>
    <xf numFmtId="0" fontId="4" fillId="2" borderId="20" xfId="0" applyFont="1" applyFill="1" applyBorder="1" applyAlignment="1">
      <alignment horizontal="center"/>
    </xf>
    <xf numFmtId="0" fontId="4" fillId="2" borderId="21" xfId="0" applyFont="1" applyFill="1" applyBorder="1" applyAlignment="1">
      <alignment horizontal="center"/>
    </xf>
    <xf numFmtId="0" fontId="14" fillId="9" borderId="0" xfId="0" applyFont="1" applyFill="1" applyAlignment="1">
      <alignment horizontal="center"/>
    </xf>
    <xf numFmtId="0" fontId="38" fillId="10" borderId="0" xfId="0" applyFont="1" applyFill="1" applyAlignment="1">
      <alignment horizontal="center"/>
    </xf>
    <xf numFmtId="0" fontId="2" fillId="2" borderId="11" xfId="0" applyFont="1" applyFill="1" applyBorder="1" applyAlignment="1">
      <alignment horizontal="center"/>
    </xf>
    <xf numFmtId="0" fontId="2" fillId="2" borderId="0" xfId="0" applyFont="1" applyFill="1" applyBorder="1" applyAlignment="1">
      <alignment horizontal="center"/>
    </xf>
    <xf numFmtId="0" fontId="2" fillId="2" borderId="12" xfId="0" applyFont="1" applyFill="1" applyBorder="1" applyAlignment="1">
      <alignment horizontal="center"/>
    </xf>
    <xf numFmtId="164" fontId="3" fillId="0" borderId="3" xfId="0" applyNumberFormat="1" applyFont="1" applyBorder="1" applyAlignment="1">
      <alignment horizontal="center" vertical="center"/>
    </xf>
    <xf numFmtId="0" fontId="3" fillId="0" borderId="3" xfId="0" applyFont="1" applyBorder="1" applyAlignment="1">
      <alignment horizontal="center" vertical="center"/>
    </xf>
    <xf numFmtId="0" fontId="5" fillId="3" borderId="0" xfId="0" applyFont="1" applyFill="1" applyAlignment="1">
      <alignment horizontal="center" vertical="center"/>
    </xf>
    <xf numFmtId="0" fontId="5" fillId="6" borderId="0" xfId="0" applyFont="1" applyFill="1" applyAlignment="1">
      <alignment horizontal="center" vertical="center"/>
    </xf>
    <xf numFmtId="0" fontId="5" fillId="3" borderId="1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0" xfId="0" applyFont="1" applyFill="1" applyBorder="1" applyAlignment="1">
      <alignment horizontal="center" vertical="center" wrapText="1"/>
    </xf>
    <xf numFmtId="166" fontId="3" fillId="0" borderId="3" xfId="2" applyNumberFormat="1" applyFont="1" applyFill="1" applyBorder="1" applyAlignment="1">
      <alignment horizontal="center" vertical="center"/>
    </xf>
    <xf numFmtId="2" fontId="17" fillId="2" borderId="11" xfId="0" applyNumberFormat="1" applyFont="1" applyFill="1" applyBorder="1" applyAlignment="1">
      <alignment horizontal="center" vertical="center" wrapText="1"/>
    </xf>
    <xf numFmtId="2" fontId="17" fillId="2" borderId="0" xfId="0" applyNumberFormat="1" applyFont="1" applyFill="1" applyBorder="1" applyAlignment="1">
      <alignment horizontal="center" vertical="center" wrapText="1"/>
    </xf>
    <xf numFmtId="2" fontId="17" fillId="2" borderId="12" xfId="0" applyNumberFormat="1" applyFont="1" applyFill="1" applyBorder="1" applyAlignment="1">
      <alignment horizontal="center" vertical="center" wrapText="1"/>
    </xf>
    <xf numFmtId="2" fontId="17" fillId="2" borderId="14" xfId="0" applyNumberFormat="1" applyFont="1" applyFill="1" applyBorder="1" applyAlignment="1">
      <alignment horizontal="center" vertical="center" wrapText="1"/>
    </xf>
    <xf numFmtId="2" fontId="17" fillId="2" borderId="15" xfId="0" applyNumberFormat="1" applyFont="1" applyFill="1" applyBorder="1" applyAlignment="1">
      <alignment horizontal="center" vertical="center" wrapText="1"/>
    </xf>
    <xf numFmtId="2" fontId="17" fillId="2" borderId="16" xfId="0" applyNumberFormat="1" applyFont="1" applyFill="1" applyBorder="1" applyAlignment="1">
      <alignment horizontal="center" vertical="center" wrapText="1"/>
    </xf>
    <xf numFmtId="0" fontId="3" fillId="2" borderId="3" xfId="0" applyFont="1" applyFill="1" applyBorder="1" applyAlignment="1">
      <alignment horizontal="right" vertical="center"/>
    </xf>
    <xf numFmtId="0" fontId="3" fillId="2" borderId="3" xfId="0" applyFont="1" applyFill="1" applyBorder="1" applyAlignment="1">
      <alignment horizontal="left" vertical="center"/>
    </xf>
    <xf numFmtId="0" fontId="3" fillId="2" borderId="13" xfId="0" applyFont="1" applyFill="1" applyBorder="1" applyAlignment="1">
      <alignment horizontal="right" vertical="center"/>
    </xf>
    <xf numFmtId="0" fontId="9" fillId="3" borderId="0" xfId="0" applyFont="1" applyFill="1" applyAlignment="1">
      <alignment horizontal="right" vertical="center" wrapText="1"/>
    </xf>
    <xf numFmtId="0" fontId="11" fillId="0" borderId="0" xfId="0" applyFont="1" applyAlignment="1">
      <alignment horizontal="justify" vertical="center" wrapText="1"/>
    </xf>
    <xf numFmtId="0" fontId="5" fillId="0" borderId="0" xfId="0" applyFont="1" applyAlignment="1">
      <alignment horizontal="center" vertical="center" wrapText="1"/>
    </xf>
    <xf numFmtId="0" fontId="5" fillId="0" borderId="12" xfId="0" applyFont="1" applyBorder="1" applyAlignment="1">
      <alignment horizontal="center" vertical="center" wrapText="1"/>
    </xf>
    <xf numFmtId="0" fontId="8" fillId="0" borderId="4" xfId="0" applyFont="1" applyBorder="1" applyAlignment="1">
      <alignment horizontal="right" vertical="center"/>
    </xf>
    <xf numFmtId="167" fontId="8" fillId="0" borderId="4" xfId="0" applyNumberFormat="1" applyFont="1" applyBorder="1" applyAlignment="1">
      <alignment horizontal="left" vertical="center"/>
    </xf>
    <xf numFmtId="0" fontId="7" fillId="0" borderId="4" xfId="0" applyFont="1" applyBorder="1" applyAlignment="1">
      <alignment horizontal="center" vertical="center"/>
    </xf>
    <xf numFmtId="0" fontId="3" fillId="2" borderId="0" xfId="0" applyFont="1" applyFill="1" applyAlignment="1">
      <alignment horizontal="left" vertical="center"/>
    </xf>
    <xf numFmtId="0" fontId="3" fillId="2" borderId="13" xfId="0" applyFont="1" applyFill="1" applyBorder="1" applyAlignment="1">
      <alignment horizontal="center" vertical="center"/>
    </xf>
    <xf numFmtId="0" fontId="3" fillId="2" borderId="3" xfId="0" applyFont="1" applyFill="1" applyBorder="1" applyAlignment="1">
      <alignment horizontal="center" vertical="center"/>
    </xf>
    <xf numFmtId="0" fontId="6" fillId="0" borderId="0" xfId="0" applyFont="1" applyAlignment="1">
      <alignment horizontal="center" vertical="center" wrapText="1"/>
    </xf>
    <xf numFmtId="0" fontId="6" fillId="0" borderId="3" xfId="0" applyFont="1" applyBorder="1" applyAlignment="1">
      <alignment horizontal="center" vertical="center" wrapText="1"/>
    </xf>
    <xf numFmtId="0" fontId="3" fillId="0" borderId="0" xfId="0" applyFont="1" applyAlignment="1">
      <alignment horizontal="justify" vertical="center" wrapText="1"/>
    </xf>
    <xf numFmtId="0" fontId="3" fillId="0" borderId="0" xfId="0" applyFont="1" applyAlignment="1">
      <alignment horizontal="center" vertical="center"/>
    </xf>
    <xf numFmtId="0" fontId="2" fillId="0" borderId="0" xfId="0" applyFont="1" applyAlignment="1">
      <alignment horizontal="left" vertical="center" wrapText="1"/>
    </xf>
    <xf numFmtId="0" fontId="12" fillId="0" borderId="0" xfId="0" applyFont="1" applyAlignment="1">
      <alignment horizontal="left" vertical="center" wrapText="1"/>
    </xf>
    <xf numFmtId="0" fontId="9" fillId="6" borderId="4" xfId="0" applyFont="1" applyFill="1" applyBorder="1" applyAlignment="1">
      <alignment horizontal="center" vertical="center"/>
    </xf>
    <xf numFmtId="0" fontId="9" fillId="0" borderId="0" xfId="0" applyFont="1" applyAlignment="1">
      <alignment horizontal="center" vertical="center" wrapText="1"/>
    </xf>
    <xf numFmtId="0" fontId="3" fillId="0" borderId="0" xfId="0" applyFont="1" applyAlignment="1">
      <alignment horizontal="center" vertical="center" wrapText="1"/>
    </xf>
    <xf numFmtId="0" fontId="12" fillId="0" borderId="0" xfId="0" applyFont="1" applyBorder="1" applyAlignment="1">
      <alignment horizontal="left" vertical="top" wrapText="1"/>
    </xf>
    <xf numFmtId="0" fontId="12" fillId="0" borderId="3" xfId="0" applyFont="1" applyBorder="1" applyAlignment="1">
      <alignment horizontal="left" vertical="top" wrapText="1"/>
    </xf>
    <xf numFmtId="0" fontId="8" fillId="0" borderId="0" xfId="0" applyFont="1" applyBorder="1" applyAlignment="1">
      <alignment horizontal="right" vertical="center"/>
    </xf>
    <xf numFmtId="167" fontId="8" fillId="0" borderId="0" xfId="0" applyNumberFormat="1" applyFont="1" applyBorder="1" applyAlignment="1">
      <alignment horizontal="left" vertical="center"/>
    </xf>
    <xf numFmtId="0" fontId="7" fillId="0" borderId="0" xfId="0" applyFont="1" applyBorder="1" applyAlignment="1">
      <alignment horizontal="center" vertical="center"/>
    </xf>
  </cellXfs>
  <cellStyles count="7">
    <cellStyle name="Entrada" xfId="6" builtinId="20"/>
    <cellStyle name="Hipervínculo" xfId="3" builtinId="8"/>
    <cellStyle name="Millares [0]" xfId="1" builtinId="6"/>
    <cellStyle name="Millares [0] 2" xfId="4" xr:uid="{D57C01D2-5753-4C92-930C-444B3F533E49}"/>
    <cellStyle name="Moneda 2" xfId="5" xr:uid="{75CAF0A3-F91E-4913-85D1-BA00D2A7F3D0}"/>
    <cellStyle name="Normal" xfId="0" builtinId="0"/>
    <cellStyle name="Porcentaje" xfId="2" builtinId="5"/>
  </cellStyles>
  <dxfs count="0"/>
  <tableStyles count="0" defaultTableStyle="TableStyleMedium2" defaultPivotStyle="PivotStyleLight16"/>
  <colors>
    <mruColors>
      <color rgb="FF2196F3"/>
      <color rgb="FF4CAF50"/>
      <color rgb="FFFFEB3B"/>
      <color rgb="FF9E9E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928558773905941"/>
          <c:y val="2.9599721504123516E-2"/>
          <c:w val="0.7888864641252934"/>
          <c:h val="0.84317953131584855"/>
        </c:manualLayout>
      </c:layout>
      <c:scatterChart>
        <c:scatterStyle val="smoothMarker"/>
        <c:varyColors val="0"/>
        <c:ser>
          <c:idx val="1"/>
          <c:order val="0"/>
          <c:tx>
            <c:strRef>
              <c:f>EsquemaMant!$F$10</c:f>
              <c:strCache>
                <c:ptCount val="1"/>
                <c:pt idx="0">
                  <c:v>FLF</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EsquemaMant!$F$11:$F$611</c:f>
              <c:numCache>
                <c:formatCode>0.0%</c:formatCode>
                <c:ptCount val="601"/>
                <c:pt idx="0">
                  <c:v>1</c:v>
                </c:pt>
                <c:pt idx="1">
                  <c:v>0.99894400000000005</c:v>
                </c:pt>
                <c:pt idx="2">
                  <c:v>0.997888</c:v>
                </c:pt>
                <c:pt idx="3">
                  <c:v>0.99683200000000005</c:v>
                </c:pt>
                <c:pt idx="4">
                  <c:v>0.99577599999999999</c:v>
                </c:pt>
                <c:pt idx="5">
                  <c:v>0.99472000000000005</c:v>
                </c:pt>
                <c:pt idx="6">
                  <c:v>0.99366399999999999</c:v>
                </c:pt>
                <c:pt idx="7">
                  <c:v>0.99260800000000005</c:v>
                </c:pt>
                <c:pt idx="8">
                  <c:v>0.99155199999999999</c:v>
                </c:pt>
                <c:pt idx="9">
                  <c:v>0.99049600000000004</c:v>
                </c:pt>
                <c:pt idx="10">
                  <c:v>0.98943999999999999</c:v>
                </c:pt>
                <c:pt idx="11">
                  <c:v>0.98838400000000004</c:v>
                </c:pt>
                <c:pt idx="12">
                  <c:v>0.98732799999999998</c:v>
                </c:pt>
                <c:pt idx="13">
                  <c:v>0.98627200000000004</c:v>
                </c:pt>
                <c:pt idx="14">
                  <c:v>0.98521599999999998</c:v>
                </c:pt>
                <c:pt idx="15">
                  <c:v>0.98416000000000003</c:v>
                </c:pt>
                <c:pt idx="16">
                  <c:v>0.98310399999999998</c:v>
                </c:pt>
                <c:pt idx="17">
                  <c:v>0.98204800000000003</c:v>
                </c:pt>
                <c:pt idx="18">
                  <c:v>0.98099199999999998</c:v>
                </c:pt>
                <c:pt idx="19">
                  <c:v>0.97993600000000003</c:v>
                </c:pt>
                <c:pt idx="20">
                  <c:v>0.97887999999999997</c:v>
                </c:pt>
                <c:pt idx="21">
                  <c:v>0.97782400000000003</c:v>
                </c:pt>
                <c:pt idx="22">
                  <c:v>0.97676799999999997</c:v>
                </c:pt>
                <c:pt idx="23">
                  <c:v>0.97571200000000002</c:v>
                </c:pt>
                <c:pt idx="24">
                  <c:v>0.97465599999999997</c:v>
                </c:pt>
                <c:pt idx="25">
                  <c:v>0.97360000000000002</c:v>
                </c:pt>
                <c:pt idx="26">
                  <c:v>0.97254399999999996</c:v>
                </c:pt>
                <c:pt idx="27">
                  <c:v>0.97148800000000002</c:v>
                </c:pt>
                <c:pt idx="28">
                  <c:v>0.97043199999999996</c:v>
                </c:pt>
                <c:pt idx="29">
                  <c:v>0.96937600000000002</c:v>
                </c:pt>
                <c:pt idx="30">
                  <c:v>0.96831999999999996</c:v>
                </c:pt>
                <c:pt idx="31">
                  <c:v>0.96726400000000001</c:v>
                </c:pt>
                <c:pt idx="32">
                  <c:v>0.96620799999999996</c:v>
                </c:pt>
                <c:pt idx="33">
                  <c:v>0.96515200000000001</c:v>
                </c:pt>
                <c:pt idx="34">
                  <c:v>0.96409600000000006</c:v>
                </c:pt>
                <c:pt idx="35">
                  <c:v>0.96304000000000001</c:v>
                </c:pt>
                <c:pt idx="36">
                  <c:v>0.96198399999999995</c:v>
                </c:pt>
                <c:pt idx="37">
                  <c:v>0.960928</c:v>
                </c:pt>
                <c:pt idx="38">
                  <c:v>0.95987200000000006</c:v>
                </c:pt>
                <c:pt idx="39">
                  <c:v>0.958816</c:v>
                </c:pt>
                <c:pt idx="40">
                  <c:v>0.95776000000000006</c:v>
                </c:pt>
                <c:pt idx="41">
                  <c:v>0.956704</c:v>
                </c:pt>
                <c:pt idx="42">
                  <c:v>0.95564800000000005</c:v>
                </c:pt>
                <c:pt idx="43">
                  <c:v>0.954592</c:v>
                </c:pt>
                <c:pt idx="44">
                  <c:v>0.95353600000000005</c:v>
                </c:pt>
                <c:pt idx="45">
                  <c:v>0.95247999999999999</c:v>
                </c:pt>
                <c:pt idx="46">
                  <c:v>0.95142400000000005</c:v>
                </c:pt>
                <c:pt idx="47">
                  <c:v>0.95036799999999999</c:v>
                </c:pt>
                <c:pt idx="48">
                  <c:v>0.94931200000000004</c:v>
                </c:pt>
                <c:pt idx="49">
                  <c:v>0.94825599999999999</c:v>
                </c:pt>
                <c:pt idx="50">
                  <c:v>0.94720000000000004</c:v>
                </c:pt>
                <c:pt idx="51">
                  <c:v>0.94614399999999999</c:v>
                </c:pt>
                <c:pt idx="52">
                  <c:v>0.94508800000000004</c:v>
                </c:pt>
                <c:pt idx="53">
                  <c:v>0.94403199999999998</c:v>
                </c:pt>
                <c:pt idx="54">
                  <c:v>0.94297600000000004</c:v>
                </c:pt>
                <c:pt idx="55">
                  <c:v>0.94191999999999998</c:v>
                </c:pt>
                <c:pt idx="56">
                  <c:v>0.94086400000000003</c:v>
                </c:pt>
                <c:pt idx="57">
                  <c:v>0.93980799999999998</c:v>
                </c:pt>
                <c:pt idx="58">
                  <c:v>0.93875200000000003</c:v>
                </c:pt>
                <c:pt idx="59">
                  <c:v>0.93769599999999997</c:v>
                </c:pt>
                <c:pt idx="60">
                  <c:v>0.93664000000000003</c:v>
                </c:pt>
                <c:pt idx="61">
                  <c:v>0.93558399999999997</c:v>
                </c:pt>
                <c:pt idx="62">
                  <c:v>0.93452800000000003</c:v>
                </c:pt>
                <c:pt idx="63">
                  <c:v>0.93347199999999997</c:v>
                </c:pt>
                <c:pt idx="64">
                  <c:v>0.93241600000000002</c:v>
                </c:pt>
                <c:pt idx="65">
                  <c:v>0.93135999999999997</c:v>
                </c:pt>
                <c:pt idx="66">
                  <c:v>0.93030400000000002</c:v>
                </c:pt>
                <c:pt idx="67">
                  <c:v>0.92924799999999996</c:v>
                </c:pt>
                <c:pt idx="68">
                  <c:v>0.92819200000000002</c:v>
                </c:pt>
                <c:pt idx="69">
                  <c:v>0.92713599999999996</c:v>
                </c:pt>
                <c:pt idx="70">
                  <c:v>0.92608000000000001</c:v>
                </c:pt>
                <c:pt idx="71">
                  <c:v>0.92502400000000007</c:v>
                </c:pt>
                <c:pt idx="72">
                  <c:v>0.92396800000000001</c:v>
                </c:pt>
                <c:pt idx="73">
                  <c:v>0.92291199999999995</c:v>
                </c:pt>
                <c:pt idx="74">
                  <c:v>0.92185600000000001</c:v>
                </c:pt>
                <c:pt idx="75">
                  <c:v>0.92080000000000006</c:v>
                </c:pt>
                <c:pt idx="76">
                  <c:v>0.91974400000000001</c:v>
                </c:pt>
                <c:pt idx="77">
                  <c:v>0.91868799999999995</c:v>
                </c:pt>
                <c:pt idx="78">
                  <c:v>0.917632</c:v>
                </c:pt>
                <c:pt idx="79">
                  <c:v>0.91657600000000006</c:v>
                </c:pt>
                <c:pt idx="80">
                  <c:v>0.91552</c:v>
                </c:pt>
                <c:pt idx="81">
                  <c:v>0.91446400000000005</c:v>
                </c:pt>
                <c:pt idx="82">
                  <c:v>0.913408</c:v>
                </c:pt>
                <c:pt idx="83">
                  <c:v>0.91235200000000005</c:v>
                </c:pt>
                <c:pt idx="84">
                  <c:v>0.91129599999999999</c:v>
                </c:pt>
                <c:pt idx="85">
                  <c:v>0.91024000000000005</c:v>
                </c:pt>
                <c:pt idx="86">
                  <c:v>0.90918399999999999</c:v>
                </c:pt>
                <c:pt idx="87">
                  <c:v>0.90812800000000005</c:v>
                </c:pt>
                <c:pt idx="88">
                  <c:v>0.90707199999999999</c:v>
                </c:pt>
                <c:pt idx="89">
                  <c:v>0.90601600000000004</c:v>
                </c:pt>
                <c:pt idx="90">
                  <c:v>0.90495999999999999</c:v>
                </c:pt>
                <c:pt idx="91">
                  <c:v>0.90390400000000004</c:v>
                </c:pt>
                <c:pt idx="92">
                  <c:v>0.90284799999999998</c:v>
                </c:pt>
                <c:pt idx="93">
                  <c:v>0.90179200000000004</c:v>
                </c:pt>
                <c:pt idx="94">
                  <c:v>0.90073599999999998</c:v>
                </c:pt>
                <c:pt idx="95">
                  <c:v>0.89968000000000004</c:v>
                </c:pt>
                <c:pt idx="96">
                  <c:v>0.89862399999999998</c:v>
                </c:pt>
                <c:pt idx="97">
                  <c:v>0.89756800000000003</c:v>
                </c:pt>
                <c:pt idx="98">
                  <c:v>0.89651199999999998</c:v>
                </c:pt>
                <c:pt idx="99">
                  <c:v>0.89545600000000003</c:v>
                </c:pt>
                <c:pt idx="100">
                  <c:v>0.89439999999999997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3732-403C-8311-A5D060DBA972}"/>
            </c:ext>
          </c:extLst>
        </c:ser>
        <c:ser>
          <c:idx val="0"/>
          <c:order val="1"/>
          <c:tx>
            <c:strRef>
              <c:f>EsquemaMant!$I$10</c:f>
              <c:strCache>
                <c:ptCount val="1"/>
                <c:pt idx="0">
                  <c:v>FLM</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EsquemaMant!$I$11:$I$611</c:f>
              <c:numCache>
                <c:formatCode>0.0%</c:formatCode>
                <c:ptCount val="601"/>
                <c:pt idx="0">
                  <c:v>1</c:v>
                </c:pt>
                <c:pt idx="1">
                  <c:v>0.98599999999999999</c:v>
                </c:pt>
                <c:pt idx="2">
                  <c:v>0.97199999999999998</c:v>
                </c:pt>
                <c:pt idx="3">
                  <c:v>0.95800000000000007</c:v>
                </c:pt>
                <c:pt idx="4">
                  <c:v>0.94400000000000006</c:v>
                </c:pt>
                <c:pt idx="5">
                  <c:v>1</c:v>
                </c:pt>
                <c:pt idx="6">
                  <c:v>0.98599999999999999</c:v>
                </c:pt>
                <c:pt idx="7">
                  <c:v>0.97199999999999998</c:v>
                </c:pt>
                <c:pt idx="8">
                  <c:v>0.95800000000000007</c:v>
                </c:pt>
                <c:pt idx="9">
                  <c:v>0.94400000000000006</c:v>
                </c:pt>
                <c:pt idx="10">
                  <c:v>1</c:v>
                </c:pt>
                <c:pt idx="11">
                  <c:v>0.98599999999999999</c:v>
                </c:pt>
                <c:pt idx="12">
                  <c:v>0.97199999999999998</c:v>
                </c:pt>
                <c:pt idx="13">
                  <c:v>0.95800000000000007</c:v>
                </c:pt>
                <c:pt idx="14">
                  <c:v>0.94400000000000006</c:v>
                </c:pt>
                <c:pt idx="15">
                  <c:v>1</c:v>
                </c:pt>
                <c:pt idx="16">
                  <c:v>0.98599999999999999</c:v>
                </c:pt>
                <c:pt idx="17">
                  <c:v>0.97199999999999998</c:v>
                </c:pt>
                <c:pt idx="18">
                  <c:v>0.95800000000000007</c:v>
                </c:pt>
                <c:pt idx="19">
                  <c:v>0.94400000000000006</c:v>
                </c:pt>
                <c:pt idx="20">
                  <c:v>1</c:v>
                </c:pt>
                <c:pt idx="21">
                  <c:v>0.98599999999999999</c:v>
                </c:pt>
                <c:pt idx="22">
                  <c:v>0.97199999999999998</c:v>
                </c:pt>
                <c:pt idx="23">
                  <c:v>0.95800000000000007</c:v>
                </c:pt>
                <c:pt idx="24">
                  <c:v>0.94400000000000006</c:v>
                </c:pt>
                <c:pt idx="25">
                  <c:v>1</c:v>
                </c:pt>
                <c:pt idx="26">
                  <c:v>0.98599999999999999</c:v>
                </c:pt>
                <c:pt idx="27">
                  <c:v>0.97199999999999998</c:v>
                </c:pt>
                <c:pt idx="28">
                  <c:v>0.95800000000000007</c:v>
                </c:pt>
                <c:pt idx="29">
                  <c:v>0.94400000000000006</c:v>
                </c:pt>
                <c:pt idx="30">
                  <c:v>1</c:v>
                </c:pt>
                <c:pt idx="31">
                  <c:v>0.98599999999999999</c:v>
                </c:pt>
                <c:pt idx="32">
                  <c:v>0.97199999999999998</c:v>
                </c:pt>
                <c:pt idx="33">
                  <c:v>0.95800000000000007</c:v>
                </c:pt>
                <c:pt idx="34">
                  <c:v>0.94400000000000006</c:v>
                </c:pt>
                <c:pt idx="35">
                  <c:v>1</c:v>
                </c:pt>
                <c:pt idx="36">
                  <c:v>0.98599999999999999</c:v>
                </c:pt>
                <c:pt idx="37">
                  <c:v>0.97199999999999998</c:v>
                </c:pt>
                <c:pt idx="38">
                  <c:v>0.95800000000000007</c:v>
                </c:pt>
                <c:pt idx="39">
                  <c:v>0.94400000000000006</c:v>
                </c:pt>
                <c:pt idx="40">
                  <c:v>1</c:v>
                </c:pt>
                <c:pt idx="41">
                  <c:v>0.98599999999999999</c:v>
                </c:pt>
                <c:pt idx="42">
                  <c:v>0.97199999999999998</c:v>
                </c:pt>
                <c:pt idx="43">
                  <c:v>0.95800000000000007</c:v>
                </c:pt>
                <c:pt idx="44">
                  <c:v>0.94400000000000006</c:v>
                </c:pt>
                <c:pt idx="45">
                  <c:v>1</c:v>
                </c:pt>
                <c:pt idx="46">
                  <c:v>0.98599999999999999</c:v>
                </c:pt>
                <c:pt idx="47">
                  <c:v>0.97199999999999998</c:v>
                </c:pt>
                <c:pt idx="48">
                  <c:v>0.95800000000000007</c:v>
                </c:pt>
                <c:pt idx="49">
                  <c:v>0.94400000000000006</c:v>
                </c:pt>
                <c:pt idx="50">
                  <c:v>1</c:v>
                </c:pt>
                <c:pt idx="51">
                  <c:v>0.98599999999999999</c:v>
                </c:pt>
                <c:pt idx="52">
                  <c:v>0.97199999999999998</c:v>
                </c:pt>
                <c:pt idx="53">
                  <c:v>0.95800000000000007</c:v>
                </c:pt>
                <c:pt idx="54">
                  <c:v>0.94400000000000006</c:v>
                </c:pt>
                <c:pt idx="55">
                  <c:v>1</c:v>
                </c:pt>
                <c:pt idx="56">
                  <c:v>0.98599999999999999</c:v>
                </c:pt>
                <c:pt idx="57">
                  <c:v>0.97199999999999998</c:v>
                </c:pt>
                <c:pt idx="58">
                  <c:v>0.95800000000000007</c:v>
                </c:pt>
                <c:pt idx="59">
                  <c:v>0.94400000000000006</c:v>
                </c:pt>
                <c:pt idx="60">
                  <c:v>1</c:v>
                </c:pt>
                <c:pt idx="61">
                  <c:v>0.98599999999999999</c:v>
                </c:pt>
                <c:pt idx="62">
                  <c:v>0.97199999999999998</c:v>
                </c:pt>
                <c:pt idx="63">
                  <c:v>0.95800000000000007</c:v>
                </c:pt>
                <c:pt idx="64">
                  <c:v>0.94400000000000006</c:v>
                </c:pt>
                <c:pt idx="65">
                  <c:v>1</c:v>
                </c:pt>
                <c:pt idx="66">
                  <c:v>0.98599999999999999</c:v>
                </c:pt>
                <c:pt idx="67">
                  <c:v>0.97199999999999998</c:v>
                </c:pt>
                <c:pt idx="68">
                  <c:v>0.95800000000000007</c:v>
                </c:pt>
                <c:pt idx="69">
                  <c:v>0.94400000000000006</c:v>
                </c:pt>
                <c:pt idx="70">
                  <c:v>1</c:v>
                </c:pt>
                <c:pt idx="71">
                  <c:v>0.98599999999999999</c:v>
                </c:pt>
                <c:pt idx="72">
                  <c:v>0.97199999999999998</c:v>
                </c:pt>
                <c:pt idx="73">
                  <c:v>0.95800000000000007</c:v>
                </c:pt>
                <c:pt idx="74">
                  <c:v>0.94400000000000006</c:v>
                </c:pt>
                <c:pt idx="75">
                  <c:v>1</c:v>
                </c:pt>
                <c:pt idx="76">
                  <c:v>0.98599999999999999</c:v>
                </c:pt>
                <c:pt idx="77">
                  <c:v>0.97199999999999998</c:v>
                </c:pt>
                <c:pt idx="78">
                  <c:v>0.95800000000000007</c:v>
                </c:pt>
                <c:pt idx="79">
                  <c:v>0.94400000000000006</c:v>
                </c:pt>
                <c:pt idx="80">
                  <c:v>1</c:v>
                </c:pt>
                <c:pt idx="81">
                  <c:v>0.98599999999999999</c:v>
                </c:pt>
                <c:pt idx="82">
                  <c:v>0.97199999999999998</c:v>
                </c:pt>
                <c:pt idx="83">
                  <c:v>0.95800000000000007</c:v>
                </c:pt>
                <c:pt idx="84">
                  <c:v>0.94400000000000006</c:v>
                </c:pt>
                <c:pt idx="85">
                  <c:v>1</c:v>
                </c:pt>
                <c:pt idx="86">
                  <c:v>0.98599999999999999</c:v>
                </c:pt>
                <c:pt idx="87">
                  <c:v>0.97199999999999998</c:v>
                </c:pt>
                <c:pt idx="88">
                  <c:v>0.95800000000000007</c:v>
                </c:pt>
                <c:pt idx="89">
                  <c:v>0.94400000000000006</c:v>
                </c:pt>
                <c:pt idx="90">
                  <c:v>1</c:v>
                </c:pt>
                <c:pt idx="91">
                  <c:v>0.98599999999999999</c:v>
                </c:pt>
                <c:pt idx="92">
                  <c:v>0.97199999999999998</c:v>
                </c:pt>
                <c:pt idx="93">
                  <c:v>0.95800000000000007</c:v>
                </c:pt>
                <c:pt idx="94">
                  <c:v>0.94400000000000006</c:v>
                </c:pt>
                <c:pt idx="95">
                  <c:v>1</c:v>
                </c:pt>
                <c:pt idx="96">
                  <c:v>0.98599999999999999</c:v>
                </c:pt>
                <c:pt idx="97">
                  <c:v>0.97199999999999998</c:v>
                </c:pt>
                <c:pt idx="98">
                  <c:v>0.95800000000000007</c:v>
                </c:pt>
                <c:pt idx="99">
                  <c:v>0.94400000000000006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3-3732-403C-8311-A5D060DBA972}"/>
            </c:ext>
          </c:extLst>
        </c:ser>
        <c:ser>
          <c:idx val="2"/>
          <c:order val="2"/>
          <c:tx>
            <c:strRef>
              <c:f>EsquemaMant!$L$10</c:f>
              <c:strCache>
                <c:ptCount val="1"/>
                <c:pt idx="0">
                  <c:v>FSM</c:v>
                </c:pt>
              </c:strCache>
            </c:strRef>
          </c:tx>
          <c:spPr>
            <a:ln w="19050" cap="rnd">
              <a:solidFill>
                <a:schemeClr val="accent4"/>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EsquemaMant!$L$11:$L$611</c:f>
              <c:numCache>
                <c:formatCode>0.0%</c:formatCode>
                <c:ptCount val="601"/>
                <c:pt idx="0">
                  <c:v>1</c:v>
                </c:pt>
                <c:pt idx="1">
                  <c:v>0.99771428571428566</c:v>
                </c:pt>
                <c:pt idx="2">
                  <c:v>0.99542857142857144</c:v>
                </c:pt>
                <c:pt idx="3">
                  <c:v>0.99314285714285711</c:v>
                </c:pt>
                <c:pt idx="4">
                  <c:v>0.99085714285714288</c:v>
                </c:pt>
                <c:pt idx="5">
                  <c:v>0.98857142857142855</c:v>
                </c:pt>
                <c:pt idx="6">
                  <c:v>0.98628571428571432</c:v>
                </c:pt>
                <c:pt idx="7">
                  <c:v>0.98399999999999999</c:v>
                </c:pt>
                <c:pt idx="8">
                  <c:v>0.98171428571428576</c:v>
                </c:pt>
                <c:pt idx="9">
                  <c:v>0.97942857142857143</c:v>
                </c:pt>
                <c:pt idx="10">
                  <c:v>0.9771428571428572</c:v>
                </c:pt>
                <c:pt idx="11">
                  <c:v>0.97485714285714287</c:v>
                </c:pt>
                <c:pt idx="12">
                  <c:v>0.97257142857142853</c:v>
                </c:pt>
                <c:pt idx="13">
                  <c:v>0.97028571428571431</c:v>
                </c:pt>
                <c:pt idx="14">
                  <c:v>0.96799999999999997</c:v>
                </c:pt>
                <c:pt idx="15">
                  <c:v>0.96571428571428575</c:v>
                </c:pt>
                <c:pt idx="16">
                  <c:v>0.96342857142857141</c:v>
                </c:pt>
                <c:pt idx="17">
                  <c:v>0.96114285714285719</c:v>
                </c:pt>
                <c:pt idx="18">
                  <c:v>0.95885714285714285</c:v>
                </c:pt>
                <c:pt idx="19">
                  <c:v>0.95657142857142863</c:v>
                </c:pt>
                <c:pt idx="20">
                  <c:v>0.95428571428571429</c:v>
                </c:pt>
                <c:pt idx="21">
                  <c:v>0.95200000000000007</c:v>
                </c:pt>
                <c:pt idx="22">
                  <c:v>0.94971428571428573</c:v>
                </c:pt>
                <c:pt idx="23">
                  <c:v>0.94742857142857151</c:v>
                </c:pt>
                <c:pt idx="24">
                  <c:v>0.94514285714285717</c:v>
                </c:pt>
                <c:pt idx="25">
                  <c:v>0.94285714285714284</c:v>
                </c:pt>
                <c:pt idx="26">
                  <c:v>0.94057142857142861</c:v>
                </c:pt>
                <c:pt idx="27">
                  <c:v>0.93828571428571428</c:v>
                </c:pt>
                <c:pt idx="28">
                  <c:v>0.93600000000000005</c:v>
                </c:pt>
                <c:pt idx="29">
                  <c:v>0.93371428571428572</c:v>
                </c:pt>
                <c:pt idx="30">
                  <c:v>0.93142857142857149</c:v>
                </c:pt>
                <c:pt idx="31">
                  <c:v>0.92914285714285716</c:v>
                </c:pt>
                <c:pt idx="32">
                  <c:v>0.92685714285714293</c:v>
                </c:pt>
                <c:pt idx="33">
                  <c:v>0.9245714285714286</c:v>
                </c:pt>
                <c:pt idx="34">
                  <c:v>0.92228571428571438</c:v>
                </c:pt>
                <c:pt idx="35">
                  <c:v>1</c:v>
                </c:pt>
                <c:pt idx="36">
                  <c:v>0.99771428571428566</c:v>
                </c:pt>
                <c:pt idx="37">
                  <c:v>0.99542857142857144</c:v>
                </c:pt>
                <c:pt idx="38">
                  <c:v>0.99314285714285711</c:v>
                </c:pt>
                <c:pt idx="39">
                  <c:v>0.99085714285714288</c:v>
                </c:pt>
                <c:pt idx="40">
                  <c:v>0.98857142857142855</c:v>
                </c:pt>
                <c:pt idx="41">
                  <c:v>0.98628571428571432</c:v>
                </c:pt>
                <c:pt idx="42">
                  <c:v>0.98399999999999999</c:v>
                </c:pt>
                <c:pt idx="43">
                  <c:v>0.98171428571428576</c:v>
                </c:pt>
                <c:pt idx="44">
                  <c:v>0.97942857142857143</c:v>
                </c:pt>
                <c:pt idx="45">
                  <c:v>0.9771428571428572</c:v>
                </c:pt>
                <c:pt idx="46">
                  <c:v>0.97485714285714287</c:v>
                </c:pt>
                <c:pt idx="47">
                  <c:v>0.97257142857142853</c:v>
                </c:pt>
                <c:pt idx="48">
                  <c:v>0.97028571428571431</c:v>
                </c:pt>
                <c:pt idx="49">
                  <c:v>0.96799999999999997</c:v>
                </c:pt>
                <c:pt idx="50">
                  <c:v>0.96571428571428575</c:v>
                </c:pt>
                <c:pt idx="51">
                  <c:v>0.96342857142857141</c:v>
                </c:pt>
                <c:pt idx="52">
                  <c:v>0.96114285714285719</c:v>
                </c:pt>
                <c:pt idx="53">
                  <c:v>0.95885714285714285</c:v>
                </c:pt>
                <c:pt idx="54">
                  <c:v>0.95657142857142863</c:v>
                </c:pt>
                <c:pt idx="55">
                  <c:v>0.95428571428571429</c:v>
                </c:pt>
                <c:pt idx="56">
                  <c:v>0.95200000000000007</c:v>
                </c:pt>
                <c:pt idx="57">
                  <c:v>0.94971428571428573</c:v>
                </c:pt>
                <c:pt idx="58">
                  <c:v>0.94742857142857151</c:v>
                </c:pt>
                <c:pt idx="59">
                  <c:v>0.94514285714285717</c:v>
                </c:pt>
                <c:pt idx="60">
                  <c:v>0.94285714285714284</c:v>
                </c:pt>
                <c:pt idx="61">
                  <c:v>0.94057142857142861</c:v>
                </c:pt>
                <c:pt idx="62">
                  <c:v>0.93828571428571428</c:v>
                </c:pt>
                <c:pt idx="63">
                  <c:v>0.93600000000000005</c:v>
                </c:pt>
                <c:pt idx="64">
                  <c:v>0.93371428571428572</c:v>
                </c:pt>
                <c:pt idx="65">
                  <c:v>0.93142857142857149</c:v>
                </c:pt>
                <c:pt idx="66">
                  <c:v>0.92914285714285716</c:v>
                </c:pt>
                <c:pt idx="67">
                  <c:v>0.92685714285714293</c:v>
                </c:pt>
                <c:pt idx="68">
                  <c:v>0.9245714285714286</c:v>
                </c:pt>
                <c:pt idx="69">
                  <c:v>0.92228571428571438</c:v>
                </c:pt>
                <c:pt idx="70">
                  <c:v>1</c:v>
                </c:pt>
                <c:pt idx="71">
                  <c:v>0.99771428571428578</c:v>
                </c:pt>
                <c:pt idx="72">
                  <c:v>0.99542857142857144</c:v>
                </c:pt>
                <c:pt idx="73">
                  <c:v>0.99314285714285711</c:v>
                </c:pt>
                <c:pt idx="74">
                  <c:v>0.99085714285714288</c:v>
                </c:pt>
                <c:pt idx="75">
                  <c:v>0.98857142857142855</c:v>
                </c:pt>
                <c:pt idx="76">
                  <c:v>0.98628571428571432</c:v>
                </c:pt>
                <c:pt idx="77">
                  <c:v>0.98399999999999999</c:v>
                </c:pt>
                <c:pt idx="78">
                  <c:v>0.98171428571428576</c:v>
                </c:pt>
                <c:pt idx="79">
                  <c:v>0.97942857142857143</c:v>
                </c:pt>
                <c:pt idx="80">
                  <c:v>0.9771428571428572</c:v>
                </c:pt>
                <c:pt idx="81">
                  <c:v>0.97485714285714287</c:v>
                </c:pt>
                <c:pt idx="82">
                  <c:v>0.97257142857142864</c:v>
                </c:pt>
                <c:pt idx="83">
                  <c:v>0.97028571428571431</c:v>
                </c:pt>
                <c:pt idx="84">
                  <c:v>0.96799999999999997</c:v>
                </c:pt>
                <c:pt idx="85">
                  <c:v>0.96571428571428575</c:v>
                </c:pt>
                <c:pt idx="86">
                  <c:v>0.96342857142857141</c:v>
                </c:pt>
                <c:pt idx="87">
                  <c:v>0.96114285714285719</c:v>
                </c:pt>
                <c:pt idx="88">
                  <c:v>0.95885714285714285</c:v>
                </c:pt>
                <c:pt idx="89">
                  <c:v>0.95657142857142863</c:v>
                </c:pt>
                <c:pt idx="90">
                  <c:v>0.95428571428571429</c:v>
                </c:pt>
                <c:pt idx="91">
                  <c:v>0.95200000000000007</c:v>
                </c:pt>
                <c:pt idx="92">
                  <c:v>0.94971428571428573</c:v>
                </c:pt>
                <c:pt idx="93">
                  <c:v>0.9474285714285714</c:v>
                </c:pt>
                <c:pt idx="94">
                  <c:v>0.94514285714285717</c:v>
                </c:pt>
                <c:pt idx="95">
                  <c:v>0.94285714285714284</c:v>
                </c:pt>
                <c:pt idx="96">
                  <c:v>0.94057142857142861</c:v>
                </c:pt>
                <c:pt idx="97">
                  <c:v>0.93828571428571428</c:v>
                </c:pt>
                <c:pt idx="98">
                  <c:v>0.93600000000000005</c:v>
                </c:pt>
                <c:pt idx="99">
                  <c:v>0.93371428571428572</c:v>
                </c:pt>
                <c:pt idx="100">
                  <c:v>0.93142857142857149</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3732-403C-8311-A5D060DBA972}"/>
            </c:ext>
          </c:extLst>
        </c:ser>
        <c:ser>
          <c:idx val="3"/>
          <c:order val="3"/>
          <c:tx>
            <c:strRef>
              <c:f>EsquemaMant!$M$10</c:f>
              <c:strCache>
                <c:ptCount val="1"/>
                <c:pt idx="0">
                  <c:v>FS</c:v>
                </c:pt>
              </c:strCache>
            </c:strRef>
          </c:tx>
          <c:spPr>
            <a:ln w="19050" cap="rnd">
              <a:solidFill>
                <a:schemeClr val="accent6">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EsquemaMant!$M$11:$M$611</c:f>
              <c:numCache>
                <c:formatCode>0.0%</c:formatCode>
                <c:ptCount val="601"/>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pt idx="60">
                  <c:v>0.9</c:v>
                </c:pt>
                <c:pt idx="61">
                  <c:v>0.9</c:v>
                </c:pt>
                <c:pt idx="62">
                  <c:v>0.9</c:v>
                </c:pt>
                <c:pt idx="63">
                  <c:v>0.9</c:v>
                </c:pt>
                <c:pt idx="64">
                  <c:v>0.9</c:v>
                </c:pt>
                <c:pt idx="65">
                  <c:v>0.9</c:v>
                </c:pt>
                <c:pt idx="66">
                  <c:v>0.9</c:v>
                </c:pt>
                <c:pt idx="67">
                  <c:v>0.9</c:v>
                </c:pt>
                <c:pt idx="68">
                  <c:v>0.9</c:v>
                </c:pt>
                <c:pt idx="69">
                  <c:v>0.9</c:v>
                </c:pt>
                <c:pt idx="70">
                  <c:v>0.9</c:v>
                </c:pt>
                <c:pt idx="71">
                  <c:v>0.9</c:v>
                </c:pt>
                <c:pt idx="72">
                  <c:v>0.9</c:v>
                </c:pt>
                <c:pt idx="73">
                  <c:v>0.9</c:v>
                </c:pt>
                <c:pt idx="74">
                  <c:v>0.9</c:v>
                </c:pt>
                <c:pt idx="75">
                  <c:v>0.9</c:v>
                </c:pt>
                <c:pt idx="76">
                  <c:v>0.9</c:v>
                </c:pt>
                <c:pt idx="77">
                  <c:v>0.9</c:v>
                </c:pt>
                <c:pt idx="78">
                  <c:v>0.9</c:v>
                </c:pt>
                <c:pt idx="79">
                  <c:v>0.9</c:v>
                </c:pt>
                <c:pt idx="80">
                  <c:v>0.9</c:v>
                </c:pt>
                <c:pt idx="81">
                  <c:v>0.9</c:v>
                </c:pt>
                <c:pt idx="82">
                  <c:v>0.9</c:v>
                </c:pt>
                <c:pt idx="83">
                  <c:v>0.9</c:v>
                </c:pt>
                <c:pt idx="84">
                  <c:v>0.9</c:v>
                </c:pt>
                <c:pt idx="85">
                  <c:v>0.9</c:v>
                </c:pt>
                <c:pt idx="86">
                  <c:v>0.9</c:v>
                </c:pt>
                <c:pt idx="87">
                  <c:v>0.9</c:v>
                </c:pt>
                <c:pt idx="88">
                  <c:v>0.9</c:v>
                </c:pt>
                <c:pt idx="89">
                  <c:v>0.9</c:v>
                </c:pt>
                <c:pt idx="90">
                  <c:v>0.9</c:v>
                </c:pt>
                <c:pt idx="91">
                  <c:v>0.9</c:v>
                </c:pt>
                <c:pt idx="92">
                  <c:v>0.9</c:v>
                </c:pt>
                <c:pt idx="93">
                  <c:v>0.9</c:v>
                </c:pt>
                <c:pt idx="94">
                  <c:v>0.9</c:v>
                </c:pt>
                <c:pt idx="95">
                  <c:v>0.9</c:v>
                </c:pt>
                <c:pt idx="96">
                  <c:v>0.9</c:v>
                </c:pt>
                <c:pt idx="97">
                  <c:v>0.9</c:v>
                </c:pt>
                <c:pt idx="98">
                  <c:v>0.9</c:v>
                </c:pt>
                <c:pt idx="99">
                  <c:v>0.9</c:v>
                </c:pt>
                <c:pt idx="100">
                  <c:v>0.9</c:v>
                </c:pt>
                <c:pt idx="101">
                  <c:v>0.9</c:v>
                </c:pt>
                <c:pt idx="102">
                  <c:v>0.9</c:v>
                </c:pt>
                <c:pt idx="103">
                  <c:v>0.9</c:v>
                </c:pt>
                <c:pt idx="104">
                  <c:v>0.9</c:v>
                </c:pt>
                <c:pt idx="105">
                  <c:v>0.9</c:v>
                </c:pt>
                <c:pt idx="106">
                  <c:v>0.9</c:v>
                </c:pt>
                <c:pt idx="107">
                  <c:v>0.9</c:v>
                </c:pt>
                <c:pt idx="108">
                  <c:v>0.9</c:v>
                </c:pt>
                <c:pt idx="109">
                  <c:v>0.9</c:v>
                </c:pt>
                <c:pt idx="110">
                  <c:v>0.9</c:v>
                </c:pt>
                <c:pt idx="111">
                  <c:v>0.9</c:v>
                </c:pt>
                <c:pt idx="112">
                  <c:v>0.9</c:v>
                </c:pt>
                <c:pt idx="113">
                  <c:v>0.9</c:v>
                </c:pt>
                <c:pt idx="114">
                  <c:v>0.9</c:v>
                </c:pt>
                <c:pt idx="115">
                  <c:v>0.9</c:v>
                </c:pt>
                <c:pt idx="116">
                  <c:v>0.9</c:v>
                </c:pt>
                <c:pt idx="117">
                  <c:v>0.9</c:v>
                </c:pt>
                <c:pt idx="118">
                  <c:v>0.9</c:v>
                </c:pt>
                <c:pt idx="119">
                  <c:v>0.9</c:v>
                </c:pt>
                <c:pt idx="120">
                  <c:v>0.9</c:v>
                </c:pt>
                <c:pt idx="121">
                  <c:v>0.9</c:v>
                </c:pt>
                <c:pt idx="122">
                  <c:v>0.9</c:v>
                </c:pt>
                <c:pt idx="123">
                  <c:v>0.9</c:v>
                </c:pt>
                <c:pt idx="124">
                  <c:v>0.9</c:v>
                </c:pt>
                <c:pt idx="125">
                  <c:v>0.9</c:v>
                </c:pt>
                <c:pt idx="126">
                  <c:v>0.9</c:v>
                </c:pt>
                <c:pt idx="127">
                  <c:v>0.9</c:v>
                </c:pt>
                <c:pt idx="128">
                  <c:v>0.9</c:v>
                </c:pt>
                <c:pt idx="129">
                  <c:v>0.9</c:v>
                </c:pt>
                <c:pt idx="130">
                  <c:v>0.9</c:v>
                </c:pt>
                <c:pt idx="131">
                  <c:v>0.9</c:v>
                </c:pt>
                <c:pt idx="132">
                  <c:v>0.9</c:v>
                </c:pt>
                <c:pt idx="133">
                  <c:v>0.9</c:v>
                </c:pt>
                <c:pt idx="134">
                  <c:v>0.9</c:v>
                </c:pt>
                <c:pt idx="135">
                  <c:v>0.9</c:v>
                </c:pt>
                <c:pt idx="136">
                  <c:v>0.9</c:v>
                </c:pt>
                <c:pt idx="137">
                  <c:v>0.9</c:v>
                </c:pt>
                <c:pt idx="138">
                  <c:v>0.9</c:v>
                </c:pt>
                <c:pt idx="139">
                  <c:v>0.9</c:v>
                </c:pt>
                <c:pt idx="140">
                  <c:v>0.9</c:v>
                </c:pt>
                <c:pt idx="141">
                  <c:v>0.9</c:v>
                </c:pt>
                <c:pt idx="142">
                  <c:v>0.9</c:v>
                </c:pt>
                <c:pt idx="143">
                  <c:v>0.9</c:v>
                </c:pt>
                <c:pt idx="144">
                  <c:v>0.9</c:v>
                </c:pt>
                <c:pt idx="145">
                  <c:v>0.9</c:v>
                </c:pt>
                <c:pt idx="146">
                  <c:v>0.9</c:v>
                </c:pt>
                <c:pt idx="147">
                  <c:v>0.9</c:v>
                </c:pt>
                <c:pt idx="148">
                  <c:v>0.9</c:v>
                </c:pt>
                <c:pt idx="149">
                  <c:v>0.9</c:v>
                </c:pt>
                <c:pt idx="150">
                  <c:v>0.9</c:v>
                </c:pt>
                <c:pt idx="151">
                  <c:v>0.9</c:v>
                </c:pt>
                <c:pt idx="152">
                  <c:v>0.9</c:v>
                </c:pt>
                <c:pt idx="153">
                  <c:v>0.9</c:v>
                </c:pt>
                <c:pt idx="154">
                  <c:v>0.9</c:v>
                </c:pt>
                <c:pt idx="155">
                  <c:v>0.9</c:v>
                </c:pt>
                <c:pt idx="156">
                  <c:v>0.9</c:v>
                </c:pt>
                <c:pt idx="157">
                  <c:v>0.9</c:v>
                </c:pt>
                <c:pt idx="158">
                  <c:v>0.9</c:v>
                </c:pt>
                <c:pt idx="159">
                  <c:v>0.9</c:v>
                </c:pt>
                <c:pt idx="160">
                  <c:v>0.9</c:v>
                </c:pt>
                <c:pt idx="161">
                  <c:v>0.9</c:v>
                </c:pt>
                <c:pt idx="162">
                  <c:v>0.9</c:v>
                </c:pt>
                <c:pt idx="163">
                  <c:v>0.9</c:v>
                </c:pt>
                <c:pt idx="164">
                  <c:v>0.9</c:v>
                </c:pt>
                <c:pt idx="165">
                  <c:v>0.9</c:v>
                </c:pt>
                <c:pt idx="166">
                  <c:v>0.9</c:v>
                </c:pt>
                <c:pt idx="167">
                  <c:v>0.9</c:v>
                </c:pt>
                <c:pt idx="168">
                  <c:v>0.9</c:v>
                </c:pt>
                <c:pt idx="169">
                  <c:v>0.9</c:v>
                </c:pt>
                <c:pt idx="170">
                  <c:v>0.9</c:v>
                </c:pt>
                <c:pt idx="171">
                  <c:v>0.9</c:v>
                </c:pt>
                <c:pt idx="172">
                  <c:v>0.9</c:v>
                </c:pt>
                <c:pt idx="173">
                  <c:v>0.9</c:v>
                </c:pt>
                <c:pt idx="174">
                  <c:v>0.9</c:v>
                </c:pt>
                <c:pt idx="175">
                  <c:v>0.9</c:v>
                </c:pt>
                <c:pt idx="176">
                  <c:v>0.9</c:v>
                </c:pt>
                <c:pt idx="177">
                  <c:v>0.9</c:v>
                </c:pt>
                <c:pt idx="178">
                  <c:v>0.9</c:v>
                </c:pt>
                <c:pt idx="179">
                  <c:v>0.9</c:v>
                </c:pt>
                <c:pt idx="180">
                  <c:v>0.9</c:v>
                </c:pt>
                <c:pt idx="181">
                  <c:v>0.9</c:v>
                </c:pt>
                <c:pt idx="182">
                  <c:v>0.9</c:v>
                </c:pt>
                <c:pt idx="183">
                  <c:v>0.9</c:v>
                </c:pt>
                <c:pt idx="184">
                  <c:v>0.9</c:v>
                </c:pt>
                <c:pt idx="185">
                  <c:v>0.9</c:v>
                </c:pt>
                <c:pt idx="186">
                  <c:v>0.9</c:v>
                </c:pt>
                <c:pt idx="187">
                  <c:v>0.9</c:v>
                </c:pt>
                <c:pt idx="188">
                  <c:v>0.9</c:v>
                </c:pt>
                <c:pt idx="189">
                  <c:v>0.9</c:v>
                </c:pt>
                <c:pt idx="190">
                  <c:v>0.9</c:v>
                </c:pt>
                <c:pt idx="191">
                  <c:v>0.9</c:v>
                </c:pt>
                <c:pt idx="192">
                  <c:v>0.9</c:v>
                </c:pt>
                <c:pt idx="193">
                  <c:v>0.9</c:v>
                </c:pt>
                <c:pt idx="194">
                  <c:v>0.9</c:v>
                </c:pt>
                <c:pt idx="195">
                  <c:v>0.9</c:v>
                </c:pt>
                <c:pt idx="196">
                  <c:v>0.9</c:v>
                </c:pt>
                <c:pt idx="197">
                  <c:v>0.9</c:v>
                </c:pt>
                <c:pt idx="198">
                  <c:v>0.9</c:v>
                </c:pt>
                <c:pt idx="199">
                  <c:v>0.9</c:v>
                </c:pt>
                <c:pt idx="200">
                  <c:v>0.9</c:v>
                </c:pt>
                <c:pt idx="201">
                  <c:v>0.9</c:v>
                </c:pt>
                <c:pt idx="202">
                  <c:v>0.9</c:v>
                </c:pt>
                <c:pt idx="203">
                  <c:v>0.9</c:v>
                </c:pt>
                <c:pt idx="204">
                  <c:v>0.9</c:v>
                </c:pt>
                <c:pt idx="205">
                  <c:v>0.9</c:v>
                </c:pt>
                <c:pt idx="206">
                  <c:v>0.9</c:v>
                </c:pt>
                <c:pt idx="207">
                  <c:v>0.9</c:v>
                </c:pt>
                <c:pt idx="208">
                  <c:v>0.9</c:v>
                </c:pt>
                <c:pt idx="209">
                  <c:v>0.9</c:v>
                </c:pt>
                <c:pt idx="210">
                  <c:v>0.9</c:v>
                </c:pt>
                <c:pt idx="211">
                  <c:v>0.9</c:v>
                </c:pt>
                <c:pt idx="212">
                  <c:v>0.9</c:v>
                </c:pt>
                <c:pt idx="213">
                  <c:v>0.9</c:v>
                </c:pt>
                <c:pt idx="214">
                  <c:v>0.9</c:v>
                </c:pt>
                <c:pt idx="215">
                  <c:v>0.9</c:v>
                </c:pt>
                <c:pt idx="216">
                  <c:v>0.9</c:v>
                </c:pt>
                <c:pt idx="217">
                  <c:v>0.9</c:v>
                </c:pt>
                <c:pt idx="218">
                  <c:v>0.9</c:v>
                </c:pt>
                <c:pt idx="219">
                  <c:v>0.9</c:v>
                </c:pt>
                <c:pt idx="220">
                  <c:v>0.9</c:v>
                </c:pt>
                <c:pt idx="221">
                  <c:v>0.9</c:v>
                </c:pt>
                <c:pt idx="222">
                  <c:v>0.9</c:v>
                </c:pt>
                <c:pt idx="223">
                  <c:v>0.9</c:v>
                </c:pt>
                <c:pt idx="224">
                  <c:v>0.9</c:v>
                </c:pt>
                <c:pt idx="225">
                  <c:v>0.9</c:v>
                </c:pt>
                <c:pt idx="226">
                  <c:v>0.9</c:v>
                </c:pt>
                <c:pt idx="227">
                  <c:v>0.9</c:v>
                </c:pt>
                <c:pt idx="228">
                  <c:v>0.9</c:v>
                </c:pt>
                <c:pt idx="229">
                  <c:v>0.9</c:v>
                </c:pt>
                <c:pt idx="230">
                  <c:v>0.9</c:v>
                </c:pt>
                <c:pt idx="231">
                  <c:v>0.9</c:v>
                </c:pt>
                <c:pt idx="232">
                  <c:v>0.9</c:v>
                </c:pt>
                <c:pt idx="233">
                  <c:v>0.9</c:v>
                </c:pt>
                <c:pt idx="234">
                  <c:v>0.9</c:v>
                </c:pt>
                <c:pt idx="235">
                  <c:v>0.9</c:v>
                </c:pt>
                <c:pt idx="236">
                  <c:v>0.9</c:v>
                </c:pt>
                <c:pt idx="237">
                  <c:v>0.9</c:v>
                </c:pt>
                <c:pt idx="238">
                  <c:v>0.9</c:v>
                </c:pt>
                <c:pt idx="239">
                  <c:v>0.9</c:v>
                </c:pt>
                <c:pt idx="240">
                  <c:v>0.9</c:v>
                </c:pt>
                <c:pt idx="241">
                  <c:v>0.9</c:v>
                </c:pt>
                <c:pt idx="242">
                  <c:v>0.9</c:v>
                </c:pt>
                <c:pt idx="243">
                  <c:v>0.9</c:v>
                </c:pt>
                <c:pt idx="244">
                  <c:v>0.9</c:v>
                </c:pt>
                <c:pt idx="245">
                  <c:v>0.9</c:v>
                </c:pt>
                <c:pt idx="246">
                  <c:v>0.9</c:v>
                </c:pt>
                <c:pt idx="247">
                  <c:v>0.9</c:v>
                </c:pt>
                <c:pt idx="248">
                  <c:v>0.9</c:v>
                </c:pt>
                <c:pt idx="249">
                  <c:v>0.9</c:v>
                </c:pt>
                <c:pt idx="250">
                  <c:v>0.9</c:v>
                </c:pt>
                <c:pt idx="251">
                  <c:v>0.9</c:v>
                </c:pt>
                <c:pt idx="252">
                  <c:v>0.9</c:v>
                </c:pt>
                <c:pt idx="253">
                  <c:v>0.9</c:v>
                </c:pt>
                <c:pt idx="254">
                  <c:v>0.9</c:v>
                </c:pt>
                <c:pt idx="255">
                  <c:v>0.9</c:v>
                </c:pt>
                <c:pt idx="256">
                  <c:v>0.9</c:v>
                </c:pt>
                <c:pt idx="257">
                  <c:v>0.9</c:v>
                </c:pt>
                <c:pt idx="258">
                  <c:v>0.9</c:v>
                </c:pt>
                <c:pt idx="259">
                  <c:v>0.9</c:v>
                </c:pt>
                <c:pt idx="260">
                  <c:v>0.9</c:v>
                </c:pt>
                <c:pt idx="261">
                  <c:v>0.9</c:v>
                </c:pt>
                <c:pt idx="262">
                  <c:v>0.9</c:v>
                </c:pt>
                <c:pt idx="263">
                  <c:v>0.9</c:v>
                </c:pt>
                <c:pt idx="264">
                  <c:v>0.9</c:v>
                </c:pt>
                <c:pt idx="265">
                  <c:v>0.9</c:v>
                </c:pt>
                <c:pt idx="266">
                  <c:v>0.9</c:v>
                </c:pt>
                <c:pt idx="267">
                  <c:v>0.9</c:v>
                </c:pt>
                <c:pt idx="268">
                  <c:v>0.9</c:v>
                </c:pt>
                <c:pt idx="269">
                  <c:v>0.9</c:v>
                </c:pt>
                <c:pt idx="270">
                  <c:v>0.9</c:v>
                </c:pt>
                <c:pt idx="271">
                  <c:v>0.9</c:v>
                </c:pt>
                <c:pt idx="272">
                  <c:v>0.9</c:v>
                </c:pt>
                <c:pt idx="273">
                  <c:v>0.9</c:v>
                </c:pt>
                <c:pt idx="274">
                  <c:v>0.9</c:v>
                </c:pt>
                <c:pt idx="275">
                  <c:v>0.9</c:v>
                </c:pt>
                <c:pt idx="276">
                  <c:v>0.9</c:v>
                </c:pt>
                <c:pt idx="277">
                  <c:v>0.9</c:v>
                </c:pt>
                <c:pt idx="278">
                  <c:v>0.9</c:v>
                </c:pt>
                <c:pt idx="279">
                  <c:v>0.9</c:v>
                </c:pt>
                <c:pt idx="280">
                  <c:v>0.9</c:v>
                </c:pt>
                <c:pt idx="281">
                  <c:v>0.9</c:v>
                </c:pt>
                <c:pt idx="282">
                  <c:v>0.9</c:v>
                </c:pt>
                <c:pt idx="283">
                  <c:v>0.9</c:v>
                </c:pt>
                <c:pt idx="284">
                  <c:v>0.9</c:v>
                </c:pt>
                <c:pt idx="285">
                  <c:v>0.9</c:v>
                </c:pt>
                <c:pt idx="286">
                  <c:v>0.9</c:v>
                </c:pt>
                <c:pt idx="287">
                  <c:v>0.9</c:v>
                </c:pt>
                <c:pt idx="288">
                  <c:v>0.9</c:v>
                </c:pt>
                <c:pt idx="289">
                  <c:v>0.9</c:v>
                </c:pt>
                <c:pt idx="290">
                  <c:v>0.9</c:v>
                </c:pt>
                <c:pt idx="291">
                  <c:v>0.9</c:v>
                </c:pt>
                <c:pt idx="292">
                  <c:v>0.9</c:v>
                </c:pt>
                <c:pt idx="293">
                  <c:v>0.9</c:v>
                </c:pt>
                <c:pt idx="294">
                  <c:v>0.9</c:v>
                </c:pt>
                <c:pt idx="295">
                  <c:v>0.9</c:v>
                </c:pt>
                <c:pt idx="296">
                  <c:v>0.9</c:v>
                </c:pt>
                <c:pt idx="297">
                  <c:v>0.9</c:v>
                </c:pt>
                <c:pt idx="298">
                  <c:v>0.9</c:v>
                </c:pt>
                <c:pt idx="299">
                  <c:v>0.9</c:v>
                </c:pt>
                <c:pt idx="300">
                  <c:v>0.9</c:v>
                </c:pt>
                <c:pt idx="301">
                  <c:v>0.9</c:v>
                </c:pt>
                <c:pt idx="302">
                  <c:v>0.9</c:v>
                </c:pt>
                <c:pt idx="303">
                  <c:v>0.9</c:v>
                </c:pt>
                <c:pt idx="304">
                  <c:v>0.9</c:v>
                </c:pt>
                <c:pt idx="305">
                  <c:v>0.9</c:v>
                </c:pt>
                <c:pt idx="306">
                  <c:v>0.9</c:v>
                </c:pt>
                <c:pt idx="307">
                  <c:v>0.9</c:v>
                </c:pt>
                <c:pt idx="308">
                  <c:v>0.9</c:v>
                </c:pt>
                <c:pt idx="309">
                  <c:v>0.9</c:v>
                </c:pt>
                <c:pt idx="310">
                  <c:v>0.9</c:v>
                </c:pt>
                <c:pt idx="311">
                  <c:v>0.9</c:v>
                </c:pt>
                <c:pt idx="312">
                  <c:v>0.9</c:v>
                </c:pt>
                <c:pt idx="313">
                  <c:v>0.9</c:v>
                </c:pt>
                <c:pt idx="314">
                  <c:v>0.9</c:v>
                </c:pt>
                <c:pt idx="315">
                  <c:v>0.9</c:v>
                </c:pt>
                <c:pt idx="316">
                  <c:v>0.9</c:v>
                </c:pt>
                <c:pt idx="317">
                  <c:v>0.9</c:v>
                </c:pt>
                <c:pt idx="318">
                  <c:v>0.9</c:v>
                </c:pt>
                <c:pt idx="319">
                  <c:v>0.9</c:v>
                </c:pt>
                <c:pt idx="320">
                  <c:v>0.9</c:v>
                </c:pt>
                <c:pt idx="321">
                  <c:v>0.9</c:v>
                </c:pt>
                <c:pt idx="322">
                  <c:v>0.9</c:v>
                </c:pt>
                <c:pt idx="323">
                  <c:v>0.9</c:v>
                </c:pt>
                <c:pt idx="324">
                  <c:v>0.9</c:v>
                </c:pt>
                <c:pt idx="325">
                  <c:v>0.9</c:v>
                </c:pt>
                <c:pt idx="326">
                  <c:v>0.9</c:v>
                </c:pt>
                <c:pt idx="327">
                  <c:v>0.9</c:v>
                </c:pt>
                <c:pt idx="328">
                  <c:v>0.9</c:v>
                </c:pt>
                <c:pt idx="329">
                  <c:v>0.9</c:v>
                </c:pt>
                <c:pt idx="330">
                  <c:v>0.9</c:v>
                </c:pt>
                <c:pt idx="331">
                  <c:v>0.9</c:v>
                </c:pt>
                <c:pt idx="332">
                  <c:v>0.9</c:v>
                </c:pt>
                <c:pt idx="333">
                  <c:v>0.9</c:v>
                </c:pt>
                <c:pt idx="334">
                  <c:v>0.9</c:v>
                </c:pt>
                <c:pt idx="335">
                  <c:v>0.9</c:v>
                </c:pt>
                <c:pt idx="336">
                  <c:v>0.9</c:v>
                </c:pt>
                <c:pt idx="337">
                  <c:v>0.9</c:v>
                </c:pt>
                <c:pt idx="338">
                  <c:v>0.9</c:v>
                </c:pt>
                <c:pt idx="339">
                  <c:v>0.9</c:v>
                </c:pt>
                <c:pt idx="340">
                  <c:v>0.9</c:v>
                </c:pt>
                <c:pt idx="341">
                  <c:v>0.9</c:v>
                </c:pt>
                <c:pt idx="342">
                  <c:v>0.9</c:v>
                </c:pt>
                <c:pt idx="343">
                  <c:v>0.9</c:v>
                </c:pt>
                <c:pt idx="344">
                  <c:v>0.9</c:v>
                </c:pt>
                <c:pt idx="345">
                  <c:v>0.9</c:v>
                </c:pt>
                <c:pt idx="346">
                  <c:v>0.9</c:v>
                </c:pt>
                <c:pt idx="347">
                  <c:v>0.9</c:v>
                </c:pt>
                <c:pt idx="348">
                  <c:v>0.9</c:v>
                </c:pt>
                <c:pt idx="349">
                  <c:v>0.9</c:v>
                </c:pt>
                <c:pt idx="350">
                  <c:v>0.9</c:v>
                </c:pt>
                <c:pt idx="351">
                  <c:v>0.9</c:v>
                </c:pt>
                <c:pt idx="352">
                  <c:v>0.9</c:v>
                </c:pt>
                <c:pt idx="353">
                  <c:v>0.9</c:v>
                </c:pt>
                <c:pt idx="354">
                  <c:v>0.9</c:v>
                </c:pt>
                <c:pt idx="355">
                  <c:v>0.9</c:v>
                </c:pt>
                <c:pt idx="356">
                  <c:v>0.9</c:v>
                </c:pt>
                <c:pt idx="357">
                  <c:v>0.9</c:v>
                </c:pt>
                <c:pt idx="358">
                  <c:v>0.9</c:v>
                </c:pt>
                <c:pt idx="359">
                  <c:v>0.9</c:v>
                </c:pt>
                <c:pt idx="360">
                  <c:v>0.9</c:v>
                </c:pt>
                <c:pt idx="361">
                  <c:v>0.9</c:v>
                </c:pt>
                <c:pt idx="362">
                  <c:v>0.9</c:v>
                </c:pt>
                <c:pt idx="363">
                  <c:v>0.9</c:v>
                </c:pt>
                <c:pt idx="364">
                  <c:v>0.9</c:v>
                </c:pt>
                <c:pt idx="365">
                  <c:v>0.9</c:v>
                </c:pt>
                <c:pt idx="366">
                  <c:v>0.9</c:v>
                </c:pt>
                <c:pt idx="367">
                  <c:v>0.9</c:v>
                </c:pt>
                <c:pt idx="368">
                  <c:v>0.9</c:v>
                </c:pt>
                <c:pt idx="369">
                  <c:v>0.9</c:v>
                </c:pt>
                <c:pt idx="370">
                  <c:v>0.9</c:v>
                </c:pt>
                <c:pt idx="371">
                  <c:v>0.9</c:v>
                </c:pt>
                <c:pt idx="372">
                  <c:v>0.9</c:v>
                </c:pt>
                <c:pt idx="373">
                  <c:v>0.9</c:v>
                </c:pt>
                <c:pt idx="374">
                  <c:v>0.9</c:v>
                </c:pt>
                <c:pt idx="375">
                  <c:v>0.9</c:v>
                </c:pt>
                <c:pt idx="376">
                  <c:v>0.9</c:v>
                </c:pt>
                <c:pt idx="377">
                  <c:v>0.9</c:v>
                </c:pt>
                <c:pt idx="378">
                  <c:v>0.9</c:v>
                </c:pt>
                <c:pt idx="379">
                  <c:v>0.9</c:v>
                </c:pt>
                <c:pt idx="380">
                  <c:v>0.9</c:v>
                </c:pt>
                <c:pt idx="381">
                  <c:v>0.9</c:v>
                </c:pt>
                <c:pt idx="382">
                  <c:v>0.9</c:v>
                </c:pt>
                <c:pt idx="383">
                  <c:v>0.9</c:v>
                </c:pt>
                <c:pt idx="384">
                  <c:v>0.9</c:v>
                </c:pt>
                <c:pt idx="385">
                  <c:v>0.9</c:v>
                </c:pt>
                <c:pt idx="386">
                  <c:v>0.9</c:v>
                </c:pt>
                <c:pt idx="387">
                  <c:v>0.9</c:v>
                </c:pt>
                <c:pt idx="388">
                  <c:v>0.9</c:v>
                </c:pt>
                <c:pt idx="389">
                  <c:v>0.9</c:v>
                </c:pt>
                <c:pt idx="390">
                  <c:v>0.9</c:v>
                </c:pt>
                <c:pt idx="391">
                  <c:v>0.9</c:v>
                </c:pt>
                <c:pt idx="392">
                  <c:v>0.9</c:v>
                </c:pt>
                <c:pt idx="393">
                  <c:v>0.9</c:v>
                </c:pt>
                <c:pt idx="394">
                  <c:v>0.9</c:v>
                </c:pt>
                <c:pt idx="395">
                  <c:v>0.9</c:v>
                </c:pt>
                <c:pt idx="396">
                  <c:v>0.9</c:v>
                </c:pt>
                <c:pt idx="397">
                  <c:v>0.9</c:v>
                </c:pt>
                <c:pt idx="398">
                  <c:v>0.9</c:v>
                </c:pt>
                <c:pt idx="399">
                  <c:v>0.9</c:v>
                </c:pt>
                <c:pt idx="400">
                  <c:v>0.9</c:v>
                </c:pt>
                <c:pt idx="401">
                  <c:v>0.9</c:v>
                </c:pt>
                <c:pt idx="402">
                  <c:v>0.9</c:v>
                </c:pt>
                <c:pt idx="403">
                  <c:v>0.9</c:v>
                </c:pt>
                <c:pt idx="404">
                  <c:v>0.9</c:v>
                </c:pt>
                <c:pt idx="405">
                  <c:v>0.9</c:v>
                </c:pt>
                <c:pt idx="406">
                  <c:v>0.9</c:v>
                </c:pt>
                <c:pt idx="407">
                  <c:v>0.9</c:v>
                </c:pt>
                <c:pt idx="408">
                  <c:v>0.9</c:v>
                </c:pt>
                <c:pt idx="409">
                  <c:v>0.9</c:v>
                </c:pt>
                <c:pt idx="410">
                  <c:v>0.9</c:v>
                </c:pt>
                <c:pt idx="411">
                  <c:v>0.9</c:v>
                </c:pt>
                <c:pt idx="412">
                  <c:v>0.9</c:v>
                </c:pt>
                <c:pt idx="413">
                  <c:v>0.9</c:v>
                </c:pt>
                <c:pt idx="414">
                  <c:v>0.9</c:v>
                </c:pt>
                <c:pt idx="415">
                  <c:v>0.9</c:v>
                </c:pt>
                <c:pt idx="416">
                  <c:v>0.9</c:v>
                </c:pt>
                <c:pt idx="417">
                  <c:v>0.9</c:v>
                </c:pt>
                <c:pt idx="418">
                  <c:v>0.9</c:v>
                </c:pt>
                <c:pt idx="419">
                  <c:v>0.9</c:v>
                </c:pt>
                <c:pt idx="420">
                  <c:v>0.9</c:v>
                </c:pt>
                <c:pt idx="421">
                  <c:v>0.9</c:v>
                </c:pt>
                <c:pt idx="422">
                  <c:v>0.9</c:v>
                </c:pt>
                <c:pt idx="423">
                  <c:v>0.9</c:v>
                </c:pt>
                <c:pt idx="424">
                  <c:v>0.9</c:v>
                </c:pt>
                <c:pt idx="425">
                  <c:v>0.9</c:v>
                </c:pt>
                <c:pt idx="426">
                  <c:v>0.9</c:v>
                </c:pt>
                <c:pt idx="427">
                  <c:v>0.9</c:v>
                </c:pt>
                <c:pt idx="428">
                  <c:v>0.9</c:v>
                </c:pt>
                <c:pt idx="429">
                  <c:v>0.9</c:v>
                </c:pt>
                <c:pt idx="430">
                  <c:v>0.9</c:v>
                </c:pt>
                <c:pt idx="431">
                  <c:v>0.9</c:v>
                </c:pt>
                <c:pt idx="432">
                  <c:v>0.9</c:v>
                </c:pt>
                <c:pt idx="433">
                  <c:v>0.9</c:v>
                </c:pt>
                <c:pt idx="434">
                  <c:v>0.9</c:v>
                </c:pt>
                <c:pt idx="435">
                  <c:v>0.9</c:v>
                </c:pt>
                <c:pt idx="436">
                  <c:v>0.9</c:v>
                </c:pt>
                <c:pt idx="437">
                  <c:v>0.9</c:v>
                </c:pt>
                <c:pt idx="438">
                  <c:v>0.9</c:v>
                </c:pt>
                <c:pt idx="439">
                  <c:v>0.9</c:v>
                </c:pt>
                <c:pt idx="440">
                  <c:v>0.9</c:v>
                </c:pt>
                <c:pt idx="441">
                  <c:v>0.9</c:v>
                </c:pt>
                <c:pt idx="442">
                  <c:v>0.9</c:v>
                </c:pt>
                <c:pt idx="443">
                  <c:v>0.9</c:v>
                </c:pt>
                <c:pt idx="444">
                  <c:v>0.9</c:v>
                </c:pt>
                <c:pt idx="445">
                  <c:v>0.9</c:v>
                </c:pt>
                <c:pt idx="446">
                  <c:v>0.9</c:v>
                </c:pt>
                <c:pt idx="447">
                  <c:v>0.9</c:v>
                </c:pt>
                <c:pt idx="448">
                  <c:v>0.9</c:v>
                </c:pt>
                <c:pt idx="449">
                  <c:v>0.9</c:v>
                </c:pt>
                <c:pt idx="450">
                  <c:v>0.9</c:v>
                </c:pt>
                <c:pt idx="451">
                  <c:v>0.9</c:v>
                </c:pt>
                <c:pt idx="452">
                  <c:v>0.9</c:v>
                </c:pt>
                <c:pt idx="453">
                  <c:v>0.9</c:v>
                </c:pt>
                <c:pt idx="454">
                  <c:v>0.9</c:v>
                </c:pt>
                <c:pt idx="455">
                  <c:v>0.9</c:v>
                </c:pt>
                <c:pt idx="456">
                  <c:v>0.9</c:v>
                </c:pt>
                <c:pt idx="457">
                  <c:v>0.9</c:v>
                </c:pt>
                <c:pt idx="458">
                  <c:v>0.9</c:v>
                </c:pt>
                <c:pt idx="459">
                  <c:v>0.9</c:v>
                </c:pt>
                <c:pt idx="460">
                  <c:v>0.9</c:v>
                </c:pt>
                <c:pt idx="461">
                  <c:v>0.9</c:v>
                </c:pt>
                <c:pt idx="462">
                  <c:v>0.9</c:v>
                </c:pt>
                <c:pt idx="463">
                  <c:v>0.9</c:v>
                </c:pt>
                <c:pt idx="464">
                  <c:v>0.9</c:v>
                </c:pt>
                <c:pt idx="465">
                  <c:v>0.9</c:v>
                </c:pt>
                <c:pt idx="466">
                  <c:v>0.9</c:v>
                </c:pt>
                <c:pt idx="467">
                  <c:v>0.9</c:v>
                </c:pt>
                <c:pt idx="468">
                  <c:v>0.9</c:v>
                </c:pt>
                <c:pt idx="469">
                  <c:v>0.9</c:v>
                </c:pt>
                <c:pt idx="470">
                  <c:v>0.9</c:v>
                </c:pt>
                <c:pt idx="471">
                  <c:v>0.9</c:v>
                </c:pt>
                <c:pt idx="472">
                  <c:v>0.9</c:v>
                </c:pt>
                <c:pt idx="473">
                  <c:v>0.9</c:v>
                </c:pt>
                <c:pt idx="474">
                  <c:v>0.9</c:v>
                </c:pt>
                <c:pt idx="475">
                  <c:v>0.9</c:v>
                </c:pt>
                <c:pt idx="476">
                  <c:v>0.9</c:v>
                </c:pt>
                <c:pt idx="477">
                  <c:v>0.9</c:v>
                </c:pt>
                <c:pt idx="478">
                  <c:v>0.9</c:v>
                </c:pt>
                <c:pt idx="479">
                  <c:v>0.9</c:v>
                </c:pt>
                <c:pt idx="480">
                  <c:v>0.9</c:v>
                </c:pt>
                <c:pt idx="481">
                  <c:v>0.9</c:v>
                </c:pt>
                <c:pt idx="482">
                  <c:v>0.9</c:v>
                </c:pt>
                <c:pt idx="483">
                  <c:v>0.9</c:v>
                </c:pt>
                <c:pt idx="484">
                  <c:v>0.9</c:v>
                </c:pt>
                <c:pt idx="485">
                  <c:v>0.9</c:v>
                </c:pt>
                <c:pt idx="486">
                  <c:v>0.9</c:v>
                </c:pt>
                <c:pt idx="487">
                  <c:v>0.9</c:v>
                </c:pt>
                <c:pt idx="488">
                  <c:v>0.9</c:v>
                </c:pt>
                <c:pt idx="489">
                  <c:v>0.9</c:v>
                </c:pt>
                <c:pt idx="490">
                  <c:v>0.9</c:v>
                </c:pt>
                <c:pt idx="491">
                  <c:v>0.9</c:v>
                </c:pt>
                <c:pt idx="492">
                  <c:v>0.9</c:v>
                </c:pt>
                <c:pt idx="493">
                  <c:v>0.9</c:v>
                </c:pt>
                <c:pt idx="494">
                  <c:v>0.9</c:v>
                </c:pt>
                <c:pt idx="495">
                  <c:v>0.9</c:v>
                </c:pt>
                <c:pt idx="496">
                  <c:v>0.9</c:v>
                </c:pt>
                <c:pt idx="497">
                  <c:v>0.9</c:v>
                </c:pt>
                <c:pt idx="498">
                  <c:v>0.9</c:v>
                </c:pt>
                <c:pt idx="499">
                  <c:v>0.9</c:v>
                </c:pt>
                <c:pt idx="500">
                  <c:v>0.9</c:v>
                </c:pt>
                <c:pt idx="501">
                  <c:v>0.9</c:v>
                </c:pt>
                <c:pt idx="502">
                  <c:v>0.9</c:v>
                </c:pt>
                <c:pt idx="503">
                  <c:v>0.9</c:v>
                </c:pt>
                <c:pt idx="504">
                  <c:v>0.9</c:v>
                </c:pt>
                <c:pt idx="505">
                  <c:v>0.9</c:v>
                </c:pt>
                <c:pt idx="506">
                  <c:v>0.9</c:v>
                </c:pt>
                <c:pt idx="507">
                  <c:v>0.9</c:v>
                </c:pt>
                <c:pt idx="508">
                  <c:v>0.9</c:v>
                </c:pt>
                <c:pt idx="509">
                  <c:v>0.9</c:v>
                </c:pt>
                <c:pt idx="510">
                  <c:v>0.9</c:v>
                </c:pt>
                <c:pt idx="511">
                  <c:v>0.9</c:v>
                </c:pt>
                <c:pt idx="512">
                  <c:v>0.9</c:v>
                </c:pt>
                <c:pt idx="513">
                  <c:v>0.9</c:v>
                </c:pt>
                <c:pt idx="514">
                  <c:v>0.9</c:v>
                </c:pt>
                <c:pt idx="515">
                  <c:v>0.9</c:v>
                </c:pt>
                <c:pt idx="516">
                  <c:v>0.9</c:v>
                </c:pt>
                <c:pt idx="517">
                  <c:v>0.9</c:v>
                </c:pt>
                <c:pt idx="518">
                  <c:v>0.9</c:v>
                </c:pt>
                <c:pt idx="519">
                  <c:v>0.9</c:v>
                </c:pt>
                <c:pt idx="520">
                  <c:v>0.9</c:v>
                </c:pt>
                <c:pt idx="521">
                  <c:v>0.9</c:v>
                </c:pt>
                <c:pt idx="522">
                  <c:v>0.9</c:v>
                </c:pt>
                <c:pt idx="523">
                  <c:v>0.9</c:v>
                </c:pt>
                <c:pt idx="524">
                  <c:v>0.9</c:v>
                </c:pt>
                <c:pt idx="525">
                  <c:v>0.9</c:v>
                </c:pt>
                <c:pt idx="526">
                  <c:v>0.9</c:v>
                </c:pt>
                <c:pt idx="527">
                  <c:v>0.9</c:v>
                </c:pt>
                <c:pt idx="528">
                  <c:v>0.9</c:v>
                </c:pt>
                <c:pt idx="529">
                  <c:v>0.9</c:v>
                </c:pt>
                <c:pt idx="530">
                  <c:v>0.9</c:v>
                </c:pt>
                <c:pt idx="531">
                  <c:v>0.9</c:v>
                </c:pt>
                <c:pt idx="532">
                  <c:v>0.9</c:v>
                </c:pt>
                <c:pt idx="533">
                  <c:v>0.9</c:v>
                </c:pt>
                <c:pt idx="534">
                  <c:v>0.9</c:v>
                </c:pt>
                <c:pt idx="535">
                  <c:v>0.9</c:v>
                </c:pt>
                <c:pt idx="536">
                  <c:v>0.9</c:v>
                </c:pt>
                <c:pt idx="537">
                  <c:v>0.9</c:v>
                </c:pt>
                <c:pt idx="538">
                  <c:v>0.9</c:v>
                </c:pt>
                <c:pt idx="539">
                  <c:v>0.9</c:v>
                </c:pt>
                <c:pt idx="540">
                  <c:v>0.9</c:v>
                </c:pt>
                <c:pt idx="541">
                  <c:v>0.9</c:v>
                </c:pt>
                <c:pt idx="542">
                  <c:v>0.9</c:v>
                </c:pt>
                <c:pt idx="543">
                  <c:v>0.9</c:v>
                </c:pt>
                <c:pt idx="544">
                  <c:v>0.9</c:v>
                </c:pt>
                <c:pt idx="545">
                  <c:v>0.9</c:v>
                </c:pt>
                <c:pt idx="546">
                  <c:v>0.9</c:v>
                </c:pt>
                <c:pt idx="547">
                  <c:v>0.9</c:v>
                </c:pt>
                <c:pt idx="548">
                  <c:v>0.9</c:v>
                </c:pt>
                <c:pt idx="549">
                  <c:v>0.9</c:v>
                </c:pt>
                <c:pt idx="550">
                  <c:v>0.9</c:v>
                </c:pt>
                <c:pt idx="551">
                  <c:v>0.9</c:v>
                </c:pt>
                <c:pt idx="552">
                  <c:v>0.9</c:v>
                </c:pt>
                <c:pt idx="553">
                  <c:v>0.9</c:v>
                </c:pt>
                <c:pt idx="554">
                  <c:v>0.9</c:v>
                </c:pt>
                <c:pt idx="555">
                  <c:v>0.9</c:v>
                </c:pt>
                <c:pt idx="556">
                  <c:v>0.9</c:v>
                </c:pt>
                <c:pt idx="557">
                  <c:v>0.9</c:v>
                </c:pt>
                <c:pt idx="558">
                  <c:v>0.9</c:v>
                </c:pt>
                <c:pt idx="559">
                  <c:v>0.9</c:v>
                </c:pt>
                <c:pt idx="560">
                  <c:v>0.9</c:v>
                </c:pt>
                <c:pt idx="561">
                  <c:v>0.9</c:v>
                </c:pt>
                <c:pt idx="562">
                  <c:v>0.9</c:v>
                </c:pt>
                <c:pt idx="563">
                  <c:v>0.9</c:v>
                </c:pt>
                <c:pt idx="564">
                  <c:v>0.9</c:v>
                </c:pt>
                <c:pt idx="565">
                  <c:v>0.9</c:v>
                </c:pt>
                <c:pt idx="566">
                  <c:v>0.9</c:v>
                </c:pt>
                <c:pt idx="567">
                  <c:v>0.9</c:v>
                </c:pt>
                <c:pt idx="568">
                  <c:v>0.9</c:v>
                </c:pt>
                <c:pt idx="569">
                  <c:v>0.9</c:v>
                </c:pt>
                <c:pt idx="570">
                  <c:v>0.9</c:v>
                </c:pt>
                <c:pt idx="571">
                  <c:v>0.9</c:v>
                </c:pt>
                <c:pt idx="572">
                  <c:v>0.9</c:v>
                </c:pt>
                <c:pt idx="573">
                  <c:v>0.9</c:v>
                </c:pt>
                <c:pt idx="574">
                  <c:v>0.9</c:v>
                </c:pt>
                <c:pt idx="575">
                  <c:v>0.9</c:v>
                </c:pt>
                <c:pt idx="576">
                  <c:v>0.9</c:v>
                </c:pt>
                <c:pt idx="577">
                  <c:v>0.9</c:v>
                </c:pt>
                <c:pt idx="578">
                  <c:v>0.9</c:v>
                </c:pt>
                <c:pt idx="579">
                  <c:v>0.9</c:v>
                </c:pt>
                <c:pt idx="580">
                  <c:v>0.9</c:v>
                </c:pt>
                <c:pt idx="581">
                  <c:v>0.9</c:v>
                </c:pt>
                <c:pt idx="582">
                  <c:v>0.9</c:v>
                </c:pt>
                <c:pt idx="583">
                  <c:v>0.9</c:v>
                </c:pt>
                <c:pt idx="584">
                  <c:v>0.9</c:v>
                </c:pt>
                <c:pt idx="585">
                  <c:v>0.9</c:v>
                </c:pt>
                <c:pt idx="586">
                  <c:v>0.9</c:v>
                </c:pt>
                <c:pt idx="587">
                  <c:v>0.9</c:v>
                </c:pt>
                <c:pt idx="588">
                  <c:v>0.9</c:v>
                </c:pt>
                <c:pt idx="589">
                  <c:v>0.9</c:v>
                </c:pt>
                <c:pt idx="590">
                  <c:v>0.9</c:v>
                </c:pt>
                <c:pt idx="591">
                  <c:v>0.9</c:v>
                </c:pt>
                <c:pt idx="592">
                  <c:v>0.9</c:v>
                </c:pt>
                <c:pt idx="593">
                  <c:v>0.9</c:v>
                </c:pt>
                <c:pt idx="594">
                  <c:v>0.9</c:v>
                </c:pt>
                <c:pt idx="595">
                  <c:v>0.9</c:v>
                </c:pt>
                <c:pt idx="596">
                  <c:v>0.9</c:v>
                </c:pt>
                <c:pt idx="597">
                  <c:v>0.9</c:v>
                </c:pt>
                <c:pt idx="598">
                  <c:v>0.9</c:v>
                </c:pt>
                <c:pt idx="599">
                  <c:v>0.9</c:v>
                </c:pt>
                <c:pt idx="600">
                  <c:v>0.9</c:v>
                </c:pt>
              </c:numCache>
            </c:numRef>
          </c:yVal>
          <c:smooth val="1"/>
          <c:extLst>
            <c:ext xmlns:c16="http://schemas.microsoft.com/office/drawing/2014/chart" uri="{C3380CC4-5D6E-409C-BE32-E72D297353CC}">
              <c16:uniqueId val="{00000005-3732-403C-8311-A5D060DBA972}"/>
            </c:ext>
          </c:extLst>
        </c:ser>
        <c:ser>
          <c:idx val="4"/>
          <c:order val="4"/>
          <c:tx>
            <c:strRef>
              <c:f>EsquemaMant!$N$10</c:f>
              <c:strCache>
                <c:ptCount val="1"/>
                <c:pt idx="0">
                  <c:v>FM</c:v>
                </c:pt>
              </c:strCache>
            </c:strRef>
          </c:tx>
          <c:spPr>
            <a:ln w="25400" cap="rnd">
              <a:solidFill>
                <a:schemeClr val="accent5">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EsquemaMant!$N$11:$N$611</c:f>
              <c:numCache>
                <c:formatCode>0.00%</c:formatCode>
                <c:ptCount val="601"/>
                <c:pt idx="0">
                  <c:v>0.9</c:v>
                </c:pt>
                <c:pt idx="1">
                  <c:v>0.88443670467291424</c:v>
                </c:pt>
                <c:pt idx="2">
                  <c:v>0.86896178275474278</c:v>
                </c:pt>
                <c:pt idx="3">
                  <c:v>0.85357505176868576</c:v>
                </c:pt>
                <c:pt idx="4">
                  <c:v>0.83827632923794293</c:v>
                </c:pt>
                <c:pt idx="5">
                  <c:v>0.88501659428571433</c:v>
                </c:pt>
                <c:pt idx="6">
                  <c:v>0.8696844859392</c:v>
                </c:pt>
                <c:pt idx="7">
                  <c:v>0.8544401427456001</c:v>
                </c:pt>
                <c:pt idx="8">
                  <c:v>0.83928338222811438</c:v>
                </c:pt>
                <c:pt idx="9">
                  <c:v>0.82421402190994297</c:v>
                </c:pt>
                <c:pt idx="10">
                  <c:v>0.87014180571428579</c:v>
                </c:pt>
                <c:pt idx="11">
                  <c:v>0.85503936370834288</c:v>
                </c:pt>
                <c:pt idx="12">
                  <c:v>0.84002407859931427</c:v>
                </c:pt>
                <c:pt idx="13">
                  <c:v>0.82509576791040018</c:v>
                </c:pt>
                <c:pt idx="14">
                  <c:v>0.81025424916480004</c:v>
                </c:pt>
                <c:pt idx="15">
                  <c:v>0.85537563428571439</c:v>
                </c:pt>
                <c:pt idx="16">
                  <c:v>0.84050133798034288</c:v>
                </c:pt>
                <c:pt idx="17">
                  <c:v>0.82571359031588576</c:v>
                </c:pt>
                <c:pt idx="18">
                  <c:v>0.81101220881554281</c:v>
                </c:pt>
                <c:pt idx="19">
                  <c:v>0.79639701100251448</c:v>
                </c:pt>
                <c:pt idx="20">
                  <c:v>0.84071807999999992</c:v>
                </c:pt>
                <c:pt idx="21">
                  <c:v>0.8260704087552001</c:v>
                </c:pt>
                <c:pt idx="22">
                  <c:v>0.81150867789531422</c:v>
                </c:pt>
                <c:pt idx="23">
                  <c:v>0.79703270494354306</c:v>
                </c:pt>
                <c:pt idx="24">
                  <c:v>0.78264230742308571</c:v>
                </c:pt>
                <c:pt idx="25">
                  <c:v>0.82616914285714282</c:v>
                </c:pt>
                <c:pt idx="26">
                  <c:v>0.81174657603291434</c:v>
                </c:pt>
                <c:pt idx="27">
                  <c:v>0.7974093413376</c:v>
                </c:pt>
                <c:pt idx="28">
                  <c:v>0.78315725629440014</c:v>
                </c:pt>
                <c:pt idx="29">
                  <c:v>0.76899013842651442</c:v>
                </c:pt>
                <c:pt idx="30">
                  <c:v>0.81172882285714287</c:v>
                </c:pt>
                <c:pt idx="31">
                  <c:v>0.79752983981348569</c:v>
                </c:pt>
                <c:pt idx="32">
                  <c:v>0.78341558064274297</c:v>
                </c:pt>
                <c:pt idx="33">
                  <c:v>0.76938586286811428</c:v>
                </c:pt>
                <c:pt idx="34">
                  <c:v>0.75544050401280016</c:v>
                </c:pt>
                <c:pt idx="35">
                  <c:v>0.86673600000000006</c:v>
                </c:pt>
                <c:pt idx="36">
                  <c:v>0.85171336822491417</c:v>
                </c:pt>
                <c:pt idx="37">
                  <c:v>0.83677698096274289</c:v>
                </c:pt>
                <c:pt idx="38">
                  <c:v>0.82192665573668577</c:v>
                </c:pt>
                <c:pt idx="39">
                  <c:v>0.80716221006994282</c:v>
                </c:pt>
                <c:pt idx="40">
                  <c:v>0.85213275428571433</c:v>
                </c:pt>
                <c:pt idx="41">
                  <c:v>0.83733598725120006</c:v>
                </c:pt>
                <c:pt idx="42">
                  <c:v>0.82262485647360006</c:v>
                </c:pt>
                <c:pt idx="43">
                  <c:v>0.80799917947611444</c:v>
                </c:pt>
                <c:pt idx="44">
                  <c:v>0.79345877378194296</c:v>
                </c:pt>
                <c:pt idx="45">
                  <c:v>0.83763812571428586</c:v>
                </c:pt>
                <c:pt idx="46">
                  <c:v>0.82306570278034297</c:v>
                </c:pt>
                <c:pt idx="47">
                  <c:v>0.80857830784731421</c:v>
                </c:pt>
                <c:pt idx="48">
                  <c:v>0.79417575843840016</c:v>
                </c:pt>
                <c:pt idx="49">
                  <c:v>0.77985787207680013</c:v>
                </c:pt>
                <c:pt idx="50">
                  <c:v>0.82325211428571443</c:v>
                </c:pt>
                <c:pt idx="51">
                  <c:v>0.80890251481234277</c:v>
                </c:pt>
                <c:pt idx="52">
                  <c:v>0.79463733508388579</c:v>
                </c:pt>
                <c:pt idx="53">
                  <c:v>0.78045639262354294</c:v>
                </c:pt>
                <c:pt idx="54">
                  <c:v>0.76635950495451444</c:v>
                </c:pt>
                <c:pt idx="55">
                  <c:v>0.80897472000000004</c:v>
                </c:pt>
                <c:pt idx="56">
                  <c:v>0.79484642334720013</c:v>
                </c:pt>
                <c:pt idx="57">
                  <c:v>0.78080193818331423</c:v>
                </c:pt>
                <c:pt idx="58">
                  <c:v>0.766841082031543</c:v>
                </c:pt>
                <c:pt idx="59">
                  <c:v>0.75296367241508577</c:v>
                </c:pt>
                <c:pt idx="60">
                  <c:v>0.7948059428571429</c:v>
                </c:pt>
                <c:pt idx="61">
                  <c:v>0.78089742838491438</c:v>
                </c:pt>
                <c:pt idx="62">
                  <c:v>0.76707211714559997</c:v>
                </c:pt>
                <c:pt idx="63">
                  <c:v>0.75332982666240011</c:v>
                </c:pt>
                <c:pt idx="64">
                  <c:v>0.73967037445851447</c:v>
                </c:pt>
                <c:pt idx="65">
                  <c:v>0.78074578285714291</c:v>
                </c:pt>
                <c:pt idx="66">
                  <c:v>0.76705552992548576</c:v>
                </c:pt>
                <c:pt idx="67">
                  <c:v>0.75344787197074292</c:v>
                </c:pt>
                <c:pt idx="68">
                  <c:v>0.7399226265161144</c:v>
                </c:pt>
                <c:pt idx="69">
                  <c:v>0.72647961108480008</c:v>
                </c:pt>
                <c:pt idx="70">
                  <c:v>0.83347199999999999</c:v>
                </c:pt>
                <c:pt idx="71">
                  <c:v>0.81899003177691443</c:v>
                </c:pt>
                <c:pt idx="72">
                  <c:v>0.80459217917074288</c:v>
                </c:pt>
                <c:pt idx="73">
                  <c:v>0.79027825970468568</c:v>
                </c:pt>
                <c:pt idx="74">
                  <c:v>0.77604809090194293</c:v>
                </c:pt>
                <c:pt idx="75">
                  <c:v>0.81924891428571434</c:v>
                </c:pt>
                <c:pt idx="76">
                  <c:v>0.80498748856320002</c:v>
                </c:pt>
                <c:pt idx="77">
                  <c:v>0.79080957020159992</c:v>
                </c:pt>
                <c:pt idx="78">
                  <c:v>0.77671497672411438</c:v>
                </c:pt>
                <c:pt idx="79">
                  <c:v>0.76270352565394306</c:v>
                </c:pt>
                <c:pt idx="80">
                  <c:v>0.80513444571428583</c:v>
                </c:pt>
                <c:pt idx="81">
                  <c:v>0.79109204185234294</c:v>
                </c:pt>
                <c:pt idx="82">
                  <c:v>0.77713253709531438</c:v>
                </c:pt>
                <c:pt idx="83">
                  <c:v>0.76325574896640014</c:v>
                </c:pt>
                <c:pt idx="84">
                  <c:v>0.7494614949888001</c:v>
                </c:pt>
                <c:pt idx="85">
                  <c:v>0.79112859428571436</c:v>
                </c:pt>
                <c:pt idx="86">
                  <c:v>0.77730369164434276</c:v>
                </c:pt>
                <c:pt idx="87">
                  <c:v>0.76356107985188582</c:v>
                </c:pt>
                <c:pt idx="88">
                  <c:v>0.74990057643154284</c:v>
                </c:pt>
                <c:pt idx="89">
                  <c:v>0.73632199890651451</c:v>
                </c:pt>
                <c:pt idx="90">
                  <c:v>0.77723136000000004</c:v>
                </c:pt>
                <c:pt idx="91">
                  <c:v>0.76362243793920004</c:v>
                </c:pt>
                <c:pt idx="92">
                  <c:v>0.75009519847131423</c:v>
                </c:pt>
                <c:pt idx="93">
                  <c:v>0.73664945911954294</c:v>
                </c:pt>
                <c:pt idx="94">
                  <c:v>0.72328503740708572</c:v>
                </c:pt>
                <c:pt idx="95">
                  <c:v>0.76344274285714286</c:v>
                </c:pt>
                <c:pt idx="96">
                  <c:v>0.75004828073691443</c:v>
                </c:pt>
                <c:pt idx="97">
                  <c:v>0.73673489295359995</c:v>
                </c:pt>
                <c:pt idx="98">
                  <c:v>0.72350239703040009</c:v>
                </c:pt>
                <c:pt idx="99">
                  <c:v>0.7103506104905144</c:v>
                </c:pt>
                <c:pt idx="100">
                  <c:v>0.74976274285714284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6-3732-403C-8311-A5D060DBA972}"/>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layout>
            <c:manualLayout>
              <c:xMode val="edge"/>
              <c:yMode val="edge"/>
              <c:x val="0.34874790076527784"/>
              <c:y val="0.9217486147564888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a:t>
                </a:r>
                <a:r>
                  <a:rPr lang="es-CO" baseline="0"/>
                  <a:t> del flujo luminoso de la luminaria/fuente</a:t>
                </a:r>
                <a:endParaRPr lang="es-CO"/>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0366066310676687"/>
          <c:y val="0.56571338582677166"/>
          <c:w val="0.15183490986476381"/>
          <c:h val="0.228146981627296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850649019067155"/>
          <c:h val="0.83324914943151951"/>
        </c:manualLayout>
      </c:layout>
      <c:scatterChart>
        <c:scatterStyle val="smoothMarker"/>
        <c:varyColors val="0"/>
        <c:ser>
          <c:idx val="0"/>
          <c:order val="0"/>
          <c:tx>
            <c:strRef>
              <c:f>EsquemaMant!$P$10</c:f>
              <c:strCache>
                <c:ptCount val="1"/>
                <c:pt idx="0">
                  <c:v>CLO</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EsquemaMant!$P$11:$P$611</c:f>
              <c:numCache>
                <c:formatCode>0%</c:formatCode>
                <c:ptCount val="601"/>
                <c:pt idx="0">
                  <c:v>0.68533560000000004</c:v>
                </c:pt>
                <c:pt idx="1">
                  <c:v>0.68533560000000004</c:v>
                </c:pt>
                <c:pt idx="2">
                  <c:v>0.68533560000000004</c:v>
                </c:pt>
                <c:pt idx="3">
                  <c:v>0.68533560000000004</c:v>
                </c:pt>
                <c:pt idx="4">
                  <c:v>0.68533560000000004</c:v>
                </c:pt>
                <c:pt idx="5">
                  <c:v>0.68533560000000004</c:v>
                </c:pt>
                <c:pt idx="6">
                  <c:v>0.68533560000000004</c:v>
                </c:pt>
                <c:pt idx="7">
                  <c:v>0.68533560000000004</c:v>
                </c:pt>
                <c:pt idx="8">
                  <c:v>0.68533560000000004</c:v>
                </c:pt>
                <c:pt idx="9">
                  <c:v>0.68533560000000004</c:v>
                </c:pt>
                <c:pt idx="10">
                  <c:v>0.68533560000000004</c:v>
                </c:pt>
                <c:pt idx="11">
                  <c:v>0.68533560000000004</c:v>
                </c:pt>
                <c:pt idx="12">
                  <c:v>0.68533560000000004</c:v>
                </c:pt>
                <c:pt idx="13">
                  <c:v>0.68533560000000004</c:v>
                </c:pt>
                <c:pt idx="14">
                  <c:v>0.68533560000000004</c:v>
                </c:pt>
                <c:pt idx="15">
                  <c:v>0.68533560000000004</c:v>
                </c:pt>
                <c:pt idx="16">
                  <c:v>0.68533560000000004</c:v>
                </c:pt>
                <c:pt idx="17">
                  <c:v>0.68533560000000004</c:v>
                </c:pt>
                <c:pt idx="18">
                  <c:v>0.68533560000000004</c:v>
                </c:pt>
                <c:pt idx="19">
                  <c:v>0.68533560000000004</c:v>
                </c:pt>
                <c:pt idx="20">
                  <c:v>0.68533560000000004</c:v>
                </c:pt>
                <c:pt idx="21">
                  <c:v>0.68533560000000004</c:v>
                </c:pt>
                <c:pt idx="22">
                  <c:v>0.68533560000000004</c:v>
                </c:pt>
                <c:pt idx="23">
                  <c:v>0.68533560000000004</c:v>
                </c:pt>
                <c:pt idx="24">
                  <c:v>0.68533560000000004</c:v>
                </c:pt>
                <c:pt idx="25">
                  <c:v>0.68533560000000004</c:v>
                </c:pt>
                <c:pt idx="26">
                  <c:v>0.68533560000000004</c:v>
                </c:pt>
                <c:pt idx="27">
                  <c:v>0.68533560000000004</c:v>
                </c:pt>
                <c:pt idx="28">
                  <c:v>0.68533560000000004</c:v>
                </c:pt>
                <c:pt idx="29">
                  <c:v>0.68533560000000004</c:v>
                </c:pt>
                <c:pt idx="30">
                  <c:v>0.68533560000000004</c:v>
                </c:pt>
                <c:pt idx="31">
                  <c:v>0.68533560000000004</c:v>
                </c:pt>
                <c:pt idx="32">
                  <c:v>0.68533560000000004</c:v>
                </c:pt>
                <c:pt idx="33">
                  <c:v>0.68533560000000004</c:v>
                </c:pt>
                <c:pt idx="34">
                  <c:v>0.68533560000000004</c:v>
                </c:pt>
                <c:pt idx="35">
                  <c:v>0.68533560000000004</c:v>
                </c:pt>
                <c:pt idx="36">
                  <c:v>0.68533560000000004</c:v>
                </c:pt>
                <c:pt idx="37">
                  <c:v>0.68533560000000004</c:v>
                </c:pt>
                <c:pt idx="38">
                  <c:v>0.68533560000000004</c:v>
                </c:pt>
                <c:pt idx="39">
                  <c:v>0.68533560000000004</c:v>
                </c:pt>
                <c:pt idx="40">
                  <c:v>0.68533560000000004</c:v>
                </c:pt>
                <c:pt idx="41">
                  <c:v>0.68533560000000004</c:v>
                </c:pt>
                <c:pt idx="42">
                  <c:v>0.68533560000000004</c:v>
                </c:pt>
                <c:pt idx="43">
                  <c:v>0.68533560000000004</c:v>
                </c:pt>
                <c:pt idx="44">
                  <c:v>0.68533560000000004</c:v>
                </c:pt>
                <c:pt idx="45">
                  <c:v>0.68533560000000004</c:v>
                </c:pt>
                <c:pt idx="46">
                  <c:v>0.68533560000000004</c:v>
                </c:pt>
                <c:pt idx="47">
                  <c:v>0.68533560000000004</c:v>
                </c:pt>
                <c:pt idx="48">
                  <c:v>0.68533560000000004</c:v>
                </c:pt>
                <c:pt idx="49">
                  <c:v>0.68533560000000004</c:v>
                </c:pt>
                <c:pt idx="50">
                  <c:v>0.68533560000000004</c:v>
                </c:pt>
                <c:pt idx="51">
                  <c:v>0.68533560000000004</c:v>
                </c:pt>
                <c:pt idx="52">
                  <c:v>0.68533560000000004</c:v>
                </c:pt>
                <c:pt idx="53">
                  <c:v>0.68533560000000004</c:v>
                </c:pt>
                <c:pt idx="54">
                  <c:v>0.68533560000000004</c:v>
                </c:pt>
                <c:pt idx="55">
                  <c:v>0.68533560000000004</c:v>
                </c:pt>
                <c:pt idx="56">
                  <c:v>0.68533560000000004</c:v>
                </c:pt>
                <c:pt idx="57">
                  <c:v>0.68533560000000004</c:v>
                </c:pt>
                <c:pt idx="58">
                  <c:v>0.68533560000000004</c:v>
                </c:pt>
                <c:pt idx="59">
                  <c:v>0.68533560000000004</c:v>
                </c:pt>
                <c:pt idx="60">
                  <c:v>0.68533560000000004</c:v>
                </c:pt>
                <c:pt idx="61">
                  <c:v>0.68533560000000004</c:v>
                </c:pt>
                <c:pt idx="62">
                  <c:v>0.68533560000000004</c:v>
                </c:pt>
                <c:pt idx="63">
                  <c:v>0.68533560000000004</c:v>
                </c:pt>
                <c:pt idx="64">
                  <c:v>0.68533560000000004</c:v>
                </c:pt>
                <c:pt idx="65">
                  <c:v>0.68533560000000004</c:v>
                </c:pt>
                <c:pt idx="66">
                  <c:v>0.68533560000000004</c:v>
                </c:pt>
                <c:pt idx="67">
                  <c:v>0.68533560000000004</c:v>
                </c:pt>
                <c:pt idx="68">
                  <c:v>0.68533560000000004</c:v>
                </c:pt>
                <c:pt idx="69">
                  <c:v>0.68533560000000004</c:v>
                </c:pt>
                <c:pt idx="70">
                  <c:v>0.68533560000000004</c:v>
                </c:pt>
                <c:pt idx="71">
                  <c:v>0.68533560000000004</c:v>
                </c:pt>
                <c:pt idx="72">
                  <c:v>0.68533560000000004</c:v>
                </c:pt>
                <c:pt idx="73">
                  <c:v>0.68533560000000004</c:v>
                </c:pt>
                <c:pt idx="74">
                  <c:v>0.68533560000000004</c:v>
                </c:pt>
                <c:pt idx="75">
                  <c:v>0.68533560000000004</c:v>
                </c:pt>
                <c:pt idx="76">
                  <c:v>0.68533560000000004</c:v>
                </c:pt>
                <c:pt idx="77">
                  <c:v>0.68533560000000004</c:v>
                </c:pt>
                <c:pt idx="78">
                  <c:v>0.68533560000000004</c:v>
                </c:pt>
                <c:pt idx="79">
                  <c:v>0.68533560000000004</c:v>
                </c:pt>
                <c:pt idx="80">
                  <c:v>0.68533560000000004</c:v>
                </c:pt>
                <c:pt idx="81">
                  <c:v>0.68533560000000004</c:v>
                </c:pt>
                <c:pt idx="82">
                  <c:v>0.68533560000000004</c:v>
                </c:pt>
                <c:pt idx="83">
                  <c:v>0.68533560000000004</c:v>
                </c:pt>
                <c:pt idx="84">
                  <c:v>0.68533560000000004</c:v>
                </c:pt>
                <c:pt idx="85">
                  <c:v>0.68533560000000004</c:v>
                </c:pt>
                <c:pt idx="86">
                  <c:v>0.68533560000000004</c:v>
                </c:pt>
                <c:pt idx="87">
                  <c:v>0.68533560000000004</c:v>
                </c:pt>
                <c:pt idx="88">
                  <c:v>0.68533560000000004</c:v>
                </c:pt>
                <c:pt idx="89">
                  <c:v>0.68533560000000004</c:v>
                </c:pt>
                <c:pt idx="90">
                  <c:v>0.68533560000000004</c:v>
                </c:pt>
                <c:pt idx="91">
                  <c:v>0.68533560000000004</c:v>
                </c:pt>
                <c:pt idx="92">
                  <c:v>0.68533560000000004</c:v>
                </c:pt>
                <c:pt idx="93">
                  <c:v>0.68533560000000004</c:v>
                </c:pt>
                <c:pt idx="94">
                  <c:v>0.68533560000000004</c:v>
                </c:pt>
                <c:pt idx="95">
                  <c:v>0.68533560000000004</c:v>
                </c:pt>
                <c:pt idx="96">
                  <c:v>0.68533560000000004</c:v>
                </c:pt>
                <c:pt idx="97">
                  <c:v>0.68533560000000004</c:v>
                </c:pt>
                <c:pt idx="98">
                  <c:v>0.68533560000000004</c:v>
                </c:pt>
                <c:pt idx="99">
                  <c:v>0.68533560000000004</c:v>
                </c:pt>
                <c:pt idx="100">
                  <c:v>0.68533560000000004</c:v>
                </c:pt>
                <c:pt idx="101">
                  <c:v>0.68533560000000004</c:v>
                </c:pt>
                <c:pt idx="102">
                  <c:v>0.68533560000000004</c:v>
                </c:pt>
                <c:pt idx="103">
                  <c:v>0.68533560000000004</c:v>
                </c:pt>
                <c:pt idx="104">
                  <c:v>0.68533560000000004</c:v>
                </c:pt>
                <c:pt idx="105">
                  <c:v>0.68533560000000004</c:v>
                </c:pt>
                <c:pt idx="106">
                  <c:v>0.68533560000000004</c:v>
                </c:pt>
                <c:pt idx="107">
                  <c:v>0.68533560000000004</c:v>
                </c:pt>
                <c:pt idx="108">
                  <c:v>0.68533560000000004</c:v>
                </c:pt>
                <c:pt idx="109">
                  <c:v>0.68533560000000004</c:v>
                </c:pt>
                <c:pt idx="110">
                  <c:v>0.68533560000000004</c:v>
                </c:pt>
                <c:pt idx="111">
                  <c:v>0.68533560000000004</c:v>
                </c:pt>
                <c:pt idx="112">
                  <c:v>0.68533560000000004</c:v>
                </c:pt>
                <c:pt idx="113">
                  <c:v>0.68533560000000004</c:v>
                </c:pt>
                <c:pt idx="114">
                  <c:v>0.68533560000000004</c:v>
                </c:pt>
                <c:pt idx="115">
                  <c:v>0.68533560000000004</c:v>
                </c:pt>
                <c:pt idx="116">
                  <c:v>0.68533560000000004</c:v>
                </c:pt>
                <c:pt idx="117">
                  <c:v>0.68533560000000004</c:v>
                </c:pt>
                <c:pt idx="118">
                  <c:v>0.68533560000000004</c:v>
                </c:pt>
                <c:pt idx="119">
                  <c:v>0.68533560000000004</c:v>
                </c:pt>
                <c:pt idx="120">
                  <c:v>0.68533560000000004</c:v>
                </c:pt>
                <c:pt idx="121">
                  <c:v>0.68533560000000004</c:v>
                </c:pt>
                <c:pt idx="122">
                  <c:v>0.68533560000000004</c:v>
                </c:pt>
                <c:pt idx="123">
                  <c:v>0.68533560000000004</c:v>
                </c:pt>
                <c:pt idx="124">
                  <c:v>0.68533560000000004</c:v>
                </c:pt>
                <c:pt idx="125">
                  <c:v>0.68533560000000004</c:v>
                </c:pt>
                <c:pt idx="126">
                  <c:v>0.68533560000000004</c:v>
                </c:pt>
                <c:pt idx="127">
                  <c:v>0.68533560000000004</c:v>
                </c:pt>
                <c:pt idx="128">
                  <c:v>0.68533560000000004</c:v>
                </c:pt>
                <c:pt idx="129">
                  <c:v>0.68533560000000004</c:v>
                </c:pt>
                <c:pt idx="130">
                  <c:v>0.68533560000000004</c:v>
                </c:pt>
                <c:pt idx="131">
                  <c:v>0.68533560000000004</c:v>
                </c:pt>
                <c:pt idx="132">
                  <c:v>0.68533560000000004</c:v>
                </c:pt>
                <c:pt idx="133">
                  <c:v>0.68533560000000004</c:v>
                </c:pt>
                <c:pt idx="134">
                  <c:v>0.68533560000000004</c:v>
                </c:pt>
                <c:pt idx="135">
                  <c:v>0.68533560000000004</c:v>
                </c:pt>
                <c:pt idx="136">
                  <c:v>0.68533560000000004</c:v>
                </c:pt>
                <c:pt idx="137">
                  <c:v>0.68533560000000004</c:v>
                </c:pt>
                <c:pt idx="138">
                  <c:v>0.68533560000000004</c:v>
                </c:pt>
                <c:pt idx="139">
                  <c:v>0.68533560000000004</c:v>
                </c:pt>
                <c:pt idx="140">
                  <c:v>0.68533560000000004</c:v>
                </c:pt>
                <c:pt idx="141">
                  <c:v>0.68533560000000004</c:v>
                </c:pt>
                <c:pt idx="142">
                  <c:v>0.68533560000000004</c:v>
                </c:pt>
                <c:pt idx="143">
                  <c:v>0.68533560000000004</c:v>
                </c:pt>
                <c:pt idx="144">
                  <c:v>0.68533560000000004</c:v>
                </c:pt>
                <c:pt idx="145">
                  <c:v>0.68533560000000004</c:v>
                </c:pt>
                <c:pt idx="146">
                  <c:v>0.68533560000000004</c:v>
                </c:pt>
                <c:pt idx="147">
                  <c:v>0.68533560000000004</c:v>
                </c:pt>
                <c:pt idx="148">
                  <c:v>0.68533560000000004</c:v>
                </c:pt>
                <c:pt idx="149">
                  <c:v>0.68533560000000004</c:v>
                </c:pt>
                <c:pt idx="150">
                  <c:v>0.68533560000000004</c:v>
                </c:pt>
                <c:pt idx="151">
                  <c:v>0.68533560000000004</c:v>
                </c:pt>
                <c:pt idx="152">
                  <c:v>0.68533560000000004</c:v>
                </c:pt>
                <c:pt idx="153">
                  <c:v>0.68533560000000004</c:v>
                </c:pt>
                <c:pt idx="154">
                  <c:v>0.68533560000000004</c:v>
                </c:pt>
                <c:pt idx="155">
                  <c:v>0.68533560000000004</c:v>
                </c:pt>
                <c:pt idx="156">
                  <c:v>0.68533560000000004</c:v>
                </c:pt>
                <c:pt idx="157">
                  <c:v>0.68533560000000004</c:v>
                </c:pt>
                <c:pt idx="158">
                  <c:v>0.68533560000000004</c:v>
                </c:pt>
                <c:pt idx="159">
                  <c:v>0.68533560000000004</c:v>
                </c:pt>
                <c:pt idx="160">
                  <c:v>0.68533560000000004</c:v>
                </c:pt>
                <c:pt idx="161">
                  <c:v>0.68533560000000004</c:v>
                </c:pt>
                <c:pt idx="162">
                  <c:v>0.68533560000000004</c:v>
                </c:pt>
                <c:pt idx="163">
                  <c:v>0.68533560000000004</c:v>
                </c:pt>
                <c:pt idx="164">
                  <c:v>0.68533560000000004</c:v>
                </c:pt>
                <c:pt idx="165">
                  <c:v>0.68533560000000004</c:v>
                </c:pt>
                <c:pt idx="166">
                  <c:v>0.68533560000000004</c:v>
                </c:pt>
                <c:pt idx="167">
                  <c:v>0.68533560000000004</c:v>
                </c:pt>
                <c:pt idx="168">
                  <c:v>0.68533560000000004</c:v>
                </c:pt>
                <c:pt idx="169">
                  <c:v>0.68533560000000004</c:v>
                </c:pt>
                <c:pt idx="170">
                  <c:v>0.68533560000000004</c:v>
                </c:pt>
                <c:pt idx="171">
                  <c:v>0.68533560000000004</c:v>
                </c:pt>
                <c:pt idx="172">
                  <c:v>0.68533560000000004</c:v>
                </c:pt>
                <c:pt idx="173">
                  <c:v>0.68533560000000004</c:v>
                </c:pt>
                <c:pt idx="174">
                  <c:v>0.68533560000000004</c:v>
                </c:pt>
                <c:pt idx="175">
                  <c:v>0.68533560000000004</c:v>
                </c:pt>
                <c:pt idx="176">
                  <c:v>0.68533560000000004</c:v>
                </c:pt>
                <c:pt idx="177">
                  <c:v>0.68533560000000004</c:v>
                </c:pt>
                <c:pt idx="178">
                  <c:v>0.68533560000000004</c:v>
                </c:pt>
                <c:pt idx="179">
                  <c:v>0.68533560000000004</c:v>
                </c:pt>
                <c:pt idx="180">
                  <c:v>0.68533560000000004</c:v>
                </c:pt>
                <c:pt idx="181">
                  <c:v>0.68533560000000004</c:v>
                </c:pt>
                <c:pt idx="182">
                  <c:v>0.68533560000000004</c:v>
                </c:pt>
                <c:pt idx="183">
                  <c:v>0.68533560000000004</c:v>
                </c:pt>
                <c:pt idx="184">
                  <c:v>0.68533560000000004</c:v>
                </c:pt>
                <c:pt idx="185">
                  <c:v>0.68533560000000004</c:v>
                </c:pt>
                <c:pt idx="186">
                  <c:v>0.68533560000000004</c:v>
                </c:pt>
                <c:pt idx="187">
                  <c:v>0.68533560000000004</c:v>
                </c:pt>
                <c:pt idx="188">
                  <c:v>0.68533560000000004</c:v>
                </c:pt>
                <c:pt idx="189">
                  <c:v>0.68533560000000004</c:v>
                </c:pt>
                <c:pt idx="190">
                  <c:v>0.68533560000000004</c:v>
                </c:pt>
                <c:pt idx="191">
                  <c:v>0.68533560000000004</c:v>
                </c:pt>
                <c:pt idx="192">
                  <c:v>0.68533560000000004</c:v>
                </c:pt>
                <c:pt idx="193">
                  <c:v>0.68533560000000004</c:v>
                </c:pt>
                <c:pt idx="194">
                  <c:v>0.68533560000000004</c:v>
                </c:pt>
                <c:pt idx="195">
                  <c:v>0.68533560000000004</c:v>
                </c:pt>
                <c:pt idx="196">
                  <c:v>0.68533560000000004</c:v>
                </c:pt>
                <c:pt idx="197">
                  <c:v>0.68533560000000004</c:v>
                </c:pt>
                <c:pt idx="198">
                  <c:v>0.68533560000000004</c:v>
                </c:pt>
                <c:pt idx="199">
                  <c:v>0.68533560000000004</c:v>
                </c:pt>
                <c:pt idx="200">
                  <c:v>0.68533560000000004</c:v>
                </c:pt>
                <c:pt idx="201">
                  <c:v>0.68533560000000004</c:v>
                </c:pt>
                <c:pt idx="202">
                  <c:v>0.68533560000000004</c:v>
                </c:pt>
                <c:pt idx="203">
                  <c:v>0.68533560000000004</c:v>
                </c:pt>
                <c:pt idx="204">
                  <c:v>0.68533560000000004</c:v>
                </c:pt>
                <c:pt idx="205">
                  <c:v>0.68533560000000004</c:v>
                </c:pt>
                <c:pt idx="206">
                  <c:v>0.68533560000000004</c:v>
                </c:pt>
                <c:pt idx="207">
                  <c:v>0.68533560000000004</c:v>
                </c:pt>
                <c:pt idx="208">
                  <c:v>0.68533560000000004</c:v>
                </c:pt>
                <c:pt idx="209">
                  <c:v>0.68533560000000004</c:v>
                </c:pt>
                <c:pt idx="210">
                  <c:v>0.68533560000000004</c:v>
                </c:pt>
                <c:pt idx="211">
                  <c:v>0.68533560000000004</c:v>
                </c:pt>
                <c:pt idx="212">
                  <c:v>0.68533560000000004</c:v>
                </c:pt>
                <c:pt idx="213">
                  <c:v>0.68533560000000004</c:v>
                </c:pt>
                <c:pt idx="214">
                  <c:v>0.68533560000000004</c:v>
                </c:pt>
                <c:pt idx="215">
                  <c:v>0.68533560000000004</c:v>
                </c:pt>
                <c:pt idx="216">
                  <c:v>0.68533560000000004</c:v>
                </c:pt>
                <c:pt idx="217">
                  <c:v>0.68533560000000004</c:v>
                </c:pt>
                <c:pt idx="218">
                  <c:v>0.68533560000000004</c:v>
                </c:pt>
                <c:pt idx="219">
                  <c:v>0.68533560000000004</c:v>
                </c:pt>
                <c:pt idx="220">
                  <c:v>0.68533560000000004</c:v>
                </c:pt>
                <c:pt idx="221">
                  <c:v>0.68533560000000004</c:v>
                </c:pt>
                <c:pt idx="222">
                  <c:v>0.68533560000000004</c:v>
                </c:pt>
                <c:pt idx="223">
                  <c:v>0.68533560000000004</c:v>
                </c:pt>
                <c:pt idx="224">
                  <c:v>0.68533560000000004</c:v>
                </c:pt>
                <c:pt idx="225">
                  <c:v>0.68533560000000004</c:v>
                </c:pt>
                <c:pt idx="226">
                  <c:v>0.68533560000000004</c:v>
                </c:pt>
                <c:pt idx="227">
                  <c:v>0.68533560000000004</c:v>
                </c:pt>
                <c:pt idx="228">
                  <c:v>0.68533560000000004</c:v>
                </c:pt>
                <c:pt idx="229">
                  <c:v>0.68533560000000004</c:v>
                </c:pt>
                <c:pt idx="230">
                  <c:v>0.68533560000000004</c:v>
                </c:pt>
                <c:pt idx="231">
                  <c:v>0.68533560000000004</c:v>
                </c:pt>
                <c:pt idx="232">
                  <c:v>0.68533560000000004</c:v>
                </c:pt>
                <c:pt idx="233">
                  <c:v>0.68533560000000004</c:v>
                </c:pt>
                <c:pt idx="234">
                  <c:v>0.68533560000000004</c:v>
                </c:pt>
                <c:pt idx="235">
                  <c:v>0.68533560000000004</c:v>
                </c:pt>
                <c:pt idx="236">
                  <c:v>0.68533560000000004</c:v>
                </c:pt>
                <c:pt idx="237">
                  <c:v>0.68533560000000004</c:v>
                </c:pt>
                <c:pt idx="238">
                  <c:v>0.68533560000000004</c:v>
                </c:pt>
                <c:pt idx="239">
                  <c:v>0.68533560000000004</c:v>
                </c:pt>
                <c:pt idx="240">
                  <c:v>0.68533560000000004</c:v>
                </c:pt>
                <c:pt idx="241">
                  <c:v>0.68533560000000004</c:v>
                </c:pt>
                <c:pt idx="242">
                  <c:v>0.68533560000000004</c:v>
                </c:pt>
                <c:pt idx="243">
                  <c:v>0.68533560000000004</c:v>
                </c:pt>
                <c:pt idx="244">
                  <c:v>0.68533560000000004</c:v>
                </c:pt>
                <c:pt idx="245">
                  <c:v>0.68533560000000004</c:v>
                </c:pt>
                <c:pt idx="246">
                  <c:v>0.68533560000000004</c:v>
                </c:pt>
                <c:pt idx="247">
                  <c:v>0.68533560000000004</c:v>
                </c:pt>
                <c:pt idx="248">
                  <c:v>0.68533560000000004</c:v>
                </c:pt>
                <c:pt idx="249">
                  <c:v>0.68533560000000004</c:v>
                </c:pt>
                <c:pt idx="250">
                  <c:v>0.68533560000000004</c:v>
                </c:pt>
                <c:pt idx="251">
                  <c:v>0.68533560000000004</c:v>
                </c:pt>
                <c:pt idx="252">
                  <c:v>0.68533560000000004</c:v>
                </c:pt>
                <c:pt idx="253">
                  <c:v>0.68533560000000004</c:v>
                </c:pt>
                <c:pt idx="254">
                  <c:v>0.68533560000000004</c:v>
                </c:pt>
                <c:pt idx="255">
                  <c:v>0.68533560000000004</c:v>
                </c:pt>
                <c:pt idx="256">
                  <c:v>0.68533560000000004</c:v>
                </c:pt>
                <c:pt idx="257">
                  <c:v>0.68533560000000004</c:v>
                </c:pt>
                <c:pt idx="258">
                  <c:v>0.68533560000000004</c:v>
                </c:pt>
                <c:pt idx="259">
                  <c:v>0.68533560000000004</c:v>
                </c:pt>
                <c:pt idx="260">
                  <c:v>0.68533560000000004</c:v>
                </c:pt>
                <c:pt idx="261">
                  <c:v>0.68533560000000004</c:v>
                </c:pt>
                <c:pt idx="262">
                  <c:v>0.68533560000000004</c:v>
                </c:pt>
                <c:pt idx="263">
                  <c:v>0.68533560000000004</c:v>
                </c:pt>
                <c:pt idx="264">
                  <c:v>0.68533560000000004</c:v>
                </c:pt>
                <c:pt idx="265">
                  <c:v>0.68533560000000004</c:v>
                </c:pt>
                <c:pt idx="266">
                  <c:v>0.68533560000000004</c:v>
                </c:pt>
                <c:pt idx="267">
                  <c:v>0.68533560000000004</c:v>
                </c:pt>
                <c:pt idx="268">
                  <c:v>0.68533560000000004</c:v>
                </c:pt>
                <c:pt idx="269">
                  <c:v>0.68533560000000004</c:v>
                </c:pt>
                <c:pt idx="270">
                  <c:v>0.68533560000000004</c:v>
                </c:pt>
                <c:pt idx="271">
                  <c:v>0.68533560000000004</c:v>
                </c:pt>
                <c:pt idx="272">
                  <c:v>0.68533560000000004</c:v>
                </c:pt>
                <c:pt idx="273">
                  <c:v>0.68533560000000004</c:v>
                </c:pt>
                <c:pt idx="274">
                  <c:v>0.68533560000000004</c:v>
                </c:pt>
                <c:pt idx="275">
                  <c:v>0.68533560000000004</c:v>
                </c:pt>
                <c:pt idx="276">
                  <c:v>0.68533560000000004</c:v>
                </c:pt>
                <c:pt idx="277">
                  <c:v>0.68533560000000004</c:v>
                </c:pt>
                <c:pt idx="278">
                  <c:v>0.68533560000000004</c:v>
                </c:pt>
                <c:pt idx="279">
                  <c:v>0.68533560000000004</c:v>
                </c:pt>
                <c:pt idx="280">
                  <c:v>0.68533560000000004</c:v>
                </c:pt>
                <c:pt idx="281">
                  <c:v>0.68533560000000004</c:v>
                </c:pt>
                <c:pt idx="282">
                  <c:v>0.68533560000000004</c:v>
                </c:pt>
                <c:pt idx="283">
                  <c:v>0.68533560000000004</c:v>
                </c:pt>
                <c:pt idx="284">
                  <c:v>0.68533560000000004</c:v>
                </c:pt>
                <c:pt idx="285">
                  <c:v>0.68533560000000004</c:v>
                </c:pt>
                <c:pt idx="286">
                  <c:v>0.68533560000000004</c:v>
                </c:pt>
                <c:pt idx="287">
                  <c:v>0.68533560000000004</c:v>
                </c:pt>
                <c:pt idx="288">
                  <c:v>0.68533560000000004</c:v>
                </c:pt>
                <c:pt idx="289">
                  <c:v>0.68533560000000004</c:v>
                </c:pt>
                <c:pt idx="290">
                  <c:v>0.68533560000000004</c:v>
                </c:pt>
                <c:pt idx="291">
                  <c:v>0.68533560000000004</c:v>
                </c:pt>
                <c:pt idx="292">
                  <c:v>0.68533560000000004</c:v>
                </c:pt>
                <c:pt idx="293">
                  <c:v>0.68533560000000004</c:v>
                </c:pt>
                <c:pt idx="294">
                  <c:v>0.68533560000000004</c:v>
                </c:pt>
                <c:pt idx="295">
                  <c:v>0.68533560000000004</c:v>
                </c:pt>
                <c:pt idx="296">
                  <c:v>0.68533560000000004</c:v>
                </c:pt>
                <c:pt idx="297">
                  <c:v>0.68533560000000004</c:v>
                </c:pt>
                <c:pt idx="298">
                  <c:v>0.68533560000000004</c:v>
                </c:pt>
                <c:pt idx="299">
                  <c:v>0.68533560000000004</c:v>
                </c:pt>
                <c:pt idx="300">
                  <c:v>0.68533560000000004</c:v>
                </c:pt>
                <c:pt idx="301">
                  <c:v>0.68533560000000004</c:v>
                </c:pt>
                <c:pt idx="302">
                  <c:v>0.68533560000000004</c:v>
                </c:pt>
                <c:pt idx="303">
                  <c:v>0.68533560000000004</c:v>
                </c:pt>
                <c:pt idx="304">
                  <c:v>0.68533560000000004</c:v>
                </c:pt>
                <c:pt idx="305">
                  <c:v>0.68533560000000004</c:v>
                </c:pt>
                <c:pt idx="306">
                  <c:v>0.68533560000000004</c:v>
                </c:pt>
                <c:pt idx="307">
                  <c:v>0.68533560000000004</c:v>
                </c:pt>
                <c:pt idx="308">
                  <c:v>0.68533560000000004</c:v>
                </c:pt>
                <c:pt idx="309">
                  <c:v>0.68533560000000004</c:v>
                </c:pt>
                <c:pt idx="310">
                  <c:v>0.68533560000000004</c:v>
                </c:pt>
                <c:pt idx="311">
                  <c:v>0.68533560000000004</c:v>
                </c:pt>
                <c:pt idx="312">
                  <c:v>0.68533560000000004</c:v>
                </c:pt>
                <c:pt idx="313">
                  <c:v>0.68533560000000004</c:v>
                </c:pt>
                <c:pt idx="314">
                  <c:v>0.68533560000000004</c:v>
                </c:pt>
                <c:pt idx="315">
                  <c:v>0.68533560000000004</c:v>
                </c:pt>
                <c:pt idx="316">
                  <c:v>0.68533560000000004</c:v>
                </c:pt>
                <c:pt idx="317">
                  <c:v>0.68533560000000004</c:v>
                </c:pt>
                <c:pt idx="318">
                  <c:v>0.68533560000000004</c:v>
                </c:pt>
                <c:pt idx="319">
                  <c:v>0.68533560000000004</c:v>
                </c:pt>
                <c:pt idx="320">
                  <c:v>0.68533560000000004</c:v>
                </c:pt>
                <c:pt idx="321">
                  <c:v>0.68533560000000004</c:v>
                </c:pt>
                <c:pt idx="322">
                  <c:v>0.68533560000000004</c:v>
                </c:pt>
                <c:pt idx="323">
                  <c:v>0.68533560000000004</c:v>
                </c:pt>
                <c:pt idx="324">
                  <c:v>0.68533560000000004</c:v>
                </c:pt>
                <c:pt idx="325">
                  <c:v>0.68533560000000004</c:v>
                </c:pt>
                <c:pt idx="326">
                  <c:v>0.68533560000000004</c:v>
                </c:pt>
                <c:pt idx="327">
                  <c:v>0.68533560000000004</c:v>
                </c:pt>
                <c:pt idx="328">
                  <c:v>0.68533560000000004</c:v>
                </c:pt>
                <c:pt idx="329">
                  <c:v>0.68533560000000004</c:v>
                </c:pt>
                <c:pt idx="330">
                  <c:v>0.68533560000000004</c:v>
                </c:pt>
                <c:pt idx="331">
                  <c:v>0.68533560000000004</c:v>
                </c:pt>
                <c:pt idx="332">
                  <c:v>0.68533560000000004</c:v>
                </c:pt>
                <c:pt idx="333">
                  <c:v>0.68533560000000004</c:v>
                </c:pt>
                <c:pt idx="334">
                  <c:v>0.68533560000000004</c:v>
                </c:pt>
                <c:pt idx="335">
                  <c:v>0.68533560000000004</c:v>
                </c:pt>
                <c:pt idx="336">
                  <c:v>0.68533560000000004</c:v>
                </c:pt>
                <c:pt idx="337">
                  <c:v>0.68533560000000004</c:v>
                </c:pt>
                <c:pt idx="338">
                  <c:v>0.68533560000000004</c:v>
                </c:pt>
                <c:pt idx="339">
                  <c:v>0.68533560000000004</c:v>
                </c:pt>
                <c:pt idx="340">
                  <c:v>0.68533560000000004</c:v>
                </c:pt>
                <c:pt idx="341">
                  <c:v>0.68533560000000004</c:v>
                </c:pt>
                <c:pt idx="342">
                  <c:v>0.68533560000000004</c:v>
                </c:pt>
                <c:pt idx="343">
                  <c:v>0.68533560000000004</c:v>
                </c:pt>
                <c:pt idx="344">
                  <c:v>0.68533560000000004</c:v>
                </c:pt>
                <c:pt idx="345">
                  <c:v>0.68533560000000004</c:v>
                </c:pt>
                <c:pt idx="346">
                  <c:v>0.68533560000000004</c:v>
                </c:pt>
                <c:pt idx="347">
                  <c:v>0.68533560000000004</c:v>
                </c:pt>
                <c:pt idx="348">
                  <c:v>0.68533560000000004</c:v>
                </c:pt>
                <c:pt idx="349">
                  <c:v>0.68533560000000004</c:v>
                </c:pt>
                <c:pt idx="350">
                  <c:v>0.68533560000000004</c:v>
                </c:pt>
                <c:pt idx="351">
                  <c:v>0.68533560000000004</c:v>
                </c:pt>
                <c:pt idx="352">
                  <c:v>0.68533560000000004</c:v>
                </c:pt>
                <c:pt idx="353">
                  <c:v>0.68533560000000004</c:v>
                </c:pt>
                <c:pt idx="354">
                  <c:v>0.68533560000000004</c:v>
                </c:pt>
                <c:pt idx="355">
                  <c:v>0.68533560000000004</c:v>
                </c:pt>
                <c:pt idx="356">
                  <c:v>0.68533560000000004</c:v>
                </c:pt>
                <c:pt idx="357">
                  <c:v>0.68533560000000004</c:v>
                </c:pt>
                <c:pt idx="358">
                  <c:v>0.68533560000000004</c:v>
                </c:pt>
                <c:pt idx="359">
                  <c:v>0.68533560000000004</c:v>
                </c:pt>
                <c:pt idx="360">
                  <c:v>0.68533560000000004</c:v>
                </c:pt>
                <c:pt idx="361">
                  <c:v>0.68533560000000004</c:v>
                </c:pt>
                <c:pt idx="362">
                  <c:v>0.68533560000000004</c:v>
                </c:pt>
                <c:pt idx="363">
                  <c:v>0.68533560000000004</c:v>
                </c:pt>
                <c:pt idx="364">
                  <c:v>0.68533560000000004</c:v>
                </c:pt>
                <c:pt idx="365">
                  <c:v>0.68533560000000004</c:v>
                </c:pt>
                <c:pt idx="366">
                  <c:v>0.68533560000000004</c:v>
                </c:pt>
                <c:pt idx="367">
                  <c:v>0.68533560000000004</c:v>
                </c:pt>
                <c:pt idx="368">
                  <c:v>0.68533560000000004</c:v>
                </c:pt>
                <c:pt idx="369">
                  <c:v>0.68533560000000004</c:v>
                </c:pt>
                <c:pt idx="370">
                  <c:v>0.68533560000000004</c:v>
                </c:pt>
                <c:pt idx="371">
                  <c:v>0.68533560000000004</c:v>
                </c:pt>
                <c:pt idx="372">
                  <c:v>0.68533560000000004</c:v>
                </c:pt>
                <c:pt idx="373">
                  <c:v>0.68533560000000004</c:v>
                </c:pt>
                <c:pt idx="374">
                  <c:v>0.68533560000000004</c:v>
                </c:pt>
                <c:pt idx="375">
                  <c:v>0.68533560000000004</c:v>
                </c:pt>
                <c:pt idx="376">
                  <c:v>0.68533560000000004</c:v>
                </c:pt>
                <c:pt idx="377">
                  <c:v>0.68533560000000004</c:v>
                </c:pt>
                <c:pt idx="378">
                  <c:v>0.68533560000000004</c:v>
                </c:pt>
                <c:pt idx="379">
                  <c:v>0.68533560000000004</c:v>
                </c:pt>
                <c:pt idx="380">
                  <c:v>0.68533560000000004</c:v>
                </c:pt>
                <c:pt idx="381">
                  <c:v>0.68533560000000004</c:v>
                </c:pt>
                <c:pt idx="382">
                  <c:v>0.68533560000000004</c:v>
                </c:pt>
                <c:pt idx="383">
                  <c:v>0.68533560000000004</c:v>
                </c:pt>
                <c:pt idx="384">
                  <c:v>0.68533560000000004</c:v>
                </c:pt>
                <c:pt idx="385">
                  <c:v>0.68533560000000004</c:v>
                </c:pt>
                <c:pt idx="386">
                  <c:v>0.68533560000000004</c:v>
                </c:pt>
                <c:pt idx="387">
                  <c:v>0.68533560000000004</c:v>
                </c:pt>
                <c:pt idx="388">
                  <c:v>0.68533560000000004</c:v>
                </c:pt>
                <c:pt idx="389">
                  <c:v>0.68533560000000004</c:v>
                </c:pt>
                <c:pt idx="390">
                  <c:v>0.68533560000000004</c:v>
                </c:pt>
                <c:pt idx="391">
                  <c:v>0.68533560000000004</c:v>
                </c:pt>
                <c:pt idx="392">
                  <c:v>0.68533560000000004</c:v>
                </c:pt>
                <c:pt idx="393">
                  <c:v>0.68533560000000004</c:v>
                </c:pt>
                <c:pt idx="394">
                  <c:v>0.68533560000000004</c:v>
                </c:pt>
                <c:pt idx="395">
                  <c:v>0.68533560000000004</c:v>
                </c:pt>
                <c:pt idx="396">
                  <c:v>0.68533560000000004</c:v>
                </c:pt>
                <c:pt idx="397">
                  <c:v>0.68533560000000004</c:v>
                </c:pt>
                <c:pt idx="398">
                  <c:v>0.68533560000000004</c:v>
                </c:pt>
                <c:pt idx="399">
                  <c:v>0.68533560000000004</c:v>
                </c:pt>
                <c:pt idx="400">
                  <c:v>0.68533560000000004</c:v>
                </c:pt>
                <c:pt idx="401">
                  <c:v>0.68533560000000004</c:v>
                </c:pt>
                <c:pt idx="402">
                  <c:v>0.68533560000000004</c:v>
                </c:pt>
                <c:pt idx="403">
                  <c:v>0.68533560000000004</c:v>
                </c:pt>
                <c:pt idx="404">
                  <c:v>0.68533560000000004</c:v>
                </c:pt>
                <c:pt idx="405">
                  <c:v>0.68533560000000004</c:v>
                </c:pt>
                <c:pt idx="406">
                  <c:v>0.68533560000000004</c:v>
                </c:pt>
                <c:pt idx="407">
                  <c:v>0.68533560000000004</c:v>
                </c:pt>
                <c:pt idx="408">
                  <c:v>0.68533560000000004</c:v>
                </c:pt>
                <c:pt idx="409">
                  <c:v>0.68533560000000004</c:v>
                </c:pt>
                <c:pt idx="410">
                  <c:v>0.68533560000000004</c:v>
                </c:pt>
                <c:pt idx="411">
                  <c:v>0.68533560000000004</c:v>
                </c:pt>
                <c:pt idx="412">
                  <c:v>0.68533560000000004</c:v>
                </c:pt>
                <c:pt idx="413">
                  <c:v>0.68533560000000004</c:v>
                </c:pt>
                <c:pt idx="414">
                  <c:v>0.68533560000000004</c:v>
                </c:pt>
                <c:pt idx="415">
                  <c:v>0.68533560000000004</c:v>
                </c:pt>
                <c:pt idx="416">
                  <c:v>0.68533560000000004</c:v>
                </c:pt>
                <c:pt idx="417">
                  <c:v>0.68533560000000004</c:v>
                </c:pt>
                <c:pt idx="418">
                  <c:v>0.68533560000000004</c:v>
                </c:pt>
                <c:pt idx="419">
                  <c:v>0.68533560000000004</c:v>
                </c:pt>
                <c:pt idx="420">
                  <c:v>0.68533560000000004</c:v>
                </c:pt>
                <c:pt idx="421">
                  <c:v>0.68533560000000004</c:v>
                </c:pt>
                <c:pt idx="422">
                  <c:v>0.68533560000000004</c:v>
                </c:pt>
                <c:pt idx="423">
                  <c:v>0.68533560000000004</c:v>
                </c:pt>
                <c:pt idx="424">
                  <c:v>0.68533560000000004</c:v>
                </c:pt>
                <c:pt idx="425">
                  <c:v>0.68533560000000004</c:v>
                </c:pt>
                <c:pt idx="426">
                  <c:v>0.68533560000000004</c:v>
                </c:pt>
                <c:pt idx="427">
                  <c:v>0.68533560000000004</c:v>
                </c:pt>
                <c:pt idx="428">
                  <c:v>0.68533560000000004</c:v>
                </c:pt>
                <c:pt idx="429">
                  <c:v>0.68533560000000004</c:v>
                </c:pt>
                <c:pt idx="430">
                  <c:v>0.68533560000000004</c:v>
                </c:pt>
                <c:pt idx="431">
                  <c:v>0.68533560000000004</c:v>
                </c:pt>
                <c:pt idx="432">
                  <c:v>0.68533560000000004</c:v>
                </c:pt>
                <c:pt idx="433">
                  <c:v>0.68533560000000004</c:v>
                </c:pt>
                <c:pt idx="434">
                  <c:v>0.68533560000000004</c:v>
                </c:pt>
                <c:pt idx="435">
                  <c:v>0.68533560000000004</c:v>
                </c:pt>
                <c:pt idx="436">
                  <c:v>0.68533560000000004</c:v>
                </c:pt>
                <c:pt idx="437">
                  <c:v>0.68533560000000004</c:v>
                </c:pt>
                <c:pt idx="438">
                  <c:v>0.68533560000000004</c:v>
                </c:pt>
                <c:pt idx="439">
                  <c:v>0.68533560000000004</c:v>
                </c:pt>
                <c:pt idx="440">
                  <c:v>0.68533560000000004</c:v>
                </c:pt>
                <c:pt idx="441">
                  <c:v>0.68533560000000004</c:v>
                </c:pt>
                <c:pt idx="442">
                  <c:v>0.68533560000000004</c:v>
                </c:pt>
                <c:pt idx="443">
                  <c:v>0.68533560000000004</c:v>
                </c:pt>
                <c:pt idx="444">
                  <c:v>0.68533560000000004</c:v>
                </c:pt>
                <c:pt idx="445">
                  <c:v>0.68533560000000004</c:v>
                </c:pt>
                <c:pt idx="446">
                  <c:v>0.68533560000000004</c:v>
                </c:pt>
                <c:pt idx="447">
                  <c:v>0.68533560000000004</c:v>
                </c:pt>
                <c:pt idx="448">
                  <c:v>0.68533560000000004</c:v>
                </c:pt>
                <c:pt idx="449">
                  <c:v>0.68533560000000004</c:v>
                </c:pt>
                <c:pt idx="450">
                  <c:v>0.68533560000000004</c:v>
                </c:pt>
                <c:pt idx="451">
                  <c:v>0.68533560000000004</c:v>
                </c:pt>
                <c:pt idx="452">
                  <c:v>0.68533560000000004</c:v>
                </c:pt>
                <c:pt idx="453">
                  <c:v>0.68533560000000004</c:v>
                </c:pt>
                <c:pt idx="454">
                  <c:v>0.68533560000000004</c:v>
                </c:pt>
                <c:pt idx="455">
                  <c:v>0.68533560000000004</c:v>
                </c:pt>
                <c:pt idx="456">
                  <c:v>0.68533560000000004</c:v>
                </c:pt>
                <c:pt idx="457">
                  <c:v>0.68533560000000004</c:v>
                </c:pt>
                <c:pt idx="458">
                  <c:v>0.68533560000000004</c:v>
                </c:pt>
                <c:pt idx="459">
                  <c:v>0.68533560000000004</c:v>
                </c:pt>
                <c:pt idx="460">
                  <c:v>0.68533560000000004</c:v>
                </c:pt>
                <c:pt idx="461">
                  <c:v>0.68533560000000004</c:v>
                </c:pt>
                <c:pt idx="462">
                  <c:v>0.68533560000000004</c:v>
                </c:pt>
                <c:pt idx="463">
                  <c:v>0.68533560000000004</c:v>
                </c:pt>
                <c:pt idx="464">
                  <c:v>0.68533560000000004</c:v>
                </c:pt>
                <c:pt idx="465">
                  <c:v>0.68533560000000004</c:v>
                </c:pt>
                <c:pt idx="466">
                  <c:v>0.68533560000000004</c:v>
                </c:pt>
                <c:pt idx="467">
                  <c:v>0.68533560000000004</c:v>
                </c:pt>
                <c:pt idx="468">
                  <c:v>0.68533560000000004</c:v>
                </c:pt>
                <c:pt idx="469">
                  <c:v>0.68533560000000004</c:v>
                </c:pt>
                <c:pt idx="470">
                  <c:v>0.68533560000000004</c:v>
                </c:pt>
                <c:pt idx="471">
                  <c:v>0.68533560000000004</c:v>
                </c:pt>
                <c:pt idx="472">
                  <c:v>0.68533560000000004</c:v>
                </c:pt>
                <c:pt idx="473">
                  <c:v>0.68533560000000004</c:v>
                </c:pt>
                <c:pt idx="474">
                  <c:v>0.68533560000000004</c:v>
                </c:pt>
                <c:pt idx="475">
                  <c:v>0.68533560000000004</c:v>
                </c:pt>
                <c:pt idx="476">
                  <c:v>0.68533560000000004</c:v>
                </c:pt>
                <c:pt idx="477">
                  <c:v>0.68533560000000004</c:v>
                </c:pt>
                <c:pt idx="478">
                  <c:v>0.68533560000000004</c:v>
                </c:pt>
                <c:pt idx="479">
                  <c:v>0.68533560000000004</c:v>
                </c:pt>
                <c:pt idx="480">
                  <c:v>0.68533560000000004</c:v>
                </c:pt>
                <c:pt idx="481">
                  <c:v>0.68533560000000004</c:v>
                </c:pt>
                <c:pt idx="482">
                  <c:v>0.68533560000000004</c:v>
                </c:pt>
                <c:pt idx="483">
                  <c:v>0.68533560000000004</c:v>
                </c:pt>
                <c:pt idx="484">
                  <c:v>0.68533560000000004</c:v>
                </c:pt>
                <c:pt idx="485">
                  <c:v>0.68533560000000004</c:v>
                </c:pt>
                <c:pt idx="486">
                  <c:v>0.68533560000000004</c:v>
                </c:pt>
                <c:pt idx="487">
                  <c:v>0.68533560000000004</c:v>
                </c:pt>
                <c:pt idx="488">
                  <c:v>0.68533560000000004</c:v>
                </c:pt>
                <c:pt idx="489">
                  <c:v>0.68533560000000004</c:v>
                </c:pt>
                <c:pt idx="490">
                  <c:v>0.68533560000000004</c:v>
                </c:pt>
                <c:pt idx="491">
                  <c:v>0.68533560000000004</c:v>
                </c:pt>
                <c:pt idx="492">
                  <c:v>0.68533560000000004</c:v>
                </c:pt>
                <c:pt idx="493">
                  <c:v>0.68533560000000004</c:v>
                </c:pt>
                <c:pt idx="494">
                  <c:v>0.68533560000000004</c:v>
                </c:pt>
                <c:pt idx="495">
                  <c:v>0.68533560000000004</c:v>
                </c:pt>
                <c:pt idx="496">
                  <c:v>0.68533560000000004</c:v>
                </c:pt>
                <c:pt idx="497">
                  <c:v>0.68533560000000004</c:v>
                </c:pt>
                <c:pt idx="498">
                  <c:v>0.68533560000000004</c:v>
                </c:pt>
                <c:pt idx="499">
                  <c:v>0.68533560000000004</c:v>
                </c:pt>
                <c:pt idx="500">
                  <c:v>0.68533560000000004</c:v>
                </c:pt>
                <c:pt idx="501">
                  <c:v>0.68533560000000004</c:v>
                </c:pt>
                <c:pt idx="502">
                  <c:v>0.68533560000000004</c:v>
                </c:pt>
                <c:pt idx="503">
                  <c:v>0.68533560000000004</c:v>
                </c:pt>
                <c:pt idx="504">
                  <c:v>0.68533560000000004</c:v>
                </c:pt>
                <c:pt idx="505">
                  <c:v>0.68533560000000004</c:v>
                </c:pt>
                <c:pt idx="506">
                  <c:v>0.68533560000000004</c:v>
                </c:pt>
                <c:pt idx="507">
                  <c:v>0.68533560000000004</c:v>
                </c:pt>
                <c:pt idx="508">
                  <c:v>0.68533560000000004</c:v>
                </c:pt>
                <c:pt idx="509">
                  <c:v>0.68533560000000004</c:v>
                </c:pt>
                <c:pt idx="510">
                  <c:v>0.68533560000000004</c:v>
                </c:pt>
                <c:pt idx="511">
                  <c:v>0.68533560000000004</c:v>
                </c:pt>
                <c:pt idx="512">
                  <c:v>0.68533560000000004</c:v>
                </c:pt>
                <c:pt idx="513">
                  <c:v>0.68533560000000004</c:v>
                </c:pt>
                <c:pt idx="514">
                  <c:v>0.68533560000000004</c:v>
                </c:pt>
                <c:pt idx="515">
                  <c:v>0.68533560000000004</c:v>
                </c:pt>
                <c:pt idx="516">
                  <c:v>0.68533560000000004</c:v>
                </c:pt>
                <c:pt idx="517">
                  <c:v>0.68533560000000004</c:v>
                </c:pt>
                <c:pt idx="518">
                  <c:v>0.68533560000000004</c:v>
                </c:pt>
                <c:pt idx="519">
                  <c:v>0.68533560000000004</c:v>
                </c:pt>
                <c:pt idx="520">
                  <c:v>0.68533560000000004</c:v>
                </c:pt>
                <c:pt idx="521">
                  <c:v>0.68533560000000004</c:v>
                </c:pt>
                <c:pt idx="522">
                  <c:v>0.68533560000000004</c:v>
                </c:pt>
                <c:pt idx="523">
                  <c:v>0.68533560000000004</c:v>
                </c:pt>
                <c:pt idx="524">
                  <c:v>0.68533560000000004</c:v>
                </c:pt>
                <c:pt idx="525">
                  <c:v>0.68533560000000004</c:v>
                </c:pt>
                <c:pt idx="526">
                  <c:v>0.68533560000000004</c:v>
                </c:pt>
                <c:pt idx="527">
                  <c:v>0.68533560000000004</c:v>
                </c:pt>
                <c:pt idx="528">
                  <c:v>0.68533560000000004</c:v>
                </c:pt>
                <c:pt idx="529">
                  <c:v>0.68533560000000004</c:v>
                </c:pt>
                <c:pt idx="530">
                  <c:v>0.68533560000000004</c:v>
                </c:pt>
                <c:pt idx="531">
                  <c:v>0.68533560000000004</c:v>
                </c:pt>
                <c:pt idx="532">
                  <c:v>0.68533560000000004</c:v>
                </c:pt>
                <c:pt idx="533">
                  <c:v>0.68533560000000004</c:v>
                </c:pt>
                <c:pt idx="534">
                  <c:v>0.68533560000000004</c:v>
                </c:pt>
                <c:pt idx="535">
                  <c:v>0.68533560000000004</c:v>
                </c:pt>
                <c:pt idx="536">
                  <c:v>0.68533560000000004</c:v>
                </c:pt>
                <c:pt idx="537">
                  <c:v>0.68533560000000004</c:v>
                </c:pt>
                <c:pt idx="538">
                  <c:v>0.68533560000000004</c:v>
                </c:pt>
                <c:pt idx="539">
                  <c:v>0.68533560000000004</c:v>
                </c:pt>
                <c:pt idx="540">
                  <c:v>0.68533560000000004</c:v>
                </c:pt>
                <c:pt idx="541">
                  <c:v>0.68533560000000004</c:v>
                </c:pt>
                <c:pt idx="542">
                  <c:v>0.68533560000000004</c:v>
                </c:pt>
                <c:pt idx="543">
                  <c:v>0.68533560000000004</c:v>
                </c:pt>
                <c:pt idx="544">
                  <c:v>0.68533560000000004</c:v>
                </c:pt>
                <c:pt idx="545">
                  <c:v>0.68533560000000004</c:v>
                </c:pt>
                <c:pt idx="546">
                  <c:v>0.68533560000000004</c:v>
                </c:pt>
                <c:pt idx="547">
                  <c:v>0.68533560000000004</c:v>
                </c:pt>
                <c:pt idx="548">
                  <c:v>0.68533560000000004</c:v>
                </c:pt>
                <c:pt idx="549">
                  <c:v>0.68533560000000004</c:v>
                </c:pt>
                <c:pt idx="550">
                  <c:v>0.68533560000000004</c:v>
                </c:pt>
                <c:pt idx="551">
                  <c:v>0.68533560000000004</c:v>
                </c:pt>
                <c:pt idx="552">
                  <c:v>0.68533560000000004</c:v>
                </c:pt>
                <c:pt idx="553">
                  <c:v>0.68533560000000004</c:v>
                </c:pt>
                <c:pt idx="554">
                  <c:v>0.68533560000000004</c:v>
                </c:pt>
                <c:pt idx="555">
                  <c:v>0.68533560000000004</c:v>
                </c:pt>
                <c:pt idx="556">
                  <c:v>0.68533560000000004</c:v>
                </c:pt>
                <c:pt idx="557">
                  <c:v>0.68533560000000004</c:v>
                </c:pt>
                <c:pt idx="558">
                  <c:v>0.68533560000000004</c:v>
                </c:pt>
                <c:pt idx="559">
                  <c:v>0.68533560000000004</c:v>
                </c:pt>
                <c:pt idx="560">
                  <c:v>0.68533560000000004</c:v>
                </c:pt>
                <c:pt idx="561">
                  <c:v>0.68533560000000004</c:v>
                </c:pt>
                <c:pt idx="562">
                  <c:v>0.68533560000000004</c:v>
                </c:pt>
                <c:pt idx="563">
                  <c:v>0.68533560000000004</c:v>
                </c:pt>
                <c:pt idx="564">
                  <c:v>0.68533560000000004</c:v>
                </c:pt>
                <c:pt idx="565">
                  <c:v>0.68533560000000004</c:v>
                </c:pt>
                <c:pt idx="566">
                  <c:v>0.68533560000000004</c:v>
                </c:pt>
                <c:pt idx="567">
                  <c:v>0.68533560000000004</c:v>
                </c:pt>
                <c:pt idx="568">
                  <c:v>0.68533560000000004</c:v>
                </c:pt>
                <c:pt idx="569">
                  <c:v>0.68533560000000004</c:v>
                </c:pt>
                <c:pt idx="570">
                  <c:v>0.68533560000000004</c:v>
                </c:pt>
                <c:pt idx="571">
                  <c:v>0.68533560000000004</c:v>
                </c:pt>
                <c:pt idx="572">
                  <c:v>0.68533560000000004</c:v>
                </c:pt>
                <c:pt idx="573">
                  <c:v>0.68533560000000004</c:v>
                </c:pt>
                <c:pt idx="574">
                  <c:v>0.68533560000000004</c:v>
                </c:pt>
                <c:pt idx="575">
                  <c:v>0.68533560000000004</c:v>
                </c:pt>
                <c:pt idx="576">
                  <c:v>0.68533560000000004</c:v>
                </c:pt>
                <c:pt idx="577">
                  <c:v>0.68533560000000004</c:v>
                </c:pt>
                <c:pt idx="578">
                  <c:v>0.68533560000000004</c:v>
                </c:pt>
                <c:pt idx="579">
                  <c:v>0.68533560000000004</c:v>
                </c:pt>
                <c:pt idx="580">
                  <c:v>0.68533560000000004</c:v>
                </c:pt>
                <c:pt idx="581">
                  <c:v>0.68533560000000004</c:v>
                </c:pt>
                <c:pt idx="582">
                  <c:v>0.68533560000000004</c:v>
                </c:pt>
                <c:pt idx="583">
                  <c:v>0.68533560000000004</c:v>
                </c:pt>
                <c:pt idx="584">
                  <c:v>0.68533560000000004</c:v>
                </c:pt>
                <c:pt idx="585">
                  <c:v>0.68533560000000004</c:v>
                </c:pt>
                <c:pt idx="586">
                  <c:v>0.68533560000000004</c:v>
                </c:pt>
                <c:pt idx="587">
                  <c:v>0.68533560000000004</c:v>
                </c:pt>
                <c:pt idx="588">
                  <c:v>0.68533560000000004</c:v>
                </c:pt>
                <c:pt idx="589">
                  <c:v>0.68533560000000004</c:v>
                </c:pt>
                <c:pt idx="590">
                  <c:v>0.68533560000000004</c:v>
                </c:pt>
                <c:pt idx="591">
                  <c:v>0.68533560000000004</c:v>
                </c:pt>
                <c:pt idx="592">
                  <c:v>0.68533560000000004</c:v>
                </c:pt>
                <c:pt idx="593">
                  <c:v>0.68533560000000004</c:v>
                </c:pt>
                <c:pt idx="594">
                  <c:v>0.68533560000000004</c:v>
                </c:pt>
                <c:pt idx="595">
                  <c:v>0.68533560000000004</c:v>
                </c:pt>
                <c:pt idx="596">
                  <c:v>0.68533560000000004</c:v>
                </c:pt>
                <c:pt idx="597">
                  <c:v>0.68533560000000004</c:v>
                </c:pt>
                <c:pt idx="598">
                  <c:v>0.68533560000000004</c:v>
                </c:pt>
                <c:pt idx="599">
                  <c:v>0.68533560000000004</c:v>
                </c:pt>
                <c:pt idx="600">
                  <c:v>0.68533560000000004</c:v>
                </c:pt>
              </c:numCache>
            </c:numRef>
          </c:yVal>
          <c:smooth val="1"/>
          <c:extLst>
            <c:ext xmlns:c16="http://schemas.microsoft.com/office/drawing/2014/chart" uri="{C3380CC4-5D6E-409C-BE32-E72D297353CC}">
              <c16:uniqueId val="{00000006-C0C3-45FD-9428-C26F2BFD683B}"/>
            </c:ext>
          </c:extLst>
        </c:ser>
        <c:ser>
          <c:idx val="1"/>
          <c:order val="1"/>
          <c:tx>
            <c:strRef>
              <c:f>EsquemaMant!$Q$10</c:f>
              <c:strCache>
                <c:ptCount val="1"/>
                <c:pt idx="0">
                  <c:v>Potencia</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EsquemaMant!$Q$11:$Q$611</c:f>
              <c:numCache>
                <c:formatCode>0.00%</c:formatCode>
                <c:ptCount val="601"/>
                <c:pt idx="0">
                  <c:v>0.68533560000000004</c:v>
                </c:pt>
                <c:pt idx="1">
                  <c:v>0.70089889532708582</c:v>
                </c:pt>
                <c:pt idx="2">
                  <c:v>0.71637381724525728</c:v>
                </c:pt>
                <c:pt idx="3">
                  <c:v>0.73176054823131431</c:v>
                </c:pt>
                <c:pt idx="4">
                  <c:v>0.74705927076205714</c:v>
                </c:pt>
                <c:pt idx="5">
                  <c:v>0.70031900571428574</c:v>
                </c:pt>
                <c:pt idx="6">
                  <c:v>0.71565111406080006</c:v>
                </c:pt>
                <c:pt idx="7">
                  <c:v>0.73089545725439997</c:v>
                </c:pt>
                <c:pt idx="8">
                  <c:v>0.74605221777188568</c:v>
                </c:pt>
                <c:pt idx="9">
                  <c:v>0.76112157809005709</c:v>
                </c:pt>
                <c:pt idx="10">
                  <c:v>0.71519379428571428</c:v>
                </c:pt>
                <c:pt idx="11">
                  <c:v>0.73029623629165719</c:v>
                </c:pt>
                <c:pt idx="12">
                  <c:v>0.74531152140068579</c:v>
                </c:pt>
                <c:pt idx="13">
                  <c:v>0.76023983208959989</c:v>
                </c:pt>
                <c:pt idx="14">
                  <c:v>0.77508135083520002</c:v>
                </c:pt>
                <c:pt idx="15">
                  <c:v>0.72995996571428567</c:v>
                </c:pt>
                <c:pt idx="16">
                  <c:v>0.74483426201965719</c:v>
                </c:pt>
                <c:pt idx="17">
                  <c:v>0.75962200968411431</c:v>
                </c:pt>
                <c:pt idx="18">
                  <c:v>0.77432339118445725</c:v>
                </c:pt>
                <c:pt idx="19">
                  <c:v>0.78893858899748559</c:v>
                </c:pt>
                <c:pt idx="20">
                  <c:v>0.74461752000000014</c:v>
                </c:pt>
                <c:pt idx="21">
                  <c:v>0.75926519124479996</c:v>
                </c:pt>
                <c:pt idx="22">
                  <c:v>0.77382692210468584</c:v>
                </c:pt>
                <c:pt idx="23">
                  <c:v>0.78830289505645701</c:v>
                </c:pt>
                <c:pt idx="24">
                  <c:v>0.80269329257691435</c:v>
                </c:pt>
                <c:pt idx="25">
                  <c:v>0.75916645714285724</c:v>
                </c:pt>
                <c:pt idx="26">
                  <c:v>0.77358902396708573</c:v>
                </c:pt>
                <c:pt idx="27">
                  <c:v>0.78792625866240007</c:v>
                </c:pt>
                <c:pt idx="28">
                  <c:v>0.80217834370559993</c:v>
                </c:pt>
                <c:pt idx="29">
                  <c:v>0.81634546157348564</c:v>
                </c:pt>
                <c:pt idx="30">
                  <c:v>0.77360677714285719</c:v>
                </c:pt>
                <c:pt idx="31">
                  <c:v>0.78780576018651438</c:v>
                </c:pt>
                <c:pt idx="32">
                  <c:v>0.8019200193572571</c:v>
                </c:pt>
                <c:pt idx="33">
                  <c:v>0.81594973713188579</c:v>
                </c:pt>
                <c:pt idx="34">
                  <c:v>0.8298950959871999</c:v>
                </c:pt>
                <c:pt idx="35">
                  <c:v>0.71859960000000001</c:v>
                </c:pt>
                <c:pt idx="36">
                  <c:v>0.7336222317750859</c:v>
                </c:pt>
                <c:pt idx="37">
                  <c:v>0.74855861903725718</c:v>
                </c:pt>
                <c:pt idx="38">
                  <c:v>0.76340894426331429</c:v>
                </c:pt>
                <c:pt idx="39">
                  <c:v>0.77817338993005725</c:v>
                </c:pt>
                <c:pt idx="40">
                  <c:v>0.73320284571428573</c:v>
                </c:pt>
                <c:pt idx="41">
                  <c:v>0.7479996127488</c:v>
                </c:pt>
                <c:pt idx="42">
                  <c:v>0.7627107435264</c:v>
                </c:pt>
                <c:pt idx="43">
                  <c:v>0.77733642052388563</c:v>
                </c:pt>
                <c:pt idx="44">
                  <c:v>0.79187682621805711</c:v>
                </c:pt>
                <c:pt idx="45">
                  <c:v>0.7476974742857142</c:v>
                </c:pt>
                <c:pt idx="46">
                  <c:v>0.7622698972196571</c:v>
                </c:pt>
                <c:pt idx="47">
                  <c:v>0.77675729215268585</c:v>
                </c:pt>
                <c:pt idx="48">
                  <c:v>0.79115984156159991</c:v>
                </c:pt>
                <c:pt idx="49">
                  <c:v>0.80547772792319994</c:v>
                </c:pt>
                <c:pt idx="50">
                  <c:v>0.76208348571428564</c:v>
                </c:pt>
                <c:pt idx="51">
                  <c:v>0.7764330851876573</c:v>
                </c:pt>
                <c:pt idx="52">
                  <c:v>0.79069826491611428</c:v>
                </c:pt>
                <c:pt idx="53">
                  <c:v>0.80487920737645713</c:v>
                </c:pt>
                <c:pt idx="54">
                  <c:v>0.81897609504548563</c:v>
                </c:pt>
                <c:pt idx="55">
                  <c:v>0.77636088000000003</c:v>
                </c:pt>
                <c:pt idx="56">
                  <c:v>0.79048917665279994</c:v>
                </c:pt>
                <c:pt idx="57">
                  <c:v>0.80453366181668584</c:v>
                </c:pt>
                <c:pt idx="58">
                  <c:v>0.81849451796845707</c:v>
                </c:pt>
                <c:pt idx="59">
                  <c:v>0.8323719275849143</c:v>
                </c:pt>
                <c:pt idx="60">
                  <c:v>0.79052965714285717</c:v>
                </c:pt>
                <c:pt idx="61">
                  <c:v>0.80443817161508568</c:v>
                </c:pt>
                <c:pt idx="62">
                  <c:v>0.81826348285440009</c:v>
                </c:pt>
                <c:pt idx="63">
                  <c:v>0.83200577333759995</c:v>
                </c:pt>
                <c:pt idx="64">
                  <c:v>0.8456652255414856</c:v>
                </c:pt>
                <c:pt idx="65">
                  <c:v>0.80458981714285716</c:v>
                </c:pt>
                <c:pt idx="66">
                  <c:v>0.81828007007451431</c:v>
                </c:pt>
                <c:pt idx="67">
                  <c:v>0.83188772802925715</c:v>
                </c:pt>
                <c:pt idx="68">
                  <c:v>0.84541297348388567</c:v>
                </c:pt>
                <c:pt idx="69">
                  <c:v>0.85885598891519999</c:v>
                </c:pt>
                <c:pt idx="70">
                  <c:v>0.75186360000000008</c:v>
                </c:pt>
                <c:pt idx="71">
                  <c:v>0.76634556822308564</c:v>
                </c:pt>
                <c:pt idx="72">
                  <c:v>0.78074342082925718</c:v>
                </c:pt>
                <c:pt idx="73">
                  <c:v>0.79505734029531439</c:v>
                </c:pt>
                <c:pt idx="74">
                  <c:v>0.80928750909805713</c:v>
                </c:pt>
                <c:pt idx="75">
                  <c:v>0.76608668571428573</c:v>
                </c:pt>
                <c:pt idx="76">
                  <c:v>0.78034811143680005</c:v>
                </c:pt>
                <c:pt idx="77">
                  <c:v>0.79452602979840015</c:v>
                </c:pt>
                <c:pt idx="78">
                  <c:v>0.80862062327588569</c:v>
                </c:pt>
                <c:pt idx="79">
                  <c:v>0.82263207434605701</c:v>
                </c:pt>
                <c:pt idx="80">
                  <c:v>0.78020115428571424</c:v>
                </c:pt>
                <c:pt idx="81">
                  <c:v>0.79424355814765712</c:v>
                </c:pt>
                <c:pt idx="82">
                  <c:v>0.80820306290468569</c:v>
                </c:pt>
                <c:pt idx="83">
                  <c:v>0.82207985103359993</c:v>
                </c:pt>
                <c:pt idx="84">
                  <c:v>0.83587410501119996</c:v>
                </c:pt>
                <c:pt idx="85">
                  <c:v>0.79420700571428571</c:v>
                </c:pt>
                <c:pt idx="86">
                  <c:v>0.8080319083556573</c:v>
                </c:pt>
                <c:pt idx="87">
                  <c:v>0.82177452014811425</c:v>
                </c:pt>
                <c:pt idx="88">
                  <c:v>0.83543502356845722</c:v>
                </c:pt>
                <c:pt idx="89">
                  <c:v>0.84901360109348556</c:v>
                </c:pt>
                <c:pt idx="90">
                  <c:v>0.80810424000000003</c:v>
                </c:pt>
                <c:pt idx="91">
                  <c:v>0.82171316206080003</c:v>
                </c:pt>
                <c:pt idx="92">
                  <c:v>0.83524040152868584</c:v>
                </c:pt>
                <c:pt idx="93">
                  <c:v>0.84868614088045713</c:v>
                </c:pt>
                <c:pt idx="94">
                  <c:v>0.86205056259291435</c:v>
                </c:pt>
                <c:pt idx="95">
                  <c:v>0.8218928571428572</c:v>
                </c:pt>
                <c:pt idx="96">
                  <c:v>0.83528731926308564</c:v>
                </c:pt>
                <c:pt idx="97">
                  <c:v>0.84860070704640012</c:v>
                </c:pt>
                <c:pt idx="98">
                  <c:v>0.86183320296959998</c:v>
                </c:pt>
                <c:pt idx="99">
                  <c:v>0.87498498950948567</c:v>
                </c:pt>
                <c:pt idx="100">
                  <c:v>0.83557285714285723</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7-C0C3-45FD-9428-C26F2BFD683B}"/>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8418075202306492"/>
          <c:y val="0.64185158545311494"/>
          <c:w val="0.15519794161397221"/>
          <c:h val="0.11518550826818123"/>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3325380154345"/>
          <c:y val="4.7235617481438806E-2"/>
          <c:w val="0.8110148946788176"/>
          <c:h val="0.81074240054315871"/>
        </c:manualLayout>
      </c:layout>
      <c:scatterChart>
        <c:scatterStyle val="smoothMarker"/>
        <c:varyColors val="0"/>
        <c:ser>
          <c:idx val="1"/>
          <c:order val="0"/>
          <c:tx>
            <c:strRef>
              <c:f>EsquemaMant!$X$10</c:f>
              <c:strCache>
                <c:ptCount val="1"/>
                <c:pt idx="0">
                  <c:v>FLF</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EsquemaMant!$X$11:$X$611</c:f>
              <c:numCache>
                <c:formatCode>0.0%</c:formatCode>
                <c:ptCount val="601"/>
                <c:pt idx="0">
                  <c:v>1</c:v>
                </c:pt>
                <c:pt idx="1">
                  <c:v>0.99912400000000001</c:v>
                </c:pt>
                <c:pt idx="2">
                  <c:v>0.99824800000000002</c:v>
                </c:pt>
                <c:pt idx="3">
                  <c:v>0.99737200000000004</c:v>
                </c:pt>
                <c:pt idx="4">
                  <c:v>0.99649600000000005</c:v>
                </c:pt>
                <c:pt idx="5">
                  <c:v>0.99561999999999995</c:v>
                </c:pt>
                <c:pt idx="6">
                  <c:v>0.99474399999999996</c:v>
                </c:pt>
                <c:pt idx="7">
                  <c:v>0.99386799999999997</c:v>
                </c:pt>
                <c:pt idx="8">
                  <c:v>0.99299199999999999</c:v>
                </c:pt>
                <c:pt idx="9">
                  <c:v>0.992116</c:v>
                </c:pt>
                <c:pt idx="10">
                  <c:v>0.99124000000000001</c:v>
                </c:pt>
                <c:pt idx="11">
                  <c:v>0.99036400000000002</c:v>
                </c:pt>
                <c:pt idx="12">
                  <c:v>0.98948800000000003</c:v>
                </c:pt>
                <c:pt idx="13">
                  <c:v>0.98861200000000005</c:v>
                </c:pt>
                <c:pt idx="14">
                  <c:v>0.98773599999999995</c:v>
                </c:pt>
                <c:pt idx="15">
                  <c:v>0.98685999999999996</c:v>
                </c:pt>
                <c:pt idx="16">
                  <c:v>0.98598399999999997</c:v>
                </c:pt>
                <c:pt idx="17">
                  <c:v>0.98510799999999998</c:v>
                </c:pt>
                <c:pt idx="18">
                  <c:v>0.984232</c:v>
                </c:pt>
                <c:pt idx="19">
                  <c:v>0.98335600000000001</c:v>
                </c:pt>
                <c:pt idx="20">
                  <c:v>0.98248000000000002</c:v>
                </c:pt>
                <c:pt idx="21">
                  <c:v>0.98160400000000003</c:v>
                </c:pt>
                <c:pt idx="22">
                  <c:v>0.98072800000000004</c:v>
                </c:pt>
                <c:pt idx="23">
                  <c:v>0.97985199999999995</c:v>
                </c:pt>
                <c:pt idx="24">
                  <c:v>0.97897599999999996</c:v>
                </c:pt>
                <c:pt idx="25">
                  <c:v>0.97809999999999997</c:v>
                </c:pt>
                <c:pt idx="26">
                  <c:v>0.97722399999999998</c:v>
                </c:pt>
                <c:pt idx="27">
                  <c:v>0.97634799999999999</c:v>
                </c:pt>
                <c:pt idx="28">
                  <c:v>0.97547200000000001</c:v>
                </c:pt>
                <c:pt idx="29">
                  <c:v>0.97459600000000002</c:v>
                </c:pt>
                <c:pt idx="30">
                  <c:v>0.97372000000000003</c:v>
                </c:pt>
                <c:pt idx="31">
                  <c:v>0.97284400000000004</c:v>
                </c:pt>
                <c:pt idx="32">
                  <c:v>0.97196799999999994</c:v>
                </c:pt>
                <c:pt idx="33">
                  <c:v>0.97109199999999996</c:v>
                </c:pt>
                <c:pt idx="34">
                  <c:v>0.97021599999999997</c:v>
                </c:pt>
                <c:pt idx="35">
                  <c:v>0.96933999999999998</c:v>
                </c:pt>
                <c:pt idx="36">
                  <c:v>0.96846399999999999</c:v>
                </c:pt>
                <c:pt idx="37">
                  <c:v>0.967588</c:v>
                </c:pt>
                <c:pt idx="38">
                  <c:v>0.96671200000000002</c:v>
                </c:pt>
                <c:pt idx="39">
                  <c:v>0.96583600000000003</c:v>
                </c:pt>
                <c:pt idx="40">
                  <c:v>0.96496000000000004</c:v>
                </c:pt>
                <c:pt idx="41">
                  <c:v>0.96408399999999994</c:v>
                </c:pt>
                <c:pt idx="42">
                  <c:v>0.96320799999999995</c:v>
                </c:pt>
                <c:pt idx="43">
                  <c:v>0.96233199999999997</c:v>
                </c:pt>
                <c:pt idx="44">
                  <c:v>0.96145599999999998</c:v>
                </c:pt>
                <c:pt idx="45">
                  <c:v>0.96057999999999999</c:v>
                </c:pt>
                <c:pt idx="46">
                  <c:v>0.959704</c:v>
                </c:pt>
                <c:pt idx="47">
                  <c:v>0.95882800000000001</c:v>
                </c:pt>
                <c:pt idx="48">
                  <c:v>0.95795200000000003</c:v>
                </c:pt>
                <c:pt idx="49">
                  <c:v>0.95707600000000004</c:v>
                </c:pt>
                <c:pt idx="50">
                  <c:v>0.95619999999999994</c:v>
                </c:pt>
                <c:pt idx="51">
                  <c:v>0.95532399999999995</c:v>
                </c:pt>
                <c:pt idx="52">
                  <c:v>0.95444799999999996</c:v>
                </c:pt>
                <c:pt idx="53">
                  <c:v>0.95357199999999998</c:v>
                </c:pt>
                <c:pt idx="54">
                  <c:v>0.95269599999999999</c:v>
                </c:pt>
                <c:pt idx="55">
                  <c:v>0.95182</c:v>
                </c:pt>
                <c:pt idx="56">
                  <c:v>0.95094400000000001</c:v>
                </c:pt>
                <c:pt idx="57">
                  <c:v>0.95006800000000002</c:v>
                </c:pt>
                <c:pt idx="58">
                  <c:v>0.94919200000000004</c:v>
                </c:pt>
                <c:pt idx="59">
                  <c:v>0.94831599999999994</c:v>
                </c:pt>
                <c:pt idx="60">
                  <c:v>0.94743999999999995</c:v>
                </c:pt>
                <c:pt idx="61">
                  <c:v>0.94656399999999996</c:v>
                </c:pt>
                <c:pt idx="62">
                  <c:v>0.94568799999999997</c:v>
                </c:pt>
                <c:pt idx="63">
                  <c:v>0.94481199999999999</c:v>
                </c:pt>
                <c:pt idx="64">
                  <c:v>0.943936</c:v>
                </c:pt>
                <c:pt idx="65">
                  <c:v>0.94306000000000001</c:v>
                </c:pt>
                <c:pt idx="66">
                  <c:v>0.94218400000000002</c:v>
                </c:pt>
                <c:pt idx="67">
                  <c:v>0.94130800000000003</c:v>
                </c:pt>
                <c:pt idx="68">
                  <c:v>0.94043199999999993</c:v>
                </c:pt>
                <c:pt idx="69">
                  <c:v>0.93955599999999995</c:v>
                </c:pt>
                <c:pt idx="70">
                  <c:v>0.93867999999999996</c:v>
                </c:pt>
                <c:pt idx="71">
                  <c:v>0.93780399999999997</c:v>
                </c:pt>
                <c:pt idx="72">
                  <c:v>0.93692799999999998</c:v>
                </c:pt>
                <c:pt idx="73">
                  <c:v>0.936052</c:v>
                </c:pt>
                <c:pt idx="74">
                  <c:v>0.93517600000000001</c:v>
                </c:pt>
                <c:pt idx="75">
                  <c:v>0.93430000000000002</c:v>
                </c:pt>
                <c:pt idx="76">
                  <c:v>0.93342400000000003</c:v>
                </c:pt>
                <c:pt idx="77">
                  <c:v>0.93254799999999993</c:v>
                </c:pt>
                <c:pt idx="78">
                  <c:v>0.93167199999999994</c:v>
                </c:pt>
                <c:pt idx="79">
                  <c:v>0.93079599999999996</c:v>
                </c:pt>
                <c:pt idx="80">
                  <c:v>0.92991999999999997</c:v>
                </c:pt>
                <c:pt idx="81">
                  <c:v>0.92904399999999998</c:v>
                </c:pt>
                <c:pt idx="82">
                  <c:v>0.92816799999999999</c:v>
                </c:pt>
                <c:pt idx="83">
                  <c:v>0.92729200000000001</c:v>
                </c:pt>
                <c:pt idx="84">
                  <c:v>0.92641600000000002</c:v>
                </c:pt>
                <c:pt idx="85">
                  <c:v>0.92554000000000003</c:v>
                </c:pt>
                <c:pt idx="86">
                  <c:v>0.92466399999999993</c:v>
                </c:pt>
                <c:pt idx="87">
                  <c:v>0.92378799999999994</c:v>
                </c:pt>
                <c:pt idx="88">
                  <c:v>0.92291199999999995</c:v>
                </c:pt>
                <c:pt idx="89">
                  <c:v>0.92203599999999997</c:v>
                </c:pt>
                <c:pt idx="90">
                  <c:v>0.92115999999999998</c:v>
                </c:pt>
                <c:pt idx="91">
                  <c:v>0.92028399999999999</c:v>
                </c:pt>
                <c:pt idx="92">
                  <c:v>0.919408</c:v>
                </c:pt>
                <c:pt idx="93">
                  <c:v>0.91853200000000002</c:v>
                </c:pt>
                <c:pt idx="94">
                  <c:v>0.91765600000000003</c:v>
                </c:pt>
                <c:pt idx="95">
                  <c:v>0.91677999999999993</c:v>
                </c:pt>
                <c:pt idx="96">
                  <c:v>0.91590399999999994</c:v>
                </c:pt>
                <c:pt idx="97">
                  <c:v>0.91502799999999995</c:v>
                </c:pt>
                <c:pt idx="98">
                  <c:v>0.91415199999999996</c:v>
                </c:pt>
                <c:pt idx="99">
                  <c:v>0.91327599999999998</c:v>
                </c:pt>
                <c:pt idx="100">
                  <c:v>0.91239999999999999</c:v>
                </c:pt>
                <c:pt idx="101">
                  <c:v>0.911524</c:v>
                </c:pt>
                <c:pt idx="102">
                  <c:v>0.91064800000000001</c:v>
                </c:pt>
                <c:pt idx="103">
                  <c:v>0.90977200000000003</c:v>
                </c:pt>
                <c:pt idx="104">
                  <c:v>0.90889599999999993</c:v>
                </c:pt>
                <c:pt idx="105">
                  <c:v>0.90801999999999994</c:v>
                </c:pt>
                <c:pt idx="106">
                  <c:v>0.90714399999999995</c:v>
                </c:pt>
                <c:pt idx="107">
                  <c:v>0.90626799999999996</c:v>
                </c:pt>
                <c:pt idx="108">
                  <c:v>0.90539199999999997</c:v>
                </c:pt>
                <c:pt idx="109">
                  <c:v>0.90451599999999999</c:v>
                </c:pt>
                <c:pt idx="110">
                  <c:v>0.90364</c:v>
                </c:pt>
                <c:pt idx="111">
                  <c:v>0.90276400000000001</c:v>
                </c:pt>
                <c:pt idx="112">
                  <c:v>0.90188800000000002</c:v>
                </c:pt>
                <c:pt idx="113">
                  <c:v>0.90101199999999992</c:v>
                </c:pt>
                <c:pt idx="114">
                  <c:v>0.90013599999999994</c:v>
                </c:pt>
                <c:pt idx="115">
                  <c:v>0.89925999999999995</c:v>
                </c:pt>
                <c:pt idx="116">
                  <c:v>0.89838399999999996</c:v>
                </c:pt>
                <c:pt idx="117">
                  <c:v>0.89750799999999997</c:v>
                </c:pt>
                <c:pt idx="118">
                  <c:v>0.89663199999999998</c:v>
                </c:pt>
                <c:pt idx="119">
                  <c:v>0.895756</c:v>
                </c:pt>
                <c:pt idx="120">
                  <c:v>0.89488000000000001</c:v>
                </c:pt>
                <c:pt idx="121">
                  <c:v>0.89400400000000002</c:v>
                </c:pt>
                <c:pt idx="122">
                  <c:v>0.89312799999999992</c:v>
                </c:pt>
                <c:pt idx="123">
                  <c:v>0.89225199999999993</c:v>
                </c:pt>
                <c:pt idx="124">
                  <c:v>0.89137599999999995</c:v>
                </c:pt>
                <c:pt idx="125">
                  <c:v>0.89049999999999996</c:v>
                </c:pt>
                <c:pt idx="126">
                  <c:v>0.88962399999999997</c:v>
                </c:pt>
                <c:pt idx="127">
                  <c:v>0.88874799999999998</c:v>
                </c:pt>
                <c:pt idx="128">
                  <c:v>0.88787199999999999</c:v>
                </c:pt>
                <c:pt idx="129">
                  <c:v>0.88699600000000001</c:v>
                </c:pt>
                <c:pt idx="130">
                  <c:v>0.88612000000000002</c:v>
                </c:pt>
                <c:pt idx="131">
                  <c:v>0.88524399999999992</c:v>
                </c:pt>
                <c:pt idx="132">
                  <c:v>0.88436800000000004</c:v>
                </c:pt>
                <c:pt idx="133">
                  <c:v>0.88349199999999994</c:v>
                </c:pt>
                <c:pt idx="134">
                  <c:v>0.88261599999999996</c:v>
                </c:pt>
                <c:pt idx="135">
                  <c:v>0.88173999999999997</c:v>
                </c:pt>
                <c:pt idx="136">
                  <c:v>0.88086399999999998</c:v>
                </c:pt>
                <c:pt idx="137">
                  <c:v>0.87998799999999999</c:v>
                </c:pt>
                <c:pt idx="138">
                  <c:v>0.879112</c:v>
                </c:pt>
                <c:pt idx="139">
                  <c:v>0.87823600000000002</c:v>
                </c:pt>
                <c:pt idx="140">
                  <c:v>0.87735999999999992</c:v>
                </c:pt>
                <c:pt idx="141">
                  <c:v>0.87648400000000004</c:v>
                </c:pt>
                <c:pt idx="142">
                  <c:v>0.87560799999999994</c:v>
                </c:pt>
                <c:pt idx="143">
                  <c:v>0.87473199999999995</c:v>
                </c:pt>
                <c:pt idx="144">
                  <c:v>0.87385599999999997</c:v>
                </c:pt>
                <c:pt idx="145">
                  <c:v>0.87297999999999998</c:v>
                </c:pt>
                <c:pt idx="146">
                  <c:v>0.87210399999999999</c:v>
                </c:pt>
                <c:pt idx="147">
                  <c:v>0.871228</c:v>
                </c:pt>
                <c:pt idx="148">
                  <c:v>0.87035200000000001</c:v>
                </c:pt>
                <c:pt idx="149">
                  <c:v>0.86947599999999992</c:v>
                </c:pt>
                <c:pt idx="150">
                  <c:v>0.86860000000000004</c:v>
                </c:pt>
                <c:pt idx="151">
                  <c:v>0.86772399999999994</c:v>
                </c:pt>
                <c:pt idx="152">
                  <c:v>0.86684799999999995</c:v>
                </c:pt>
                <c:pt idx="153">
                  <c:v>0.86597199999999996</c:v>
                </c:pt>
                <c:pt idx="154">
                  <c:v>0.86509599999999998</c:v>
                </c:pt>
                <c:pt idx="155">
                  <c:v>0.86421999999999999</c:v>
                </c:pt>
                <c:pt idx="156">
                  <c:v>0.863344</c:v>
                </c:pt>
                <c:pt idx="157">
                  <c:v>0.86246800000000001</c:v>
                </c:pt>
                <c:pt idx="158">
                  <c:v>0.86159199999999991</c:v>
                </c:pt>
                <c:pt idx="159">
                  <c:v>0.86071600000000004</c:v>
                </c:pt>
                <c:pt idx="160">
                  <c:v>0.85983999999999994</c:v>
                </c:pt>
                <c:pt idx="161">
                  <c:v>0.85896399999999995</c:v>
                </c:pt>
                <c:pt idx="162">
                  <c:v>0.85808799999999996</c:v>
                </c:pt>
                <c:pt idx="163">
                  <c:v>0.85721199999999997</c:v>
                </c:pt>
                <c:pt idx="164">
                  <c:v>0.85633599999999999</c:v>
                </c:pt>
                <c:pt idx="165">
                  <c:v>0.85546</c:v>
                </c:pt>
                <c:pt idx="166">
                  <c:v>0.85458400000000001</c:v>
                </c:pt>
                <c:pt idx="167">
                  <c:v>0.85370799999999991</c:v>
                </c:pt>
                <c:pt idx="168">
                  <c:v>0.85283200000000003</c:v>
                </c:pt>
                <c:pt idx="169">
                  <c:v>0.85195599999999994</c:v>
                </c:pt>
                <c:pt idx="170">
                  <c:v>0.85107999999999995</c:v>
                </c:pt>
                <c:pt idx="171">
                  <c:v>0.85020399999999996</c:v>
                </c:pt>
                <c:pt idx="172">
                  <c:v>0.99932799999999999</c:v>
                </c:pt>
                <c:pt idx="173">
                  <c:v>0.99845200000000001</c:v>
                </c:pt>
                <c:pt idx="174">
                  <c:v>0.99757600000000002</c:v>
                </c:pt>
                <c:pt idx="175">
                  <c:v>0.99670000000000003</c:v>
                </c:pt>
                <c:pt idx="176">
                  <c:v>0.99582400000000004</c:v>
                </c:pt>
                <c:pt idx="177">
                  <c:v>0.99494799999999994</c:v>
                </c:pt>
                <c:pt idx="178">
                  <c:v>0.99407199999999996</c:v>
                </c:pt>
                <c:pt idx="179">
                  <c:v>0.99319599999999997</c:v>
                </c:pt>
                <c:pt idx="180">
                  <c:v>0.99231999999999998</c:v>
                </c:pt>
                <c:pt idx="181">
                  <c:v>0.99144399999999999</c:v>
                </c:pt>
                <c:pt idx="182">
                  <c:v>0.990568</c:v>
                </c:pt>
                <c:pt idx="183">
                  <c:v>0.98969200000000002</c:v>
                </c:pt>
                <c:pt idx="184">
                  <c:v>0.98881600000000003</c:v>
                </c:pt>
                <c:pt idx="185">
                  <c:v>0.98794000000000004</c:v>
                </c:pt>
                <c:pt idx="186">
                  <c:v>0.98706400000000005</c:v>
                </c:pt>
                <c:pt idx="187">
                  <c:v>0.98618799999999995</c:v>
                </c:pt>
                <c:pt idx="188">
                  <c:v>0.98531199999999997</c:v>
                </c:pt>
                <c:pt idx="189">
                  <c:v>0.98443599999999998</c:v>
                </c:pt>
                <c:pt idx="190">
                  <c:v>0.98355999999999999</c:v>
                </c:pt>
                <c:pt idx="191">
                  <c:v>0.982684</c:v>
                </c:pt>
                <c:pt idx="192">
                  <c:v>0.98180800000000001</c:v>
                </c:pt>
                <c:pt idx="193">
                  <c:v>0.98093200000000003</c:v>
                </c:pt>
                <c:pt idx="194">
                  <c:v>0.98005600000000004</c:v>
                </c:pt>
                <c:pt idx="195">
                  <c:v>0.97917999999999994</c:v>
                </c:pt>
                <c:pt idx="196">
                  <c:v>0.97830399999999995</c:v>
                </c:pt>
                <c:pt idx="197">
                  <c:v>0.97742799999999996</c:v>
                </c:pt>
                <c:pt idx="198">
                  <c:v>0.97655199999999998</c:v>
                </c:pt>
                <c:pt idx="199">
                  <c:v>0.97567599999999999</c:v>
                </c:pt>
                <c:pt idx="200">
                  <c:v>0.9748</c:v>
                </c:pt>
                <c:pt idx="201">
                  <c:v>0.97392400000000001</c:v>
                </c:pt>
                <c:pt idx="202">
                  <c:v>0.97304800000000002</c:v>
                </c:pt>
                <c:pt idx="203">
                  <c:v>0.97217200000000004</c:v>
                </c:pt>
                <c:pt idx="204">
                  <c:v>0.97129600000000005</c:v>
                </c:pt>
                <c:pt idx="205">
                  <c:v>0.97041999999999995</c:v>
                </c:pt>
                <c:pt idx="206">
                  <c:v>0.96954399999999996</c:v>
                </c:pt>
                <c:pt idx="207">
                  <c:v>0.96866799999999997</c:v>
                </c:pt>
                <c:pt idx="208">
                  <c:v>0.96779199999999999</c:v>
                </c:pt>
                <c:pt idx="209">
                  <c:v>0.966916</c:v>
                </c:pt>
                <c:pt idx="210">
                  <c:v>0.96604000000000001</c:v>
                </c:pt>
                <c:pt idx="211">
                  <c:v>0.96516400000000002</c:v>
                </c:pt>
                <c:pt idx="212">
                  <c:v>0.96428800000000003</c:v>
                </c:pt>
                <c:pt idx="213">
                  <c:v>0.96341199999999994</c:v>
                </c:pt>
                <c:pt idx="214">
                  <c:v>0.96253599999999995</c:v>
                </c:pt>
                <c:pt idx="215">
                  <c:v>0.96165999999999996</c:v>
                </c:pt>
                <c:pt idx="216">
                  <c:v>0.96078399999999997</c:v>
                </c:pt>
                <c:pt idx="217">
                  <c:v>0.95990799999999998</c:v>
                </c:pt>
                <c:pt idx="218">
                  <c:v>0.959032</c:v>
                </c:pt>
                <c:pt idx="219">
                  <c:v>0.95815600000000001</c:v>
                </c:pt>
                <c:pt idx="220">
                  <c:v>0.95728000000000002</c:v>
                </c:pt>
                <c:pt idx="221">
                  <c:v>0.95640400000000003</c:v>
                </c:pt>
                <c:pt idx="222">
                  <c:v>0.95552800000000004</c:v>
                </c:pt>
                <c:pt idx="223">
                  <c:v>0.95465199999999995</c:v>
                </c:pt>
                <c:pt idx="224">
                  <c:v>0.95377599999999996</c:v>
                </c:pt>
                <c:pt idx="225">
                  <c:v>0.95289999999999997</c:v>
                </c:pt>
                <c:pt idx="226">
                  <c:v>0.95202399999999998</c:v>
                </c:pt>
                <c:pt idx="227">
                  <c:v>0.95114799999999999</c:v>
                </c:pt>
                <c:pt idx="228">
                  <c:v>0.95027200000000001</c:v>
                </c:pt>
                <c:pt idx="229">
                  <c:v>0.94939600000000002</c:v>
                </c:pt>
                <c:pt idx="230">
                  <c:v>0.94852000000000003</c:v>
                </c:pt>
                <c:pt idx="231">
                  <c:v>0.94764400000000004</c:v>
                </c:pt>
                <c:pt idx="232">
                  <c:v>0.94676799999999994</c:v>
                </c:pt>
                <c:pt idx="233">
                  <c:v>0.94589199999999996</c:v>
                </c:pt>
                <c:pt idx="234">
                  <c:v>0.94501599999999997</c:v>
                </c:pt>
                <c:pt idx="235">
                  <c:v>0.94413999999999998</c:v>
                </c:pt>
                <c:pt idx="236">
                  <c:v>0.94326399999999999</c:v>
                </c:pt>
                <c:pt idx="237">
                  <c:v>0.942388</c:v>
                </c:pt>
                <c:pt idx="238">
                  <c:v>0.94151200000000002</c:v>
                </c:pt>
                <c:pt idx="239">
                  <c:v>0.94063600000000003</c:v>
                </c:pt>
                <c:pt idx="240">
                  <c:v>0.93976000000000004</c:v>
                </c:pt>
                <c:pt idx="241">
                  <c:v>0.93888399999999994</c:v>
                </c:pt>
                <c:pt idx="242">
                  <c:v>0.93800799999999995</c:v>
                </c:pt>
                <c:pt idx="243">
                  <c:v>0.93713199999999997</c:v>
                </c:pt>
                <c:pt idx="244">
                  <c:v>0.93625599999999998</c:v>
                </c:pt>
                <c:pt idx="245">
                  <c:v>0.93537999999999999</c:v>
                </c:pt>
                <c:pt idx="246">
                  <c:v>0.934504</c:v>
                </c:pt>
                <c:pt idx="247">
                  <c:v>0.93362800000000001</c:v>
                </c:pt>
                <c:pt idx="248">
                  <c:v>0.93275200000000003</c:v>
                </c:pt>
                <c:pt idx="249">
                  <c:v>0.93187599999999993</c:v>
                </c:pt>
                <c:pt idx="250">
                  <c:v>0.93100000000000005</c:v>
                </c:pt>
                <c:pt idx="251">
                  <c:v>0.93012399999999995</c:v>
                </c:pt>
                <c:pt idx="252">
                  <c:v>0.92924799999999996</c:v>
                </c:pt>
                <c:pt idx="253">
                  <c:v>0.92837199999999998</c:v>
                </c:pt>
                <c:pt idx="254">
                  <c:v>0.92749599999999999</c:v>
                </c:pt>
                <c:pt idx="255">
                  <c:v>0.92662</c:v>
                </c:pt>
                <c:pt idx="256">
                  <c:v>0.92574400000000001</c:v>
                </c:pt>
                <c:pt idx="257">
                  <c:v>0.92486800000000002</c:v>
                </c:pt>
                <c:pt idx="258">
                  <c:v>0.92399200000000004</c:v>
                </c:pt>
                <c:pt idx="259">
                  <c:v>0.92311600000000005</c:v>
                </c:pt>
                <c:pt idx="260">
                  <c:v>0.92223999999999995</c:v>
                </c:pt>
                <c:pt idx="261">
                  <c:v>0.92136399999999996</c:v>
                </c:pt>
                <c:pt idx="262">
                  <c:v>0.92048799999999997</c:v>
                </c:pt>
                <c:pt idx="263">
                  <c:v>0.91961199999999999</c:v>
                </c:pt>
                <c:pt idx="264">
                  <c:v>0.918736</c:v>
                </c:pt>
                <c:pt idx="265">
                  <c:v>0.91786000000000001</c:v>
                </c:pt>
                <c:pt idx="266">
                  <c:v>0.91698400000000002</c:v>
                </c:pt>
                <c:pt idx="267">
                  <c:v>0.91610800000000003</c:v>
                </c:pt>
                <c:pt idx="268">
                  <c:v>0.91523200000000005</c:v>
                </c:pt>
                <c:pt idx="269">
                  <c:v>0.91435599999999995</c:v>
                </c:pt>
                <c:pt idx="270">
                  <c:v>0.91347999999999996</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F6E8-4C0C-A2D0-5EC9FDE66FB2}"/>
            </c:ext>
          </c:extLst>
        </c:ser>
        <c:ser>
          <c:idx val="0"/>
          <c:order val="1"/>
          <c:tx>
            <c:strRef>
              <c:f>EsquemaMant!$AA$10</c:f>
              <c:strCache>
                <c:ptCount val="1"/>
                <c:pt idx="0">
                  <c:v>FLM</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EsquemaMant!$AA$11:$AA$611</c:f>
              <c:numCache>
                <c:formatCode>0.0%</c:formatCode>
                <c:ptCount val="601"/>
                <c:pt idx="0">
                  <c:v>1</c:v>
                </c:pt>
                <c:pt idx="1">
                  <c:v>0.99199999999999999</c:v>
                </c:pt>
                <c:pt idx="2">
                  <c:v>0.98399999999999999</c:v>
                </c:pt>
                <c:pt idx="3">
                  <c:v>0.97599999999999998</c:v>
                </c:pt>
                <c:pt idx="4">
                  <c:v>0.96799999999999997</c:v>
                </c:pt>
                <c:pt idx="5">
                  <c:v>0.96</c:v>
                </c:pt>
                <c:pt idx="6">
                  <c:v>0.95200000000000007</c:v>
                </c:pt>
                <c:pt idx="7">
                  <c:v>0.94400000000000006</c:v>
                </c:pt>
                <c:pt idx="8">
                  <c:v>0.93600000000000005</c:v>
                </c:pt>
                <c:pt idx="9">
                  <c:v>0.92800000000000005</c:v>
                </c:pt>
                <c:pt idx="10">
                  <c:v>1</c:v>
                </c:pt>
                <c:pt idx="11">
                  <c:v>0.99199999999999999</c:v>
                </c:pt>
                <c:pt idx="12">
                  <c:v>0.98399999999999999</c:v>
                </c:pt>
                <c:pt idx="13">
                  <c:v>0.97599999999999998</c:v>
                </c:pt>
                <c:pt idx="14">
                  <c:v>0.96799999999999997</c:v>
                </c:pt>
                <c:pt idx="15">
                  <c:v>0.96</c:v>
                </c:pt>
                <c:pt idx="16">
                  <c:v>0.95200000000000007</c:v>
                </c:pt>
                <c:pt idx="17">
                  <c:v>0.94400000000000006</c:v>
                </c:pt>
                <c:pt idx="18">
                  <c:v>0.93600000000000005</c:v>
                </c:pt>
                <c:pt idx="19">
                  <c:v>0.92800000000000005</c:v>
                </c:pt>
                <c:pt idx="20">
                  <c:v>1</c:v>
                </c:pt>
                <c:pt idx="21">
                  <c:v>0.99199999999999999</c:v>
                </c:pt>
                <c:pt idx="22">
                  <c:v>0.98399999999999999</c:v>
                </c:pt>
                <c:pt idx="23">
                  <c:v>0.97599999999999998</c:v>
                </c:pt>
                <c:pt idx="24">
                  <c:v>0.96799999999999997</c:v>
                </c:pt>
                <c:pt idx="25">
                  <c:v>0.96</c:v>
                </c:pt>
                <c:pt idx="26">
                  <c:v>0.95200000000000007</c:v>
                </c:pt>
                <c:pt idx="27">
                  <c:v>0.94400000000000006</c:v>
                </c:pt>
                <c:pt idx="28">
                  <c:v>0.93600000000000005</c:v>
                </c:pt>
                <c:pt idx="29">
                  <c:v>0.92800000000000005</c:v>
                </c:pt>
                <c:pt idx="30">
                  <c:v>1</c:v>
                </c:pt>
                <c:pt idx="31">
                  <c:v>0.99199999999999999</c:v>
                </c:pt>
                <c:pt idx="32">
                  <c:v>0.98399999999999999</c:v>
                </c:pt>
                <c:pt idx="33">
                  <c:v>0.97599999999999998</c:v>
                </c:pt>
                <c:pt idx="34">
                  <c:v>0.96799999999999997</c:v>
                </c:pt>
                <c:pt idx="35">
                  <c:v>0.96</c:v>
                </c:pt>
                <c:pt idx="36">
                  <c:v>0.95200000000000007</c:v>
                </c:pt>
                <c:pt idx="37">
                  <c:v>0.94400000000000006</c:v>
                </c:pt>
                <c:pt idx="38">
                  <c:v>0.93600000000000005</c:v>
                </c:pt>
                <c:pt idx="39">
                  <c:v>0.92800000000000005</c:v>
                </c:pt>
                <c:pt idx="40">
                  <c:v>1</c:v>
                </c:pt>
                <c:pt idx="41">
                  <c:v>0.99199999999999999</c:v>
                </c:pt>
                <c:pt idx="42">
                  <c:v>0.98399999999999999</c:v>
                </c:pt>
                <c:pt idx="43">
                  <c:v>0.97599999999999998</c:v>
                </c:pt>
                <c:pt idx="44">
                  <c:v>0.96799999999999997</c:v>
                </c:pt>
                <c:pt idx="45">
                  <c:v>0.96</c:v>
                </c:pt>
                <c:pt idx="46">
                  <c:v>0.95200000000000007</c:v>
                </c:pt>
                <c:pt idx="47">
                  <c:v>0.94400000000000006</c:v>
                </c:pt>
                <c:pt idx="48">
                  <c:v>0.93600000000000005</c:v>
                </c:pt>
                <c:pt idx="49">
                  <c:v>0.92800000000000005</c:v>
                </c:pt>
                <c:pt idx="50">
                  <c:v>1</c:v>
                </c:pt>
                <c:pt idx="51">
                  <c:v>0.99199999999999999</c:v>
                </c:pt>
                <c:pt idx="52">
                  <c:v>0.98399999999999999</c:v>
                </c:pt>
                <c:pt idx="53">
                  <c:v>0.97599999999999998</c:v>
                </c:pt>
                <c:pt idx="54">
                  <c:v>0.96799999999999997</c:v>
                </c:pt>
                <c:pt idx="55">
                  <c:v>0.96</c:v>
                </c:pt>
                <c:pt idx="56">
                  <c:v>0.95200000000000007</c:v>
                </c:pt>
                <c:pt idx="57">
                  <c:v>0.94400000000000006</c:v>
                </c:pt>
                <c:pt idx="58">
                  <c:v>0.93600000000000005</c:v>
                </c:pt>
                <c:pt idx="59">
                  <c:v>0.92800000000000005</c:v>
                </c:pt>
                <c:pt idx="60">
                  <c:v>1</c:v>
                </c:pt>
                <c:pt idx="61">
                  <c:v>0.99199999999999999</c:v>
                </c:pt>
                <c:pt idx="62">
                  <c:v>0.98399999999999999</c:v>
                </c:pt>
                <c:pt idx="63">
                  <c:v>0.97599999999999998</c:v>
                </c:pt>
                <c:pt idx="64">
                  <c:v>0.96799999999999997</c:v>
                </c:pt>
                <c:pt idx="65">
                  <c:v>0.96</c:v>
                </c:pt>
                <c:pt idx="66">
                  <c:v>0.95200000000000007</c:v>
                </c:pt>
                <c:pt idx="67">
                  <c:v>0.94400000000000006</c:v>
                </c:pt>
                <c:pt idx="68">
                  <c:v>0.93600000000000005</c:v>
                </c:pt>
                <c:pt idx="69">
                  <c:v>0.92800000000000005</c:v>
                </c:pt>
                <c:pt idx="70">
                  <c:v>1</c:v>
                </c:pt>
                <c:pt idx="71">
                  <c:v>0.99199999999999999</c:v>
                </c:pt>
                <c:pt idx="72">
                  <c:v>0.98399999999999999</c:v>
                </c:pt>
                <c:pt idx="73">
                  <c:v>0.97599999999999998</c:v>
                </c:pt>
                <c:pt idx="74">
                  <c:v>0.96799999999999997</c:v>
                </c:pt>
                <c:pt idx="75">
                  <c:v>0.96</c:v>
                </c:pt>
                <c:pt idx="76">
                  <c:v>0.95200000000000007</c:v>
                </c:pt>
                <c:pt idx="77">
                  <c:v>0.94400000000000006</c:v>
                </c:pt>
                <c:pt idx="78">
                  <c:v>0.93600000000000005</c:v>
                </c:pt>
                <c:pt idx="79">
                  <c:v>0.92800000000000005</c:v>
                </c:pt>
                <c:pt idx="80">
                  <c:v>1</c:v>
                </c:pt>
                <c:pt idx="81">
                  <c:v>0.99199999999999999</c:v>
                </c:pt>
                <c:pt idx="82">
                  <c:v>0.98399999999999999</c:v>
                </c:pt>
                <c:pt idx="83">
                  <c:v>0.97599999999999998</c:v>
                </c:pt>
                <c:pt idx="84">
                  <c:v>0.96799999999999997</c:v>
                </c:pt>
                <c:pt idx="85">
                  <c:v>0.96</c:v>
                </c:pt>
                <c:pt idx="86">
                  <c:v>0.95200000000000007</c:v>
                </c:pt>
                <c:pt idx="87">
                  <c:v>0.94400000000000006</c:v>
                </c:pt>
                <c:pt idx="88">
                  <c:v>0.93600000000000005</c:v>
                </c:pt>
                <c:pt idx="89">
                  <c:v>0.92800000000000005</c:v>
                </c:pt>
                <c:pt idx="90">
                  <c:v>1</c:v>
                </c:pt>
                <c:pt idx="91">
                  <c:v>0.99199999999999999</c:v>
                </c:pt>
                <c:pt idx="92">
                  <c:v>0.98399999999999999</c:v>
                </c:pt>
                <c:pt idx="93">
                  <c:v>0.97599999999999998</c:v>
                </c:pt>
                <c:pt idx="94">
                  <c:v>0.96799999999999997</c:v>
                </c:pt>
                <c:pt idx="95">
                  <c:v>0.96</c:v>
                </c:pt>
                <c:pt idx="96">
                  <c:v>0.95200000000000007</c:v>
                </c:pt>
                <c:pt idx="97">
                  <c:v>0.94400000000000006</c:v>
                </c:pt>
                <c:pt idx="98">
                  <c:v>0.93600000000000005</c:v>
                </c:pt>
                <c:pt idx="99">
                  <c:v>0.92800000000000005</c:v>
                </c:pt>
                <c:pt idx="100">
                  <c:v>1</c:v>
                </c:pt>
                <c:pt idx="101">
                  <c:v>0.99199999999999999</c:v>
                </c:pt>
                <c:pt idx="102">
                  <c:v>0.98399999999999999</c:v>
                </c:pt>
                <c:pt idx="103">
                  <c:v>0.97599999999999998</c:v>
                </c:pt>
                <c:pt idx="104">
                  <c:v>0.96799999999999997</c:v>
                </c:pt>
                <c:pt idx="105">
                  <c:v>0.96</c:v>
                </c:pt>
                <c:pt idx="106">
                  <c:v>0.95200000000000007</c:v>
                </c:pt>
                <c:pt idx="107">
                  <c:v>0.94400000000000006</c:v>
                </c:pt>
                <c:pt idx="108">
                  <c:v>0.93600000000000005</c:v>
                </c:pt>
                <c:pt idx="109">
                  <c:v>0.92800000000000005</c:v>
                </c:pt>
                <c:pt idx="110">
                  <c:v>1</c:v>
                </c:pt>
                <c:pt idx="111">
                  <c:v>0.99199999999999999</c:v>
                </c:pt>
                <c:pt idx="112">
                  <c:v>0.98399999999999999</c:v>
                </c:pt>
                <c:pt idx="113">
                  <c:v>0.97599999999999998</c:v>
                </c:pt>
                <c:pt idx="114">
                  <c:v>0.96799999999999997</c:v>
                </c:pt>
                <c:pt idx="115">
                  <c:v>0.96</c:v>
                </c:pt>
                <c:pt idx="116">
                  <c:v>0.95200000000000007</c:v>
                </c:pt>
                <c:pt idx="117">
                  <c:v>0.94400000000000006</c:v>
                </c:pt>
                <c:pt idx="118">
                  <c:v>0.93600000000000005</c:v>
                </c:pt>
                <c:pt idx="119">
                  <c:v>0.92800000000000005</c:v>
                </c:pt>
                <c:pt idx="120">
                  <c:v>1</c:v>
                </c:pt>
                <c:pt idx="121">
                  <c:v>0.99199999999999999</c:v>
                </c:pt>
                <c:pt idx="122">
                  <c:v>0.98399999999999999</c:v>
                </c:pt>
                <c:pt idx="123">
                  <c:v>0.97599999999999998</c:v>
                </c:pt>
                <c:pt idx="124">
                  <c:v>0.96799999999999997</c:v>
                </c:pt>
                <c:pt idx="125">
                  <c:v>0.96</c:v>
                </c:pt>
                <c:pt idx="126">
                  <c:v>0.95200000000000007</c:v>
                </c:pt>
                <c:pt idx="127">
                  <c:v>0.94400000000000006</c:v>
                </c:pt>
                <c:pt idx="128">
                  <c:v>0.93600000000000005</c:v>
                </c:pt>
                <c:pt idx="129">
                  <c:v>0.92800000000000005</c:v>
                </c:pt>
                <c:pt idx="130">
                  <c:v>1</c:v>
                </c:pt>
                <c:pt idx="131">
                  <c:v>0.99199999999999999</c:v>
                </c:pt>
                <c:pt idx="132">
                  <c:v>0.98399999999999999</c:v>
                </c:pt>
                <c:pt idx="133">
                  <c:v>0.97599999999999998</c:v>
                </c:pt>
                <c:pt idx="134">
                  <c:v>0.96799999999999997</c:v>
                </c:pt>
                <c:pt idx="135">
                  <c:v>0.96</c:v>
                </c:pt>
                <c:pt idx="136">
                  <c:v>0.95200000000000007</c:v>
                </c:pt>
                <c:pt idx="137">
                  <c:v>0.94400000000000006</c:v>
                </c:pt>
                <c:pt idx="138">
                  <c:v>0.93600000000000005</c:v>
                </c:pt>
                <c:pt idx="139">
                  <c:v>0.92800000000000005</c:v>
                </c:pt>
                <c:pt idx="140">
                  <c:v>1</c:v>
                </c:pt>
                <c:pt idx="141">
                  <c:v>0.99199999999999999</c:v>
                </c:pt>
                <c:pt idx="142">
                  <c:v>0.98399999999999999</c:v>
                </c:pt>
                <c:pt idx="143">
                  <c:v>0.97599999999999998</c:v>
                </c:pt>
                <c:pt idx="144">
                  <c:v>0.96799999999999997</c:v>
                </c:pt>
                <c:pt idx="145">
                  <c:v>0.96</c:v>
                </c:pt>
                <c:pt idx="146">
                  <c:v>0.95200000000000007</c:v>
                </c:pt>
                <c:pt idx="147">
                  <c:v>0.94400000000000006</c:v>
                </c:pt>
                <c:pt idx="148">
                  <c:v>0.93600000000000005</c:v>
                </c:pt>
                <c:pt idx="149">
                  <c:v>0.92800000000000005</c:v>
                </c:pt>
                <c:pt idx="150">
                  <c:v>1</c:v>
                </c:pt>
                <c:pt idx="151">
                  <c:v>0.99199999999999999</c:v>
                </c:pt>
                <c:pt idx="152">
                  <c:v>0.98399999999999999</c:v>
                </c:pt>
                <c:pt idx="153">
                  <c:v>0.97599999999999998</c:v>
                </c:pt>
                <c:pt idx="154">
                  <c:v>0.96799999999999997</c:v>
                </c:pt>
                <c:pt idx="155">
                  <c:v>0.96</c:v>
                </c:pt>
                <c:pt idx="156">
                  <c:v>0.95200000000000007</c:v>
                </c:pt>
                <c:pt idx="157">
                  <c:v>0.94400000000000006</c:v>
                </c:pt>
                <c:pt idx="158">
                  <c:v>0.93600000000000005</c:v>
                </c:pt>
                <c:pt idx="159">
                  <c:v>0.92800000000000005</c:v>
                </c:pt>
                <c:pt idx="160">
                  <c:v>1</c:v>
                </c:pt>
                <c:pt idx="161">
                  <c:v>0.99199999999999999</c:v>
                </c:pt>
                <c:pt idx="162">
                  <c:v>0.98399999999999999</c:v>
                </c:pt>
                <c:pt idx="163">
                  <c:v>0.97599999999999998</c:v>
                </c:pt>
                <c:pt idx="164">
                  <c:v>0.96799999999999997</c:v>
                </c:pt>
                <c:pt idx="165">
                  <c:v>0.96</c:v>
                </c:pt>
                <c:pt idx="166">
                  <c:v>0.95200000000000007</c:v>
                </c:pt>
                <c:pt idx="167">
                  <c:v>0.94400000000000006</c:v>
                </c:pt>
                <c:pt idx="168">
                  <c:v>0.93600000000000005</c:v>
                </c:pt>
                <c:pt idx="169">
                  <c:v>0.92800000000000005</c:v>
                </c:pt>
                <c:pt idx="170">
                  <c:v>1</c:v>
                </c:pt>
                <c:pt idx="171">
                  <c:v>0.99199999999999999</c:v>
                </c:pt>
                <c:pt idx="172">
                  <c:v>0.99386301369863017</c:v>
                </c:pt>
                <c:pt idx="173">
                  <c:v>0.98586301369863016</c:v>
                </c:pt>
                <c:pt idx="174">
                  <c:v>0.97786301369863016</c:v>
                </c:pt>
                <c:pt idx="175">
                  <c:v>0.96986301369863015</c:v>
                </c:pt>
                <c:pt idx="176">
                  <c:v>0.96186301369863014</c:v>
                </c:pt>
                <c:pt idx="177">
                  <c:v>0.95386301369863014</c:v>
                </c:pt>
                <c:pt idx="178">
                  <c:v>0.94586301369863013</c:v>
                </c:pt>
                <c:pt idx="179">
                  <c:v>0.93786301369863012</c:v>
                </c:pt>
                <c:pt idx="180">
                  <c:v>0.92986301369863011</c:v>
                </c:pt>
                <c:pt idx="181">
                  <c:v>0.92186301369863022</c:v>
                </c:pt>
                <c:pt idx="182">
                  <c:v>0.99386301369863017</c:v>
                </c:pt>
                <c:pt idx="183">
                  <c:v>0.98586301369863016</c:v>
                </c:pt>
                <c:pt idx="184">
                  <c:v>0.97786301369863016</c:v>
                </c:pt>
                <c:pt idx="185">
                  <c:v>0.96986301369863015</c:v>
                </c:pt>
                <c:pt idx="186">
                  <c:v>0.96186301369863014</c:v>
                </c:pt>
                <c:pt idx="187">
                  <c:v>0.95386301369863014</c:v>
                </c:pt>
                <c:pt idx="188">
                  <c:v>0.94586301369863013</c:v>
                </c:pt>
                <c:pt idx="189">
                  <c:v>0.93786301369863012</c:v>
                </c:pt>
                <c:pt idx="190">
                  <c:v>0.92986301369863011</c:v>
                </c:pt>
                <c:pt idx="191">
                  <c:v>0.92186301369863022</c:v>
                </c:pt>
                <c:pt idx="192">
                  <c:v>0.99386301369863017</c:v>
                </c:pt>
                <c:pt idx="193">
                  <c:v>0.98586301369863016</c:v>
                </c:pt>
                <c:pt idx="194">
                  <c:v>0.97786301369863016</c:v>
                </c:pt>
                <c:pt idx="195">
                  <c:v>0.96986301369863015</c:v>
                </c:pt>
                <c:pt idx="196">
                  <c:v>0.96186301369863014</c:v>
                </c:pt>
                <c:pt idx="197">
                  <c:v>0.95386301369863014</c:v>
                </c:pt>
                <c:pt idx="198">
                  <c:v>0.94586301369863013</c:v>
                </c:pt>
                <c:pt idx="199">
                  <c:v>0.93786301369863012</c:v>
                </c:pt>
                <c:pt idx="200">
                  <c:v>0.92986301369863011</c:v>
                </c:pt>
                <c:pt idx="201">
                  <c:v>0.92186301369863022</c:v>
                </c:pt>
                <c:pt idx="202">
                  <c:v>0.99386301369863017</c:v>
                </c:pt>
                <c:pt idx="203">
                  <c:v>0.98586301369863016</c:v>
                </c:pt>
                <c:pt idx="204">
                  <c:v>0.97786301369863016</c:v>
                </c:pt>
                <c:pt idx="205">
                  <c:v>0.96986301369863015</c:v>
                </c:pt>
                <c:pt idx="206">
                  <c:v>0.96186301369863014</c:v>
                </c:pt>
                <c:pt idx="207">
                  <c:v>0.95386301369863014</c:v>
                </c:pt>
                <c:pt idx="208">
                  <c:v>0.94586301369863013</c:v>
                </c:pt>
                <c:pt idx="209">
                  <c:v>0.93786301369863012</c:v>
                </c:pt>
                <c:pt idx="210">
                  <c:v>0.92986301369863011</c:v>
                </c:pt>
                <c:pt idx="211">
                  <c:v>0.92186301369863022</c:v>
                </c:pt>
                <c:pt idx="212">
                  <c:v>0.99386301369863017</c:v>
                </c:pt>
                <c:pt idx="213">
                  <c:v>0.98586301369863016</c:v>
                </c:pt>
                <c:pt idx="214">
                  <c:v>0.97786301369863016</c:v>
                </c:pt>
                <c:pt idx="215">
                  <c:v>0.96986301369863015</c:v>
                </c:pt>
                <c:pt idx="216">
                  <c:v>0.96186301369863014</c:v>
                </c:pt>
                <c:pt idx="217">
                  <c:v>0.95386301369863014</c:v>
                </c:pt>
                <c:pt idx="218">
                  <c:v>0.94586301369863013</c:v>
                </c:pt>
                <c:pt idx="219">
                  <c:v>0.93786301369863012</c:v>
                </c:pt>
                <c:pt idx="220">
                  <c:v>0.92986301369863011</c:v>
                </c:pt>
                <c:pt idx="221">
                  <c:v>0.92186301369863022</c:v>
                </c:pt>
                <c:pt idx="222">
                  <c:v>0.99386301369863017</c:v>
                </c:pt>
                <c:pt idx="223">
                  <c:v>0.98586301369863016</c:v>
                </c:pt>
                <c:pt idx="224">
                  <c:v>0.97786301369863016</c:v>
                </c:pt>
                <c:pt idx="225">
                  <c:v>0.96986301369863015</c:v>
                </c:pt>
                <c:pt idx="226">
                  <c:v>0.96186301369863014</c:v>
                </c:pt>
                <c:pt idx="227">
                  <c:v>0.95386301369863014</c:v>
                </c:pt>
                <c:pt idx="228">
                  <c:v>0.94586301369863013</c:v>
                </c:pt>
                <c:pt idx="229">
                  <c:v>0.93786301369863012</c:v>
                </c:pt>
                <c:pt idx="230">
                  <c:v>0.92986301369863011</c:v>
                </c:pt>
                <c:pt idx="231">
                  <c:v>0.92186301369863022</c:v>
                </c:pt>
                <c:pt idx="232">
                  <c:v>0.99386301369863017</c:v>
                </c:pt>
                <c:pt idx="233">
                  <c:v>0.98586301369863016</c:v>
                </c:pt>
                <c:pt idx="234">
                  <c:v>0.97786301369863016</c:v>
                </c:pt>
                <c:pt idx="235">
                  <c:v>0.96986301369863015</c:v>
                </c:pt>
                <c:pt idx="236">
                  <c:v>0.96186301369863014</c:v>
                </c:pt>
                <c:pt idx="237">
                  <c:v>0.95386301369863014</c:v>
                </c:pt>
                <c:pt idx="238">
                  <c:v>0.94586301369863013</c:v>
                </c:pt>
                <c:pt idx="239">
                  <c:v>0.93786301369863012</c:v>
                </c:pt>
                <c:pt idx="240">
                  <c:v>0.92986301369863011</c:v>
                </c:pt>
                <c:pt idx="241">
                  <c:v>0.92186301369863022</c:v>
                </c:pt>
                <c:pt idx="242">
                  <c:v>0.99386301369863017</c:v>
                </c:pt>
                <c:pt idx="243">
                  <c:v>0.98586301369863016</c:v>
                </c:pt>
                <c:pt idx="244">
                  <c:v>0.97786301369863016</c:v>
                </c:pt>
                <c:pt idx="245">
                  <c:v>0.96986301369863015</c:v>
                </c:pt>
                <c:pt idx="246">
                  <c:v>0.96186301369863014</c:v>
                </c:pt>
                <c:pt idx="247">
                  <c:v>0.95386301369863014</c:v>
                </c:pt>
                <c:pt idx="248">
                  <c:v>0.94586301369863013</c:v>
                </c:pt>
                <c:pt idx="249">
                  <c:v>0.93786301369863012</c:v>
                </c:pt>
                <c:pt idx="250">
                  <c:v>0.92986301369863011</c:v>
                </c:pt>
                <c:pt idx="251">
                  <c:v>0.92186301369863022</c:v>
                </c:pt>
                <c:pt idx="252">
                  <c:v>0.99386301369863017</c:v>
                </c:pt>
                <c:pt idx="253">
                  <c:v>0.98586301369863016</c:v>
                </c:pt>
                <c:pt idx="254">
                  <c:v>0.97786301369863016</c:v>
                </c:pt>
                <c:pt idx="255">
                  <c:v>0.96986301369863015</c:v>
                </c:pt>
                <c:pt idx="256">
                  <c:v>0.96186301369863014</c:v>
                </c:pt>
                <c:pt idx="257">
                  <c:v>0.95386301369863014</c:v>
                </c:pt>
                <c:pt idx="258">
                  <c:v>0.94586301369863013</c:v>
                </c:pt>
                <c:pt idx="259">
                  <c:v>0.93786301369863012</c:v>
                </c:pt>
                <c:pt idx="260">
                  <c:v>0.92986301369863011</c:v>
                </c:pt>
                <c:pt idx="261">
                  <c:v>0.92186301369863022</c:v>
                </c:pt>
                <c:pt idx="262">
                  <c:v>0.99386301369863017</c:v>
                </c:pt>
                <c:pt idx="263">
                  <c:v>0.98586301369863016</c:v>
                </c:pt>
                <c:pt idx="264">
                  <c:v>0.97786301369863016</c:v>
                </c:pt>
                <c:pt idx="265">
                  <c:v>0.96986301369863015</c:v>
                </c:pt>
                <c:pt idx="266">
                  <c:v>0.96186301369863014</c:v>
                </c:pt>
                <c:pt idx="267">
                  <c:v>0.95386301369863014</c:v>
                </c:pt>
                <c:pt idx="268">
                  <c:v>0.94586301369863013</c:v>
                </c:pt>
                <c:pt idx="269">
                  <c:v>0.93786301369863012</c:v>
                </c:pt>
                <c:pt idx="270">
                  <c:v>0.92986301369863011</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F6E8-4C0C-A2D0-5EC9FDE66FB2}"/>
            </c:ext>
          </c:extLst>
        </c:ser>
        <c:ser>
          <c:idx val="3"/>
          <c:order val="2"/>
          <c:tx>
            <c:strRef>
              <c:f>EsquemaMant!$AB$10</c:f>
              <c:strCache>
                <c:ptCount val="1"/>
                <c:pt idx="0">
                  <c:v>FS</c:v>
                </c:pt>
              </c:strCache>
            </c:strRef>
          </c:tx>
          <c:spPr>
            <a:ln w="19050" cap="rnd">
              <a:solidFill>
                <a:schemeClr val="accent4"/>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EsquemaMant!$AB$11:$AB$611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3-F6E8-4C0C-A2D0-5EC9FDE66FB2}"/>
            </c:ext>
          </c:extLst>
        </c:ser>
        <c:ser>
          <c:idx val="4"/>
          <c:order val="3"/>
          <c:tx>
            <c:strRef>
              <c:f>EsquemaMant!$AC$10</c:f>
              <c:strCache>
                <c:ptCount val="1"/>
                <c:pt idx="0">
                  <c:v>FM</c:v>
                </c:pt>
              </c:strCache>
            </c:strRef>
          </c:tx>
          <c:spPr>
            <a:ln w="25400" cap="rnd">
              <a:solidFill>
                <a:schemeClr val="accent5">
                  <a:lumMod val="60000"/>
                </a:schemeClr>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EsquemaMant!$AC$11:$AC$611</c:f>
              <c:numCache>
                <c:formatCode>0.00%</c:formatCode>
                <c:ptCount val="601"/>
                <c:pt idx="0">
                  <c:v>1</c:v>
                </c:pt>
                <c:pt idx="1">
                  <c:v>0.99113100799999998</c:v>
                </c:pt>
                <c:pt idx="2">
                  <c:v>0.98227603200000002</c:v>
                </c:pt>
                <c:pt idx="3">
                  <c:v>0.97343507200000001</c:v>
                </c:pt>
                <c:pt idx="4">
                  <c:v>0.96460812800000006</c:v>
                </c:pt>
                <c:pt idx="5">
                  <c:v>0.95579519999999996</c:v>
                </c:pt>
                <c:pt idx="6">
                  <c:v>0.94699628800000002</c:v>
                </c:pt>
                <c:pt idx="7">
                  <c:v>0.93821139200000003</c:v>
                </c:pt>
                <c:pt idx="8">
                  <c:v>0.929440512</c:v>
                </c:pt>
                <c:pt idx="9">
                  <c:v>0.92068364800000002</c:v>
                </c:pt>
                <c:pt idx="10">
                  <c:v>0.99124000000000001</c:v>
                </c:pt>
                <c:pt idx="11">
                  <c:v>0.98244108799999996</c:v>
                </c:pt>
                <c:pt idx="12">
                  <c:v>0.97365619199999998</c:v>
                </c:pt>
                <c:pt idx="13">
                  <c:v>0.96488531200000005</c:v>
                </c:pt>
                <c:pt idx="14">
                  <c:v>0.95612844799999996</c:v>
                </c:pt>
                <c:pt idx="15">
                  <c:v>0.94738559999999994</c:v>
                </c:pt>
                <c:pt idx="16">
                  <c:v>0.93865676800000009</c:v>
                </c:pt>
                <c:pt idx="17">
                  <c:v>0.92994195200000007</c:v>
                </c:pt>
                <c:pt idx="18">
                  <c:v>0.92124115200000001</c:v>
                </c:pt>
                <c:pt idx="19">
                  <c:v>0.912554368</c:v>
                </c:pt>
                <c:pt idx="20">
                  <c:v>0.98248000000000002</c:v>
                </c:pt>
                <c:pt idx="21">
                  <c:v>0.97375116800000006</c:v>
                </c:pt>
                <c:pt idx="22">
                  <c:v>0.96503635200000004</c:v>
                </c:pt>
                <c:pt idx="23">
                  <c:v>0.95633555199999998</c:v>
                </c:pt>
                <c:pt idx="24">
                  <c:v>0.94764876799999997</c:v>
                </c:pt>
                <c:pt idx="25">
                  <c:v>0.93897599999999992</c:v>
                </c:pt>
                <c:pt idx="26">
                  <c:v>0.93031724800000004</c:v>
                </c:pt>
                <c:pt idx="27">
                  <c:v>0.921672512</c:v>
                </c:pt>
                <c:pt idx="28">
                  <c:v>0.91304179200000002</c:v>
                </c:pt>
                <c:pt idx="29">
                  <c:v>0.9044250880000001</c:v>
                </c:pt>
                <c:pt idx="30">
                  <c:v>0.97372000000000003</c:v>
                </c:pt>
                <c:pt idx="31">
                  <c:v>0.96506124800000004</c:v>
                </c:pt>
                <c:pt idx="32">
                  <c:v>0.95641651199999989</c:v>
                </c:pt>
                <c:pt idx="33">
                  <c:v>0.9477857919999999</c:v>
                </c:pt>
                <c:pt idx="34">
                  <c:v>0.93916908799999999</c:v>
                </c:pt>
                <c:pt idx="35">
                  <c:v>0.9305663999999999</c:v>
                </c:pt>
                <c:pt idx="36">
                  <c:v>0.92197772800000011</c:v>
                </c:pt>
                <c:pt idx="37">
                  <c:v>0.91340307200000004</c:v>
                </c:pt>
                <c:pt idx="38">
                  <c:v>0.90484243200000003</c:v>
                </c:pt>
                <c:pt idx="39">
                  <c:v>0.89629580800000008</c:v>
                </c:pt>
                <c:pt idx="40">
                  <c:v>0.96496000000000004</c:v>
                </c:pt>
                <c:pt idx="41">
                  <c:v>0.95637132799999991</c:v>
                </c:pt>
                <c:pt idx="42">
                  <c:v>0.94779667199999995</c:v>
                </c:pt>
                <c:pt idx="43">
                  <c:v>0.93923603199999994</c:v>
                </c:pt>
                <c:pt idx="44">
                  <c:v>0.930689408</c:v>
                </c:pt>
                <c:pt idx="45">
                  <c:v>0.9221568</c:v>
                </c:pt>
                <c:pt idx="46">
                  <c:v>0.91363820800000006</c:v>
                </c:pt>
                <c:pt idx="47">
                  <c:v>0.90513363200000008</c:v>
                </c:pt>
                <c:pt idx="48">
                  <c:v>0.89664307200000004</c:v>
                </c:pt>
                <c:pt idx="49">
                  <c:v>0.88816652800000007</c:v>
                </c:pt>
                <c:pt idx="50">
                  <c:v>0.95619999999999994</c:v>
                </c:pt>
                <c:pt idx="51">
                  <c:v>0.94768140799999989</c:v>
                </c:pt>
                <c:pt idx="52">
                  <c:v>0.93917683199999991</c:v>
                </c:pt>
                <c:pt idx="53">
                  <c:v>0.93068627199999998</c:v>
                </c:pt>
                <c:pt idx="54">
                  <c:v>0.92220972800000001</c:v>
                </c:pt>
                <c:pt idx="55">
                  <c:v>0.91374719999999998</c:v>
                </c:pt>
                <c:pt idx="56">
                  <c:v>0.90529868800000013</c:v>
                </c:pt>
                <c:pt idx="57">
                  <c:v>0.89686419200000012</c:v>
                </c:pt>
                <c:pt idx="58">
                  <c:v>0.88844371200000005</c:v>
                </c:pt>
                <c:pt idx="59">
                  <c:v>0.88003724799999994</c:v>
                </c:pt>
                <c:pt idx="60">
                  <c:v>0.94743999999999995</c:v>
                </c:pt>
                <c:pt idx="61">
                  <c:v>0.93899148799999999</c:v>
                </c:pt>
                <c:pt idx="62">
                  <c:v>0.93055699199999997</c:v>
                </c:pt>
                <c:pt idx="63">
                  <c:v>0.92213651200000002</c:v>
                </c:pt>
                <c:pt idx="64">
                  <c:v>0.91373004800000002</c:v>
                </c:pt>
                <c:pt idx="65">
                  <c:v>0.90533759999999996</c:v>
                </c:pt>
                <c:pt idx="66">
                  <c:v>0.89695916800000008</c:v>
                </c:pt>
                <c:pt idx="67">
                  <c:v>0.88859475200000004</c:v>
                </c:pt>
                <c:pt idx="68">
                  <c:v>0.88024435199999995</c:v>
                </c:pt>
                <c:pt idx="69">
                  <c:v>0.87190796800000003</c:v>
                </c:pt>
                <c:pt idx="70">
                  <c:v>0.93867999999999996</c:v>
                </c:pt>
                <c:pt idx="71">
                  <c:v>0.93030156799999997</c:v>
                </c:pt>
                <c:pt idx="72">
                  <c:v>0.92193715199999993</c:v>
                </c:pt>
                <c:pt idx="73">
                  <c:v>0.91358675199999995</c:v>
                </c:pt>
                <c:pt idx="74">
                  <c:v>0.90525036800000003</c:v>
                </c:pt>
                <c:pt idx="75">
                  <c:v>0.89692799999999995</c:v>
                </c:pt>
                <c:pt idx="76">
                  <c:v>0.88861964800000004</c:v>
                </c:pt>
                <c:pt idx="77">
                  <c:v>0.88032531199999997</c:v>
                </c:pt>
                <c:pt idx="78">
                  <c:v>0.87204499199999996</c:v>
                </c:pt>
                <c:pt idx="79">
                  <c:v>0.86377868800000002</c:v>
                </c:pt>
                <c:pt idx="80">
                  <c:v>0.92991999999999997</c:v>
                </c:pt>
                <c:pt idx="81">
                  <c:v>0.92161164799999995</c:v>
                </c:pt>
                <c:pt idx="82">
                  <c:v>0.91331731199999999</c:v>
                </c:pt>
                <c:pt idx="83">
                  <c:v>0.90503699199999998</c:v>
                </c:pt>
                <c:pt idx="84">
                  <c:v>0.89677068800000004</c:v>
                </c:pt>
                <c:pt idx="85">
                  <c:v>0.88851840000000004</c:v>
                </c:pt>
                <c:pt idx="86">
                  <c:v>0.880280128</c:v>
                </c:pt>
                <c:pt idx="87">
                  <c:v>0.87205587200000001</c:v>
                </c:pt>
                <c:pt idx="88">
                  <c:v>0.86384563199999997</c:v>
                </c:pt>
                <c:pt idx="89">
                  <c:v>0.855649408</c:v>
                </c:pt>
                <c:pt idx="90">
                  <c:v>0.92115999999999998</c:v>
                </c:pt>
                <c:pt idx="91">
                  <c:v>0.91292172799999993</c:v>
                </c:pt>
                <c:pt idx="92">
                  <c:v>0.90469747199999995</c:v>
                </c:pt>
                <c:pt idx="93">
                  <c:v>0.89648723200000002</c:v>
                </c:pt>
                <c:pt idx="94">
                  <c:v>0.88829100800000005</c:v>
                </c:pt>
                <c:pt idx="95">
                  <c:v>0.88010879999999991</c:v>
                </c:pt>
                <c:pt idx="96">
                  <c:v>0.87194060800000006</c:v>
                </c:pt>
                <c:pt idx="97">
                  <c:v>0.86378643200000005</c:v>
                </c:pt>
                <c:pt idx="98">
                  <c:v>0.85564627199999999</c:v>
                </c:pt>
                <c:pt idx="99">
                  <c:v>0.84752012799999998</c:v>
                </c:pt>
                <c:pt idx="100">
                  <c:v>0.91239999999999999</c:v>
                </c:pt>
                <c:pt idx="101">
                  <c:v>0.90423180800000003</c:v>
                </c:pt>
                <c:pt idx="102">
                  <c:v>0.89607763200000001</c:v>
                </c:pt>
                <c:pt idx="103">
                  <c:v>0.88793747199999995</c:v>
                </c:pt>
                <c:pt idx="104">
                  <c:v>0.87981132799999995</c:v>
                </c:pt>
                <c:pt idx="105">
                  <c:v>0.8716991999999999</c:v>
                </c:pt>
                <c:pt idx="106">
                  <c:v>0.86360108800000002</c:v>
                </c:pt>
                <c:pt idx="107">
                  <c:v>0.85551699199999998</c:v>
                </c:pt>
                <c:pt idx="108">
                  <c:v>0.847446912</c:v>
                </c:pt>
                <c:pt idx="109">
                  <c:v>0.83939084800000008</c:v>
                </c:pt>
                <c:pt idx="110">
                  <c:v>0.90364</c:v>
                </c:pt>
                <c:pt idx="111">
                  <c:v>0.89554188800000001</c:v>
                </c:pt>
                <c:pt idx="112">
                  <c:v>0.88745779199999997</c:v>
                </c:pt>
                <c:pt idx="113">
                  <c:v>0.87938771199999988</c:v>
                </c:pt>
                <c:pt idx="114">
                  <c:v>0.87133164799999996</c:v>
                </c:pt>
                <c:pt idx="115">
                  <c:v>0.86328959999999988</c:v>
                </c:pt>
                <c:pt idx="116">
                  <c:v>0.85526156799999997</c:v>
                </c:pt>
                <c:pt idx="117">
                  <c:v>0.84724755200000001</c:v>
                </c:pt>
                <c:pt idx="118">
                  <c:v>0.83924755200000001</c:v>
                </c:pt>
                <c:pt idx="119">
                  <c:v>0.83126156800000006</c:v>
                </c:pt>
                <c:pt idx="120">
                  <c:v>0.89488000000000001</c:v>
                </c:pt>
                <c:pt idx="121">
                  <c:v>0.88685196799999999</c:v>
                </c:pt>
                <c:pt idx="122">
                  <c:v>0.87883795199999992</c:v>
                </c:pt>
                <c:pt idx="123">
                  <c:v>0.87083795199999992</c:v>
                </c:pt>
                <c:pt idx="124">
                  <c:v>0.86285196799999997</c:v>
                </c:pt>
                <c:pt idx="125">
                  <c:v>0.85487999999999997</c:v>
                </c:pt>
                <c:pt idx="126">
                  <c:v>0.84692204800000004</c:v>
                </c:pt>
                <c:pt idx="127">
                  <c:v>0.83897811200000005</c:v>
                </c:pt>
                <c:pt idx="128">
                  <c:v>0.83104819200000002</c:v>
                </c:pt>
                <c:pt idx="129">
                  <c:v>0.82313228800000005</c:v>
                </c:pt>
                <c:pt idx="130">
                  <c:v>0.88612000000000002</c:v>
                </c:pt>
                <c:pt idx="131">
                  <c:v>0.87816204799999986</c:v>
                </c:pt>
                <c:pt idx="132">
                  <c:v>0.87021811199999999</c:v>
                </c:pt>
                <c:pt idx="133">
                  <c:v>0.86228819199999995</c:v>
                </c:pt>
                <c:pt idx="134">
                  <c:v>0.85437228799999998</c:v>
                </c:pt>
                <c:pt idx="135">
                  <c:v>0.84647039999999996</c:v>
                </c:pt>
                <c:pt idx="136">
                  <c:v>0.83858252799999999</c:v>
                </c:pt>
                <c:pt idx="137">
                  <c:v>0.83070867200000009</c:v>
                </c:pt>
                <c:pt idx="138">
                  <c:v>0.82284883200000003</c:v>
                </c:pt>
                <c:pt idx="139">
                  <c:v>0.81500300800000003</c:v>
                </c:pt>
                <c:pt idx="140">
                  <c:v>0.87735999999999992</c:v>
                </c:pt>
                <c:pt idx="141">
                  <c:v>0.86947212800000007</c:v>
                </c:pt>
                <c:pt idx="142">
                  <c:v>0.86159827199999994</c:v>
                </c:pt>
                <c:pt idx="143">
                  <c:v>0.85373843199999999</c:v>
                </c:pt>
                <c:pt idx="144">
                  <c:v>0.84589260799999999</c:v>
                </c:pt>
                <c:pt idx="145">
                  <c:v>0.83806079999999994</c:v>
                </c:pt>
                <c:pt idx="146">
                  <c:v>0.83024300800000006</c:v>
                </c:pt>
                <c:pt idx="147">
                  <c:v>0.82243923200000002</c:v>
                </c:pt>
                <c:pt idx="148">
                  <c:v>0.81464947200000004</c:v>
                </c:pt>
                <c:pt idx="149">
                  <c:v>0.80687372800000001</c:v>
                </c:pt>
                <c:pt idx="150">
                  <c:v>0.86860000000000004</c:v>
                </c:pt>
                <c:pt idx="151">
                  <c:v>0.86078220799999994</c:v>
                </c:pt>
                <c:pt idx="152">
                  <c:v>0.8529784319999999</c:v>
                </c:pt>
                <c:pt idx="153">
                  <c:v>0.84518867199999992</c:v>
                </c:pt>
                <c:pt idx="154">
                  <c:v>0.837412928</c:v>
                </c:pt>
                <c:pt idx="155">
                  <c:v>0.82965119999999992</c:v>
                </c:pt>
                <c:pt idx="156">
                  <c:v>0.82190348800000002</c:v>
                </c:pt>
                <c:pt idx="157">
                  <c:v>0.81416979200000006</c:v>
                </c:pt>
                <c:pt idx="158">
                  <c:v>0.80645011199999994</c:v>
                </c:pt>
                <c:pt idx="159">
                  <c:v>0.79874444800000011</c:v>
                </c:pt>
                <c:pt idx="160">
                  <c:v>0.85983999999999994</c:v>
                </c:pt>
                <c:pt idx="161">
                  <c:v>0.85209228799999992</c:v>
                </c:pt>
                <c:pt idx="162">
                  <c:v>0.84435859199999996</c:v>
                </c:pt>
                <c:pt idx="163">
                  <c:v>0.83663891199999996</c:v>
                </c:pt>
                <c:pt idx="164">
                  <c:v>0.82893324800000001</c:v>
                </c:pt>
                <c:pt idx="165">
                  <c:v>0.82124160000000002</c:v>
                </c:pt>
                <c:pt idx="166">
                  <c:v>0.81356396800000008</c:v>
                </c:pt>
                <c:pt idx="167">
                  <c:v>0.80590035199999999</c:v>
                </c:pt>
                <c:pt idx="168">
                  <c:v>0.79825075200000006</c:v>
                </c:pt>
                <c:pt idx="169">
                  <c:v>0.79061516799999998</c:v>
                </c:pt>
                <c:pt idx="170">
                  <c:v>0.85107999999999995</c:v>
                </c:pt>
                <c:pt idx="171">
                  <c:v>0.8434023679999999</c:v>
                </c:pt>
                <c:pt idx="172">
                  <c:v>0.99319513775342472</c:v>
                </c:pt>
                <c:pt idx="173">
                  <c:v>0.9843368977534247</c:v>
                </c:pt>
                <c:pt idx="174">
                  <c:v>0.97549267375342474</c:v>
                </c:pt>
                <c:pt idx="175">
                  <c:v>0.96666246575342474</c:v>
                </c:pt>
                <c:pt idx="176">
                  <c:v>0.95784627375342468</c:v>
                </c:pt>
                <c:pt idx="177">
                  <c:v>0.94904409775342458</c:v>
                </c:pt>
                <c:pt idx="178">
                  <c:v>0.94025593775342464</c:v>
                </c:pt>
                <c:pt idx="179">
                  <c:v>0.93148179375342466</c:v>
                </c:pt>
                <c:pt idx="180">
                  <c:v>0.92272166575342462</c:v>
                </c:pt>
                <c:pt idx="181">
                  <c:v>0.91397555375342476</c:v>
                </c:pt>
                <c:pt idx="182">
                  <c:v>0.98448889775342474</c:v>
                </c:pt>
                <c:pt idx="183">
                  <c:v>0.9757007377534247</c:v>
                </c:pt>
                <c:pt idx="184">
                  <c:v>0.96692659375342471</c:v>
                </c:pt>
                <c:pt idx="185">
                  <c:v>0.95816646575342468</c:v>
                </c:pt>
                <c:pt idx="186">
                  <c:v>0.94942035375342471</c:v>
                </c:pt>
                <c:pt idx="187">
                  <c:v>0.94068825775342457</c:v>
                </c:pt>
                <c:pt idx="188">
                  <c:v>0.93197017775342461</c:v>
                </c:pt>
                <c:pt idx="189">
                  <c:v>0.9232661137534246</c:v>
                </c:pt>
                <c:pt idx="190">
                  <c:v>0.91457606575342465</c:v>
                </c:pt>
                <c:pt idx="191">
                  <c:v>0.90590003375342476</c:v>
                </c:pt>
                <c:pt idx="192">
                  <c:v>0.97578265775342465</c:v>
                </c:pt>
                <c:pt idx="193">
                  <c:v>0.96706457775342469</c:v>
                </c:pt>
                <c:pt idx="194">
                  <c:v>0.95836051375342468</c:v>
                </c:pt>
                <c:pt idx="195">
                  <c:v>0.94967046575342462</c:v>
                </c:pt>
                <c:pt idx="196">
                  <c:v>0.94099443375342462</c:v>
                </c:pt>
                <c:pt idx="197">
                  <c:v>0.93233241775342457</c:v>
                </c:pt>
                <c:pt idx="198">
                  <c:v>0.92368441775342458</c:v>
                </c:pt>
                <c:pt idx="199">
                  <c:v>0.91505043375342465</c:v>
                </c:pt>
                <c:pt idx="200">
                  <c:v>0.90643046575342467</c:v>
                </c:pt>
                <c:pt idx="201">
                  <c:v>0.89782451375342476</c:v>
                </c:pt>
                <c:pt idx="202">
                  <c:v>0.96707641775342468</c:v>
                </c:pt>
                <c:pt idx="203">
                  <c:v>0.95842841775342469</c:v>
                </c:pt>
                <c:pt idx="204">
                  <c:v>0.94979443375342476</c:v>
                </c:pt>
                <c:pt idx="205">
                  <c:v>0.94117446575342467</c:v>
                </c:pt>
                <c:pt idx="206">
                  <c:v>0.93256851375342464</c:v>
                </c:pt>
                <c:pt idx="207">
                  <c:v>0.92397657775342468</c:v>
                </c:pt>
                <c:pt idx="208">
                  <c:v>0.91539865775342466</c:v>
                </c:pt>
                <c:pt idx="209">
                  <c:v>0.90683475375342459</c:v>
                </c:pt>
                <c:pt idx="210">
                  <c:v>0.8982848657534247</c:v>
                </c:pt>
                <c:pt idx="211">
                  <c:v>0.88974899375342476</c:v>
                </c:pt>
                <c:pt idx="212">
                  <c:v>0.9583701777534247</c:v>
                </c:pt>
                <c:pt idx="213">
                  <c:v>0.94979225775342457</c:v>
                </c:pt>
                <c:pt idx="214">
                  <c:v>0.94122835375342462</c:v>
                </c:pt>
                <c:pt idx="215">
                  <c:v>0.93267846575342461</c:v>
                </c:pt>
                <c:pt idx="216">
                  <c:v>0.92414259375342467</c:v>
                </c:pt>
                <c:pt idx="217">
                  <c:v>0.91562073775342467</c:v>
                </c:pt>
                <c:pt idx="218">
                  <c:v>0.90711289775342463</c:v>
                </c:pt>
                <c:pt idx="219">
                  <c:v>0.89861907375342465</c:v>
                </c:pt>
                <c:pt idx="220">
                  <c:v>0.89013926575342461</c:v>
                </c:pt>
                <c:pt idx="221">
                  <c:v>0.88167347375342475</c:v>
                </c:pt>
                <c:pt idx="222">
                  <c:v>0.94966393775342473</c:v>
                </c:pt>
                <c:pt idx="223">
                  <c:v>0.94115609775342468</c:v>
                </c:pt>
                <c:pt idx="224">
                  <c:v>0.93266227375342459</c:v>
                </c:pt>
                <c:pt idx="225">
                  <c:v>0.92418246575342466</c:v>
                </c:pt>
                <c:pt idx="226">
                  <c:v>0.91571667375342469</c:v>
                </c:pt>
                <c:pt idx="227">
                  <c:v>0.90726489775342467</c:v>
                </c:pt>
                <c:pt idx="228">
                  <c:v>0.89882713775342471</c:v>
                </c:pt>
                <c:pt idx="229">
                  <c:v>0.8904033937534247</c:v>
                </c:pt>
                <c:pt idx="230">
                  <c:v>0.88199366575342464</c:v>
                </c:pt>
                <c:pt idx="231">
                  <c:v>0.87359795375342475</c:v>
                </c:pt>
                <c:pt idx="232">
                  <c:v>0.94095769775342464</c:v>
                </c:pt>
                <c:pt idx="233">
                  <c:v>0.93251993775342468</c:v>
                </c:pt>
                <c:pt idx="234">
                  <c:v>0.92409619375342467</c:v>
                </c:pt>
                <c:pt idx="235">
                  <c:v>0.91568646575342461</c:v>
                </c:pt>
                <c:pt idx="236">
                  <c:v>0.90729075375342461</c:v>
                </c:pt>
                <c:pt idx="237">
                  <c:v>0.89890905775342467</c:v>
                </c:pt>
                <c:pt idx="238">
                  <c:v>0.89054137775342468</c:v>
                </c:pt>
                <c:pt idx="239">
                  <c:v>0.88218771375342464</c:v>
                </c:pt>
                <c:pt idx="240">
                  <c:v>0.87384806575342466</c:v>
                </c:pt>
                <c:pt idx="241">
                  <c:v>0.86552243375342464</c:v>
                </c:pt>
                <c:pt idx="242">
                  <c:v>0.93225145775342466</c:v>
                </c:pt>
                <c:pt idx="243">
                  <c:v>0.92388377775342467</c:v>
                </c:pt>
                <c:pt idx="244">
                  <c:v>0.91553011375342463</c:v>
                </c:pt>
                <c:pt idx="245">
                  <c:v>0.90719046575342466</c:v>
                </c:pt>
                <c:pt idx="246">
                  <c:v>0.89886483375342463</c:v>
                </c:pt>
                <c:pt idx="247">
                  <c:v>0.89055321775342466</c:v>
                </c:pt>
                <c:pt idx="248">
                  <c:v>0.88225561775342465</c:v>
                </c:pt>
                <c:pt idx="249">
                  <c:v>0.87397203375342458</c:v>
                </c:pt>
                <c:pt idx="250">
                  <c:v>0.86570246575342469</c:v>
                </c:pt>
                <c:pt idx="251">
                  <c:v>0.85744691375342463</c:v>
                </c:pt>
                <c:pt idx="252">
                  <c:v>0.92354521775342469</c:v>
                </c:pt>
                <c:pt idx="253">
                  <c:v>0.91524761775342467</c:v>
                </c:pt>
                <c:pt idx="254">
                  <c:v>0.90696403375342471</c:v>
                </c:pt>
                <c:pt idx="255">
                  <c:v>0.89869446575342471</c:v>
                </c:pt>
                <c:pt idx="256">
                  <c:v>0.89043891375342465</c:v>
                </c:pt>
                <c:pt idx="257">
                  <c:v>0.88219737775342466</c:v>
                </c:pt>
                <c:pt idx="258">
                  <c:v>0.87396985775342473</c:v>
                </c:pt>
                <c:pt idx="259">
                  <c:v>0.86575635375342463</c:v>
                </c:pt>
                <c:pt idx="260">
                  <c:v>0.8575568657534246</c:v>
                </c:pt>
                <c:pt idx="261">
                  <c:v>0.84937139375342474</c:v>
                </c:pt>
                <c:pt idx="262">
                  <c:v>0.91483897775342471</c:v>
                </c:pt>
                <c:pt idx="263">
                  <c:v>0.90661145775342467</c:v>
                </c:pt>
                <c:pt idx="264">
                  <c:v>0.89839795375342468</c:v>
                </c:pt>
                <c:pt idx="265">
                  <c:v>0.89019846575342465</c:v>
                </c:pt>
                <c:pt idx="266">
                  <c:v>0.88201299375342468</c:v>
                </c:pt>
                <c:pt idx="267">
                  <c:v>0.87384153775342466</c:v>
                </c:pt>
                <c:pt idx="268">
                  <c:v>0.8656840977534247</c:v>
                </c:pt>
                <c:pt idx="269">
                  <c:v>0.85754067375342458</c:v>
                </c:pt>
                <c:pt idx="270">
                  <c:v>0.84941126575342463</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F6E8-4C0C-A2D0-5EC9FDE66FB2}"/>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layout>
            <c:manualLayout>
              <c:xMode val="edge"/>
              <c:yMode val="edge"/>
              <c:x val="6.4154103579419806E-3"/>
              <c:y val="9.624603636702987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2120452506689812"/>
          <c:y val="0.54535667455842984"/>
          <c:w val="0.13194046959420577"/>
          <c:h val="0.28717159073465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072439796228977"/>
          <c:h val="0.83324914943151951"/>
        </c:manualLayout>
      </c:layout>
      <c:scatterChart>
        <c:scatterStyle val="smoothMarker"/>
        <c:varyColors val="0"/>
        <c:ser>
          <c:idx val="0"/>
          <c:order val="0"/>
          <c:tx>
            <c:strRef>
              <c:f>EsquemaMant!$AE$10</c:f>
              <c:strCache>
                <c:ptCount val="1"/>
                <c:pt idx="0">
                  <c:v>CLO</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EsquemaMant!$AE$11:$AE$611</c:f>
              <c:numCache>
                <c:formatCode>0%</c:formatCode>
                <c:ptCount val="601"/>
                <c:pt idx="0">
                  <c:v>0.78200000000000003</c:v>
                </c:pt>
                <c:pt idx="1">
                  <c:v>0.78200000000000003</c:v>
                </c:pt>
                <c:pt idx="2">
                  <c:v>0.78200000000000003</c:v>
                </c:pt>
                <c:pt idx="3">
                  <c:v>0.78200000000000003</c:v>
                </c:pt>
                <c:pt idx="4">
                  <c:v>0.78200000000000003</c:v>
                </c:pt>
                <c:pt idx="5">
                  <c:v>0.78200000000000003</c:v>
                </c:pt>
                <c:pt idx="6">
                  <c:v>0.78200000000000003</c:v>
                </c:pt>
                <c:pt idx="7">
                  <c:v>0.78200000000000003</c:v>
                </c:pt>
                <c:pt idx="8">
                  <c:v>0.78200000000000003</c:v>
                </c:pt>
                <c:pt idx="9">
                  <c:v>0.78200000000000003</c:v>
                </c:pt>
                <c:pt idx="10">
                  <c:v>0.78200000000000003</c:v>
                </c:pt>
                <c:pt idx="11">
                  <c:v>0.78200000000000003</c:v>
                </c:pt>
                <c:pt idx="12">
                  <c:v>0.78200000000000003</c:v>
                </c:pt>
                <c:pt idx="13">
                  <c:v>0.78200000000000003</c:v>
                </c:pt>
                <c:pt idx="14">
                  <c:v>0.78200000000000003</c:v>
                </c:pt>
                <c:pt idx="15">
                  <c:v>0.78200000000000003</c:v>
                </c:pt>
                <c:pt idx="16">
                  <c:v>0.78200000000000003</c:v>
                </c:pt>
                <c:pt idx="17">
                  <c:v>0.78200000000000003</c:v>
                </c:pt>
                <c:pt idx="18">
                  <c:v>0.78200000000000003</c:v>
                </c:pt>
                <c:pt idx="19">
                  <c:v>0.78200000000000003</c:v>
                </c:pt>
                <c:pt idx="20">
                  <c:v>0.78200000000000003</c:v>
                </c:pt>
                <c:pt idx="21">
                  <c:v>0.78200000000000003</c:v>
                </c:pt>
                <c:pt idx="22">
                  <c:v>0.78200000000000003</c:v>
                </c:pt>
                <c:pt idx="23">
                  <c:v>0.78200000000000003</c:v>
                </c:pt>
                <c:pt idx="24">
                  <c:v>0.78200000000000003</c:v>
                </c:pt>
                <c:pt idx="25">
                  <c:v>0.78200000000000003</c:v>
                </c:pt>
                <c:pt idx="26">
                  <c:v>0.78200000000000003</c:v>
                </c:pt>
                <c:pt idx="27">
                  <c:v>0.78200000000000003</c:v>
                </c:pt>
                <c:pt idx="28">
                  <c:v>0.78200000000000003</c:v>
                </c:pt>
                <c:pt idx="29">
                  <c:v>0.78200000000000003</c:v>
                </c:pt>
                <c:pt idx="30">
                  <c:v>0.78200000000000003</c:v>
                </c:pt>
                <c:pt idx="31">
                  <c:v>0.78200000000000003</c:v>
                </c:pt>
                <c:pt idx="32">
                  <c:v>0.78200000000000003</c:v>
                </c:pt>
                <c:pt idx="33">
                  <c:v>0.78200000000000003</c:v>
                </c:pt>
                <c:pt idx="34">
                  <c:v>0.78200000000000003</c:v>
                </c:pt>
                <c:pt idx="35">
                  <c:v>0.78200000000000003</c:v>
                </c:pt>
                <c:pt idx="36">
                  <c:v>0.78200000000000003</c:v>
                </c:pt>
                <c:pt idx="37">
                  <c:v>0.78200000000000003</c:v>
                </c:pt>
                <c:pt idx="38">
                  <c:v>0.78200000000000003</c:v>
                </c:pt>
                <c:pt idx="39">
                  <c:v>0.78200000000000003</c:v>
                </c:pt>
                <c:pt idx="40">
                  <c:v>0.78200000000000003</c:v>
                </c:pt>
                <c:pt idx="41">
                  <c:v>0.78200000000000003</c:v>
                </c:pt>
                <c:pt idx="42">
                  <c:v>0.78200000000000003</c:v>
                </c:pt>
                <c:pt idx="43">
                  <c:v>0.78200000000000003</c:v>
                </c:pt>
                <c:pt idx="44">
                  <c:v>0.78200000000000003</c:v>
                </c:pt>
                <c:pt idx="45">
                  <c:v>0.78200000000000003</c:v>
                </c:pt>
                <c:pt idx="46">
                  <c:v>0.78200000000000003</c:v>
                </c:pt>
                <c:pt idx="47">
                  <c:v>0.78200000000000003</c:v>
                </c:pt>
                <c:pt idx="48">
                  <c:v>0.78200000000000003</c:v>
                </c:pt>
                <c:pt idx="49">
                  <c:v>0.78200000000000003</c:v>
                </c:pt>
                <c:pt idx="50">
                  <c:v>0.78200000000000003</c:v>
                </c:pt>
                <c:pt idx="51">
                  <c:v>0.78200000000000003</c:v>
                </c:pt>
                <c:pt idx="52">
                  <c:v>0.78200000000000003</c:v>
                </c:pt>
                <c:pt idx="53">
                  <c:v>0.78200000000000003</c:v>
                </c:pt>
                <c:pt idx="54">
                  <c:v>0.78200000000000003</c:v>
                </c:pt>
                <c:pt idx="55">
                  <c:v>0.78200000000000003</c:v>
                </c:pt>
                <c:pt idx="56">
                  <c:v>0.78200000000000003</c:v>
                </c:pt>
                <c:pt idx="57">
                  <c:v>0.78200000000000003</c:v>
                </c:pt>
                <c:pt idx="58">
                  <c:v>0.78200000000000003</c:v>
                </c:pt>
                <c:pt idx="59">
                  <c:v>0.78200000000000003</c:v>
                </c:pt>
                <c:pt idx="60">
                  <c:v>0.78200000000000003</c:v>
                </c:pt>
                <c:pt idx="61">
                  <c:v>0.78200000000000003</c:v>
                </c:pt>
                <c:pt idx="62">
                  <c:v>0.78200000000000003</c:v>
                </c:pt>
                <c:pt idx="63">
                  <c:v>0.78200000000000003</c:v>
                </c:pt>
                <c:pt idx="64">
                  <c:v>0.78200000000000003</c:v>
                </c:pt>
                <c:pt idx="65">
                  <c:v>0.78200000000000003</c:v>
                </c:pt>
                <c:pt idx="66">
                  <c:v>0.78200000000000003</c:v>
                </c:pt>
                <c:pt idx="67">
                  <c:v>0.78200000000000003</c:v>
                </c:pt>
                <c:pt idx="68">
                  <c:v>0.78200000000000003</c:v>
                </c:pt>
                <c:pt idx="69">
                  <c:v>0.78200000000000003</c:v>
                </c:pt>
                <c:pt idx="70">
                  <c:v>0.78200000000000003</c:v>
                </c:pt>
                <c:pt idx="71">
                  <c:v>0.78200000000000003</c:v>
                </c:pt>
                <c:pt idx="72">
                  <c:v>0.78200000000000003</c:v>
                </c:pt>
                <c:pt idx="73">
                  <c:v>0.78200000000000003</c:v>
                </c:pt>
                <c:pt idx="74">
                  <c:v>0.78200000000000003</c:v>
                </c:pt>
                <c:pt idx="75">
                  <c:v>0.78200000000000003</c:v>
                </c:pt>
                <c:pt idx="76">
                  <c:v>0.78200000000000003</c:v>
                </c:pt>
                <c:pt idx="77">
                  <c:v>0.78200000000000003</c:v>
                </c:pt>
                <c:pt idx="78">
                  <c:v>0.78200000000000003</c:v>
                </c:pt>
                <c:pt idx="79">
                  <c:v>0.78200000000000003</c:v>
                </c:pt>
                <c:pt idx="80">
                  <c:v>0.78200000000000003</c:v>
                </c:pt>
                <c:pt idx="81">
                  <c:v>0.78200000000000003</c:v>
                </c:pt>
                <c:pt idx="82">
                  <c:v>0.78200000000000003</c:v>
                </c:pt>
                <c:pt idx="83">
                  <c:v>0.78200000000000003</c:v>
                </c:pt>
                <c:pt idx="84">
                  <c:v>0.78200000000000003</c:v>
                </c:pt>
                <c:pt idx="85">
                  <c:v>0.78200000000000003</c:v>
                </c:pt>
                <c:pt idx="86">
                  <c:v>0.78200000000000003</c:v>
                </c:pt>
                <c:pt idx="87">
                  <c:v>0.78200000000000003</c:v>
                </c:pt>
                <c:pt idx="88">
                  <c:v>0.78200000000000003</c:v>
                </c:pt>
                <c:pt idx="89">
                  <c:v>0.78200000000000003</c:v>
                </c:pt>
                <c:pt idx="90">
                  <c:v>0.78200000000000003</c:v>
                </c:pt>
                <c:pt idx="91">
                  <c:v>0.78200000000000003</c:v>
                </c:pt>
                <c:pt idx="92">
                  <c:v>0.78200000000000003</c:v>
                </c:pt>
                <c:pt idx="93">
                  <c:v>0.78200000000000003</c:v>
                </c:pt>
                <c:pt idx="94">
                  <c:v>0.78200000000000003</c:v>
                </c:pt>
                <c:pt idx="95">
                  <c:v>0.78200000000000003</c:v>
                </c:pt>
                <c:pt idx="96">
                  <c:v>0.78200000000000003</c:v>
                </c:pt>
                <c:pt idx="97">
                  <c:v>0.78200000000000003</c:v>
                </c:pt>
                <c:pt idx="98">
                  <c:v>0.78200000000000003</c:v>
                </c:pt>
                <c:pt idx="99">
                  <c:v>0.78200000000000003</c:v>
                </c:pt>
                <c:pt idx="100">
                  <c:v>0.78200000000000003</c:v>
                </c:pt>
                <c:pt idx="101">
                  <c:v>0.78200000000000003</c:v>
                </c:pt>
                <c:pt idx="102">
                  <c:v>0.78200000000000003</c:v>
                </c:pt>
                <c:pt idx="103">
                  <c:v>0.78200000000000003</c:v>
                </c:pt>
                <c:pt idx="104">
                  <c:v>0.78200000000000003</c:v>
                </c:pt>
                <c:pt idx="105">
                  <c:v>0.78200000000000003</c:v>
                </c:pt>
                <c:pt idx="106">
                  <c:v>0.78200000000000003</c:v>
                </c:pt>
                <c:pt idx="107">
                  <c:v>0.78200000000000003</c:v>
                </c:pt>
                <c:pt idx="108">
                  <c:v>0.78200000000000003</c:v>
                </c:pt>
                <c:pt idx="109">
                  <c:v>0.78200000000000003</c:v>
                </c:pt>
                <c:pt idx="110">
                  <c:v>0.78200000000000003</c:v>
                </c:pt>
                <c:pt idx="111">
                  <c:v>0.78200000000000003</c:v>
                </c:pt>
                <c:pt idx="112">
                  <c:v>0.78200000000000003</c:v>
                </c:pt>
                <c:pt idx="113">
                  <c:v>0.78200000000000003</c:v>
                </c:pt>
                <c:pt idx="114">
                  <c:v>0.78200000000000003</c:v>
                </c:pt>
                <c:pt idx="115">
                  <c:v>0.78200000000000003</c:v>
                </c:pt>
                <c:pt idx="116">
                  <c:v>0.78200000000000003</c:v>
                </c:pt>
                <c:pt idx="117">
                  <c:v>0.78200000000000003</c:v>
                </c:pt>
                <c:pt idx="118">
                  <c:v>0.78200000000000003</c:v>
                </c:pt>
                <c:pt idx="119">
                  <c:v>0.78200000000000003</c:v>
                </c:pt>
                <c:pt idx="120">
                  <c:v>0.78200000000000003</c:v>
                </c:pt>
                <c:pt idx="121">
                  <c:v>0.78200000000000003</c:v>
                </c:pt>
                <c:pt idx="122">
                  <c:v>0.78200000000000003</c:v>
                </c:pt>
                <c:pt idx="123">
                  <c:v>0.78200000000000003</c:v>
                </c:pt>
                <c:pt idx="124">
                  <c:v>0.78200000000000003</c:v>
                </c:pt>
                <c:pt idx="125">
                  <c:v>0.78200000000000003</c:v>
                </c:pt>
                <c:pt idx="126">
                  <c:v>0.78200000000000003</c:v>
                </c:pt>
                <c:pt idx="127">
                  <c:v>0.78200000000000003</c:v>
                </c:pt>
                <c:pt idx="128">
                  <c:v>0.78200000000000003</c:v>
                </c:pt>
                <c:pt idx="129">
                  <c:v>0.78200000000000003</c:v>
                </c:pt>
                <c:pt idx="130">
                  <c:v>0.78200000000000003</c:v>
                </c:pt>
                <c:pt idx="131">
                  <c:v>0.78200000000000003</c:v>
                </c:pt>
                <c:pt idx="132">
                  <c:v>0.78200000000000003</c:v>
                </c:pt>
                <c:pt idx="133">
                  <c:v>0.78200000000000003</c:v>
                </c:pt>
                <c:pt idx="134">
                  <c:v>0.78200000000000003</c:v>
                </c:pt>
                <c:pt idx="135">
                  <c:v>0.78200000000000003</c:v>
                </c:pt>
                <c:pt idx="136">
                  <c:v>0.78200000000000003</c:v>
                </c:pt>
                <c:pt idx="137">
                  <c:v>0.78200000000000003</c:v>
                </c:pt>
                <c:pt idx="138">
                  <c:v>0.78200000000000003</c:v>
                </c:pt>
                <c:pt idx="139">
                  <c:v>0.78200000000000003</c:v>
                </c:pt>
                <c:pt idx="140">
                  <c:v>0.78200000000000003</c:v>
                </c:pt>
                <c:pt idx="141">
                  <c:v>0.78200000000000003</c:v>
                </c:pt>
                <c:pt idx="142">
                  <c:v>0.78200000000000003</c:v>
                </c:pt>
                <c:pt idx="143">
                  <c:v>0.78200000000000003</c:v>
                </c:pt>
                <c:pt idx="144">
                  <c:v>0.78200000000000003</c:v>
                </c:pt>
                <c:pt idx="145">
                  <c:v>0.78200000000000003</c:v>
                </c:pt>
                <c:pt idx="146">
                  <c:v>0.78200000000000003</c:v>
                </c:pt>
                <c:pt idx="147">
                  <c:v>0.78200000000000003</c:v>
                </c:pt>
                <c:pt idx="148">
                  <c:v>0.78200000000000003</c:v>
                </c:pt>
                <c:pt idx="149">
                  <c:v>0.78200000000000003</c:v>
                </c:pt>
                <c:pt idx="150">
                  <c:v>0.78200000000000003</c:v>
                </c:pt>
                <c:pt idx="151">
                  <c:v>0.78200000000000003</c:v>
                </c:pt>
                <c:pt idx="152">
                  <c:v>0.78200000000000003</c:v>
                </c:pt>
                <c:pt idx="153">
                  <c:v>0.78200000000000003</c:v>
                </c:pt>
                <c:pt idx="154">
                  <c:v>0.78200000000000003</c:v>
                </c:pt>
                <c:pt idx="155">
                  <c:v>0.78200000000000003</c:v>
                </c:pt>
                <c:pt idx="156">
                  <c:v>0.78200000000000003</c:v>
                </c:pt>
                <c:pt idx="157">
                  <c:v>0.78200000000000003</c:v>
                </c:pt>
                <c:pt idx="158">
                  <c:v>0.78200000000000003</c:v>
                </c:pt>
                <c:pt idx="159">
                  <c:v>0.78200000000000003</c:v>
                </c:pt>
                <c:pt idx="160">
                  <c:v>0.78200000000000003</c:v>
                </c:pt>
                <c:pt idx="161">
                  <c:v>0.78200000000000003</c:v>
                </c:pt>
                <c:pt idx="162">
                  <c:v>0.78200000000000003</c:v>
                </c:pt>
                <c:pt idx="163">
                  <c:v>0.78200000000000003</c:v>
                </c:pt>
                <c:pt idx="164">
                  <c:v>0.78200000000000003</c:v>
                </c:pt>
                <c:pt idx="165">
                  <c:v>0.78200000000000003</c:v>
                </c:pt>
                <c:pt idx="166">
                  <c:v>0.78200000000000003</c:v>
                </c:pt>
                <c:pt idx="167">
                  <c:v>0.78200000000000003</c:v>
                </c:pt>
                <c:pt idx="168">
                  <c:v>0.78200000000000003</c:v>
                </c:pt>
                <c:pt idx="169">
                  <c:v>0.78200000000000003</c:v>
                </c:pt>
                <c:pt idx="170">
                  <c:v>0.78200000000000003</c:v>
                </c:pt>
                <c:pt idx="171">
                  <c:v>0.78200000000000003</c:v>
                </c:pt>
                <c:pt idx="172">
                  <c:v>0.78200000000000003</c:v>
                </c:pt>
                <c:pt idx="173">
                  <c:v>0.78200000000000003</c:v>
                </c:pt>
                <c:pt idx="174">
                  <c:v>0.78200000000000003</c:v>
                </c:pt>
                <c:pt idx="175">
                  <c:v>0.78200000000000003</c:v>
                </c:pt>
                <c:pt idx="176">
                  <c:v>0.78200000000000003</c:v>
                </c:pt>
                <c:pt idx="177">
                  <c:v>0.78200000000000003</c:v>
                </c:pt>
                <c:pt idx="178">
                  <c:v>0.78200000000000003</c:v>
                </c:pt>
                <c:pt idx="179">
                  <c:v>0.78200000000000003</c:v>
                </c:pt>
                <c:pt idx="180">
                  <c:v>0.78200000000000003</c:v>
                </c:pt>
                <c:pt idx="181">
                  <c:v>0.78200000000000003</c:v>
                </c:pt>
                <c:pt idx="182">
                  <c:v>0.78200000000000003</c:v>
                </c:pt>
                <c:pt idx="183">
                  <c:v>0.78200000000000003</c:v>
                </c:pt>
                <c:pt idx="184">
                  <c:v>0.78200000000000003</c:v>
                </c:pt>
                <c:pt idx="185">
                  <c:v>0.78200000000000003</c:v>
                </c:pt>
                <c:pt idx="186">
                  <c:v>0.78200000000000003</c:v>
                </c:pt>
                <c:pt idx="187">
                  <c:v>0.78200000000000003</c:v>
                </c:pt>
                <c:pt idx="188">
                  <c:v>0.78200000000000003</c:v>
                </c:pt>
                <c:pt idx="189">
                  <c:v>0.78200000000000003</c:v>
                </c:pt>
                <c:pt idx="190">
                  <c:v>0.78200000000000003</c:v>
                </c:pt>
                <c:pt idx="191">
                  <c:v>0.78200000000000003</c:v>
                </c:pt>
                <c:pt idx="192">
                  <c:v>0.78200000000000003</c:v>
                </c:pt>
                <c:pt idx="193">
                  <c:v>0.78200000000000003</c:v>
                </c:pt>
                <c:pt idx="194">
                  <c:v>0.78200000000000003</c:v>
                </c:pt>
                <c:pt idx="195">
                  <c:v>0.78200000000000003</c:v>
                </c:pt>
                <c:pt idx="196">
                  <c:v>0.78200000000000003</c:v>
                </c:pt>
                <c:pt idx="197">
                  <c:v>0.78200000000000003</c:v>
                </c:pt>
                <c:pt idx="198">
                  <c:v>0.78200000000000003</c:v>
                </c:pt>
                <c:pt idx="199">
                  <c:v>0.78200000000000003</c:v>
                </c:pt>
                <c:pt idx="200">
                  <c:v>0.78200000000000003</c:v>
                </c:pt>
                <c:pt idx="201">
                  <c:v>0.78200000000000003</c:v>
                </c:pt>
                <c:pt idx="202">
                  <c:v>0.78200000000000003</c:v>
                </c:pt>
                <c:pt idx="203">
                  <c:v>0.78200000000000003</c:v>
                </c:pt>
                <c:pt idx="204">
                  <c:v>0.78200000000000003</c:v>
                </c:pt>
                <c:pt idx="205">
                  <c:v>0.78200000000000003</c:v>
                </c:pt>
                <c:pt idx="206">
                  <c:v>0.78200000000000003</c:v>
                </c:pt>
                <c:pt idx="207">
                  <c:v>0.78200000000000003</c:v>
                </c:pt>
                <c:pt idx="208">
                  <c:v>0.78200000000000003</c:v>
                </c:pt>
                <c:pt idx="209">
                  <c:v>0.78200000000000003</c:v>
                </c:pt>
                <c:pt idx="210">
                  <c:v>0.78200000000000003</c:v>
                </c:pt>
                <c:pt idx="211">
                  <c:v>0.78200000000000003</c:v>
                </c:pt>
                <c:pt idx="212">
                  <c:v>0.78200000000000003</c:v>
                </c:pt>
                <c:pt idx="213">
                  <c:v>0.78200000000000003</c:v>
                </c:pt>
                <c:pt idx="214">
                  <c:v>0.78200000000000003</c:v>
                </c:pt>
                <c:pt idx="215">
                  <c:v>0.78200000000000003</c:v>
                </c:pt>
                <c:pt idx="216">
                  <c:v>0.78200000000000003</c:v>
                </c:pt>
                <c:pt idx="217">
                  <c:v>0.78200000000000003</c:v>
                </c:pt>
                <c:pt idx="218">
                  <c:v>0.78200000000000003</c:v>
                </c:pt>
                <c:pt idx="219">
                  <c:v>0.78200000000000003</c:v>
                </c:pt>
                <c:pt idx="220">
                  <c:v>0.78200000000000003</c:v>
                </c:pt>
                <c:pt idx="221">
                  <c:v>0.78200000000000003</c:v>
                </c:pt>
                <c:pt idx="222">
                  <c:v>0.78200000000000003</c:v>
                </c:pt>
                <c:pt idx="223">
                  <c:v>0.78200000000000003</c:v>
                </c:pt>
                <c:pt idx="224">
                  <c:v>0.78200000000000003</c:v>
                </c:pt>
                <c:pt idx="225">
                  <c:v>0.78200000000000003</c:v>
                </c:pt>
                <c:pt idx="226">
                  <c:v>0.78200000000000003</c:v>
                </c:pt>
                <c:pt idx="227">
                  <c:v>0.78200000000000003</c:v>
                </c:pt>
                <c:pt idx="228">
                  <c:v>0.78200000000000003</c:v>
                </c:pt>
                <c:pt idx="229">
                  <c:v>0.78200000000000003</c:v>
                </c:pt>
                <c:pt idx="230">
                  <c:v>0.78200000000000003</c:v>
                </c:pt>
                <c:pt idx="231">
                  <c:v>0.78200000000000003</c:v>
                </c:pt>
                <c:pt idx="232">
                  <c:v>0.78200000000000003</c:v>
                </c:pt>
                <c:pt idx="233">
                  <c:v>0.78200000000000003</c:v>
                </c:pt>
                <c:pt idx="234">
                  <c:v>0.78200000000000003</c:v>
                </c:pt>
                <c:pt idx="235">
                  <c:v>0.78200000000000003</c:v>
                </c:pt>
                <c:pt idx="236">
                  <c:v>0.78200000000000003</c:v>
                </c:pt>
                <c:pt idx="237">
                  <c:v>0.78200000000000003</c:v>
                </c:pt>
                <c:pt idx="238">
                  <c:v>0.78200000000000003</c:v>
                </c:pt>
                <c:pt idx="239">
                  <c:v>0.78200000000000003</c:v>
                </c:pt>
                <c:pt idx="240">
                  <c:v>0.78200000000000003</c:v>
                </c:pt>
                <c:pt idx="241">
                  <c:v>0.78200000000000003</c:v>
                </c:pt>
                <c:pt idx="242">
                  <c:v>0.78200000000000003</c:v>
                </c:pt>
                <c:pt idx="243">
                  <c:v>0.78200000000000003</c:v>
                </c:pt>
                <c:pt idx="244">
                  <c:v>0.78200000000000003</c:v>
                </c:pt>
                <c:pt idx="245">
                  <c:v>0.78200000000000003</c:v>
                </c:pt>
                <c:pt idx="246">
                  <c:v>0.78200000000000003</c:v>
                </c:pt>
                <c:pt idx="247">
                  <c:v>0.78200000000000003</c:v>
                </c:pt>
                <c:pt idx="248">
                  <c:v>0.78200000000000003</c:v>
                </c:pt>
                <c:pt idx="249">
                  <c:v>0.78200000000000003</c:v>
                </c:pt>
                <c:pt idx="250">
                  <c:v>0.78200000000000003</c:v>
                </c:pt>
                <c:pt idx="251">
                  <c:v>0.78200000000000003</c:v>
                </c:pt>
                <c:pt idx="252">
                  <c:v>0.78200000000000003</c:v>
                </c:pt>
                <c:pt idx="253">
                  <c:v>0.78200000000000003</c:v>
                </c:pt>
                <c:pt idx="254">
                  <c:v>0.78200000000000003</c:v>
                </c:pt>
                <c:pt idx="255">
                  <c:v>0.78200000000000003</c:v>
                </c:pt>
                <c:pt idx="256">
                  <c:v>0.78200000000000003</c:v>
                </c:pt>
                <c:pt idx="257">
                  <c:v>0.78200000000000003</c:v>
                </c:pt>
                <c:pt idx="258">
                  <c:v>0.78200000000000003</c:v>
                </c:pt>
                <c:pt idx="259">
                  <c:v>0.78200000000000003</c:v>
                </c:pt>
                <c:pt idx="260">
                  <c:v>0.78200000000000003</c:v>
                </c:pt>
                <c:pt idx="261">
                  <c:v>0.78200000000000003</c:v>
                </c:pt>
                <c:pt idx="262">
                  <c:v>0.78200000000000003</c:v>
                </c:pt>
                <c:pt idx="263">
                  <c:v>0.78200000000000003</c:v>
                </c:pt>
                <c:pt idx="264">
                  <c:v>0.78200000000000003</c:v>
                </c:pt>
                <c:pt idx="265">
                  <c:v>0.78200000000000003</c:v>
                </c:pt>
                <c:pt idx="266">
                  <c:v>0.78200000000000003</c:v>
                </c:pt>
                <c:pt idx="267">
                  <c:v>0.78200000000000003</c:v>
                </c:pt>
                <c:pt idx="268">
                  <c:v>0.78200000000000003</c:v>
                </c:pt>
                <c:pt idx="269">
                  <c:v>0.78200000000000003</c:v>
                </c:pt>
                <c:pt idx="270">
                  <c:v>0.78200000000000003</c:v>
                </c:pt>
                <c:pt idx="271">
                  <c:v>0.78200000000000003</c:v>
                </c:pt>
                <c:pt idx="272">
                  <c:v>0.78200000000000003</c:v>
                </c:pt>
                <c:pt idx="273">
                  <c:v>0.78200000000000003</c:v>
                </c:pt>
                <c:pt idx="274">
                  <c:v>0.78200000000000003</c:v>
                </c:pt>
                <c:pt idx="275">
                  <c:v>0.78200000000000003</c:v>
                </c:pt>
                <c:pt idx="276">
                  <c:v>0.78200000000000003</c:v>
                </c:pt>
                <c:pt idx="277">
                  <c:v>0.78200000000000003</c:v>
                </c:pt>
                <c:pt idx="278">
                  <c:v>0.78200000000000003</c:v>
                </c:pt>
                <c:pt idx="279">
                  <c:v>0.78200000000000003</c:v>
                </c:pt>
                <c:pt idx="280">
                  <c:v>0.78200000000000003</c:v>
                </c:pt>
                <c:pt idx="281">
                  <c:v>0.78200000000000003</c:v>
                </c:pt>
                <c:pt idx="282">
                  <c:v>0.78200000000000003</c:v>
                </c:pt>
                <c:pt idx="283">
                  <c:v>0.78200000000000003</c:v>
                </c:pt>
                <c:pt idx="284">
                  <c:v>0.78200000000000003</c:v>
                </c:pt>
                <c:pt idx="285">
                  <c:v>0.78200000000000003</c:v>
                </c:pt>
                <c:pt idx="286">
                  <c:v>0.78200000000000003</c:v>
                </c:pt>
                <c:pt idx="287">
                  <c:v>0.78200000000000003</c:v>
                </c:pt>
                <c:pt idx="288">
                  <c:v>0.78200000000000003</c:v>
                </c:pt>
                <c:pt idx="289">
                  <c:v>0.78200000000000003</c:v>
                </c:pt>
                <c:pt idx="290">
                  <c:v>0.78200000000000003</c:v>
                </c:pt>
                <c:pt idx="291">
                  <c:v>0.78200000000000003</c:v>
                </c:pt>
                <c:pt idx="292">
                  <c:v>0.78200000000000003</c:v>
                </c:pt>
                <c:pt idx="293">
                  <c:v>0.78200000000000003</c:v>
                </c:pt>
                <c:pt idx="294">
                  <c:v>0.78200000000000003</c:v>
                </c:pt>
                <c:pt idx="295">
                  <c:v>0.78200000000000003</c:v>
                </c:pt>
                <c:pt idx="296">
                  <c:v>0.78200000000000003</c:v>
                </c:pt>
                <c:pt idx="297">
                  <c:v>0.78200000000000003</c:v>
                </c:pt>
                <c:pt idx="298">
                  <c:v>0.78200000000000003</c:v>
                </c:pt>
                <c:pt idx="299">
                  <c:v>0.78200000000000003</c:v>
                </c:pt>
                <c:pt idx="300">
                  <c:v>0.78200000000000003</c:v>
                </c:pt>
                <c:pt idx="301">
                  <c:v>0.78200000000000003</c:v>
                </c:pt>
                <c:pt idx="302">
                  <c:v>0.78200000000000003</c:v>
                </c:pt>
                <c:pt idx="303">
                  <c:v>0.78200000000000003</c:v>
                </c:pt>
                <c:pt idx="304">
                  <c:v>0.78200000000000003</c:v>
                </c:pt>
                <c:pt idx="305">
                  <c:v>0.78200000000000003</c:v>
                </c:pt>
                <c:pt idx="306">
                  <c:v>0.78200000000000003</c:v>
                </c:pt>
                <c:pt idx="307">
                  <c:v>0.78200000000000003</c:v>
                </c:pt>
                <c:pt idx="308">
                  <c:v>0.78200000000000003</c:v>
                </c:pt>
                <c:pt idx="309">
                  <c:v>0.78200000000000003</c:v>
                </c:pt>
                <c:pt idx="310">
                  <c:v>0.78200000000000003</c:v>
                </c:pt>
                <c:pt idx="311">
                  <c:v>0.78200000000000003</c:v>
                </c:pt>
                <c:pt idx="312">
                  <c:v>0.78200000000000003</c:v>
                </c:pt>
                <c:pt idx="313">
                  <c:v>0.78200000000000003</c:v>
                </c:pt>
                <c:pt idx="314">
                  <c:v>0.78200000000000003</c:v>
                </c:pt>
                <c:pt idx="315">
                  <c:v>0.78200000000000003</c:v>
                </c:pt>
                <c:pt idx="316">
                  <c:v>0.78200000000000003</c:v>
                </c:pt>
                <c:pt idx="317">
                  <c:v>0.78200000000000003</c:v>
                </c:pt>
                <c:pt idx="318">
                  <c:v>0.78200000000000003</c:v>
                </c:pt>
                <c:pt idx="319">
                  <c:v>0.78200000000000003</c:v>
                </c:pt>
                <c:pt idx="320">
                  <c:v>0.78200000000000003</c:v>
                </c:pt>
                <c:pt idx="321">
                  <c:v>0.78200000000000003</c:v>
                </c:pt>
                <c:pt idx="322">
                  <c:v>0.78200000000000003</c:v>
                </c:pt>
                <c:pt idx="323">
                  <c:v>0.78200000000000003</c:v>
                </c:pt>
                <c:pt idx="324">
                  <c:v>0.78200000000000003</c:v>
                </c:pt>
                <c:pt idx="325">
                  <c:v>0.78200000000000003</c:v>
                </c:pt>
                <c:pt idx="326">
                  <c:v>0.78200000000000003</c:v>
                </c:pt>
                <c:pt idx="327">
                  <c:v>0.78200000000000003</c:v>
                </c:pt>
                <c:pt idx="328">
                  <c:v>0.78200000000000003</c:v>
                </c:pt>
                <c:pt idx="329">
                  <c:v>0.78200000000000003</c:v>
                </c:pt>
                <c:pt idx="330">
                  <c:v>0.78200000000000003</c:v>
                </c:pt>
                <c:pt idx="331">
                  <c:v>0.78200000000000003</c:v>
                </c:pt>
                <c:pt idx="332">
                  <c:v>0.78200000000000003</c:v>
                </c:pt>
                <c:pt idx="333">
                  <c:v>0.78200000000000003</c:v>
                </c:pt>
                <c:pt idx="334">
                  <c:v>0.78200000000000003</c:v>
                </c:pt>
                <c:pt idx="335">
                  <c:v>0.78200000000000003</c:v>
                </c:pt>
                <c:pt idx="336">
                  <c:v>0.78200000000000003</c:v>
                </c:pt>
                <c:pt idx="337">
                  <c:v>0.78200000000000003</c:v>
                </c:pt>
                <c:pt idx="338">
                  <c:v>0.78200000000000003</c:v>
                </c:pt>
                <c:pt idx="339">
                  <c:v>0.78200000000000003</c:v>
                </c:pt>
                <c:pt idx="340">
                  <c:v>0.78200000000000003</c:v>
                </c:pt>
                <c:pt idx="341">
                  <c:v>0.78200000000000003</c:v>
                </c:pt>
                <c:pt idx="342">
                  <c:v>0.78200000000000003</c:v>
                </c:pt>
                <c:pt idx="343">
                  <c:v>0.78200000000000003</c:v>
                </c:pt>
                <c:pt idx="344">
                  <c:v>0.78200000000000003</c:v>
                </c:pt>
                <c:pt idx="345">
                  <c:v>0.78200000000000003</c:v>
                </c:pt>
                <c:pt idx="346">
                  <c:v>0.78200000000000003</c:v>
                </c:pt>
                <c:pt idx="347">
                  <c:v>0.78200000000000003</c:v>
                </c:pt>
                <c:pt idx="348">
                  <c:v>0.78200000000000003</c:v>
                </c:pt>
                <c:pt idx="349">
                  <c:v>0.78200000000000003</c:v>
                </c:pt>
                <c:pt idx="350">
                  <c:v>0.78200000000000003</c:v>
                </c:pt>
                <c:pt idx="351">
                  <c:v>0.78200000000000003</c:v>
                </c:pt>
                <c:pt idx="352">
                  <c:v>0.78200000000000003</c:v>
                </c:pt>
                <c:pt idx="353">
                  <c:v>0.78200000000000003</c:v>
                </c:pt>
                <c:pt idx="354">
                  <c:v>0.78200000000000003</c:v>
                </c:pt>
                <c:pt idx="355">
                  <c:v>0.78200000000000003</c:v>
                </c:pt>
                <c:pt idx="356">
                  <c:v>0.78200000000000003</c:v>
                </c:pt>
                <c:pt idx="357">
                  <c:v>0.78200000000000003</c:v>
                </c:pt>
                <c:pt idx="358">
                  <c:v>0.78200000000000003</c:v>
                </c:pt>
                <c:pt idx="359">
                  <c:v>0.78200000000000003</c:v>
                </c:pt>
                <c:pt idx="360">
                  <c:v>0.78200000000000003</c:v>
                </c:pt>
                <c:pt idx="361">
                  <c:v>0.78200000000000003</c:v>
                </c:pt>
                <c:pt idx="362">
                  <c:v>0.78200000000000003</c:v>
                </c:pt>
                <c:pt idx="363">
                  <c:v>0.78200000000000003</c:v>
                </c:pt>
                <c:pt idx="364">
                  <c:v>0.78200000000000003</c:v>
                </c:pt>
                <c:pt idx="365">
                  <c:v>0.78200000000000003</c:v>
                </c:pt>
                <c:pt idx="366">
                  <c:v>0.78200000000000003</c:v>
                </c:pt>
                <c:pt idx="367">
                  <c:v>0.78200000000000003</c:v>
                </c:pt>
                <c:pt idx="368">
                  <c:v>0.78200000000000003</c:v>
                </c:pt>
                <c:pt idx="369">
                  <c:v>0.78200000000000003</c:v>
                </c:pt>
                <c:pt idx="370">
                  <c:v>0.78200000000000003</c:v>
                </c:pt>
                <c:pt idx="371">
                  <c:v>0.78200000000000003</c:v>
                </c:pt>
                <c:pt idx="372">
                  <c:v>0.78200000000000003</c:v>
                </c:pt>
                <c:pt idx="373">
                  <c:v>0.78200000000000003</c:v>
                </c:pt>
                <c:pt idx="374">
                  <c:v>0.78200000000000003</c:v>
                </c:pt>
                <c:pt idx="375">
                  <c:v>0.78200000000000003</c:v>
                </c:pt>
                <c:pt idx="376">
                  <c:v>0.78200000000000003</c:v>
                </c:pt>
                <c:pt idx="377">
                  <c:v>0.78200000000000003</c:v>
                </c:pt>
                <c:pt idx="378">
                  <c:v>0.78200000000000003</c:v>
                </c:pt>
                <c:pt idx="379">
                  <c:v>0.78200000000000003</c:v>
                </c:pt>
                <c:pt idx="380">
                  <c:v>0.78200000000000003</c:v>
                </c:pt>
                <c:pt idx="381">
                  <c:v>0.78200000000000003</c:v>
                </c:pt>
                <c:pt idx="382">
                  <c:v>0.78200000000000003</c:v>
                </c:pt>
                <c:pt idx="383">
                  <c:v>0.78200000000000003</c:v>
                </c:pt>
                <c:pt idx="384">
                  <c:v>0.78200000000000003</c:v>
                </c:pt>
                <c:pt idx="385">
                  <c:v>0.78200000000000003</c:v>
                </c:pt>
                <c:pt idx="386">
                  <c:v>0.78200000000000003</c:v>
                </c:pt>
                <c:pt idx="387">
                  <c:v>0.78200000000000003</c:v>
                </c:pt>
                <c:pt idx="388">
                  <c:v>0.78200000000000003</c:v>
                </c:pt>
                <c:pt idx="389">
                  <c:v>0.78200000000000003</c:v>
                </c:pt>
                <c:pt idx="390">
                  <c:v>0.78200000000000003</c:v>
                </c:pt>
                <c:pt idx="391">
                  <c:v>0.78200000000000003</c:v>
                </c:pt>
                <c:pt idx="392">
                  <c:v>0.78200000000000003</c:v>
                </c:pt>
                <c:pt idx="393">
                  <c:v>0.78200000000000003</c:v>
                </c:pt>
                <c:pt idx="394">
                  <c:v>0.78200000000000003</c:v>
                </c:pt>
                <c:pt idx="395">
                  <c:v>0.78200000000000003</c:v>
                </c:pt>
                <c:pt idx="396">
                  <c:v>0.78200000000000003</c:v>
                </c:pt>
                <c:pt idx="397">
                  <c:v>0.78200000000000003</c:v>
                </c:pt>
                <c:pt idx="398">
                  <c:v>0.78200000000000003</c:v>
                </c:pt>
                <c:pt idx="399">
                  <c:v>0.78200000000000003</c:v>
                </c:pt>
                <c:pt idx="400">
                  <c:v>0.78200000000000003</c:v>
                </c:pt>
                <c:pt idx="401">
                  <c:v>0.78200000000000003</c:v>
                </c:pt>
                <c:pt idx="402">
                  <c:v>0.78200000000000003</c:v>
                </c:pt>
                <c:pt idx="403">
                  <c:v>0.78200000000000003</c:v>
                </c:pt>
                <c:pt idx="404">
                  <c:v>0.78200000000000003</c:v>
                </c:pt>
                <c:pt idx="405">
                  <c:v>0.78200000000000003</c:v>
                </c:pt>
                <c:pt idx="406">
                  <c:v>0.78200000000000003</c:v>
                </c:pt>
                <c:pt idx="407">
                  <c:v>0.78200000000000003</c:v>
                </c:pt>
                <c:pt idx="408">
                  <c:v>0.78200000000000003</c:v>
                </c:pt>
                <c:pt idx="409">
                  <c:v>0.78200000000000003</c:v>
                </c:pt>
                <c:pt idx="410">
                  <c:v>0.78200000000000003</c:v>
                </c:pt>
                <c:pt idx="411">
                  <c:v>0.78200000000000003</c:v>
                </c:pt>
                <c:pt idx="412">
                  <c:v>0.78200000000000003</c:v>
                </c:pt>
                <c:pt idx="413">
                  <c:v>0.78200000000000003</c:v>
                </c:pt>
                <c:pt idx="414">
                  <c:v>0.78200000000000003</c:v>
                </c:pt>
                <c:pt idx="415">
                  <c:v>0.78200000000000003</c:v>
                </c:pt>
                <c:pt idx="416">
                  <c:v>0.78200000000000003</c:v>
                </c:pt>
                <c:pt idx="417">
                  <c:v>0.78200000000000003</c:v>
                </c:pt>
                <c:pt idx="418">
                  <c:v>0.78200000000000003</c:v>
                </c:pt>
                <c:pt idx="419">
                  <c:v>0.78200000000000003</c:v>
                </c:pt>
                <c:pt idx="420">
                  <c:v>0.78200000000000003</c:v>
                </c:pt>
                <c:pt idx="421">
                  <c:v>0.78200000000000003</c:v>
                </c:pt>
                <c:pt idx="422">
                  <c:v>0.78200000000000003</c:v>
                </c:pt>
                <c:pt idx="423">
                  <c:v>0.78200000000000003</c:v>
                </c:pt>
                <c:pt idx="424">
                  <c:v>0.78200000000000003</c:v>
                </c:pt>
                <c:pt idx="425">
                  <c:v>0.78200000000000003</c:v>
                </c:pt>
                <c:pt idx="426">
                  <c:v>0.78200000000000003</c:v>
                </c:pt>
                <c:pt idx="427">
                  <c:v>0.78200000000000003</c:v>
                </c:pt>
                <c:pt idx="428">
                  <c:v>0.78200000000000003</c:v>
                </c:pt>
                <c:pt idx="429">
                  <c:v>0.78200000000000003</c:v>
                </c:pt>
                <c:pt idx="430">
                  <c:v>0.78200000000000003</c:v>
                </c:pt>
                <c:pt idx="431">
                  <c:v>0.78200000000000003</c:v>
                </c:pt>
                <c:pt idx="432">
                  <c:v>0.78200000000000003</c:v>
                </c:pt>
                <c:pt idx="433">
                  <c:v>0.78200000000000003</c:v>
                </c:pt>
                <c:pt idx="434">
                  <c:v>0.78200000000000003</c:v>
                </c:pt>
                <c:pt idx="435">
                  <c:v>0.78200000000000003</c:v>
                </c:pt>
                <c:pt idx="436">
                  <c:v>0.78200000000000003</c:v>
                </c:pt>
                <c:pt idx="437">
                  <c:v>0.78200000000000003</c:v>
                </c:pt>
                <c:pt idx="438">
                  <c:v>0.78200000000000003</c:v>
                </c:pt>
                <c:pt idx="439">
                  <c:v>0.78200000000000003</c:v>
                </c:pt>
                <c:pt idx="440">
                  <c:v>0.78200000000000003</c:v>
                </c:pt>
                <c:pt idx="441">
                  <c:v>0.78200000000000003</c:v>
                </c:pt>
                <c:pt idx="442">
                  <c:v>0.78200000000000003</c:v>
                </c:pt>
                <c:pt idx="443">
                  <c:v>0.78200000000000003</c:v>
                </c:pt>
                <c:pt idx="444">
                  <c:v>0.78200000000000003</c:v>
                </c:pt>
                <c:pt idx="445">
                  <c:v>0.78200000000000003</c:v>
                </c:pt>
                <c:pt idx="446">
                  <c:v>0.78200000000000003</c:v>
                </c:pt>
                <c:pt idx="447">
                  <c:v>0.78200000000000003</c:v>
                </c:pt>
                <c:pt idx="448">
                  <c:v>0.78200000000000003</c:v>
                </c:pt>
                <c:pt idx="449">
                  <c:v>0.78200000000000003</c:v>
                </c:pt>
                <c:pt idx="450">
                  <c:v>0.78200000000000003</c:v>
                </c:pt>
                <c:pt idx="451">
                  <c:v>0.78200000000000003</c:v>
                </c:pt>
                <c:pt idx="452">
                  <c:v>0.78200000000000003</c:v>
                </c:pt>
                <c:pt idx="453">
                  <c:v>0.78200000000000003</c:v>
                </c:pt>
                <c:pt idx="454">
                  <c:v>0.78200000000000003</c:v>
                </c:pt>
                <c:pt idx="455">
                  <c:v>0.78200000000000003</c:v>
                </c:pt>
                <c:pt idx="456">
                  <c:v>0.78200000000000003</c:v>
                </c:pt>
                <c:pt idx="457">
                  <c:v>0.78200000000000003</c:v>
                </c:pt>
                <c:pt idx="458">
                  <c:v>0.78200000000000003</c:v>
                </c:pt>
                <c:pt idx="459">
                  <c:v>0.78200000000000003</c:v>
                </c:pt>
                <c:pt idx="460">
                  <c:v>0.78200000000000003</c:v>
                </c:pt>
                <c:pt idx="461">
                  <c:v>0.78200000000000003</c:v>
                </c:pt>
                <c:pt idx="462">
                  <c:v>0.78200000000000003</c:v>
                </c:pt>
                <c:pt idx="463">
                  <c:v>0.78200000000000003</c:v>
                </c:pt>
                <c:pt idx="464">
                  <c:v>0.78200000000000003</c:v>
                </c:pt>
                <c:pt idx="465">
                  <c:v>0.78200000000000003</c:v>
                </c:pt>
                <c:pt idx="466">
                  <c:v>0.78200000000000003</c:v>
                </c:pt>
                <c:pt idx="467">
                  <c:v>0.78200000000000003</c:v>
                </c:pt>
                <c:pt idx="468">
                  <c:v>0.78200000000000003</c:v>
                </c:pt>
                <c:pt idx="469">
                  <c:v>0.78200000000000003</c:v>
                </c:pt>
                <c:pt idx="470">
                  <c:v>0.78200000000000003</c:v>
                </c:pt>
                <c:pt idx="471">
                  <c:v>0.78200000000000003</c:v>
                </c:pt>
                <c:pt idx="472">
                  <c:v>0.78200000000000003</c:v>
                </c:pt>
                <c:pt idx="473">
                  <c:v>0.78200000000000003</c:v>
                </c:pt>
                <c:pt idx="474">
                  <c:v>0.78200000000000003</c:v>
                </c:pt>
                <c:pt idx="475">
                  <c:v>0.78200000000000003</c:v>
                </c:pt>
                <c:pt idx="476">
                  <c:v>0.78200000000000003</c:v>
                </c:pt>
                <c:pt idx="477">
                  <c:v>0.78200000000000003</c:v>
                </c:pt>
                <c:pt idx="478">
                  <c:v>0.78200000000000003</c:v>
                </c:pt>
                <c:pt idx="479">
                  <c:v>0.78200000000000003</c:v>
                </c:pt>
                <c:pt idx="480">
                  <c:v>0.78200000000000003</c:v>
                </c:pt>
                <c:pt idx="481">
                  <c:v>0.78200000000000003</c:v>
                </c:pt>
                <c:pt idx="482">
                  <c:v>0.78200000000000003</c:v>
                </c:pt>
                <c:pt idx="483">
                  <c:v>0.78200000000000003</c:v>
                </c:pt>
                <c:pt idx="484">
                  <c:v>0.78200000000000003</c:v>
                </c:pt>
                <c:pt idx="485">
                  <c:v>0.78200000000000003</c:v>
                </c:pt>
                <c:pt idx="486">
                  <c:v>0.78200000000000003</c:v>
                </c:pt>
                <c:pt idx="487">
                  <c:v>0.78200000000000003</c:v>
                </c:pt>
                <c:pt idx="488">
                  <c:v>0.78200000000000003</c:v>
                </c:pt>
                <c:pt idx="489">
                  <c:v>0.78200000000000003</c:v>
                </c:pt>
                <c:pt idx="490">
                  <c:v>0.78200000000000003</c:v>
                </c:pt>
                <c:pt idx="491">
                  <c:v>0.78200000000000003</c:v>
                </c:pt>
                <c:pt idx="492">
                  <c:v>0.78200000000000003</c:v>
                </c:pt>
                <c:pt idx="493">
                  <c:v>0.78200000000000003</c:v>
                </c:pt>
                <c:pt idx="494">
                  <c:v>0.78200000000000003</c:v>
                </c:pt>
                <c:pt idx="495">
                  <c:v>0.78200000000000003</c:v>
                </c:pt>
                <c:pt idx="496">
                  <c:v>0.78200000000000003</c:v>
                </c:pt>
                <c:pt idx="497">
                  <c:v>0.78200000000000003</c:v>
                </c:pt>
                <c:pt idx="498">
                  <c:v>0.78200000000000003</c:v>
                </c:pt>
                <c:pt idx="499">
                  <c:v>0.78200000000000003</c:v>
                </c:pt>
                <c:pt idx="500">
                  <c:v>0.78200000000000003</c:v>
                </c:pt>
                <c:pt idx="501">
                  <c:v>0.78200000000000003</c:v>
                </c:pt>
                <c:pt idx="502">
                  <c:v>0.78200000000000003</c:v>
                </c:pt>
                <c:pt idx="503">
                  <c:v>0.78200000000000003</c:v>
                </c:pt>
                <c:pt idx="504">
                  <c:v>0.78200000000000003</c:v>
                </c:pt>
                <c:pt idx="505">
                  <c:v>0.78200000000000003</c:v>
                </c:pt>
                <c:pt idx="506">
                  <c:v>0.78200000000000003</c:v>
                </c:pt>
                <c:pt idx="507">
                  <c:v>0.78200000000000003</c:v>
                </c:pt>
                <c:pt idx="508">
                  <c:v>0.78200000000000003</c:v>
                </c:pt>
                <c:pt idx="509">
                  <c:v>0.78200000000000003</c:v>
                </c:pt>
                <c:pt idx="510">
                  <c:v>0.78200000000000003</c:v>
                </c:pt>
                <c:pt idx="511">
                  <c:v>0.78200000000000003</c:v>
                </c:pt>
                <c:pt idx="512">
                  <c:v>0.78200000000000003</c:v>
                </c:pt>
                <c:pt idx="513">
                  <c:v>0.78200000000000003</c:v>
                </c:pt>
                <c:pt idx="514">
                  <c:v>0.78200000000000003</c:v>
                </c:pt>
                <c:pt idx="515">
                  <c:v>0.78200000000000003</c:v>
                </c:pt>
                <c:pt idx="516">
                  <c:v>0.78200000000000003</c:v>
                </c:pt>
                <c:pt idx="517">
                  <c:v>0.78200000000000003</c:v>
                </c:pt>
                <c:pt idx="518">
                  <c:v>0.78200000000000003</c:v>
                </c:pt>
                <c:pt idx="519">
                  <c:v>0.78200000000000003</c:v>
                </c:pt>
                <c:pt idx="520">
                  <c:v>0.78200000000000003</c:v>
                </c:pt>
                <c:pt idx="521">
                  <c:v>0.78200000000000003</c:v>
                </c:pt>
                <c:pt idx="522">
                  <c:v>0.78200000000000003</c:v>
                </c:pt>
                <c:pt idx="523">
                  <c:v>0.78200000000000003</c:v>
                </c:pt>
                <c:pt idx="524">
                  <c:v>0.78200000000000003</c:v>
                </c:pt>
                <c:pt idx="525">
                  <c:v>0.78200000000000003</c:v>
                </c:pt>
                <c:pt idx="526">
                  <c:v>0.78200000000000003</c:v>
                </c:pt>
                <c:pt idx="527">
                  <c:v>0.78200000000000003</c:v>
                </c:pt>
                <c:pt idx="528">
                  <c:v>0.78200000000000003</c:v>
                </c:pt>
                <c:pt idx="529">
                  <c:v>0.78200000000000003</c:v>
                </c:pt>
                <c:pt idx="530">
                  <c:v>0.78200000000000003</c:v>
                </c:pt>
                <c:pt idx="531">
                  <c:v>0.78200000000000003</c:v>
                </c:pt>
                <c:pt idx="532">
                  <c:v>0.78200000000000003</c:v>
                </c:pt>
                <c:pt idx="533">
                  <c:v>0.78200000000000003</c:v>
                </c:pt>
                <c:pt idx="534">
                  <c:v>0.78200000000000003</c:v>
                </c:pt>
                <c:pt idx="535">
                  <c:v>0.78200000000000003</c:v>
                </c:pt>
                <c:pt idx="536">
                  <c:v>0.78200000000000003</c:v>
                </c:pt>
                <c:pt idx="537">
                  <c:v>0.78200000000000003</c:v>
                </c:pt>
                <c:pt idx="538">
                  <c:v>0.78200000000000003</c:v>
                </c:pt>
                <c:pt idx="539">
                  <c:v>0.78200000000000003</c:v>
                </c:pt>
                <c:pt idx="540">
                  <c:v>0.78200000000000003</c:v>
                </c:pt>
                <c:pt idx="541">
                  <c:v>0.78200000000000003</c:v>
                </c:pt>
                <c:pt idx="542">
                  <c:v>0.78200000000000003</c:v>
                </c:pt>
                <c:pt idx="543">
                  <c:v>0.78200000000000003</c:v>
                </c:pt>
                <c:pt idx="544">
                  <c:v>0.78200000000000003</c:v>
                </c:pt>
                <c:pt idx="545">
                  <c:v>0.78200000000000003</c:v>
                </c:pt>
                <c:pt idx="546">
                  <c:v>0.78200000000000003</c:v>
                </c:pt>
                <c:pt idx="547">
                  <c:v>0.78200000000000003</c:v>
                </c:pt>
                <c:pt idx="548">
                  <c:v>0.78200000000000003</c:v>
                </c:pt>
                <c:pt idx="549">
                  <c:v>0.78200000000000003</c:v>
                </c:pt>
                <c:pt idx="550">
                  <c:v>0.78200000000000003</c:v>
                </c:pt>
                <c:pt idx="551">
                  <c:v>0.78200000000000003</c:v>
                </c:pt>
                <c:pt idx="552">
                  <c:v>0.78200000000000003</c:v>
                </c:pt>
                <c:pt idx="553">
                  <c:v>0.78200000000000003</c:v>
                </c:pt>
                <c:pt idx="554">
                  <c:v>0.78200000000000003</c:v>
                </c:pt>
                <c:pt idx="555">
                  <c:v>0.78200000000000003</c:v>
                </c:pt>
                <c:pt idx="556">
                  <c:v>0.78200000000000003</c:v>
                </c:pt>
                <c:pt idx="557">
                  <c:v>0.78200000000000003</c:v>
                </c:pt>
                <c:pt idx="558">
                  <c:v>0.78200000000000003</c:v>
                </c:pt>
                <c:pt idx="559">
                  <c:v>0.78200000000000003</c:v>
                </c:pt>
                <c:pt idx="560">
                  <c:v>0.78200000000000003</c:v>
                </c:pt>
                <c:pt idx="561">
                  <c:v>0.78200000000000003</c:v>
                </c:pt>
                <c:pt idx="562">
                  <c:v>0.78200000000000003</c:v>
                </c:pt>
                <c:pt idx="563">
                  <c:v>0.78200000000000003</c:v>
                </c:pt>
                <c:pt idx="564">
                  <c:v>0.78200000000000003</c:v>
                </c:pt>
                <c:pt idx="565">
                  <c:v>0.78200000000000003</c:v>
                </c:pt>
                <c:pt idx="566">
                  <c:v>0.78200000000000003</c:v>
                </c:pt>
                <c:pt idx="567">
                  <c:v>0.78200000000000003</c:v>
                </c:pt>
                <c:pt idx="568">
                  <c:v>0.78200000000000003</c:v>
                </c:pt>
                <c:pt idx="569">
                  <c:v>0.78200000000000003</c:v>
                </c:pt>
                <c:pt idx="570">
                  <c:v>0.78200000000000003</c:v>
                </c:pt>
                <c:pt idx="571">
                  <c:v>0.78200000000000003</c:v>
                </c:pt>
                <c:pt idx="572">
                  <c:v>0.78200000000000003</c:v>
                </c:pt>
                <c:pt idx="573">
                  <c:v>0.78200000000000003</c:v>
                </c:pt>
                <c:pt idx="574">
                  <c:v>0.78200000000000003</c:v>
                </c:pt>
                <c:pt idx="575">
                  <c:v>0.78200000000000003</c:v>
                </c:pt>
                <c:pt idx="576">
                  <c:v>0.78200000000000003</c:v>
                </c:pt>
                <c:pt idx="577">
                  <c:v>0.78200000000000003</c:v>
                </c:pt>
                <c:pt idx="578">
                  <c:v>0.78200000000000003</c:v>
                </c:pt>
                <c:pt idx="579">
                  <c:v>0.78200000000000003</c:v>
                </c:pt>
                <c:pt idx="580">
                  <c:v>0.78200000000000003</c:v>
                </c:pt>
                <c:pt idx="581">
                  <c:v>0.78200000000000003</c:v>
                </c:pt>
                <c:pt idx="582">
                  <c:v>0.78200000000000003</c:v>
                </c:pt>
                <c:pt idx="583">
                  <c:v>0.78200000000000003</c:v>
                </c:pt>
                <c:pt idx="584">
                  <c:v>0.78200000000000003</c:v>
                </c:pt>
                <c:pt idx="585">
                  <c:v>0.78200000000000003</c:v>
                </c:pt>
                <c:pt idx="586">
                  <c:v>0.78200000000000003</c:v>
                </c:pt>
                <c:pt idx="587">
                  <c:v>0.78200000000000003</c:v>
                </c:pt>
                <c:pt idx="588">
                  <c:v>0.78200000000000003</c:v>
                </c:pt>
                <c:pt idx="589">
                  <c:v>0.78200000000000003</c:v>
                </c:pt>
                <c:pt idx="590">
                  <c:v>0.78200000000000003</c:v>
                </c:pt>
                <c:pt idx="591">
                  <c:v>0.78200000000000003</c:v>
                </c:pt>
                <c:pt idx="592">
                  <c:v>0.78200000000000003</c:v>
                </c:pt>
                <c:pt idx="593">
                  <c:v>0.78200000000000003</c:v>
                </c:pt>
                <c:pt idx="594">
                  <c:v>0.78200000000000003</c:v>
                </c:pt>
                <c:pt idx="595">
                  <c:v>0.78200000000000003</c:v>
                </c:pt>
                <c:pt idx="596">
                  <c:v>0.78200000000000003</c:v>
                </c:pt>
                <c:pt idx="597">
                  <c:v>0.78200000000000003</c:v>
                </c:pt>
                <c:pt idx="598">
                  <c:v>0.78200000000000003</c:v>
                </c:pt>
                <c:pt idx="599">
                  <c:v>0.78200000000000003</c:v>
                </c:pt>
                <c:pt idx="600">
                  <c:v>0.78200000000000003</c:v>
                </c:pt>
              </c:numCache>
            </c:numRef>
          </c:yVal>
          <c:smooth val="1"/>
          <c:extLst>
            <c:ext xmlns:c16="http://schemas.microsoft.com/office/drawing/2014/chart" uri="{C3380CC4-5D6E-409C-BE32-E72D297353CC}">
              <c16:uniqueId val="{00000003-256A-4542-A0FD-9389ADDAC4F3}"/>
            </c:ext>
          </c:extLst>
        </c:ser>
        <c:ser>
          <c:idx val="1"/>
          <c:order val="1"/>
          <c:tx>
            <c:strRef>
              <c:f>EsquemaMant!$AF$10</c:f>
              <c:strCache>
                <c:ptCount val="1"/>
                <c:pt idx="0">
                  <c:v>Potencia</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EsquemaMant!$AF$11:$AF$611</c:f>
              <c:numCache>
                <c:formatCode>0.0%</c:formatCode>
                <c:ptCount val="601"/>
                <c:pt idx="0">
                  <c:v>0.78200000000000003</c:v>
                </c:pt>
                <c:pt idx="1">
                  <c:v>0.79086899200000005</c:v>
                </c:pt>
                <c:pt idx="2">
                  <c:v>0.79972396800000001</c:v>
                </c:pt>
                <c:pt idx="3">
                  <c:v>0.80856492800000002</c:v>
                </c:pt>
                <c:pt idx="4">
                  <c:v>0.81739187199999996</c:v>
                </c:pt>
                <c:pt idx="5">
                  <c:v>0.82620480000000007</c:v>
                </c:pt>
                <c:pt idx="6">
                  <c:v>0.83500371200000001</c:v>
                </c:pt>
                <c:pt idx="7">
                  <c:v>0.843788608</c:v>
                </c:pt>
                <c:pt idx="8">
                  <c:v>0.85255948800000003</c:v>
                </c:pt>
                <c:pt idx="9">
                  <c:v>0.86131635200000001</c:v>
                </c:pt>
                <c:pt idx="10">
                  <c:v>0.79076000000000002</c:v>
                </c:pt>
                <c:pt idx="11">
                  <c:v>0.79955891200000007</c:v>
                </c:pt>
                <c:pt idx="12">
                  <c:v>0.80834380800000005</c:v>
                </c:pt>
                <c:pt idx="13">
                  <c:v>0.81711468799999998</c:v>
                </c:pt>
                <c:pt idx="14">
                  <c:v>0.82587155200000006</c:v>
                </c:pt>
                <c:pt idx="15">
                  <c:v>0.83461440000000009</c:v>
                </c:pt>
                <c:pt idx="16">
                  <c:v>0.84334323199999994</c:v>
                </c:pt>
                <c:pt idx="17">
                  <c:v>0.85205804799999996</c:v>
                </c:pt>
                <c:pt idx="18">
                  <c:v>0.86075884800000002</c:v>
                </c:pt>
                <c:pt idx="19">
                  <c:v>0.86944563200000002</c:v>
                </c:pt>
                <c:pt idx="20">
                  <c:v>0.79952000000000001</c:v>
                </c:pt>
                <c:pt idx="21">
                  <c:v>0.80824883199999997</c:v>
                </c:pt>
                <c:pt idx="22">
                  <c:v>0.81696364799999999</c:v>
                </c:pt>
                <c:pt idx="23">
                  <c:v>0.82566444800000005</c:v>
                </c:pt>
                <c:pt idx="24">
                  <c:v>0.83435123200000005</c:v>
                </c:pt>
                <c:pt idx="25">
                  <c:v>0.84302400000000011</c:v>
                </c:pt>
                <c:pt idx="26">
                  <c:v>0.85168275199999999</c:v>
                </c:pt>
                <c:pt idx="27">
                  <c:v>0.86032748800000003</c:v>
                </c:pt>
                <c:pt idx="28">
                  <c:v>0.86895820800000001</c:v>
                </c:pt>
                <c:pt idx="29">
                  <c:v>0.87757491199999993</c:v>
                </c:pt>
                <c:pt idx="30">
                  <c:v>0.80828</c:v>
                </c:pt>
                <c:pt idx="31">
                  <c:v>0.81693875199999999</c:v>
                </c:pt>
                <c:pt idx="32">
                  <c:v>0.82558348800000014</c:v>
                </c:pt>
                <c:pt idx="33">
                  <c:v>0.83421420800000012</c:v>
                </c:pt>
                <c:pt idx="34">
                  <c:v>0.84283091200000004</c:v>
                </c:pt>
                <c:pt idx="35">
                  <c:v>0.85143360000000012</c:v>
                </c:pt>
                <c:pt idx="36">
                  <c:v>0.86002227199999992</c:v>
                </c:pt>
                <c:pt idx="37">
                  <c:v>0.86859692799999999</c:v>
                </c:pt>
                <c:pt idx="38">
                  <c:v>0.877157568</c:v>
                </c:pt>
                <c:pt idx="39">
                  <c:v>0.88570419199999995</c:v>
                </c:pt>
                <c:pt idx="40">
                  <c:v>0.81703999999999999</c:v>
                </c:pt>
                <c:pt idx="41">
                  <c:v>0.82562867200000012</c:v>
                </c:pt>
                <c:pt idx="42">
                  <c:v>0.83420332800000008</c:v>
                </c:pt>
                <c:pt idx="43">
                  <c:v>0.84276396800000009</c:v>
                </c:pt>
                <c:pt idx="44">
                  <c:v>0.85131059200000003</c:v>
                </c:pt>
                <c:pt idx="45">
                  <c:v>0.85984320000000003</c:v>
                </c:pt>
                <c:pt idx="46">
                  <c:v>0.86836179199999997</c:v>
                </c:pt>
                <c:pt idx="47">
                  <c:v>0.87686636799999995</c:v>
                </c:pt>
                <c:pt idx="48">
                  <c:v>0.88535692799999999</c:v>
                </c:pt>
                <c:pt idx="49">
                  <c:v>0.89383347199999996</c:v>
                </c:pt>
                <c:pt idx="50">
                  <c:v>0.82580000000000009</c:v>
                </c:pt>
                <c:pt idx="51">
                  <c:v>0.83431859200000014</c:v>
                </c:pt>
                <c:pt idx="52">
                  <c:v>0.84282316800000012</c:v>
                </c:pt>
                <c:pt idx="53">
                  <c:v>0.85131372800000005</c:v>
                </c:pt>
                <c:pt idx="54">
                  <c:v>0.85979027200000002</c:v>
                </c:pt>
                <c:pt idx="55">
                  <c:v>0.86825280000000005</c:v>
                </c:pt>
                <c:pt idx="56">
                  <c:v>0.8767013119999999</c:v>
                </c:pt>
                <c:pt idx="57">
                  <c:v>0.88513580799999991</c:v>
                </c:pt>
                <c:pt idx="58">
                  <c:v>0.89355628799999998</c:v>
                </c:pt>
                <c:pt idx="59">
                  <c:v>0.90196275200000009</c:v>
                </c:pt>
                <c:pt idx="60">
                  <c:v>0.83456000000000008</c:v>
                </c:pt>
                <c:pt idx="61">
                  <c:v>0.84300851200000004</c:v>
                </c:pt>
                <c:pt idx="62">
                  <c:v>0.85144300800000006</c:v>
                </c:pt>
                <c:pt idx="63">
                  <c:v>0.85986348800000001</c:v>
                </c:pt>
                <c:pt idx="64">
                  <c:v>0.86826995200000001</c:v>
                </c:pt>
                <c:pt idx="65">
                  <c:v>0.87666240000000006</c:v>
                </c:pt>
                <c:pt idx="66">
                  <c:v>0.88504083199999994</c:v>
                </c:pt>
                <c:pt idx="67">
                  <c:v>0.89340524799999999</c:v>
                </c:pt>
                <c:pt idx="68">
                  <c:v>0.90175564800000008</c:v>
                </c:pt>
                <c:pt idx="69">
                  <c:v>0.910092032</c:v>
                </c:pt>
                <c:pt idx="70">
                  <c:v>0.84332000000000007</c:v>
                </c:pt>
                <c:pt idx="71">
                  <c:v>0.85169843200000006</c:v>
                </c:pt>
                <c:pt idx="72">
                  <c:v>0.8600628480000001</c:v>
                </c:pt>
                <c:pt idx="73">
                  <c:v>0.86841324800000008</c:v>
                </c:pt>
                <c:pt idx="74">
                  <c:v>0.876749632</c:v>
                </c:pt>
                <c:pt idx="75">
                  <c:v>0.88507200000000008</c:v>
                </c:pt>
                <c:pt idx="76">
                  <c:v>0.89338035199999999</c:v>
                </c:pt>
                <c:pt idx="77">
                  <c:v>0.90167468800000006</c:v>
                </c:pt>
                <c:pt idx="78">
                  <c:v>0.90995500800000007</c:v>
                </c:pt>
                <c:pt idx="79">
                  <c:v>0.91822131200000001</c:v>
                </c:pt>
                <c:pt idx="80">
                  <c:v>0.85208000000000006</c:v>
                </c:pt>
                <c:pt idx="81">
                  <c:v>0.86038835200000008</c:v>
                </c:pt>
                <c:pt idx="82">
                  <c:v>0.86868268800000004</c:v>
                </c:pt>
                <c:pt idx="83">
                  <c:v>0.87696300800000004</c:v>
                </c:pt>
                <c:pt idx="84">
                  <c:v>0.88522931199999999</c:v>
                </c:pt>
                <c:pt idx="85">
                  <c:v>0.89348159999999999</c:v>
                </c:pt>
                <c:pt idx="86">
                  <c:v>0.90171987200000003</c:v>
                </c:pt>
                <c:pt idx="87">
                  <c:v>0.90994412800000002</c:v>
                </c:pt>
                <c:pt idx="88">
                  <c:v>0.91815436800000005</c:v>
                </c:pt>
                <c:pt idx="89">
                  <c:v>0.92635059200000003</c:v>
                </c:pt>
                <c:pt idx="90">
                  <c:v>0.86084000000000005</c:v>
                </c:pt>
                <c:pt idx="91">
                  <c:v>0.8690782720000001</c:v>
                </c:pt>
                <c:pt idx="92">
                  <c:v>0.87730252800000008</c:v>
                </c:pt>
                <c:pt idx="93">
                  <c:v>0.88551276800000001</c:v>
                </c:pt>
                <c:pt idx="94">
                  <c:v>0.89370899199999998</c:v>
                </c:pt>
                <c:pt idx="95">
                  <c:v>0.90189120000000012</c:v>
                </c:pt>
                <c:pt idx="96">
                  <c:v>0.91005939199999997</c:v>
                </c:pt>
                <c:pt idx="97">
                  <c:v>0.91821356799999998</c:v>
                </c:pt>
                <c:pt idx="98">
                  <c:v>0.92635372800000004</c:v>
                </c:pt>
                <c:pt idx="99">
                  <c:v>0.93447987200000004</c:v>
                </c:pt>
                <c:pt idx="100">
                  <c:v>0.86960000000000004</c:v>
                </c:pt>
                <c:pt idx="101">
                  <c:v>0.877768192</c:v>
                </c:pt>
                <c:pt idx="102">
                  <c:v>0.88592236800000002</c:v>
                </c:pt>
                <c:pt idx="103">
                  <c:v>0.89406252800000008</c:v>
                </c:pt>
                <c:pt idx="104">
                  <c:v>0.90218867200000008</c:v>
                </c:pt>
                <c:pt idx="105">
                  <c:v>0.91030080000000013</c:v>
                </c:pt>
                <c:pt idx="106">
                  <c:v>0.91839891200000001</c:v>
                </c:pt>
                <c:pt idx="107">
                  <c:v>0.92648300800000005</c:v>
                </c:pt>
                <c:pt idx="108">
                  <c:v>0.93455308800000003</c:v>
                </c:pt>
                <c:pt idx="109">
                  <c:v>0.94260915199999995</c:v>
                </c:pt>
                <c:pt idx="110">
                  <c:v>0.87836000000000003</c:v>
                </c:pt>
                <c:pt idx="111">
                  <c:v>0.88645811200000002</c:v>
                </c:pt>
                <c:pt idx="112">
                  <c:v>0.89454220800000006</c:v>
                </c:pt>
                <c:pt idx="113">
                  <c:v>0.90261228800000015</c:v>
                </c:pt>
                <c:pt idx="114">
                  <c:v>0.91066835200000007</c:v>
                </c:pt>
                <c:pt idx="115">
                  <c:v>0.91871040000000015</c:v>
                </c:pt>
                <c:pt idx="116">
                  <c:v>0.92673843200000006</c:v>
                </c:pt>
                <c:pt idx="117">
                  <c:v>0.93475244800000001</c:v>
                </c:pt>
                <c:pt idx="118">
                  <c:v>0.94275244800000002</c:v>
                </c:pt>
                <c:pt idx="119">
                  <c:v>0.95073843199999997</c:v>
                </c:pt>
                <c:pt idx="120">
                  <c:v>0.88712000000000002</c:v>
                </c:pt>
                <c:pt idx="121">
                  <c:v>0.89514803200000004</c:v>
                </c:pt>
                <c:pt idx="122">
                  <c:v>0.90316204800000011</c:v>
                </c:pt>
                <c:pt idx="123">
                  <c:v>0.91116204800000011</c:v>
                </c:pt>
                <c:pt idx="124">
                  <c:v>0.91914803200000006</c:v>
                </c:pt>
                <c:pt idx="125">
                  <c:v>0.92712000000000006</c:v>
                </c:pt>
                <c:pt idx="126">
                  <c:v>0.93507795199999999</c:v>
                </c:pt>
                <c:pt idx="127">
                  <c:v>0.94302188799999997</c:v>
                </c:pt>
                <c:pt idx="128">
                  <c:v>0.95095180800000001</c:v>
                </c:pt>
                <c:pt idx="129">
                  <c:v>0.95886771199999998</c:v>
                </c:pt>
                <c:pt idx="130">
                  <c:v>0.89588000000000001</c:v>
                </c:pt>
                <c:pt idx="131">
                  <c:v>0.90383795200000017</c:v>
                </c:pt>
                <c:pt idx="132">
                  <c:v>0.91178188800000004</c:v>
                </c:pt>
                <c:pt idx="133">
                  <c:v>0.91971180800000008</c:v>
                </c:pt>
                <c:pt idx="134">
                  <c:v>0.92762771200000005</c:v>
                </c:pt>
                <c:pt idx="135">
                  <c:v>0.93552960000000007</c:v>
                </c:pt>
                <c:pt idx="136">
                  <c:v>0.94341747200000003</c:v>
                </c:pt>
                <c:pt idx="137">
                  <c:v>0.95129132799999994</c:v>
                </c:pt>
                <c:pt idx="138">
                  <c:v>0.959151168</c:v>
                </c:pt>
                <c:pt idx="139">
                  <c:v>0.966996992</c:v>
                </c:pt>
                <c:pt idx="140">
                  <c:v>0.90464000000000011</c:v>
                </c:pt>
                <c:pt idx="141">
                  <c:v>0.91252787199999996</c:v>
                </c:pt>
                <c:pt idx="142">
                  <c:v>0.92040172800000009</c:v>
                </c:pt>
                <c:pt idx="143">
                  <c:v>0.92826156800000004</c:v>
                </c:pt>
                <c:pt idx="144">
                  <c:v>0.93610739200000004</c:v>
                </c:pt>
                <c:pt idx="145">
                  <c:v>0.94393920000000009</c:v>
                </c:pt>
                <c:pt idx="146">
                  <c:v>0.95175699199999997</c:v>
                </c:pt>
                <c:pt idx="147">
                  <c:v>0.95956076800000001</c:v>
                </c:pt>
                <c:pt idx="148">
                  <c:v>0.96735052799999999</c:v>
                </c:pt>
                <c:pt idx="149">
                  <c:v>0.97512627200000002</c:v>
                </c:pt>
                <c:pt idx="150">
                  <c:v>0.91339999999999999</c:v>
                </c:pt>
                <c:pt idx="151">
                  <c:v>0.92121779200000009</c:v>
                </c:pt>
                <c:pt idx="152">
                  <c:v>0.92902156800000013</c:v>
                </c:pt>
                <c:pt idx="153">
                  <c:v>0.93681132800000011</c:v>
                </c:pt>
                <c:pt idx="154">
                  <c:v>0.94458707200000003</c:v>
                </c:pt>
                <c:pt idx="155">
                  <c:v>0.95234880000000011</c:v>
                </c:pt>
                <c:pt idx="156">
                  <c:v>0.96009651200000001</c:v>
                </c:pt>
                <c:pt idx="157">
                  <c:v>0.96783020799999997</c:v>
                </c:pt>
                <c:pt idx="158">
                  <c:v>0.97554988800000009</c:v>
                </c:pt>
                <c:pt idx="159">
                  <c:v>0.98325555199999992</c:v>
                </c:pt>
                <c:pt idx="160">
                  <c:v>0.92216000000000009</c:v>
                </c:pt>
                <c:pt idx="161">
                  <c:v>0.92990771200000011</c:v>
                </c:pt>
                <c:pt idx="162">
                  <c:v>0.93764140800000007</c:v>
                </c:pt>
                <c:pt idx="163">
                  <c:v>0.94536108800000007</c:v>
                </c:pt>
                <c:pt idx="164">
                  <c:v>0.95306675200000002</c:v>
                </c:pt>
                <c:pt idx="165">
                  <c:v>0.96075840000000001</c:v>
                </c:pt>
                <c:pt idx="166">
                  <c:v>0.96843603199999995</c:v>
                </c:pt>
                <c:pt idx="167">
                  <c:v>0.97609964800000004</c:v>
                </c:pt>
                <c:pt idx="168">
                  <c:v>0.98374924799999997</c:v>
                </c:pt>
                <c:pt idx="169">
                  <c:v>0.99138483200000005</c:v>
                </c:pt>
                <c:pt idx="170">
                  <c:v>0.93092000000000008</c:v>
                </c:pt>
                <c:pt idx="171">
                  <c:v>0.93859763200000013</c:v>
                </c:pt>
                <c:pt idx="172">
                  <c:v>0.78880486224657531</c:v>
                </c:pt>
                <c:pt idx="173">
                  <c:v>0.79766310224657533</c:v>
                </c:pt>
                <c:pt idx="174">
                  <c:v>0.80650732624657528</c:v>
                </c:pt>
                <c:pt idx="175">
                  <c:v>0.81533753424657529</c:v>
                </c:pt>
                <c:pt idx="176">
                  <c:v>0.82415372624657535</c:v>
                </c:pt>
                <c:pt idx="177">
                  <c:v>0.83295590224657545</c:v>
                </c:pt>
                <c:pt idx="178">
                  <c:v>0.84174406224657539</c:v>
                </c:pt>
                <c:pt idx="179">
                  <c:v>0.85051820624657537</c:v>
                </c:pt>
                <c:pt idx="180">
                  <c:v>0.8592783342465754</c:v>
                </c:pt>
                <c:pt idx="181">
                  <c:v>0.86802444624657527</c:v>
                </c:pt>
                <c:pt idx="182">
                  <c:v>0.79751110224657529</c:v>
                </c:pt>
                <c:pt idx="183">
                  <c:v>0.80629926224657533</c:v>
                </c:pt>
                <c:pt idx="184">
                  <c:v>0.81507340624657532</c:v>
                </c:pt>
                <c:pt idx="185">
                  <c:v>0.82383353424657535</c:v>
                </c:pt>
                <c:pt idx="186">
                  <c:v>0.83257964624657532</c:v>
                </c:pt>
                <c:pt idx="187">
                  <c:v>0.84131174224657546</c:v>
                </c:pt>
                <c:pt idx="188">
                  <c:v>0.85002982224657542</c:v>
                </c:pt>
                <c:pt idx="189">
                  <c:v>0.85873388624657543</c:v>
                </c:pt>
                <c:pt idx="190">
                  <c:v>0.86742393424657538</c:v>
                </c:pt>
                <c:pt idx="191">
                  <c:v>0.87609996624657527</c:v>
                </c:pt>
                <c:pt idx="192">
                  <c:v>0.80621734224657537</c:v>
                </c:pt>
                <c:pt idx="193">
                  <c:v>0.81493542224657534</c:v>
                </c:pt>
                <c:pt idx="194">
                  <c:v>0.82363948624657535</c:v>
                </c:pt>
                <c:pt idx="195">
                  <c:v>0.83232953424657541</c:v>
                </c:pt>
                <c:pt idx="196">
                  <c:v>0.84100556624657541</c:v>
                </c:pt>
                <c:pt idx="197">
                  <c:v>0.84966758224657546</c:v>
                </c:pt>
                <c:pt idx="198">
                  <c:v>0.85831558224657545</c:v>
                </c:pt>
                <c:pt idx="199">
                  <c:v>0.86694956624657538</c:v>
                </c:pt>
                <c:pt idx="200">
                  <c:v>0.87556953424657535</c:v>
                </c:pt>
                <c:pt idx="201">
                  <c:v>0.88417548624657527</c:v>
                </c:pt>
                <c:pt idx="202">
                  <c:v>0.81492358224657535</c:v>
                </c:pt>
                <c:pt idx="203">
                  <c:v>0.82357158224657534</c:v>
                </c:pt>
                <c:pt idx="204">
                  <c:v>0.83220556624657527</c:v>
                </c:pt>
                <c:pt idx="205">
                  <c:v>0.84082553424657536</c:v>
                </c:pt>
                <c:pt idx="206">
                  <c:v>0.84943148624657538</c:v>
                </c:pt>
                <c:pt idx="207">
                  <c:v>0.85802342224657535</c:v>
                </c:pt>
                <c:pt idx="208">
                  <c:v>0.86660134224657537</c:v>
                </c:pt>
                <c:pt idx="209">
                  <c:v>0.87516524624657543</c:v>
                </c:pt>
                <c:pt idx="210">
                  <c:v>0.88371513424657533</c:v>
                </c:pt>
                <c:pt idx="211">
                  <c:v>0.89225100624657527</c:v>
                </c:pt>
                <c:pt idx="212">
                  <c:v>0.82362982224657533</c:v>
                </c:pt>
                <c:pt idx="213">
                  <c:v>0.83220774224657545</c:v>
                </c:pt>
                <c:pt idx="214">
                  <c:v>0.84077164624657541</c:v>
                </c:pt>
                <c:pt idx="215">
                  <c:v>0.84932153424657542</c:v>
                </c:pt>
                <c:pt idx="216">
                  <c:v>0.85785740624657536</c:v>
                </c:pt>
                <c:pt idx="217">
                  <c:v>0.86637926224657535</c:v>
                </c:pt>
                <c:pt idx="218">
                  <c:v>0.8748871022465754</c:v>
                </c:pt>
                <c:pt idx="219">
                  <c:v>0.88338092624657538</c:v>
                </c:pt>
                <c:pt idx="220">
                  <c:v>0.89186073424657542</c:v>
                </c:pt>
                <c:pt idx="221">
                  <c:v>0.90032652624657528</c:v>
                </c:pt>
                <c:pt idx="222">
                  <c:v>0.8323360622465753</c:v>
                </c:pt>
                <c:pt idx="223">
                  <c:v>0.84084390224657535</c:v>
                </c:pt>
                <c:pt idx="224">
                  <c:v>0.84933772624657544</c:v>
                </c:pt>
                <c:pt idx="225">
                  <c:v>0.85781753424657536</c:v>
                </c:pt>
                <c:pt idx="226">
                  <c:v>0.86628332624657534</c:v>
                </c:pt>
                <c:pt idx="227">
                  <c:v>0.87473510224657536</c:v>
                </c:pt>
                <c:pt idx="228">
                  <c:v>0.88317286224657532</c:v>
                </c:pt>
                <c:pt idx="229">
                  <c:v>0.89159660624657533</c:v>
                </c:pt>
                <c:pt idx="230">
                  <c:v>0.90000633424657539</c:v>
                </c:pt>
                <c:pt idx="231">
                  <c:v>0.90840204624657528</c:v>
                </c:pt>
                <c:pt idx="232">
                  <c:v>0.84104230224657539</c:v>
                </c:pt>
                <c:pt idx="233">
                  <c:v>0.84948006224657535</c:v>
                </c:pt>
                <c:pt idx="234">
                  <c:v>0.85790380624657536</c:v>
                </c:pt>
                <c:pt idx="235">
                  <c:v>0.86631353424657542</c:v>
                </c:pt>
                <c:pt idx="236">
                  <c:v>0.87470924624657542</c:v>
                </c:pt>
                <c:pt idx="237">
                  <c:v>0.88309094224657536</c:v>
                </c:pt>
                <c:pt idx="238">
                  <c:v>0.89145862224657535</c:v>
                </c:pt>
                <c:pt idx="239">
                  <c:v>0.89981228624657539</c:v>
                </c:pt>
                <c:pt idx="240">
                  <c:v>0.90815193424657537</c:v>
                </c:pt>
                <c:pt idx="241">
                  <c:v>0.91647756624657539</c:v>
                </c:pt>
                <c:pt idx="242">
                  <c:v>0.84974854224657537</c:v>
                </c:pt>
                <c:pt idx="243">
                  <c:v>0.85811622224657536</c:v>
                </c:pt>
                <c:pt idx="244">
                  <c:v>0.86646988624657539</c:v>
                </c:pt>
                <c:pt idx="245">
                  <c:v>0.87480953424657537</c:v>
                </c:pt>
                <c:pt idx="246">
                  <c:v>0.8831351662465754</c:v>
                </c:pt>
                <c:pt idx="247">
                  <c:v>0.89144678224657536</c:v>
                </c:pt>
                <c:pt idx="248">
                  <c:v>0.89974438224657538</c:v>
                </c:pt>
                <c:pt idx="249">
                  <c:v>0.90802796624657545</c:v>
                </c:pt>
                <c:pt idx="250">
                  <c:v>0.91629753424657534</c:v>
                </c:pt>
                <c:pt idx="251">
                  <c:v>0.9245530862465754</c:v>
                </c:pt>
                <c:pt idx="252">
                  <c:v>0.85845478224657534</c:v>
                </c:pt>
                <c:pt idx="253">
                  <c:v>0.86675238224657536</c:v>
                </c:pt>
                <c:pt idx="254">
                  <c:v>0.87503596624657531</c:v>
                </c:pt>
                <c:pt idx="255">
                  <c:v>0.88330553424657532</c:v>
                </c:pt>
                <c:pt idx="256">
                  <c:v>0.89156108624657537</c:v>
                </c:pt>
                <c:pt idx="257">
                  <c:v>0.89980262224657537</c:v>
                </c:pt>
                <c:pt idx="258">
                  <c:v>0.9080301422465753</c:v>
                </c:pt>
                <c:pt idx="259">
                  <c:v>0.91624364624657539</c:v>
                </c:pt>
                <c:pt idx="260">
                  <c:v>0.92444313424657543</c:v>
                </c:pt>
                <c:pt idx="261">
                  <c:v>0.93262860624657529</c:v>
                </c:pt>
                <c:pt idx="262">
                  <c:v>0.86716102224657532</c:v>
                </c:pt>
                <c:pt idx="263">
                  <c:v>0.87538854224657536</c:v>
                </c:pt>
                <c:pt idx="264">
                  <c:v>0.88360204624657535</c:v>
                </c:pt>
                <c:pt idx="265">
                  <c:v>0.89180153424657538</c:v>
                </c:pt>
                <c:pt idx="266">
                  <c:v>0.89998700624657535</c:v>
                </c:pt>
                <c:pt idx="267">
                  <c:v>0.90815846224657537</c:v>
                </c:pt>
                <c:pt idx="268">
                  <c:v>0.91631590224657533</c:v>
                </c:pt>
                <c:pt idx="269">
                  <c:v>0.92445932624657545</c:v>
                </c:pt>
                <c:pt idx="270">
                  <c:v>0.9325887342465754</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256A-4542-A0FD-9389ADDAC4F3}"/>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7057154019269614"/>
          <c:y val="0.6038768729858135"/>
          <c:w val="0.17755988048663729"/>
          <c:h val="0.16636233761918998"/>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15390807616134"/>
          <c:y val="5.2514928804555883E-2"/>
          <c:w val="0.7888864641252934"/>
          <c:h val="0.81644509655268438"/>
        </c:manualLayout>
      </c:layout>
      <c:scatterChart>
        <c:scatterStyle val="smoothMarker"/>
        <c:varyColors val="0"/>
        <c:ser>
          <c:idx val="1"/>
          <c:order val="0"/>
          <c:tx>
            <c:strRef>
              <c:f>EsquemaMant!$F$10</c:f>
              <c:strCache>
                <c:ptCount val="1"/>
                <c:pt idx="0">
                  <c:v>FLF</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EsquemaMant!$F$11:$F$611</c:f>
              <c:numCache>
                <c:formatCode>0.0%</c:formatCode>
                <c:ptCount val="601"/>
                <c:pt idx="0">
                  <c:v>1</c:v>
                </c:pt>
                <c:pt idx="1">
                  <c:v>0.99894400000000005</c:v>
                </c:pt>
                <c:pt idx="2">
                  <c:v>0.997888</c:v>
                </c:pt>
                <c:pt idx="3">
                  <c:v>0.99683200000000005</c:v>
                </c:pt>
                <c:pt idx="4">
                  <c:v>0.99577599999999999</c:v>
                </c:pt>
                <c:pt idx="5">
                  <c:v>0.99472000000000005</c:v>
                </c:pt>
                <c:pt idx="6">
                  <c:v>0.99366399999999999</c:v>
                </c:pt>
                <c:pt idx="7">
                  <c:v>0.99260800000000005</c:v>
                </c:pt>
                <c:pt idx="8">
                  <c:v>0.99155199999999999</c:v>
                </c:pt>
                <c:pt idx="9">
                  <c:v>0.99049600000000004</c:v>
                </c:pt>
                <c:pt idx="10">
                  <c:v>0.98943999999999999</c:v>
                </c:pt>
                <c:pt idx="11">
                  <c:v>0.98838400000000004</c:v>
                </c:pt>
                <c:pt idx="12">
                  <c:v>0.98732799999999998</c:v>
                </c:pt>
                <c:pt idx="13">
                  <c:v>0.98627200000000004</c:v>
                </c:pt>
                <c:pt idx="14">
                  <c:v>0.98521599999999998</c:v>
                </c:pt>
                <c:pt idx="15">
                  <c:v>0.98416000000000003</c:v>
                </c:pt>
                <c:pt idx="16">
                  <c:v>0.98310399999999998</c:v>
                </c:pt>
                <c:pt idx="17">
                  <c:v>0.98204800000000003</c:v>
                </c:pt>
                <c:pt idx="18">
                  <c:v>0.98099199999999998</c:v>
                </c:pt>
                <c:pt idx="19">
                  <c:v>0.97993600000000003</c:v>
                </c:pt>
                <c:pt idx="20">
                  <c:v>0.97887999999999997</c:v>
                </c:pt>
                <c:pt idx="21">
                  <c:v>0.97782400000000003</c:v>
                </c:pt>
                <c:pt idx="22">
                  <c:v>0.97676799999999997</c:v>
                </c:pt>
                <c:pt idx="23">
                  <c:v>0.97571200000000002</c:v>
                </c:pt>
                <c:pt idx="24">
                  <c:v>0.97465599999999997</c:v>
                </c:pt>
                <c:pt idx="25">
                  <c:v>0.97360000000000002</c:v>
                </c:pt>
                <c:pt idx="26">
                  <c:v>0.97254399999999996</c:v>
                </c:pt>
                <c:pt idx="27">
                  <c:v>0.97148800000000002</c:v>
                </c:pt>
                <c:pt idx="28">
                  <c:v>0.97043199999999996</c:v>
                </c:pt>
                <c:pt idx="29">
                  <c:v>0.96937600000000002</c:v>
                </c:pt>
                <c:pt idx="30">
                  <c:v>0.96831999999999996</c:v>
                </c:pt>
                <c:pt idx="31">
                  <c:v>0.96726400000000001</c:v>
                </c:pt>
                <c:pt idx="32">
                  <c:v>0.96620799999999996</c:v>
                </c:pt>
                <c:pt idx="33">
                  <c:v>0.96515200000000001</c:v>
                </c:pt>
                <c:pt idx="34">
                  <c:v>0.96409600000000006</c:v>
                </c:pt>
                <c:pt idx="35">
                  <c:v>0.96304000000000001</c:v>
                </c:pt>
                <c:pt idx="36">
                  <c:v>0.96198399999999995</c:v>
                </c:pt>
                <c:pt idx="37">
                  <c:v>0.960928</c:v>
                </c:pt>
                <c:pt idx="38">
                  <c:v>0.95987200000000006</c:v>
                </c:pt>
                <c:pt idx="39">
                  <c:v>0.958816</c:v>
                </c:pt>
                <c:pt idx="40">
                  <c:v>0.95776000000000006</c:v>
                </c:pt>
                <c:pt idx="41">
                  <c:v>0.956704</c:v>
                </c:pt>
                <c:pt idx="42">
                  <c:v>0.95564800000000005</c:v>
                </c:pt>
                <c:pt idx="43">
                  <c:v>0.954592</c:v>
                </c:pt>
                <c:pt idx="44">
                  <c:v>0.95353600000000005</c:v>
                </c:pt>
                <c:pt idx="45">
                  <c:v>0.95247999999999999</c:v>
                </c:pt>
                <c:pt idx="46">
                  <c:v>0.95142400000000005</c:v>
                </c:pt>
                <c:pt idx="47">
                  <c:v>0.95036799999999999</c:v>
                </c:pt>
                <c:pt idx="48">
                  <c:v>0.94931200000000004</c:v>
                </c:pt>
                <c:pt idx="49">
                  <c:v>0.94825599999999999</c:v>
                </c:pt>
                <c:pt idx="50">
                  <c:v>0.94720000000000004</c:v>
                </c:pt>
                <c:pt idx="51">
                  <c:v>0.94614399999999999</c:v>
                </c:pt>
                <c:pt idx="52">
                  <c:v>0.94508800000000004</c:v>
                </c:pt>
                <c:pt idx="53">
                  <c:v>0.94403199999999998</c:v>
                </c:pt>
                <c:pt idx="54">
                  <c:v>0.94297600000000004</c:v>
                </c:pt>
                <c:pt idx="55">
                  <c:v>0.94191999999999998</c:v>
                </c:pt>
                <c:pt idx="56">
                  <c:v>0.94086400000000003</c:v>
                </c:pt>
                <c:pt idx="57">
                  <c:v>0.93980799999999998</c:v>
                </c:pt>
                <c:pt idx="58">
                  <c:v>0.93875200000000003</c:v>
                </c:pt>
                <c:pt idx="59">
                  <c:v>0.93769599999999997</c:v>
                </c:pt>
                <c:pt idx="60">
                  <c:v>0.93664000000000003</c:v>
                </c:pt>
                <c:pt idx="61">
                  <c:v>0.93558399999999997</c:v>
                </c:pt>
                <c:pt idx="62">
                  <c:v>0.93452800000000003</c:v>
                </c:pt>
                <c:pt idx="63">
                  <c:v>0.93347199999999997</c:v>
                </c:pt>
                <c:pt idx="64">
                  <c:v>0.93241600000000002</c:v>
                </c:pt>
                <c:pt idx="65">
                  <c:v>0.93135999999999997</c:v>
                </c:pt>
                <c:pt idx="66">
                  <c:v>0.93030400000000002</c:v>
                </c:pt>
                <c:pt idx="67">
                  <c:v>0.92924799999999996</c:v>
                </c:pt>
                <c:pt idx="68">
                  <c:v>0.92819200000000002</c:v>
                </c:pt>
                <c:pt idx="69">
                  <c:v>0.92713599999999996</c:v>
                </c:pt>
                <c:pt idx="70">
                  <c:v>0.92608000000000001</c:v>
                </c:pt>
                <c:pt idx="71">
                  <c:v>0.92502400000000007</c:v>
                </c:pt>
                <c:pt idx="72">
                  <c:v>0.92396800000000001</c:v>
                </c:pt>
                <c:pt idx="73">
                  <c:v>0.92291199999999995</c:v>
                </c:pt>
                <c:pt idx="74">
                  <c:v>0.92185600000000001</c:v>
                </c:pt>
                <c:pt idx="75">
                  <c:v>0.92080000000000006</c:v>
                </c:pt>
                <c:pt idx="76">
                  <c:v>0.91974400000000001</c:v>
                </c:pt>
                <c:pt idx="77">
                  <c:v>0.91868799999999995</c:v>
                </c:pt>
                <c:pt idx="78">
                  <c:v>0.917632</c:v>
                </c:pt>
                <c:pt idx="79">
                  <c:v>0.91657600000000006</c:v>
                </c:pt>
                <c:pt idx="80">
                  <c:v>0.91552</c:v>
                </c:pt>
                <c:pt idx="81">
                  <c:v>0.91446400000000005</c:v>
                </c:pt>
                <c:pt idx="82">
                  <c:v>0.913408</c:v>
                </c:pt>
                <c:pt idx="83">
                  <c:v>0.91235200000000005</c:v>
                </c:pt>
                <c:pt idx="84">
                  <c:v>0.91129599999999999</c:v>
                </c:pt>
                <c:pt idx="85">
                  <c:v>0.91024000000000005</c:v>
                </c:pt>
                <c:pt idx="86">
                  <c:v>0.90918399999999999</c:v>
                </c:pt>
                <c:pt idx="87">
                  <c:v>0.90812800000000005</c:v>
                </c:pt>
                <c:pt idx="88">
                  <c:v>0.90707199999999999</c:v>
                </c:pt>
                <c:pt idx="89">
                  <c:v>0.90601600000000004</c:v>
                </c:pt>
                <c:pt idx="90">
                  <c:v>0.90495999999999999</c:v>
                </c:pt>
                <c:pt idx="91">
                  <c:v>0.90390400000000004</c:v>
                </c:pt>
                <c:pt idx="92">
                  <c:v>0.90284799999999998</c:v>
                </c:pt>
                <c:pt idx="93">
                  <c:v>0.90179200000000004</c:v>
                </c:pt>
                <c:pt idx="94">
                  <c:v>0.90073599999999998</c:v>
                </c:pt>
                <c:pt idx="95">
                  <c:v>0.89968000000000004</c:v>
                </c:pt>
                <c:pt idx="96">
                  <c:v>0.89862399999999998</c:v>
                </c:pt>
                <c:pt idx="97">
                  <c:v>0.89756800000000003</c:v>
                </c:pt>
                <c:pt idx="98">
                  <c:v>0.89651199999999998</c:v>
                </c:pt>
                <c:pt idx="99">
                  <c:v>0.89545600000000003</c:v>
                </c:pt>
                <c:pt idx="100">
                  <c:v>0.89439999999999997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EECE-4314-BA13-81B8ECC00BED}"/>
            </c:ext>
          </c:extLst>
        </c:ser>
        <c:ser>
          <c:idx val="0"/>
          <c:order val="1"/>
          <c:tx>
            <c:strRef>
              <c:f>EsquemaMant!$I$10</c:f>
              <c:strCache>
                <c:ptCount val="1"/>
                <c:pt idx="0">
                  <c:v>FLM</c:v>
                </c:pt>
              </c:strCache>
            </c:strRef>
          </c:tx>
          <c:spPr>
            <a:ln w="19050" cap="rnd">
              <a:solidFill>
                <a:schemeClr val="accent6"/>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EsquemaMant!$I$11:$I$611</c:f>
              <c:numCache>
                <c:formatCode>0.0%</c:formatCode>
                <c:ptCount val="601"/>
                <c:pt idx="0">
                  <c:v>1</c:v>
                </c:pt>
                <c:pt idx="1">
                  <c:v>0.98599999999999999</c:v>
                </c:pt>
                <c:pt idx="2">
                  <c:v>0.97199999999999998</c:v>
                </c:pt>
                <c:pt idx="3">
                  <c:v>0.95800000000000007</c:v>
                </c:pt>
                <c:pt idx="4">
                  <c:v>0.94400000000000006</c:v>
                </c:pt>
                <c:pt idx="5">
                  <c:v>1</c:v>
                </c:pt>
                <c:pt idx="6">
                  <c:v>0.98599999999999999</c:v>
                </c:pt>
                <c:pt idx="7">
                  <c:v>0.97199999999999998</c:v>
                </c:pt>
                <c:pt idx="8">
                  <c:v>0.95800000000000007</c:v>
                </c:pt>
                <c:pt idx="9">
                  <c:v>0.94400000000000006</c:v>
                </c:pt>
                <c:pt idx="10">
                  <c:v>1</c:v>
                </c:pt>
                <c:pt idx="11">
                  <c:v>0.98599999999999999</c:v>
                </c:pt>
                <c:pt idx="12">
                  <c:v>0.97199999999999998</c:v>
                </c:pt>
                <c:pt idx="13">
                  <c:v>0.95800000000000007</c:v>
                </c:pt>
                <c:pt idx="14">
                  <c:v>0.94400000000000006</c:v>
                </c:pt>
                <c:pt idx="15">
                  <c:v>1</c:v>
                </c:pt>
                <c:pt idx="16">
                  <c:v>0.98599999999999999</c:v>
                </c:pt>
                <c:pt idx="17">
                  <c:v>0.97199999999999998</c:v>
                </c:pt>
                <c:pt idx="18">
                  <c:v>0.95800000000000007</c:v>
                </c:pt>
                <c:pt idx="19">
                  <c:v>0.94400000000000006</c:v>
                </c:pt>
                <c:pt idx="20">
                  <c:v>1</c:v>
                </c:pt>
                <c:pt idx="21">
                  <c:v>0.98599999999999999</c:v>
                </c:pt>
                <c:pt idx="22">
                  <c:v>0.97199999999999998</c:v>
                </c:pt>
                <c:pt idx="23">
                  <c:v>0.95800000000000007</c:v>
                </c:pt>
                <c:pt idx="24">
                  <c:v>0.94400000000000006</c:v>
                </c:pt>
                <c:pt idx="25">
                  <c:v>1</c:v>
                </c:pt>
                <c:pt idx="26">
                  <c:v>0.98599999999999999</c:v>
                </c:pt>
                <c:pt idx="27">
                  <c:v>0.97199999999999998</c:v>
                </c:pt>
                <c:pt idx="28">
                  <c:v>0.95800000000000007</c:v>
                </c:pt>
                <c:pt idx="29">
                  <c:v>0.94400000000000006</c:v>
                </c:pt>
                <c:pt idx="30">
                  <c:v>1</c:v>
                </c:pt>
                <c:pt idx="31">
                  <c:v>0.98599999999999999</c:v>
                </c:pt>
                <c:pt idx="32">
                  <c:v>0.97199999999999998</c:v>
                </c:pt>
                <c:pt idx="33">
                  <c:v>0.95800000000000007</c:v>
                </c:pt>
                <c:pt idx="34">
                  <c:v>0.94400000000000006</c:v>
                </c:pt>
                <c:pt idx="35">
                  <c:v>1</c:v>
                </c:pt>
                <c:pt idx="36">
                  <c:v>0.98599999999999999</c:v>
                </c:pt>
                <c:pt idx="37">
                  <c:v>0.97199999999999998</c:v>
                </c:pt>
                <c:pt idx="38">
                  <c:v>0.95800000000000007</c:v>
                </c:pt>
                <c:pt idx="39">
                  <c:v>0.94400000000000006</c:v>
                </c:pt>
                <c:pt idx="40">
                  <c:v>1</c:v>
                </c:pt>
                <c:pt idx="41">
                  <c:v>0.98599999999999999</c:v>
                </c:pt>
                <c:pt idx="42">
                  <c:v>0.97199999999999998</c:v>
                </c:pt>
                <c:pt idx="43">
                  <c:v>0.95800000000000007</c:v>
                </c:pt>
                <c:pt idx="44">
                  <c:v>0.94400000000000006</c:v>
                </c:pt>
                <c:pt idx="45">
                  <c:v>1</c:v>
                </c:pt>
                <c:pt idx="46">
                  <c:v>0.98599999999999999</c:v>
                </c:pt>
                <c:pt idx="47">
                  <c:v>0.97199999999999998</c:v>
                </c:pt>
                <c:pt idx="48">
                  <c:v>0.95800000000000007</c:v>
                </c:pt>
                <c:pt idx="49">
                  <c:v>0.94400000000000006</c:v>
                </c:pt>
                <c:pt idx="50">
                  <c:v>1</c:v>
                </c:pt>
                <c:pt idx="51">
                  <c:v>0.98599999999999999</c:v>
                </c:pt>
                <c:pt idx="52">
                  <c:v>0.97199999999999998</c:v>
                </c:pt>
                <c:pt idx="53">
                  <c:v>0.95800000000000007</c:v>
                </c:pt>
                <c:pt idx="54">
                  <c:v>0.94400000000000006</c:v>
                </c:pt>
                <c:pt idx="55">
                  <c:v>1</c:v>
                </c:pt>
                <c:pt idx="56">
                  <c:v>0.98599999999999999</c:v>
                </c:pt>
                <c:pt idx="57">
                  <c:v>0.97199999999999998</c:v>
                </c:pt>
                <c:pt idx="58">
                  <c:v>0.95800000000000007</c:v>
                </c:pt>
                <c:pt idx="59">
                  <c:v>0.94400000000000006</c:v>
                </c:pt>
                <c:pt idx="60">
                  <c:v>1</c:v>
                </c:pt>
                <c:pt idx="61">
                  <c:v>0.98599999999999999</c:v>
                </c:pt>
                <c:pt idx="62">
                  <c:v>0.97199999999999998</c:v>
                </c:pt>
                <c:pt idx="63">
                  <c:v>0.95800000000000007</c:v>
                </c:pt>
                <c:pt idx="64">
                  <c:v>0.94400000000000006</c:v>
                </c:pt>
                <c:pt idx="65">
                  <c:v>1</c:v>
                </c:pt>
                <c:pt idx="66">
                  <c:v>0.98599999999999999</c:v>
                </c:pt>
                <c:pt idx="67">
                  <c:v>0.97199999999999998</c:v>
                </c:pt>
                <c:pt idx="68">
                  <c:v>0.95800000000000007</c:v>
                </c:pt>
                <c:pt idx="69">
                  <c:v>0.94400000000000006</c:v>
                </c:pt>
                <c:pt idx="70">
                  <c:v>1</c:v>
                </c:pt>
                <c:pt idx="71">
                  <c:v>0.98599999999999999</c:v>
                </c:pt>
                <c:pt idx="72">
                  <c:v>0.97199999999999998</c:v>
                </c:pt>
                <c:pt idx="73">
                  <c:v>0.95800000000000007</c:v>
                </c:pt>
                <c:pt idx="74">
                  <c:v>0.94400000000000006</c:v>
                </c:pt>
                <c:pt idx="75">
                  <c:v>1</c:v>
                </c:pt>
                <c:pt idx="76">
                  <c:v>0.98599999999999999</c:v>
                </c:pt>
                <c:pt idx="77">
                  <c:v>0.97199999999999998</c:v>
                </c:pt>
                <c:pt idx="78">
                  <c:v>0.95800000000000007</c:v>
                </c:pt>
                <c:pt idx="79">
                  <c:v>0.94400000000000006</c:v>
                </c:pt>
                <c:pt idx="80">
                  <c:v>1</c:v>
                </c:pt>
                <c:pt idx="81">
                  <c:v>0.98599999999999999</c:v>
                </c:pt>
                <c:pt idx="82">
                  <c:v>0.97199999999999998</c:v>
                </c:pt>
                <c:pt idx="83">
                  <c:v>0.95800000000000007</c:v>
                </c:pt>
                <c:pt idx="84">
                  <c:v>0.94400000000000006</c:v>
                </c:pt>
                <c:pt idx="85">
                  <c:v>1</c:v>
                </c:pt>
                <c:pt idx="86">
                  <c:v>0.98599999999999999</c:v>
                </c:pt>
                <c:pt idx="87">
                  <c:v>0.97199999999999998</c:v>
                </c:pt>
                <c:pt idx="88">
                  <c:v>0.95800000000000007</c:v>
                </c:pt>
                <c:pt idx="89">
                  <c:v>0.94400000000000006</c:v>
                </c:pt>
                <c:pt idx="90">
                  <c:v>1</c:v>
                </c:pt>
                <c:pt idx="91">
                  <c:v>0.98599999999999999</c:v>
                </c:pt>
                <c:pt idx="92">
                  <c:v>0.97199999999999998</c:v>
                </c:pt>
                <c:pt idx="93">
                  <c:v>0.95800000000000007</c:v>
                </c:pt>
                <c:pt idx="94">
                  <c:v>0.94400000000000006</c:v>
                </c:pt>
                <c:pt idx="95">
                  <c:v>1</c:v>
                </c:pt>
                <c:pt idx="96">
                  <c:v>0.98599999999999999</c:v>
                </c:pt>
                <c:pt idx="97">
                  <c:v>0.97199999999999998</c:v>
                </c:pt>
                <c:pt idx="98">
                  <c:v>0.95800000000000007</c:v>
                </c:pt>
                <c:pt idx="99">
                  <c:v>0.94400000000000006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EECE-4314-BA13-81B8ECC00BED}"/>
            </c:ext>
          </c:extLst>
        </c:ser>
        <c:ser>
          <c:idx val="2"/>
          <c:order val="2"/>
          <c:tx>
            <c:strRef>
              <c:f>EsquemaMant!$L$10</c:f>
              <c:strCache>
                <c:ptCount val="1"/>
                <c:pt idx="0">
                  <c:v>FSM</c:v>
                </c:pt>
              </c:strCache>
            </c:strRef>
          </c:tx>
          <c:spPr>
            <a:ln w="19050" cap="rnd">
              <a:solidFill>
                <a:schemeClr val="accent4"/>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EsquemaMant!$L$11:$L$611</c:f>
              <c:numCache>
                <c:formatCode>0.0%</c:formatCode>
                <c:ptCount val="601"/>
                <c:pt idx="0">
                  <c:v>1</c:v>
                </c:pt>
                <c:pt idx="1">
                  <c:v>0.99771428571428566</c:v>
                </c:pt>
                <c:pt idx="2">
                  <c:v>0.99542857142857144</c:v>
                </c:pt>
                <c:pt idx="3">
                  <c:v>0.99314285714285711</c:v>
                </c:pt>
                <c:pt idx="4">
                  <c:v>0.99085714285714288</c:v>
                </c:pt>
                <c:pt idx="5">
                  <c:v>0.98857142857142855</c:v>
                </c:pt>
                <c:pt idx="6">
                  <c:v>0.98628571428571432</c:v>
                </c:pt>
                <c:pt idx="7">
                  <c:v>0.98399999999999999</c:v>
                </c:pt>
                <c:pt idx="8">
                  <c:v>0.98171428571428576</c:v>
                </c:pt>
                <c:pt idx="9">
                  <c:v>0.97942857142857143</c:v>
                </c:pt>
                <c:pt idx="10">
                  <c:v>0.9771428571428572</c:v>
                </c:pt>
                <c:pt idx="11">
                  <c:v>0.97485714285714287</c:v>
                </c:pt>
                <c:pt idx="12">
                  <c:v>0.97257142857142853</c:v>
                </c:pt>
                <c:pt idx="13">
                  <c:v>0.97028571428571431</c:v>
                </c:pt>
                <c:pt idx="14">
                  <c:v>0.96799999999999997</c:v>
                </c:pt>
                <c:pt idx="15">
                  <c:v>0.96571428571428575</c:v>
                </c:pt>
                <c:pt idx="16">
                  <c:v>0.96342857142857141</c:v>
                </c:pt>
                <c:pt idx="17">
                  <c:v>0.96114285714285719</c:v>
                </c:pt>
                <c:pt idx="18">
                  <c:v>0.95885714285714285</c:v>
                </c:pt>
                <c:pt idx="19">
                  <c:v>0.95657142857142863</c:v>
                </c:pt>
                <c:pt idx="20">
                  <c:v>0.95428571428571429</c:v>
                </c:pt>
                <c:pt idx="21">
                  <c:v>0.95200000000000007</c:v>
                </c:pt>
                <c:pt idx="22">
                  <c:v>0.94971428571428573</c:v>
                </c:pt>
                <c:pt idx="23">
                  <c:v>0.94742857142857151</c:v>
                </c:pt>
                <c:pt idx="24">
                  <c:v>0.94514285714285717</c:v>
                </c:pt>
                <c:pt idx="25">
                  <c:v>0.94285714285714284</c:v>
                </c:pt>
                <c:pt idx="26">
                  <c:v>0.94057142857142861</c:v>
                </c:pt>
                <c:pt idx="27">
                  <c:v>0.93828571428571428</c:v>
                </c:pt>
                <c:pt idx="28">
                  <c:v>0.93600000000000005</c:v>
                </c:pt>
                <c:pt idx="29">
                  <c:v>0.93371428571428572</c:v>
                </c:pt>
                <c:pt idx="30">
                  <c:v>0.93142857142857149</c:v>
                </c:pt>
                <c:pt idx="31">
                  <c:v>0.92914285714285716</c:v>
                </c:pt>
                <c:pt idx="32">
                  <c:v>0.92685714285714293</c:v>
                </c:pt>
                <c:pt idx="33">
                  <c:v>0.9245714285714286</c:v>
                </c:pt>
                <c:pt idx="34">
                  <c:v>0.92228571428571438</c:v>
                </c:pt>
                <c:pt idx="35">
                  <c:v>1</c:v>
                </c:pt>
                <c:pt idx="36">
                  <c:v>0.99771428571428566</c:v>
                </c:pt>
                <c:pt idx="37">
                  <c:v>0.99542857142857144</c:v>
                </c:pt>
                <c:pt idx="38">
                  <c:v>0.99314285714285711</c:v>
                </c:pt>
                <c:pt idx="39">
                  <c:v>0.99085714285714288</c:v>
                </c:pt>
                <c:pt idx="40">
                  <c:v>0.98857142857142855</c:v>
                </c:pt>
                <c:pt idx="41">
                  <c:v>0.98628571428571432</c:v>
                </c:pt>
                <c:pt idx="42">
                  <c:v>0.98399999999999999</c:v>
                </c:pt>
                <c:pt idx="43">
                  <c:v>0.98171428571428576</c:v>
                </c:pt>
                <c:pt idx="44">
                  <c:v>0.97942857142857143</c:v>
                </c:pt>
                <c:pt idx="45">
                  <c:v>0.9771428571428572</c:v>
                </c:pt>
                <c:pt idx="46">
                  <c:v>0.97485714285714287</c:v>
                </c:pt>
                <c:pt idx="47">
                  <c:v>0.97257142857142853</c:v>
                </c:pt>
                <c:pt idx="48">
                  <c:v>0.97028571428571431</c:v>
                </c:pt>
                <c:pt idx="49">
                  <c:v>0.96799999999999997</c:v>
                </c:pt>
                <c:pt idx="50">
                  <c:v>0.96571428571428575</c:v>
                </c:pt>
                <c:pt idx="51">
                  <c:v>0.96342857142857141</c:v>
                </c:pt>
                <c:pt idx="52">
                  <c:v>0.96114285714285719</c:v>
                </c:pt>
                <c:pt idx="53">
                  <c:v>0.95885714285714285</c:v>
                </c:pt>
                <c:pt idx="54">
                  <c:v>0.95657142857142863</c:v>
                </c:pt>
                <c:pt idx="55">
                  <c:v>0.95428571428571429</c:v>
                </c:pt>
                <c:pt idx="56">
                  <c:v>0.95200000000000007</c:v>
                </c:pt>
                <c:pt idx="57">
                  <c:v>0.94971428571428573</c:v>
                </c:pt>
                <c:pt idx="58">
                  <c:v>0.94742857142857151</c:v>
                </c:pt>
                <c:pt idx="59">
                  <c:v>0.94514285714285717</c:v>
                </c:pt>
                <c:pt idx="60">
                  <c:v>0.94285714285714284</c:v>
                </c:pt>
                <c:pt idx="61">
                  <c:v>0.94057142857142861</c:v>
                </c:pt>
                <c:pt idx="62">
                  <c:v>0.93828571428571428</c:v>
                </c:pt>
                <c:pt idx="63">
                  <c:v>0.93600000000000005</c:v>
                </c:pt>
                <c:pt idx="64">
                  <c:v>0.93371428571428572</c:v>
                </c:pt>
                <c:pt idx="65">
                  <c:v>0.93142857142857149</c:v>
                </c:pt>
                <c:pt idx="66">
                  <c:v>0.92914285714285716</c:v>
                </c:pt>
                <c:pt idx="67">
                  <c:v>0.92685714285714293</c:v>
                </c:pt>
                <c:pt idx="68">
                  <c:v>0.9245714285714286</c:v>
                </c:pt>
                <c:pt idx="69">
                  <c:v>0.92228571428571438</c:v>
                </c:pt>
                <c:pt idx="70">
                  <c:v>1</c:v>
                </c:pt>
                <c:pt idx="71">
                  <c:v>0.99771428571428578</c:v>
                </c:pt>
                <c:pt idx="72">
                  <c:v>0.99542857142857144</c:v>
                </c:pt>
                <c:pt idx="73">
                  <c:v>0.99314285714285711</c:v>
                </c:pt>
                <c:pt idx="74">
                  <c:v>0.99085714285714288</c:v>
                </c:pt>
                <c:pt idx="75">
                  <c:v>0.98857142857142855</c:v>
                </c:pt>
                <c:pt idx="76">
                  <c:v>0.98628571428571432</c:v>
                </c:pt>
                <c:pt idx="77">
                  <c:v>0.98399999999999999</c:v>
                </c:pt>
                <c:pt idx="78">
                  <c:v>0.98171428571428576</c:v>
                </c:pt>
                <c:pt idx="79">
                  <c:v>0.97942857142857143</c:v>
                </c:pt>
                <c:pt idx="80">
                  <c:v>0.9771428571428572</c:v>
                </c:pt>
                <c:pt idx="81">
                  <c:v>0.97485714285714287</c:v>
                </c:pt>
                <c:pt idx="82">
                  <c:v>0.97257142857142864</c:v>
                </c:pt>
                <c:pt idx="83">
                  <c:v>0.97028571428571431</c:v>
                </c:pt>
                <c:pt idx="84">
                  <c:v>0.96799999999999997</c:v>
                </c:pt>
                <c:pt idx="85">
                  <c:v>0.96571428571428575</c:v>
                </c:pt>
                <c:pt idx="86">
                  <c:v>0.96342857142857141</c:v>
                </c:pt>
                <c:pt idx="87">
                  <c:v>0.96114285714285719</c:v>
                </c:pt>
                <c:pt idx="88">
                  <c:v>0.95885714285714285</c:v>
                </c:pt>
                <c:pt idx="89">
                  <c:v>0.95657142857142863</c:v>
                </c:pt>
                <c:pt idx="90">
                  <c:v>0.95428571428571429</c:v>
                </c:pt>
                <c:pt idx="91">
                  <c:v>0.95200000000000007</c:v>
                </c:pt>
                <c:pt idx="92">
                  <c:v>0.94971428571428573</c:v>
                </c:pt>
                <c:pt idx="93">
                  <c:v>0.9474285714285714</c:v>
                </c:pt>
                <c:pt idx="94">
                  <c:v>0.94514285714285717</c:v>
                </c:pt>
                <c:pt idx="95">
                  <c:v>0.94285714285714284</c:v>
                </c:pt>
                <c:pt idx="96">
                  <c:v>0.94057142857142861</c:v>
                </c:pt>
                <c:pt idx="97">
                  <c:v>0.93828571428571428</c:v>
                </c:pt>
                <c:pt idx="98">
                  <c:v>0.93600000000000005</c:v>
                </c:pt>
                <c:pt idx="99">
                  <c:v>0.93371428571428572</c:v>
                </c:pt>
                <c:pt idx="100">
                  <c:v>0.93142857142857149</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2-EECE-4314-BA13-81B8ECC00BED}"/>
            </c:ext>
          </c:extLst>
        </c:ser>
        <c:ser>
          <c:idx val="3"/>
          <c:order val="3"/>
          <c:tx>
            <c:strRef>
              <c:f>EsquemaMant!$M$10</c:f>
              <c:strCache>
                <c:ptCount val="1"/>
                <c:pt idx="0">
                  <c:v>FS</c:v>
                </c:pt>
              </c:strCache>
            </c:strRef>
          </c:tx>
          <c:spPr>
            <a:ln w="19050" cap="rnd">
              <a:solidFill>
                <a:schemeClr val="accent6">
                  <a:lumMod val="60000"/>
                </a:schemeClr>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EsquemaMant!$M$11:$M$611</c:f>
              <c:numCache>
                <c:formatCode>0.0%</c:formatCode>
                <c:ptCount val="601"/>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pt idx="60">
                  <c:v>0.9</c:v>
                </c:pt>
                <c:pt idx="61">
                  <c:v>0.9</c:v>
                </c:pt>
                <c:pt idx="62">
                  <c:v>0.9</c:v>
                </c:pt>
                <c:pt idx="63">
                  <c:v>0.9</c:v>
                </c:pt>
                <c:pt idx="64">
                  <c:v>0.9</c:v>
                </c:pt>
                <c:pt idx="65">
                  <c:v>0.9</c:v>
                </c:pt>
                <c:pt idx="66">
                  <c:v>0.9</c:v>
                </c:pt>
                <c:pt idx="67">
                  <c:v>0.9</c:v>
                </c:pt>
                <c:pt idx="68">
                  <c:v>0.9</c:v>
                </c:pt>
                <c:pt idx="69">
                  <c:v>0.9</c:v>
                </c:pt>
                <c:pt idx="70">
                  <c:v>0.9</c:v>
                </c:pt>
                <c:pt idx="71">
                  <c:v>0.9</c:v>
                </c:pt>
                <c:pt idx="72">
                  <c:v>0.9</c:v>
                </c:pt>
                <c:pt idx="73">
                  <c:v>0.9</c:v>
                </c:pt>
                <c:pt idx="74">
                  <c:v>0.9</c:v>
                </c:pt>
                <c:pt idx="75">
                  <c:v>0.9</c:v>
                </c:pt>
                <c:pt idx="76">
                  <c:v>0.9</c:v>
                </c:pt>
                <c:pt idx="77">
                  <c:v>0.9</c:v>
                </c:pt>
                <c:pt idx="78">
                  <c:v>0.9</c:v>
                </c:pt>
                <c:pt idx="79">
                  <c:v>0.9</c:v>
                </c:pt>
                <c:pt idx="80">
                  <c:v>0.9</c:v>
                </c:pt>
                <c:pt idx="81">
                  <c:v>0.9</c:v>
                </c:pt>
                <c:pt idx="82">
                  <c:v>0.9</c:v>
                </c:pt>
                <c:pt idx="83">
                  <c:v>0.9</c:v>
                </c:pt>
                <c:pt idx="84">
                  <c:v>0.9</c:v>
                </c:pt>
                <c:pt idx="85">
                  <c:v>0.9</c:v>
                </c:pt>
                <c:pt idx="86">
                  <c:v>0.9</c:v>
                </c:pt>
                <c:pt idx="87">
                  <c:v>0.9</c:v>
                </c:pt>
                <c:pt idx="88">
                  <c:v>0.9</c:v>
                </c:pt>
                <c:pt idx="89">
                  <c:v>0.9</c:v>
                </c:pt>
                <c:pt idx="90">
                  <c:v>0.9</c:v>
                </c:pt>
                <c:pt idx="91">
                  <c:v>0.9</c:v>
                </c:pt>
                <c:pt idx="92">
                  <c:v>0.9</c:v>
                </c:pt>
                <c:pt idx="93">
                  <c:v>0.9</c:v>
                </c:pt>
                <c:pt idx="94">
                  <c:v>0.9</c:v>
                </c:pt>
                <c:pt idx="95">
                  <c:v>0.9</c:v>
                </c:pt>
                <c:pt idx="96">
                  <c:v>0.9</c:v>
                </c:pt>
                <c:pt idx="97">
                  <c:v>0.9</c:v>
                </c:pt>
                <c:pt idx="98">
                  <c:v>0.9</c:v>
                </c:pt>
                <c:pt idx="99">
                  <c:v>0.9</c:v>
                </c:pt>
                <c:pt idx="100">
                  <c:v>0.9</c:v>
                </c:pt>
                <c:pt idx="101">
                  <c:v>0.9</c:v>
                </c:pt>
                <c:pt idx="102">
                  <c:v>0.9</c:v>
                </c:pt>
                <c:pt idx="103">
                  <c:v>0.9</c:v>
                </c:pt>
                <c:pt idx="104">
                  <c:v>0.9</c:v>
                </c:pt>
                <c:pt idx="105">
                  <c:v>0.9</c:v>
                </c:pt>
                <c:pt idx="106">
                  <c:v>0.9</c:v>
                </c:pt>
                <c:pt idx="107">
                  <c:v>0.9</c:v>
                </c:pt>
                <c:pt idx="108">
                  <c:v>0.9</c:v>
                </c:pt>
                <c:pt idx="109">
                  <c:v>0.9</c:v>
                </c:pt>
                <c:pt idx="110">
                  <c:v>0.9</c:v>
                </c:pt>
                <c:pt idx="111">
                  <c:v>0.9</c:v>
                </c:pt>
                <c:pt idx="112">
                  <c:v>0.9</c:v>
                </c:pt>
                <c:pt idx="113">
                  <c:v>0.9</c:v>
                </c:pt>
                <c:pt idx="114">
                  <c:v>0.9</c:v>
                </c:pt>
                <c:pt idx="115">
                  <c:v>0.9</c:v>
                </c:pt>
                <c:pt idx="116">
                  <c:v>0.9</c:v>
                </c:pt>
                <c:pt idx="117">
                  <c:v>0.9</c:v>
                </c:pt>
                <c:pt idx="118">
                  <c:v>0.9</c:v>
                </c:pt>
                <c:pt idx="119">
                  <c:v>0.9</c:v>
                </c:pt>
                <c:pt idx="120">
                  <c:v>0.9</c:v>
                </c:pt>
                <c:pt idx="121">
                  <c:v>0.9</c:v>
                </c:pt>
                <c:pt idx="122">
                  <c:v>0.9</c:v>
                </c:pt>
                <c:pt idx="123">
                  <c:v>0.9</c:v>
                </c:pt>
                <c:pt idx="124">
                  <c:v>0.9</c:v>
                </c:pt>
                <c:pt idx="125">
                  <c:v>0.9</c:v>
                </c:pt>
                <c:pt idx="126">
                  <c:v>0.9</c:v>
                </c:pt>
                <c:pt idx="127">
                  <c:v>0.9</c:v>
                </c:pt>
                <c:pt idx="128">
                  <c:v>0.9</c:v>
                </c:pt>
                <c:pt idx="129">
                  <c:v>0.9</c:v>
                </c:pt>
                <c:pt idx="130">
                  <c:v>0.9</c:v>
                </c:pt>
                <c:pt idx="131">
                  <c:v>0.9</c:v>
                </c:pt>
                <c:pt idx="132">
                  <c:v>0.9</c:v>
                </c:pt>
                <c:pt idx="133">
                  <c:v>0.9</c:v>
                </c:pt>
                <c:pt idx="134">
                  <c:v>0.9</c:v>
                </c:pt>
                <c:pt idx="135">
                  <c:v>0.9</c:v>
                </c:pt>
                <c:pt idx="136">
                  <c:v>0.9</c:v>
                </c:pt>
                <c:pt idx="137">
                  <c:v>0.9</c:v>
                </c:pt>
                <c:pt idx="138">
                  <c:v>0.9</c:v>
                </c:pt>
                <c:pt idx="139">
                  <c:v>0.9</c:v>
                </c:pt>
                <c:pt idx="140">
                  <c:v>0.9</c:v>
                </c:pt>
                <c:pt idx="141">
                  <c:v>0.9</c:v>
                </c:pt>
                <c:pt idx="142">
                  <c:v>0.9</c:v>
                </c:pt>
                <c:pt idx="143">
                  <c:v>0.9</c:v>
                </c:pt>
                <c:pt idx="144">
                  <c:v>0.9</c:v>
                </c:pt>
                <c:pt idx="145">
                  <c:v>0.9</c:v>
                </c:pt>
                <c:pt idx="146">
                  <c:v>0.9</c:v>
                </c:pt>
                <c:pt idx="147">
                  <c:v>0.9</c:v>
                </c:pt>
                <c:pt idx="148">
                  <c:v>0.9</c:v>
                </c:pt>
                <c:pt idx="149">
                  <c:v>0.9</c:v>
                </c:pt>
                <c:pt idx="150">
                  <c:v>0.9</c:v>
                </c:pt>
                <c:pt idx="151">
                  <c:v>0.9</c:v>
                </c:pt>
                <c:pt idx="152">
                  <c:v>0.9</c:v>
                </c:pt>
                <c:pt idx="153">
                  <c:v>0.9</c:v>
                </c:pt>
                <c:pt idx="154">
                  <c:v>0.9</c:v>
                </c:pt>
                <c:pt idx="155">
                  <c:v>0.9</c:v>
                </c:pt>
                <c:pt idx="156">
                  <c:v>0.9</c:v>
                </c:pt>
                <c:pt idx="157">
                  <c:v>0.9</c:v>
                </c:pt>
                <c:pt idx="158">
                  <c:v>0.9</c:v>
                </c:pt>
                <c:pt idx="159">
                  <c:v>0.9</c:v>
                </c:pt>
                <c:pt idx="160">
                  <c:v>0.9</c:v>
                </c:pt>
                <c:pt idx="161">
                  <c:v>0.9</c:v>
                </c:pt>
                <c:pt idx="162">
                  <c:v>0.9</c:v>
                </c:pt>
                <c:pt idx="163">
                  <c:v>0.9</c:v>
                </c:pt>
                <c:pt idx="164">
                  <c:v>0.9</c:v>
                </c:pt>
                <c:pt idx="165">
                  <c:v>0.9</c:v>
                </c:pt>
                <c:pt idx="166">
                  <c:v>0.9</c:v>
                </c:pt>
                <c:pt idx="167">
                  <c:v>0.9</c:v>
                </c:pt>
                <c:pt idx="168">
                  <c:v>0.9</c:v>
                </c:pt>
                <c:pt idx="169">
                  <c:v>0.9</c:v>
                </c:pt>
                <c:pt idx="170">
                  <c:v>0.9</c:v>
                </c:pt>
                <c:pt idx="171">
                  <c:v>0.9</c:v>
                </c:pt>
                <c:pt idx="172">
                  <c:v>0.9</c:v>
                </c:pt>
                <c:pt idx="173">
                  <c:v>0.9</c:v>
                </c:pt>
                <c:pt idx="174">
                  <c:v>0.9</c:v>
                </c:pt>
                <c:pt idx="175">
                  <c:v>0.9</c:v>
                </c:pt>
                <c:pt idx="176">
                  <c:v>0.9</c:v>
                </c:pt>
                <c:pt idx="177">
                  <c:v>0.9</c:v>
                </c:pt>
                <c:pt idx="178">
                  <c:v>0.9</c:v>
                </c:pt>
                <c:pt idx="179">
                  <c:v>0.9</c:v>
                </c:pt>
                <c:pt idx="180">
                  <c:v>0.9</c:v>
                </c:pt>
                <c:pt idx="181">
                  <c:v>0.9</c:v>
                </c:pt>
                <c:pt idx="182">
                  <c:v>0.9</c:v>
                </c:pt>
                <c:pt idx="183">
                  <c:v>0.9</c:v>
                </c:pt>
                <c:pt idx="184">
                  <c:v>0.9</c:v>
                </c:pt>
                <c:pt idx="185">
                  <c:v>0.9</c:v>
                </c:pt>
                <c:pt idx="186">
                  <c:v>0.9</c:v>
                </c:pt>
                <c:pt idx="187">
                  <c:v>0.9</c:v>
                </c:pt>
                <c:pt idx="188">
                  <c:v>0.9</c:v>
                </c:pt>
                <c:pt idx="189">
                  <c:v>0.9</c:v>
                </c:pt>
                <c:pt idx="190">
                  <c:v>0.9</c:v>
                </c:pt>
                <c:pt idx="191">
                  <c:v>0.9</c:v>
                </c:pt>
                <c:pt idx="192">
                  <c:v>0.9</c:v>
                </c:pt>
                <c:pt idx="193">
                  <c:v>0.9</c:v>
                </c:pt>
                <c:pt idx="194">
                  <c:v>0.9</c:v>
                </c:pt>
                <c:pt idx="195">
                  <c:v>0.9</c:v>
                </c:pt>
                <c:pt idx="196">
                  <c:v>0.9</c:v>
                </c:pt>
                <c:pt idx="197">
                  <c:v>0.9</c:v>
                </c:pt>
                <c:pt idx="198">
                  <c:v>0.9</c:v>
                </c:pt>
                <c:pt idx="199">
                  <c:v>0.9</c:v>
                </c:pt>
                <c:pt idx="200">
                  <c:v>0.9</c:v>
                </c:pt>
                <c:pt idx="201">
                  <c:v>0.9</c:v>
                </c:pt>
                <c:pt idx="202">
                  <c:v>0.9</c:v>
                </c:pt>
                <c:pt idx="203">
                  <c:v>0.9</c:v>
                </c:pt>
                <c:pt idx="204">
                  <c:v>0.9</c:v>
                </c:pt>
                <c:pt idx="205">
                  <c:v>0.9</c:v>
                </c:pt>
                <c:pt idx="206">
                  <c:v>0.9</c:v>
                </c:pt>
                <c:pt idx="207">
                  <c:v>0.9</c:v>
                </c:pt>
                <c:pt idx="208">
                  <c:v>0.9</c:v>
                </c:pt>
                <c:pt idx="209">
                  <c:v>0.9</c:v>
                </c:pt>
                <c:pt idx="210">
                  <c:v>0.9</c:v>
                </c:pt>
                <c:pt idx="211">
                  <c:v>0.9</c:v>
                </c:pt>
                <c:pt idx="212">
                  <c:v>0.9</c:v>
                </c:pt>
                <c:pt idx="213">
                  <c:v>0.9</c:v>
                </c:pt>
                <c:pt idx="214">
                  <c:v>0.9</c:v>
                </c:pt>
                <c:pt idx="215">
                  <c:v>0.9</c:v>
                </c:pt>
                <c:pt idx="216">
                  <c:v>0.9</c:v>
                </c:pt>
                <c:pt idx="217">
                  <c:v>0.9</c:v>
                </c:pt>
                <c:pt idx="218">
                  <c:v>0.9</c:v>
                </c:pt>
                <c:pt idx="219">
                  <c:v>0.9</c:v>
                </c:pt>
                <c:pt idx="220">
                  <c:v>0.9</c:v>
                </c:pt>
                <c:pt idx="221">
                  <c:v>0.9</c:v>
                </c:pt>
                <c:pt idx="222">
                  <c:v>0.9</c:v>
                </c:pt>
                <c:pt idx="223">
                  <c:v>0.9</c:v>
                </c:pt>
                <c:pt idx="224">
                  <c:v>0.9</c:v>
                </c:pt>
                <c:pt idx="225">
                  <c:v>0.9</c:v>
                </c:pt>
                <c:pt idx="226">
                  <c:v>0.9</c:v>
                </c:pt>
                <c:pt idx="227">
                  <c:v>0.9</c:v>
                </c:pt>
                <c:pt idx="228">
                  <c:v>0.9</c:v>
                </c:pt>
                <c:pt idx="229">
                  <c:v>0.9</c:v>
                </c:pt>
                <c:pt idx="230">
                  <c:v>0.9</c:v>
                </c:pt>
                <c:pt idx="231">
                  <c:v>0.9</c:v>
                </c:pt>
                <c:pt idx="232">
                  <c:v>0.9</c:v>
                </c:pt>
                <c:pt idx="233">
                  <c:v>0.9</c:v>
                </c:pt>
                <c:pt idx="234">
                  <c:v>0.9</c:v>
                </c:pt>
                <c:pt idx="235">
                  <c:v>0.9</c:v>
                </c:pt>
                <c:pt idx="236">
                  <c:v>0.9</c:v>
                </c:pt>
                <c:pt idx="237">
                  <c:v>0.9</c:v>
                </c:pt>
                <c:pt idx="238">
                  <c:v>0.9</c:v>
                </c:pt>
                <c:pt idx="239">
                  <c:v>0.9</c:v>
                </c:pt>
                <c:pt idx="240">
                  <c:v>0.9</c:v>
                </c:pt>
                <c:pt idx="241">
                  <c:v>0.9</c:v>
                </c:pt>
                <c:pt idx="242">
                  <c:v>0.9</c:v>
                </c:pt>
                <c:pt idx="243">
                  <c:v>0.9</c:v>
                </c:pt>
                <c:pt idx="244">
                  <c:v>0.9</c:v>
                </c:pt>
                <c:pt idx="245">
                  <c:v>0.9</c:v>
                </c:pt>
                <c:pt idx="246">
                  <c:v>0.9</c:v>
                </c:pt>
                <c:pt idx="247">
                  <c:v>0.9</c:v>
                </c:pt>
                <c:pt idx="248">
                  <c:v>0.9</c:v>
                </c:pt>
                <c:pt idx="249">
                  <c:v>0.9</c:v>
                </c:pt>
                <c:pt idx="250">
                  <c:v>0.9</c:v>
                </c:pt>
                <c:pt idx="251">
                  <c:v>0.9</c:v>
                </c:pt>
                <c:pt idx="252">
                  <c:v>0.9</c:v>
                </c:pt>
                <c:pt idx="253">
                  <c:v>0.9</c:v>
                </c:pt>
                <c:pt idx="254">
                  <c:v>0.9</c:v>
                </c:pt>
                <c:pt idx="255">
                  <c:v>0.9</c:v>
                </c:pt>
                <c:pt idx="256">
                  <c:v>0.9</c:v>
                </c:pt>
                <c:pt idx="257">
                  <c:v>0.9</c:v>
                </c:pt>
                <c:pt idx="258">
                  <c:v>0.9</c:v>
                </c:pt>
                <c:pt idx="259">
                  <c:v>0.9</c:v>
                </c:pt>
                <c:pt idx="260">
                  <c:v>0.9</c:v>
                </c:pt>
                <c:pt idx="261">
                  <c:v>0.9</c:v>
                </c:pt>
                <c:pt idx="262">
                  <c:v>0.9</c:v>
                </c:pt>
                <c:pt idx="263">
                  <c:v>0.9</c:v>
                </c:pt>
                <c:pt idx="264">
                  <c:v>0.9</c:v>
                </c:pt>
                <c:pt idx="265">
                  <c:v>0.9</c:v>
                </c:pt>
                <c:pt idx="266">
                  <c:v>0.9</c:v>
                </c:pt>
                <c:pt idx="267">
                  <c:v>0.9</c:v>
                </c:pt>
                <c:pt idx="268">
                  <c:v>0.9</c:v>
                </c:pt>
                <c:pt idx="269">
                  <c:v>0.9</c:v>
                </c:pt>
                <c:pt idx="270">
                  <c:v>0.9</c:v>
                </c:pt>
                <c:pt idx="271">
                  <c:v>0.9</c:v>
                </c:pt>
                <c:pt idx="272">
                  <c:v>0.9</c:v>
                </c:pt>
                <c:pt idx="273">
                  <c:v>0.9</c:v>
                </c:pt>
                <c:pt idx="274">
                  <c:v>0.9</c:v>
                </c:pt>
                <c:pt idx="275">
                  <c:v>0.9</c:v>
                </c:pt>
                <c:pt idx="276">
                  <c:v>0.9</c:v>
                </c:pt>
                <c:pt idx="277">
                  <c:v>0.9</c:v>
                </c:pt>
                <c:pt idx="278">
                  <c:v>0.9</c:v>
                </c:pt>
                <c:pt idx="279">
                  <c:v>0.9</c:v>
                </c:pt>
                <c:pt idx="280">
                  <c:v>0.9</c:v>
                </c:pt>
                <c:pt idx="281">
                  <c:v>0.9</c:v>
                </c:pt>
                <c:pt idx="282">
                  <c:v>0.9</c:v>
                </c:pt>
                <c:pt idx="283">
                  <c:v>0.9</c:v>
                </c:pt>
                <c:pt idx="284">
                  <c:v>0.9</c:v>
                </c:pt>
                <c:pt idx="285">
                  <c:v>0.9</c:v>
                </c:pt>
                <c:pt idx="286">
                  <c:v>0.9</c:v>
                </c:pt>
                <c:pt idx="287">
                  <c:v>0.9</c:v>
                </c:pt>
                <c:pt idx="288">
                  <c:v>0.9</c:v>
                </c:pt>
                <c:pt idx="289">
                  <c:v>0.9</c:v>
                </c:pt>
                <c:pt idx="290">
                  <c:v>0.9</c:v>
                </c:pt>
                <c:pt idx="291">
                  <c:v>0.9</c:v>
                </c:pt>
                <c:pt idx="292">
                  <c:v>0.9</c:v>
                </c:pt>
                <c:pt idx="293">
                  <c:v>0.9</c:v>
                </c:pt>
                <c:pt idx="294">
                  <c:v>0.9</c:v>
                </c:pt>
                <c:pt idx="295">
                  <c:v>0.9</c:v>
                </c:pt>
                <c:pt idx="296">
                  <c:v>0.9</c:v>
                </c:pt>
                <c:pt idx="297">
                  <c:v>0.9</c:v>
                </c:pt>
                <c:pt idx="298">
                  <c:v>0.9</c:v>
                </c:pt>
                <c:pt idx="299">
                  <c:v>0.9</c:v>
                </c:pt>
                <c:pt idx="300">
                  <c:v>0.9</c:v>
                </c:pt>
                <c:pt idx="301">
                  <c:v>0.9</c:v>
                </c:pt>
                <c:pt idx="302">
                  <c:v>0.9</c:v>
                </c:pt>
                <c:pt idx="303">
                  <c:v>0.9</c:v>
                </c:pt>
                <c:pt idx="304">
                  <c:v>0.9</c:v>
                </c:pt>
                <c:pt idx="305">
                  <c:v>0.9</c:v>
                </c:pt>
                <c:pt idx="306">
                  <c:v>0.9</c:v>
                </c:pt>
                <c:pt idx="307">
                  <c:v>0.9</c:v>
                </c:pt>
                <c:pt idx="308">
                  <c:v>0.9</c:v>
                </c:pt>
                <c:pt idx="309">
                  <c:v>0.9</c:v>
                </c:pt>
                <c:pt idx="310">
                  <c:v>0.9</c:v>
                </c:pt>
                <c:pt idx="311">
                  <c:v>0.9</c:v>
                </c:pt>
                <c:pt idx="312">
                  <c:v>0.9</c:v>
                </c:pt>
                <c:pt idx="313">
                  <c:v>0.9</c:v>
                </c:pt>
                <c:pt idx="314">
                  <c:v>0.9</c:v>
                </c:pt>
                <c:pt idx="315">
                  <c:v>0.9</c:v>
                </c:pt>
                <c:pt idx="316">
                  <c:v>0.9</c:v>
                </c:pt>
                <c:pt idx="317">
                  <c:v>0.9</c:v>
                </c:pt>
                <c:pt idx="318">
                  <c:v>0.9</c:v>
                </c:pt>
                <c:pt idx="319">
                  <c:v>0.9</c:v>
                </c:pt>
                <c:pt idx="320">
                  <c:v>0.9</c:v>
                </c:pt>
                <c:pt idx="321">
                  <c:v>0.9</c:v>
                </c:pt>
                <c:pt idx="322">
                  <c:v>0.9</c:v>
                </c:pt>
                <c:pt idx="323">
                  <c:v>0.9</c:v>
                </c:pt>
                <c:pt idx="324">
                  <c:v>0.9</c:v>
                </c:pt>
                <c:pt idx="325">
                  <c:v>0.9</c:v>
                </c:pt>
                <c:pt idx="326">
                  <c:v>0.9</c:v>
                </c:pt>
                <c:pt idx="327">
                  <c:v>0.9</c:v>
                </c:pt>
                <c:pt idx="328">
                  <c:v>0.9</c:v>
                </c:pt>
                <c:pt idx="329">
                  <c:v>0.9</c:v>
                </c:pt>
                <c:pt idx="330">
                  <c:v>0.9</c:v>
                </c:pt>
                <c:pt idx="331">
                  <c:v>0.9</c:v>
                </c:pt>
                <c:pt idx="332">
                  <c:v>0.9</c:v>
                </c:pt>
                <c:pt idx="333">
                  <c:v>0.9</c:v>
                </c:pt>
                <c:pt idx="334">
                  <c:v>0.9</c:v>
                </c:pt>
                <c:pt idx="335">
                  <c:v>0.9</c:v>
                </c:pt>
                <c:pt idx="336">
                  <c:v>0.9</c:v>
                </c:pt>
                <c:pt idx="337">
                  <c:v>0.9</c:v>
                </c:pt>
                <c:pt idx="338">
                  <c:v>0.9</c:v>
                </c:pt>
                <c:pt idx="339">
                  <c:v>0.9</c:v>
                </c:pt>
                <c:pt idx="340">
                  <c:v>0.9</c:v>
                </c:pt>
                <c:pt idx="341">
                  <c:v>0.9</c:v>
                </c:pt>
                <c:pt idx="342">
                  <c:v>0.9</c:v>
                </c:pt>
                <c:pt idx="343">
                  <c:v>0.9</c:v>
                </c:pt>
                <c:pt idx="344">
                  <c:v>0.9</c:v>
                </c:pt>
                <c:pt idx="345">
                  <c:v>0.9</c:v>
                </c:pt>
                <c:pt idx="346">
                  <c:v>0.9</c:v>
                </c:pt>
                <c:pt idx="347">
                  <c:v>0.9</c:v>
                </c:pt>
                <c:pt idx="348">
                  <c:v>0.9</c:v>
                </c:pt>
                <c:pt idx="349">
                  <c:v>0.9</c:v>
                </c:pt>
                <c:pt idx="350">
                  <c:v>0.9</c:v>
                </c:pt>
                <c:pt idx="351">
                  <c:v>0.9</c:v>
                </c:pt>
                <c:pt idx="352">
                  <c:v>0.9</c:v>
                </c:pt>
                <c:pt idx="353">
                  <c:v>0.9</c:v>
                </c:pt>
                <c:pt idx="354">
                  <c:v>0.9</c:v>
                </c:pt>
                <c:pt idx="355">
                  <c:v>0.9</c:v>
                </c:pt>
                <c:pt idx="356">
                  <c:v>0.9</c:v>
                </c:pt>
                <c:pt idx="357">
                  <c:v>0.9</c:v>
                </c:pt>
                <c:pt idx="358">
                  <c:v>0.9</c:v>
                </c:pt>
                <c:pt idx="359">
                  <c:v>0.9</c:v>
                </c:pt>
                <c:pt idx="360">
                  <c:v>0.9</c:v>
                </c:pt>
                <c:pt idx="361">
                  <c:v>0.9</c:v>
                </c:pt>
                <c:pt idx="362">
                  <c:v>0.9</c:v>
                </c:pt>
                <c:pt idx="363">
                  <c:v>0.9</c:v>
                </c:pt>
                <c:pt idx="364">
                  <c:v>0.9</c:v>
                </c:pt>
                <c:pt idx="365">
                  <c:v>0.9</c:v>
                </c:pt>
                <c:pt idx="366">
                  <c:v>0.9</c:v>
                </c:pt>
                <c:pt idx="367">
                  <c:v>0.9</c:v>
                </c:pt>
                <c:pt idx="368">
                  <c:v>0.9</c:v>
                </c:pt>
                <c:pt idx="369">
                  <c:v>0.9</c:v>
                </c:pt>
                <c:pt idx="370">
                  <c:v>0.9</c:v>
                </c:pt>
                <c:pt idx="371">
                  <c:v>0.9</c:v>
                </c:pt>
                <c:pt idx="372">
                  <c:v>0.9</c:v>
                </c:pt>
                <c:pt idx="373">
                  <c:v>0.9</c:v>
                </c:pt>
                <c:pt idx="374">
                  <c:v>0.9</c:v>
                </c:pt>
                <c:pt idx="375">
                  <c:v>0.9</c:v>
                </c:pt>
                <c:pt idx="376">
                  <c:v>0.9</c:v>
                </c:pt>
                <c:pt idx="377">
                  <c:v>0.9</c:v>
                </c:pt>
                <c:pt idx="378">
                  <c:v>0.9</c:v>
                </c:pt>
                <c:pt idx="379">
                  <c:v>0.9</c:v>
                </c:pt>
                <c:pt idx="380">
                  <c:v>0.9</c:v>
                </c:pt>
                <c:pt idx="381">
                  <c:v>0.9</c:v>
                </c:pt>
                <c:pt idx="382">
                  <c:v>0.9</c:v>
                </c:pt>
                <c:pt idx="383">
                  <c:v>0.9</c:v>
                </c:pt>
                <c:pt idx="384">
                  <c:v>0.9</c:v>
                </c:pt>
                <c:pt idx="385">
                  <c:v>0.9</c:v>
                </c:pt>
                <c:pt idx="386">
                  <c:v>0.9</c:v>
                </c:pt>
                <c:pt idx="387">
                  <c:v>0.9</c:v>
                </c:pt>
                <c:pt idx="388">
                  <c:v>0.9</c:v>
                </c:pt>
                <c:pt idx="389">
                  <c:v>0.9</c:v>
                </c:pt>
                <c:pt idx="390">
                  <c:v>0.9</c:v>
                </c:pt>
                <c:pt idx="391">
                  <c:v>0.9</c:v>
                </c:pt>
                <c:pt idx="392">
                  <c:v>0.9</c:v>
                </c:pt>
                <c:pt idx="393">
                  <c:v>0.9</c:v>
                </c:pt>
                <c:pt idx="394">
                  <c:v>0.9</c:v>
                </c:pt>
                <c:pt idx="395">
                  <c:v>0.9</c:v>
                </c:pt>
                <c:pt idx="396">
                  <c:v>0.9</c:v>
                </c:pt>
                <c:pt idx="397">
                  <c:v>0.9</c:v>
                </c:pt>
                <c:pt idx="398">
                  <c:v>0.9</c:v>
                </c:pt>
                <c:pt idx="399">
                  <c:v>0.9</c:v>
                </c:pt>
                <c:pt idx="400">
                  <c:v>0.9</c:v>
                </c:pt>
                <c:pt idx="401">
                  <c:v>0.9</c:v>
                </c:pt>
                <c:pt idx="402">
                  <c:v>0.9</c:v>
                </c:pt>
                <c:pt idx="403">
                  <c:v>0.9</c:v>
                </c:pt>
                <c:pt idx="404">
                  <c:v>0.9</c:v>
                </c:pt>
                <c:pt idx="405">
                  <c:v>0.9</c:v>
                </c:pt>
                <c:pt idx="406">
                  <c:v>0.9</c:v>
                </c:pt>
                <c:pt idx="407">
                  <c:v>0.9</c:v>
                </c:pt>
                <c:pt idx="408">
                  <c:v>0.9</c:v>
                </c:pt>
                <c:pt idx="409">
                  <c:v>0.9</c:v>
                </c:pt>
                <c:pt idx="410">
                  <c:v>0.9</c:v>
                </c:pt>
                <c:pt idx="411">
                  <c:v>0.9</c:v>
                </c:pt>
                <c:pt idx="412">
                  <c:v>0.9</c:v>
                </c:pt>
                <c:pt idx="413">
                  <c:v>0.9</c:v>
                </c:pt>
                <c:pt idx="414">
                  <c:v>0.9</c:v>
                </c:pt>
                <c:pt idx="415">
                  <c:v>0.9</c:v>
                </c:pt>
                <c:pt idx="416">
                  <c:v>0.9</c:v>
                </c:pt>
                <c:pt idx="417">
                  <c:v>0.9</c:v>
                </c:pt>
                <c:pt idx="418">
                  <c:v>0.9</c:v>
                </c:pt>
                <c:pt idx="419">
                  <c:v>0.9</c:v>
                </c:pt>
                <c:pt idx="420">
                  <c:v>0.9</c:v>
                </c:pt>
                <c:pt idx="421">
                  <c:v>0.9</c:v>
                </c:pt>
                <c:pt idx="422">
                  <c:v>0.9</c:v>
                </c:pt>
                <c:pt idx="423">
                  <c:v>0.9</c:v>
                </c:pt>
                <c:pt idx="424">
                  <c:v>0.9</c:v>
                </c:pt>
                <c:pt idx="425">
                  <c:v>0.9</c:v>
                </c:pt>
                <c:pt idx="426">
                  <c:v>0.9</c:v>
                </c:pt>
                <c:pt idx="427">
                  <c:v>0.9</c:v>
                </c:pt>
                <c:pt idx="428">
                  <c:v>0.9</c:v>
                </c:pt>
                <c:pt idx="429">
                  <c:v>0.9</c:v>
                </c:pt>
                <c:pt idx="430">
                  <c:v>0.9</c:v>
                </c:pt>
                <c:pt idx="431">
                  <c:v>0.9</c:v>
                </c:pt>
                <c:pt idx="432">
                  <c:v>0.9</c:v>
                </c:pt>
                <c:pt idx="433">
                  <c:v>0.9</c:v>
                </c:pt>
                <c:pt idx="434">
                  <c:v>0.9</c:v>
                </c:pt>
                <c:pt idx="435">
                  <c:v>0.9</c:v>
                </c:pt>
                <c:pt idx="436">
                  <c:v>0.9</c:v>
                </c:pt>
                <c:pt idx="437">
                  <c:v>0.9</c:v>
                </c:pt>
                <c:pt idx="438">
                  <c:v>0.9</c:v>
                </c:pt>
                <c:pt idx="439">
                  <c:v>0.9</c:v>
                </c:pt>
                <c:pt idx="440">
                  <c:v>0.9</c:v>
                </c:pt>
                <c:pt idx="441">
                  <c:v>0.9</c:v>
                </c:pt>
                <c:pt idx="442">
                  <c:v>0.9</c:v>
                </c:pt>
                <c:pt idx="443">
                  <c:v>0.9</c:v>
                </c:pt>
                <c:pt idx="444">
                  <c:v>0.9</c:v>
                </c:pt>
                <c:pt idx="445">
                  <c:v>0.9</c:v>
                </c:pt>
                <c:pt idx="446">
                  <c:v>0.9</c:v>
                </c:pt>
                <c:pt idx="447">
                  <c:v>0.9</c:v>
                </c:pt>
                <c:pt idx="448">
                  <c:v>0.9</c:v>
                </c:pt>
                <c:pt idx="449">
                  <c:v>0.9</c:v>
                </c:pt>
                <c:pt idx="450">
                  <c:v>0.9</c:v>
                </c:pt>
                <c:pt idx="451">
                  <c:v>0.9</c:v>
                </c:pt>
                <c:pt idx="452">
                  <c:v>0.9</c:v>
                </c:pt>
                <c:pt idx="453">
                  <c:v>0.9</c:v>
                </c:pt>
                <c:pt idx="454">
                  <c:v>0.9</c:v>
                </c:pt>
                <c:pt idx="455">
                  <c:v>0.9</c:v>
                </c:pt>
                <c:pt idx="456">
                  <c:v>0.9</c:v>
                </c:pt>
                <c:pt idx="457">
                  <c:v>0.9</c:v>
                </c:pt>
                <c:pt idx="458">
                  <c:v>0.9</c:v>
                </c:pt>
                <c:pt idx="459">
                  <c:v>0.9</c:v>
                </c:pt>
                <c:pt idx="460">
                  <c:v>0.9</c:v>
                </c:pt>
                <c:pt idx="461">
                  <c:v>0.9</c:v>
                </c:pt>
                <c:pt idx="462">
                  <c:v>0.9</c:v>
                </c:pt>
                <c:pt idx="463">
                  <c:v>0.9</c:v>
                </c:pt>
                <c:pt idx="464">
                  <c:v>0.9</c:v>
                </c:pt>
                <c:pt idx="465">
                  <c:v>0.9</c:v>
                </c:pt>
                <c:pt idx="466">
                  <c:v>0.9</c:v>
                </c:pt>
                <c:pt idx="467">
                  <c:v>0.9</c:v>
                </c:pt>
                <c:pt idx="468">
                  <c:v>0.9</c:v>
                </c:pt>
                <c:pt idx="469">
                  <c:v>0.9</c:v>
                </c:pt>
                <c:pt idx="470">
                  <c:v>0.9</c:v>
                </c:pt>
                <c:pt idx="471">
                  <c:v>0.9</c:v>
                </c:pt>
                <c:pt idx="472">
                  <c:v>0.9</c:v>
                </c:pt>
                <c:pt idx="473">
                  <c:v>0.9</c:v>
                </c:pt>
                <c:pt idx="474">
                  <c:v>0.9</c:v>
                </c:pt>
                <c:pt idx="475">
                  <c:v>0.9</c:v>
                </c:pt>
                <c:pt idx="476">
                  <c:v>0.9</c:v>
                </c:pt>
                <c:pt idx="477">
                  <c:v>0.9</c:v>
                </c:pt>
                <c:pt idx="478">
                  <c:v>0.9</c:v>
                </c:pt>
                <c:pt idx="479">
                  <c:v>0.9</c:v>
                </c:pt>
                <c:pt idx="480">
                  <c:v>0.9</c:v>
                </c:pt>
                <c:pt idx="481">
                  <c:v>0.9</c:v>
                </c:pt>
                <c:pt idx="482">
                  <c:v>0.9</c:v>
                </c:pt>
                <c:pt idx="483">
                  <c:v>0.9</c:v>
                </c:pt>
                <c:pt idx="484">
                  <c:v>0.9</c:v>
                </c:pt>
                <c:pt idx="485">
                  <c:v>0.9</c:v>
                </c:pt>
                <c:pt idx="486">
                  <c:v>0.9</c:v>
                </c:pt>
                <c:pt idx="487">
                  <c:v>0.9</c:v>
                </c:pt>
                <c:pt idx="488">
                  <c:v>0.9</c:v>
                </c:pt>
                <c:pt idx="489">
                  <c:v>0.9</c:v>
                </c:pt>
                <c:pt idx="490">
                  <c:v>0.9</c:v>
                </c:pt>
                <c:pt idx="491">
                  <c:v>0.9</c:v>
                </c:pt>
                <c:pt idx="492">
                  <c:v>0.9</c:v>
                </c:pt>
                <c:pt idx="493">
                  <c:v>0.9</c:v>
                </c:pt>
                <c:pt idx="494">
                  <c:v>0.9</c:v>
                </c:pt>
                <c:pt idx="495">
                  <c:v>0.9</c:v>
                </c:pt>
                <c:pt idx="496">
                  <c:v>0.9</c:v>
                </c:pt>
                <c:pt idx="497">
                  <c:v>0.9</c:v>
                </c:pt>
                <c:pt idx="498">
                  <c:v>0.9</c:v>
                </c:pt>
                <c:pt idx="499">
                  <c:v>0.9</c:v>
                </c:pt>
                <c:pt idx="500">
                  <c:v>0.9</c:v>
                </c:pt>
                <c:pt idx="501">
                  <c:v>0.9</c:v>
                </c:pt>
                <c:pt idx="502">
                  <c:v>0.9</c:v>
                </c:pt>
                <c:pt idx="503">
                  <c:v>0.9</c:v>
                </c:pt>
                <c:pt idx="504">
                  <c:v>0.9</c:v>
                </c:pt>
                <c:pt idx="505">
                  <c:v>0.9</c:v>
                </c:pt>
                <c:pt idx="506">
                  <c:v>0.9</c:v>
                </c:pt>
                <c:pt idx="507">
                  <c:v>0.9</c:v>
                </c:pt>
                <c:pt idx="508">
                  <c:v>0.9</c:v>
                </c:pt>
                <c:pt idx="509">
                  <c:v>0.9</c:v>
                </c:pt>
                <c:pt idx="510">
                  <c:v>0.9</c:v>
                </c:pt>
                <c:pt idx="511">
                  <c:v>0.9</c:v>
                </c:pt>
                <c:pt idx="512">
                  <c:v>0.9</c:v>
                </c:pt>
                <c:pt idx="513">
                  <c:v>0.9</c:v>
                </c:pt>
                <c:pt idx="514">
                  <c:v>0.9</c:v>
                </c:pt>
                <c:pt idx="515">
                  <c:v>0.9</c:v>
                </c:pt>
                <c:pt idx="516">
                  <c:v>0.9</c:v>
                </c:pt>
                <c:pt idx="517">
                  <c:v>0.9</c:v>
                </c:pt>
                <c:pt idx="518">
                  <c:v>0.9</c:v>
                </c:pt>
                <c:pt idx="519">
                  <c:v>0.9</c:v>
                </c:pt>
                <c:pt idx="520">
                  <c:v>0.9</c:v>
                </c:pt>
                <c:pt idx="521">
                  <c:v>0.9</c:v>
                </c:pt>
                <c:pt idx="522">
                  <c:v>0.9</c:v>
                </c:pt>
                <c:pt idx="523">
                  <c:v>0.9</c:v>
                </c:pt>
                <c:pt idx="524">
                  <c:v>0.9</c:v>
                </c:pt>
                <c:pt idx="525">
                  <c:v>0.9</c:v>
                </c:pt>
                <c:pt idx="526">
                  <c:v>0.9</c:v>
                </c:pt>
                <c:pt idx="527">
                  <c:v>0.9</c:v>
                </c:pt>
                <c:pt idx="528">
                  <c:v>0.9</c:v>
                </c:pt>
                <c:pt idx="529">
                  <c:v>0.9</c:v>
                </c:pt>
                <c:pt idx="530">
                  <c:v>0.9</c:v>
                </c:pt>
                <c:pt idx="531">
                  <c:v>0.9</c:v>
                </c:pt>
                <c:pt idx="532">
                  <c:v>0.9</c:v>
                </c:pt>
                <c:pt idx="533">
                  <c:v>0.9</c:v>
                </c:pt>
                <c:pt idx="534">
                  <c:v>0.9</c:v>
                </c:pt>
                <c:pt idx="535">
                  <c:v>0.9</c:v>
                </c:pt>
                <c:pt idx="536">
                  <c:v>0.9</c:v>
                </c:pt>
                <c:pt idx="537">
                  <c:v>0.9</c:v>
                </c:pt>
                <c:pt idx="538">
                  <c:v>0.9</c:v>
                </c:pt>
                <c:pt idx="539">
                  <c:v>0.9</c:v>
                </c:pt>
                <c:pt idx="540">
                  <c:v>0.9</c:v>
                </c:pt>
                <c:pt idx="541">
                  <c:v>0.9</c:v>
                </c:pt>
                <c:pt idx="542">
                  <c:v>0.9</c:v>
                </c:pt>
                <c:pt idx="543">
                  <c:v>0.9</c:v>
                </c:pt>
                <c:pt idx="544">
                  <c:v>0.9</c:v>
                </c:pt>
                <c:pt idx="545">
                  <c:v>0.9</c:v>
                </c:pt>
                <c:pt idx="546">
                  <c:v>0.9</c:v>
                </c:pt>
                <c:pt idx="547">
                  <c:v>0.9</c:v>
                </c:pt>
                <c:pt idx="548">
                  <c:v>0.9</c:v>
                </c:pt>
                <c:pt idx="549">
                  <c:v>0.9</c:v>
                </c:pt>
                <c:pt idx="550">
                  <c:v>0.9</c:v>
                </c:pt>
                <c:pt idx="551">
                  <c:v>0.9</c:v>
                </c:pt>
                <c:pt idx="552">
                  <c:v>0.9</c:v>
                </c:pt>
                <c:pt idx="553">
                  <c:v>0.9</c:v>
                </c:pt>
                <c:pt idx="554">
                  <c:v>0.9</c:v>
                </c:pt>
                <c:pt idx="555">
                  <c:v>0.9</c:v>
                </c:pt>
                <c:pt idx="556">
                  <c:v>0.9</c:v>
                </c:pt>
                <c:pt idx="557">
                  <c:v>0.9</c:v>
                </c:pt>
                <c:pt idx="558">
                  <c:v>0.9</c:v>
                </c:pt>
                <c:pt idx="559">
                  <c:v>0.9</c:v>
                </c:pt>
                <c:pt idx="560">
                  <c:v>0.9</c:v>
                </c:pt>
                <c:pt idx="561">
                  <c:v>0.9</c:v>
                </c:pt>
                <c:pt idx="562">
                  <c:v>0.9</c:v>
                </c:pt>
                <c:pt idx="563">
                  <c:v>0.9</c:v>
                </c:pt>
                <c:pt idx="564">
                  <c:v>0.9</c:v>
                </c:pt>
                <c:pt idx="565">
                  <c:v>0.9</c:v>
                </c:pt>
                <c:pt idx="566">
                  <c:v>0.9</c:v>
                </c:pt>
                <c:pt idx="567">
                  <c:v>0.9</c:v>
                </c:pt>
                <c:pt idx="568">
                  <c:v>0.9</c:v>
                </c:pt>
                <c:pt idx="569">
                  <c:v>0.9</c:v>
                </c:pt>
                <c:pt idx="570">
                  <c:v>0.9</c:v>
                </c:pt>
                <c:pt idx="571">
                  <c:v>0.9</c:v>
                </c:pt>
                <c:pt idx="572">
                  <c:v>0.9</c:v>
                </c:pt>
                <c:pt idx="573">
                  <c:v>0.9</c:v>
                </c:pt>
                <c:pt idx="574">
                  <c:v>0.9</c:v>
                </c:pt>
                <c:pt idx="575">
                  <c:v>0.9</c:v>
                </c:pt>
                <c:pt idx="576">
                  <c:v>0.9</c:v>
                </c:pt>
                <c:pt idx="577">
                  <c:v>0.9</c:v>
                </c:pt>
                <c:pt idx="578">
                  <c:v>0.9</c:v>
                </c:pt>
                <c:pt idx="579">
                  <c:v>0.9</c:v>
                </c:pt>
                <c:pt idx="580">
                  <c:v>0.9</c:v>
                </c:pt>
                <c:pt idx="581">
                  <c:v>0.9</c:v>
                </c:pt>
                <c:pt idx="582">
                  <c:v>0.9</c:v>
                </c:pt>
                <c:pt idx="583">
                  <c:v>0.9</c:v>
                </c:pt>
                <c:pt idx="584">
                  <c:v>0.9</c:v>
                </c:pt>
                <c:pt idx="585">
                  <c:v>0.9</c:v>
                </c:pt>
                <c:pt idx="586">
                  <c:v>0.9</c:v>
                </c:pt>
                <c:pt idx="587">
                  <c:v>0.9</c:v>
                </c:pt>
                <c:pt idx="588">
                  <c:v>0.9</c:v>
                </c:pt>
                <c:pt idx="589">
                  <c:v>0.9</c:v>
                </c:pt>
                <c:pt idx="590">
                  <c:v>0.9</c:v>
                </c:pt>
                <c:pt idx="591">
                  <c:v>0.9</c:v>
                </c:pt>
                <c:pt idx="592">
                  <c:v>0.9</c:v>
                </c:pt>
                <c:pt idx="593">
                  <c:v>0.9</c:v>
                </c:pt>
                <c:pt idx="594">
                  <c:v>0.9</c:v>
                </c:pt>
                <c:pt idx="595">
                  <c:v>0.9</c:v>
                </c:pt>
                <c:pt idx="596">
                  <c:v>0.9</c:v>
                </c:pt>
                <c:pt idx="597">
                  <c:v>0.9</c:v>
                </c:pt>
                <c:pt idx="598">
                  <c:v>0.9</c:v>
                </c:pt>
                <c:pt idx="599">
                  <c:v>0.9</c:v>
                </c:pt>
                <c:pt idx="600">
                  <c:v>0.9</c:v>
                </c:pt>
              </c:numCache>
            </c:numRef>
          </c:yVal>
          <c:smooth val="1"/>
          <c:extLst>
            <c:ext xmlns:c16="http://schemas.microsoft.com/office/drawing/2014/chart" uri="{C3380CC4-5D6E-409C-BE32-E72D297353CC}">
              <c16:uniqueId val="{00000003-EECE-4314-BA13-81B8ECC00BED}"/>
            </c:ext>
          </c:extLst>
        </c:ser>
        <c:ser>
          <c:idx val="4"/>
          <c:order val="4"/>
          <c:tx>
            <c:strRef>
              <c:f>EsquemaMant!$N$10</c:f>
              <c:strCache>
                <c:ptCount val="1"/>
                <c:pt idx="0">
                  <c:v>FM</c:v>
                </c:pt>
              </c:strCache>
            </c:strRef>
          </c:tx>
          <c:spPr>
            <a:ln w="25400" cap="rnd">
              <a:solidFill>
                <a:schemeClr val="accent5">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EsquemaMant!$N$11:$N$611</c:f>
              <c:numCache>
                <c:formatCode>0.00%</c:formatCode>
                <c:ptCount val="601"/>
                <c:pt idx="0">
                  <c:v>0.9</c:v>
                </c:pt>
                <c:pt idx="1">
                  <c:v>0.88443670467291424</c:v>
                </c:pt>
                <c:pt idx="2">
                  <c:v>0.86896178275474278</c:v>
                </c:pt>
                <c:pt idx="3">
                  <c:v>0.85357505176868576</c:v>
                </c:pt>
                <c:pt idx="4">
                  <c:v>0.83827632923794293</c:v>
                </c:pt>
                <c:pt idx="5">
                  <c:v>0.88501659428571433</c:v>
                </c:pt>
                <c:pt idx="6">
                  <c:v>0.8696844859392</c:v>
                </c:pt>
                <c:pt idx="7">
                  <c:v>0.8544401427456001</c:v>
                </c:pt>
                <c:pt idx="8">
                  <c:v>0.83928338222811438</c:v>
                </c:pt>
                <c:pt idx="9">
                  <c:v>0.82421402190994297</c:v>
                </c:pt>
                <c:pt idx="10">
                  <c:v>0.87014180571428579</c:v>
                </c:pt>
                <c:pt idx="11">
                  <c:v>0.85503936370834288</c:v>
                </c:pt>
                <c:pt idx="12">
                  <c:v>0.84002407859931427</c:v>
                </c:pt>
                <c:pt idx="13">
                  <c:v>0.82509576791040018</c:v>
                </c:pt>
                <c:pt idx="14">
                  <c:v>0.81025424916480004</c:v>
                </c:pt>
                <c:pt idx="15">
                  <c:v>0.85537563428571439</c:v>
                </c:pt>
                <c:pt idx="16">
                  <c:v>0.84050133798034288</c:v>
                </c:pt>
                <c:pt idx="17">
                  <c:v>0.82571359031588576</c:v>
                </c:pt>
                <c:pt idx="18">
                  <c:v>0.81101220881554281</c:v>
                </c:pt>
                <c:pt idx="19">
                  <c:v>0.79639701100251448</c:v>
                </c:pt>
                <c:pt idx="20">
                  <c:v>0.84071807999999992</c:v>
                </c:pt>
                <c:pt idx="21">
                  <c:v>0.8260704087552001</c:v>
                </c:pt>
                <c:pt idx="22">
                  <c:v>0.81150867789531422</c:v>
                </c:pt>
                <c:pt idx="23">
                  <c:v>0.79703270494354306</c:v>
                </c:pt>
                <c:pt idx="24">
                  <c:v>0.78264230742308571</c:v>
                </c:pt>
                <c:pt idx="25">
                  <c:v>0.82616914285714282</c:v>
                </c:pt>
                <c:pt idx="26">
                  <c:v>0.81174657603291434</c:v>
                </c:pt>
                <c:pt idx="27">
                  <c:v>0.7974093413376</c:v>
                </c:pt>
                <c:pt idx="28">
                  <c:v>0.78315725629440014</c:v>
                </c:pt>
                <c:pt idx="29">
                  <c:v>0.76899013842651442</c:v>
                </c:pt>
                <c:pt idx="30">
                  <c:v>0.81172882285714287</c:v>
                </c:pt>
                <c:pt idx="31">
                  <c:v>0.79752983981348569</c:v>
                </c:pt>
                <c:pt idx="32">
                  <c:v>0.78341558064274297</c:v>
                </c:pt>
                <c:pt idx="33">
                  <c:v>0.76938586286811428</c:v>
                </c:pt>
                <c:pt idx="34">
                  <c:v>0.75544050401280016</c:v>
                </c:pt>
                <c:pt idx="35">
                  <c:v>0.86673600000000006</c:v>
                </c:pt>
                <c:pt idx="36">
                  <c:v>0.85171336822491417</c:v>
                </c:pt>
                <c:pt idx="37">
                  <c:v>0.83677698096274289</c:v>
                </c:pt>
                <c:pt idx="38">
                  <c:v>0.82192665573668577</c:v>
                </c:pt>
                <c:pt idx="39">
                  <c:v>0.80716221006994282</c:v>
                </c:pt>
                <c:pt idx="40">
                  <c:v>0.85213275428571433</c:v>
                </c:pt>
                <c:pt idx="41">
                  <c:v>0.83733598725120006</c:v>
                </c:pt>
                <c:pt idx="42">
                  <c:v>0.82262485647360006</c:v>
                </c:pt>
                <c:pt idx="43">
                  <c:v>0.80799917947611444</c:v>
                </c:pt>
                <c:pt idx="44">
                  <c:v>0.79345877378194296</c:v>
                </c:pt>
                <c:pt idx="45">
                  <c:v>0.83763812571428586</c:v>
                </c:pt>
                <c:pt idx="46">
                  <c:v>0.82306570278034297</c:v>
                </c:pt>
                <c:pt idx="47">
                  <c:v>0.80857830784731421</c:v>
                </c:pt>
                <c:pt idx="48">
                  <c:v>0.79417575843840016</c:v>
                </c:pt>
                <c:pt idx="49">
                  <c:v>0.77985787207680013</c:v>
                </c:pt>
                <c:pt idx="50">
                  <c:v>0.82325211428571443</c:v>
                </c:pt>
                <c:pt idx="51">
                  <c:v>0.80890251481234277</c:v>
                </c:pt>
                <c:pt idx="52">
                  <c:v>0.79463733508388579</c:v>
                </c:pt>
                <c:pt idx="53">
                  <c:v>0.78045639262354294</c:v>
                </c:pt>
                <c:pt idx="54">
                  <c:v>0.76635950495451444</c:v>
                </c:pt>
                <c:pt idx="55">
                  <c:v>0.80897472000000004</c:v>
                </c:pt>
                <c:pt idx="56">
                  <c:v>0.79484642334720013</c:v>
                </c:pt>
                <c:pt idx="57">
                  <c:v>0.78080193818331423</c:v>
                </c:pt>
                <c:pt idx="58">
                  <c:v>0.766841082031543</c:v>
                </c:pt>
                <c:pt idx="59">
                  <c:v>0.75296367241508577</c:v>
                </c:pt>
                <c:pt idx="60">
                  <c:v>0.7948059428571429</c:v>
                </c:pt>
                <c:pt idx="61">
                  <c:v>0.78089742838491438</c:v>
                </c:pt>
                <c:pt idx="62">
                  <c:v>0.76707211714559997</c:v>
                </c:pt>
                <c:pt idx="63">
                  <c:v>0.75332982666240011</c:v>
                </c:pt>
                <c:pt idx="64">
                  <c:v>0.73967037445851447</c:v>
                </c:pt>
                <c:pt idx="65">
                  <c:v>0.78074578285714291</c:v>
                </c:pt>
                <c:pt idx="66">
                  <c:v>0.76705552992548576</c:v>
                </c:pt>
                <c:pt idx="67">
                  <c:v>0.75344787197074292</c:v>
                </c:pt>
                <c:pt idx="68">
                  <c:v>0.7399226265161144</c:v>
                </c:pt>
                <c:pt idx="69">
                  <c:v>0.72647961108480008</c:v>
                </c:pt>
                <c:pt idx="70">
                  <c:v>0.83347199999999999</c:v>
                </c:pt>
                <c:pt idx="71">
                  <c:v>0.81899003177691443</c:v>
                </c:pt>
                <c:pt idx="72">
                  <c:v>0.80459217917074288</c:v>
                </c:pt>
                <c:pt idx="73">
                  <c:v>0.79027825970468568</c:v>
                </c:pt>
                <c:pt idx="74">
                  <c:v>0.77604809090194293</c:v>
                </c:pt>
                <c:pt idx="75">
                  <c:v>0.81924891428571434</c:v>
                </c:pt>
                <c:pt idx="76">
                  <c:v>0.80498748856320002</c:v>
                </c:pt>
                <c:pt idx="77">
                  <c:v>0.79080957020159992</c:v>
                </c:pt>
                <c:pt idx="78">
                  <c:v>0.77671497672411438</c:v>
                </c:pt>
                <c:pt idx="79">
                  <c:v>0.76270352565394306</c:v>
                </c:pt>
                <c:pt idx="80">
                  <c:v>0.80513444571428583</c:v>
                </c:pt>
                <c:pt idx="81">
                  <c:v>0.79109204185234294</c:v>
                </c:pt>
                <c:pt idx="82">
                  <c:v>0.77713253709531438</c:v>
                </c:pt>
                <c:pt idx="83">
                  <c:v>0.76325574896640014</c:v>
                </c:pt>
                <c:pt idx="84">
                  <c:v>0.7494614949888001</c:v>
                </c:pt>
                <c:pt idx="85">
                  <c:v>0.79112859428571436</c:v>
                </c:pt>
                <c:pt idx="86">
                  <c:v>0.77730369164434276</c:v>
                </c:pt>
                <c:pt idx="87">
                  <c:v>0.76356107985188582</c:v>
                </c:pt>
                <c:pt idx="88">
                  <c:v>0.74990057643154284</c:v>
                </c:pt>
                <c:pt idx="89">
                  <c:v>0.73632199890651451</c:v>
                </c:pt>
                <c:pt idx="90">
                  <c:v>0.77723136000000004</c:v>
                </c:pt>
                <c:pt idx="91">
                  <c:v>0.76362243793920004</c:v>
                </c:pt>
                <c:pt idx="92">
                  <c:v>0.75009519847131423</c:v>
                </c:pt>
                <c:pt idx="93">
                  <c:v>0.73664945911954294</c:v>
                </c:pt>
                <c:pt idx="94">
                  <c:v>0.72328503740708572</c:v>
                </c:pt>
                <c:pt idx="95">
                  <c:v>0.76344274285714286</c:v>
                </c:pt>
                <c:pt idx="96">
                  <c:v>0.75004828073691443</c:v>
                </c:pt>
                <c:pt idx="97">
                  <c:v>0.73673489295359995</c:v>
                </c:pt>
                <c:pt idx="98">
                  <c:v>0.72350239703040009</c:v>
                </c:pt>
                <c:pt idx="99">
                  <c:v>0.7103506104905144</c:v>
                </c:pt>
                <c:pt idx="100">
                  <c:v>0.74976274285714284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EECE-4314-BA13-81B8ECC00BED}"/>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layout>
            <c:manualLayout>
              <c:xMode val="edge"/>
              <c:yMode val="edge"/>
              <c:x val="0.34874790076527784"/>
              <c:y val="0.9217486147564888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a:t>
                </a:r>
                <a:r>
                  <a:rPr lang="es-CO" baseline="0"/>
                  <a:t> del flujo luminoso de la fuente</a:t>
                </a:r>
                <a:endParaRPr lang="es-CO"/>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0366066310676687"/>
          <c:y val="0.56571338582677166"/>
          <c:w val="0.15183490986476381"/>
          <c:h val="0.228146981627296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850649019067155"/>
          <c:h val="0.83324914943151951"/>
        </c:manualLayout>
      </c:layout>
      <c:scatterChart>
        <c:scatterStyle val="smoothMarker"/>
        <c:varyColors val="0"/>
        <c:ser>
          <c:idx val="0"/>
          <c:order val="0"/>
          <c:tx>
            <c:strRef>
              <c:f>EsquemaMant!$P$10</c:f>
              <c:strCache>
                <c:ptCount val="1"/>
                <c:pt idx="0">
                  <c:v>CLO</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EsquemaMant!$P$11:$P$611</c:f>
              <c:numCache>
                <c:formatCode>0%</c:formatCode>
                <c:ptCount val="601"/>
                <c:pt idx="0">
                  <c:v>0.68533560000000004</c:v>
                </c:pt>
                <c:pt idx="1">
                  <c:v>0.68533560000000004</c:v>
                </c:pt>
                <c:pt idx="2">
                  <c:v>0.68533560000000004</c:v>
                </c:pt>
                <c:pt idx="3">
                  <c:v>0.68533560000000004</c:v>
                </c:pt>
                <c:pt idx="4">
                  <c:v>0.68533560000000004</c:v>
                </c:pt>
                <c:pt idx="5">
                  <c:v>0.68533560000000004</c:v>
                </c:pt>
                <c:pt idx="6">
                  <c:v>0.68533560000000004</c:v>
                </c:pt>
                <c:pt idx="7">
                  <c:v>0.68533560000000004</c:v>
                </c:pt>
                <c:pt idx="8">
                  <c:v>0.68533560000000004</c:v>
                </c:pt>
                <c:pt idx="9">
                  <c:v>0.68533560000000004</c:v>
                </c:pt>
                <c:pt idx="10">
                  <c:v>0.68533560000000004</c:v>
                </c:pt>
                <c:pt idx="11">
                  <c:v>0.68533560000000004</c:v>
                </c:pt>
                <c:pt idx="12">
                  <c:v>0.68533560000000004</c:v>
                </c:pt>
                <c:pt idx="13">
                  <c:v>0.68533560000000004</c:v>
                </c:pt>
                <c:pt idx="14">
                  <c:v>0.68533560000000004</c:v>
                </c:pt>
                <c:pt idx="15">
                  <c:v>0.68533560000000004</c:v>
                </c:pt>
                <c:pt idx="16">
                  <c:v>0.68533560000000004</c:v>
                </c:pt>
                <c:pt idx="17">
                  <c:v>0.68533560000000004</c:v>
                </c:pt>
                <c:pt idx="18">
                  <c:v>0.68533560000000004</c:v>
                </c:pt>
                <c:pt idx="19">
                  <c:v>0.68533560000000004</c:v>
                </c:pt>
                <c:pt idx="20">
                  <c:v>0.68533560000000004</c:v>
                </c:pt>
                <c:pt idx="21">
                  <c:v>0.68533560000000004</c:v>
                </c:pt>
                <c:pt idx="22">
                  <c:v>0.68533560000000004</c:v>
                </c:pt>
                <c:pt idx="23">
                  <c:v>0.68533560000000004</c:v>
                </c:pt>
                <c:pt idx="24">
                  <c:v>0.68533560000000004</c:v>
                </c:pt>
                <c:pt idx="25">
                  <c:v>0.68533560000000004</c:v>
                </c:pt>
                <c:pt idx="26">
                  <c:v>0.68533560000000004</c:v>
                </c:pt>
                <c:pt idx="27">
                  <c:v>0.68533560000000004</c:v>
                </c:pt>
                <c:pt idx="28">
                  <c:v>0.68533560000000004</c:v>
                </c:pt>
                <c:pt idx="29">
                  <c:v>0.68533560000000004</c:v>
                </c:pt>
                <c:pt idx="30">
                  <c:v>0.68533560000000004</c:v>
                </c:pt>
                <c:pt idx="31">
                  <c:v>0.68533560000000004</c:v>
                </c:pt>
                <c:pt idx="32">
                  <c:v>0.68533560000000004</c:v>
                </c:pt>
                <c:pt idx="33">
                  <c:v>0.68533560000000004</c:v>
                </c:pt>
                <c:pt idx="34">
                  <c:v>0.68533560000000004</c:v>
                </c:pt>
                <c:pt idx="35">
                  <c:v>0.68533560000000004</c:v>
                </c:pt>
                <c:pt idx="36">
                  <c:v>0.68533560000000004</c:v>
                </c:pt>
                <c:pt idx="37">
                  <c:v>0.68533560000000004</c:v>
                </c:pt>
                <c:pt idx="38">
                  <c:v>0.68533560000000004</c:v>
                </c:pt>
                <c:pt idx="39">
                  <c:v>0.68533560000000004</c:v>
                </c:pt>
                <c:pt idx="40">
                  <c:v>0.68533560000000004</c:v>
                </c:pt>
                <c:pt idx="41">
                  <c:v>0.68533560000000004</c:v>
                </c:pt>
                <c:pt idx="42">
                  <c:v>0.68533560000000004</c:v>
                </c:pt>
                <c:pt idx="43">
                  <c:v>0.68533560000000004</c:v>
                </c:pt>
                <c:pt idx="44">
                  <c:v>0.68533560000000004</c:v>
                </c:pt>
                <c:pt idx="45">
                  <c:v>0.68533560000000004</c:v>
                </c:pt>
                <c:pt idx="46">
                  <c:v>0.68533560000000004</c:v>
                </c:pt>
                <c:pt idx="47">
                  <c:v>0.68533560000000004</c:v>
                </c:pt>
                <c:pt idx="48">
                  <c:v>0.68533560000000004</c:v>
                </c:pt>
                <c:pt idx="49">
                  <c:v>0.68533560000000004</c:v>
                </c:pt>
                <c:pt idx="50">
                  <c:v>0.68533560000000004</c:v>
                </c:pt>
                <c:pt idx="51">
                  <c:v>0.68533560000000004</c:v>
                </c:pt>
                <c:pt idx="52">
                  <c:v>0.68533560000000004</c:v>
                </c:pt>
                <c:pt idx="53">
                  <c:v>0.68533560000000004</c:v>
                </c:pt>
                <c:pt idx="54">
                  <c:v>0.68533560000000004</c:v>
                </c:pt>
                <c:pt idx="55">
                  <c:v>0.68533560000000004</c:v>
                </c:pt>
                <c:pt idx="56">
                  <c:v>0.68533560000000004</c:v>
                </c:pt>
                <c:pt idx="57">
                  <c:v>0.68533560000000004</c:v>
                </c:pt>
                <c:pt idx="58">
                  <c:v>0.68533560000000004</c:v>
                </c:pt>
                <c:pt idx="59">
                  <c:v>0.68533560000000004</c:v>
                </c:pt>
                <c:pt idx="60">
                  <c:v>0.68533560000000004</c:v>
                </c:pt>
                <c:pt idx="61">
                  <c:v>0.68533560000000004</c:v>
                </c:pt>
                <c:pt idx="62">
                  <c:v>0.68533560000000004</c:v>
                </c:pt>
                <c:pt idx="63">
                  <c:v>0.68533560000000004</c:v>
                </c:pt>
                <c:pt idx="64">
                  <c:v>0.68533560000000004</c:v>
                </c:pt>
                <c:pt idx="65">
                  <c:v>0.68533560000000004</c:v>
                </c:pt>
                <c:pt idx="66">
                  <c:v>0.68533560000000004</c:v>
                </c:pt>
                <c:pt idx="67">
                  <c:v>0.68533560000000004</c:v>
                </c:pt>
                <c:pt idx="68">
                  <c:v>0.68533560000000004</c:v>
                </c:pt>
                <c:pt idx="69">
                  <c:v>0.68533560000000004</c:v>
                </c:pt>
                <c:pt idx="70">
                  <c:v>0.68533560000000004</c:v>
                </c:pt>
                <c:pt idx="71">
                  <c:v>0.68533560000000004</c:v>
                </c:pt>
                <c:pt idx="72">
                  <c:v>0.68533560000000004</c:v>
                </c:pt>
                <c:pt idx="73">
                  <c:v>0.68533560000000004</c:v>
                </c:pt>
                <c:pt idx="74">
                  <c:v>0.68533560000000004</c:v>
                </c:pt>
                <c:pt idx="75">
                  <c:v>0.68533560000000004</c:v>
                </c:pt>
                <c:pt idx="76">
                  <c:v>0.68533560000000004</c:v>
                </c:pt>
                <c:pt idx="77">
                  <c:v>0.68533560000000004</c:v>
                </c:pt>
                <c:pt idx="78">
                  <c:v>0.68533560000000004</c:v>
                </c:pt>
                <c:pt idx="79">
                  <c:v>0.68533560000000004</c:v>
                </c:pt>
                <c:pt idx="80">
                  <c:v>0.68533560000000004</c:v>
                </c:pt>
                <c:pt idx="81">
                  <c:v>0.68533560000000004</c:v>
                </c:pt>
                <c:pt idx="82">
                  <c:v>0.68533560000000004</c:v>
                </c:pt>
                <c:pt idx="83">
                  <c:v>0.68533560000000004</c:v>
                </c:pt>
                <c:pt idx="84">
                  <c:v>0.68533560000000004</c:v>
                </c:pt>
                <c:pt idx="85">
                  <c:v>0.68533560000000004</c:v>
                </c:pt>
                <c:pt idx="86">
                  <c:v>0.68533560000000004</c:v>
                </c:pt>
                <c:pt idx="87">
                  <c:v>0.68533560000000004</c:v>
                </c:pt>
                <c:pt idx="88">
                  <c:v>0.68533560000000004</c:v>
                </c:pt>
                <c:pt idx="89">
                  <c:v>0.68533560000000004</c:v>
                </c:pt>
                <c:pt idx="90">
                  <c:v>0.68533560000000004</c:v>
                </c:pt>
                <c:pt idx="91">
                  <c:v>0.68533560000000004</c:v>
                </c:pt>
                <c:pt idx="92">
                  <c:v>0.68533560000000004</c:v>
                </c:pt>
                <c:pt idx="93">
                  <c:v>0.68533560000000004</c:v>
                </c:pt>
                <c:pt idx="94">
                  <c:v>0.68533560000000004</c:v>
                </c:pt>
                <c:pt idx="95">
                  <c:v>0.68533560000000004</c:v>
                </c:pt>
                <c:pt idx="96">
                  <c:v>0.68533560000000004</c:v>
                </c:pt>
                <c:pt idx="97">
                  <c:v>0.68533560000000004</c:v>
                </c:pt>
                <c:pt idx="98">
                  <c:v>0.68533560000000004</c:v>
                </c:pt>
                <c:pt idx="99">
                  <c:v>0.68533560000000004</c:v>
                </c:pt>
                <c:pt idx="100">
                  <c:v>0.68533560000000004</c:v>
                </c:pt>
                <c:pt idx="101">
                  <c:v>0.68533560000000004</c:v>
                </c:pt>
                <c:pt idx="102">
                  <c:v>0.68533560000000004</c:v>
                </c:pt>
                <c:pt idx="103">
                  <c:v>0.68533560000000004</c:v>
                </c:pt>
                <c:pt idx="104">
                  <c:v>0.68533560000000004</c:v>
                </c:pt>
                <c:pt idx="105">
                  <c:v>0.68533560000000004</c:v>
                </c:pt>
                <c:pt idx="106">
                  <c:v>0.68533560000000004</c:v>
                </c:pt>
                <c:pt idx="107">
                  <c:v>0.68533560000000004</c:v>
                </c:pt>
                <c:pt idx="108">
                  <c:v>0.68533560000000004</c:v>
                </c:pt>
                <c:pt idx="109">
                  <c:v>0.68533560000000004</c:v>
                </c:pt>
                <c:pt idx="110">
                  <c:v>0.68533560000000004</c:v>
                </c:pt>
                <c:pt idx="111">
                  <c:v>0.68533560000000004</c:v>
                </c:pt>
                <c:pt idx="112">
                  <c:v>0.68533560000000004</c:v>
                </c:pt>
                <c:pt idx="113">
                  <c:v>0.68533560000000004</c:v>
                </c:pt>
                <c:pt idx="114">
                  <c:v>0.68533560000000004</c:v>
                </c:pt>
                <c:pt idx="115">
                  <c:v>0.68533560000000004</c:v>
                </c:pt>
                <c:pt idx="116">
                  <c:v>0.68533560000000004</c:v>
                </c:pt>
                <c:pt idx="117">
                  <c:v>0.68533560000000004</c:v>
                </c:pt>
                <c:pt idx="118">
                  <c:v>0.68533560000000004</c:v>
                </c:pt>
                <c:pt idx="119">
                  <c:v>0.68533560000000004</c:v>
                </c:pt>
                <c:pt idx="120">
                  <c:v>0.68533560000000004</c:v>
                </c:pt>
                <c:pt idx="121">
                  <c:v>0.68533560000000004</c:v>
                </c:pt>
                <c:pt idx="122">
                  <c:v>0.68533560000000004</c:v>
                </c:pt>
                <c:pt idx="123">
                  <c:v>0.68533560000000004</c:v>
                </c:pt>
                <c:pt idx="124">
                  <c:v>0.68533560000000004</c:v>
                </c:pt>
                <c:pt idx="125">
                  <c:v>0.68533560000000004</c:v>
                </c:pt>
                <c:pt idx="126">
                  <c:v>0.68533560000000004</c:v>
                </c:pt>
                <c:pt idx="127">
                  <c:v>0.68533560000000004</c:v>
                </c:pt>
                <c:pt idx="128">
                  <c:v>0.68533560000000004</c:v>
                </c:pt>
                <c:pt idx="129">
                  <c:v>0.68533560000000004</c:v>
                </c:pt>
                <c:pt idx="130">
                  <c:v>0.68533560000000004</c:v>
                </c:pt>
                <c:pt idx="131">
                  <c:v>0.68533560000000004</c:v>
                </c:pt>
                <c:pt idx="132">
                  <c:v>0.68533560000000004</c:v>
                </c:pt>
                <c:pt idx="133">
                  <c:v>0.68533560000000004</c:v>
                </c:pt>
                <c:pt idx="134">
                  <c:v>0.68533560000000004</c:v>
                </c:pt>
                <c:pt idx="135">
                  <c:v>0.68533560000000004</c:v>
                </c:pt>
                <c:pt idx="136">
                  <c:v>0.68533560000000004</c:v>
                </c:pt>
                <c:pt idx="137">
                  <c:v>0.68533560000000004</c:v>
                </c:pt>
                <c:pt idx="138">
                  <c:v>0.68533560000000004</c:v>
                </c:pt>
                <c:pt idx="139">
                  <c:v>0.68533560000000004</c:v>
                </c:pt>
                <c:pt idx="140">
                  <c:v>0.68533560000000004</c:v>
                </c:pt>
                <c:pt idx="141">
                  <c:v>0.68533560000000004</c:v>
                </c:pt>
                <c:pt idx="142">
                  <c:v>0.68533560000000004</c:v>
                </c:pt>
                <c:pt idx="143">
                  <c:v>0.68533560000000004</c:v>
                </c:pt>
                <c:pt idx="144">
                  <c:v>0.68533560000000004</c:v>
                </c:pt>
                <c:pt idx="145">
                  <c:v>0.68533560000000004</c:v>
                </c:pt>
                <c:pt idx="146">
                  <c:v>0.68533560000000004</c:v>
                </c:pt>
                <c:pt idx="147">
                  <c:v>0.68533560000000004</c:v>
                </c:pt>
                <c:pt idx="148">
                  <c:v>0.68533560000000004</c:v>
                </c:pt>
                <c:pt idx="149">
                  <c:v>0.68533560000000004</c:v>
                </c:pt>
                <c:pt idx="150">
                  <c:v>0.68533560000000004</c:v>
                </c:pt>
                <c:pt idx="151">
                  <c:v>0.68533560000000004</c:v>
                </c:pt>
                <c:pt idx="152">
                  <c:v>0.68533560000000004</c:v>
                </c:pt>
                <c:pt idx="153">
                  <c:v>0.68533560000000004</c:v>
                </c:pt>
                <c:pt idx="154">
                  <c:v>0.68533560000000004</c:v>
                </c:pt>
                <c:pt idx="155">
                  <c:v>0.68533560000000004</c:v>
                </c:pt>
                <c:pt idx="156">
                  <c:v>0.68533560000000004</c:v>
                </c:pt>
                <c:pt idx="157">
                  <c:v>0.68533560000000004</c:v>
                </c:pt>
                <c:pt idx="158">
                  <c:v>0.68533560000000004</c:v>
                </c:pt>
                <c:pt idx="159">
                  <c:v>0.68533560000000004</c:v>
                </c:pt>
                <c:pt idx="160">
                  <c:v>0.68533560000000004</c:v>
                </c:pt>
                <c:pt idx="161">
                  <c:v>0.68533560000000004</c:v>
                </c:pt>
                <c:pt idx="162">
                  <c:v>0.68533560000000004</c:v>
                </c:pt>
                <c:pt idx="163">
                  <c:v>0.68533560000000004</c:v>
                </c:pt>
                <c:pt idx="164">
                  <c:v>0.68533560000000004</c:v>
                </c:pt>
                <c:pt idx="165">
                  <c:v>0.68533560000000004</c:v>
                </c:pt>
                <c:pt idx="166">
                  <c:v>0.68533560000000004</c:v>
                </c:pt>
                <c:pt idx="167">
                  <c:v>0.68533560000000004</c:v>
                </c:pt>
                <c:pt idx="168">
                  <c:v>0.68533560000000004</c:v>
                </c:pt>
                <c:pt idx="169">
                  <c:v>0.68533560000000004</c:v>
                </c:pt>
                <c:pt idx="170">
                  <c:v>0.68533560000000004</c:v>
                </c:pt>
                <c:pt idx="171">
                  <c:v>0.68533560000000004</c:v>
                </c:pt>
                <c:pt idx="172">
                  <c:v>0.68533560000000004</c:v>
                </c:pt>
                <c:pt idx="173">
                  <c:v>0.68533560000000004</c:v>
                </c:pt>
                <c:pt idx="174">
                  <c:v>0.68533560000000004</c:v>
                </c:pt>
                <c:pt idx="175">
                  <c:v>0.68533560000000004</c:v>
                </c:pt>
                <c:pt idx="176">
                  <c:v>0.68533560000000004</c:v>
                </c:pt>
                <c:pt idx="177">
                  <c:v>0.68533560000000004</c:v>
                </c:pt>
                <c:pt idx="178">
                  <c:v>0.68533560000000004</c:v>
                </c:pt>
                <c:pt idx="179">
                  <c:v>0.68533560000000004</c:v>
                </c:pt>
                <c:pt idx="180">
                  <c:v>0.68533560000000004</c:v>
                </c:pt>
                <c:pt idx="181">
                  <c:v>0.68533560000000004</c:v>
                </c:pt>
                <c:pt idx="182">
                  <c:v>0.68533560000000004</c:v>
                </c:pt>
                <c:pt idx="183">
                  <c:v>0.68533560000000004</c:v>
                </c:pt>
                <c:pt idx="184">
                  <c:v>0.68533560000000004</c:v>
                </c:pt>
                <c:pt idx="185">
                  <c:v>0.68533560000000004</c:v>
                </c:pt>
                <c:pt idx="186">
                  <c:v>0.68533560000000004</c:v>
                </c:pt>
                <c:pt idx="187">
                  <c:v>0.68533560000000004</c:v>
                </c:pt>
                <c:pt idx="188">
                  <c:v>0.68533560000000004</c:v>
                </c:pt>
                <c:pt idx="189">
                  <c:v>0.68533560000000004</c:v>
                </c:pt>
                <c:pt idx="190">
                  <c:v>0.68533560000000004</c:v>
                </c:pt>
                <c:pt idx="191">
                  <c:v>0.68533560000000004</c:v>
                </c:pt>
                <c:pt idx="192">
                  <c:v>0.68533560000000004</c:v>
                </c:pt>
                <c:pt idx="193">
                  <c:v>0.68533560000000004</c:v>
                </c:pt>
                <c:pt idx="194">
                  <c:v>0.68533560000000004</c:v>
                </c:pt>
                <c:pt idx="195">
                  <c:v>0.68533560000000004</c:v>
                </c:pt>
                <c:pt idx="196">
                  <c:v>0.68533560000000004</c:v>
                </c:pt>
                <c:pt idx="197">
                  <c:v>0.68533560000000004</c:v>
                </c:pt>
                <c:pt idx="198">
                  <c:v>0.68533560000000004</c:v>
                </c:pt>
                <c:pt idx="199">
                  <c:v>0.68533560000000004</c:v>
                </c:pt>
                <c:pt idx="200">
                  <c:v>0.68533560000000004</c:v>
                </c:pt>
                <c:pt idx="201">
                  <c:v>0.68533560000000004</c:v>
                </c:pt>
                <c:pt idx="202">
                  <c:v>0.68533560000000004</c:v>
                </c:pt>
                <c:pt idx="203">
                  <c:v>0.68533560000000004</c:v>
                </c:pt>
                <c:pt idx="204">
                  <c:v>0.68533560000000004</c:v>
                </c:pt>
                <c:pt idx="205">
                  <c:v>0.68533560000000004</c:v>
                </c:pt>
                <c:pt idx="206">
                  <c:v>0.68533560000000004</c:v>
                </c:pt>
                <c:pt idx="207">
                  <c:v>0.68533560000000004</c:v>
                </c:pt>
                <c:pt idx="208">
                  <c:v>0.68533560000000004</c:v>
                </c:pt>
                <c:pt idx="209">
                  <c:v>0.68533560000000004</c:v>
                </c:pt>
                <c:pt idx="210">
                  <c:v>0.68533560000000004</c:v>
                </c:pt>
                <c:pt idx="211">
                  <c:v>0.68533560000000004</c:v>
                </c:pt>
                <c:pt idx="212">
                  <c:v>0.68533560000000004</c:v>
                </c:pt>
                <c:pt idx="213">
                  <c:v>0.68533560000000004</c:v>
                </c:pt>
                <c:pt idx="214">
                  <c:v>0.68533560000000004</c:v>
                </c:pt>
                <c:pt idx="215">
                  <c:v>0.68533560000000004</c:v>
                </c:pt>
                <c:pt idx="216">
                  <c:v>0.68533560000000004</c:v>
                </c:pt>
                <c:pt idx="217">
                  <c:v>0.68533560000000004</c:v>
                </c:pt>
                <c:pt idx="218">
                  <c:v>0.68533560000000004</c:v>
                </c:pt>
                <c:pt idx="219">
                  <c:v>0.68533560000000004</c:v>
                </c:pt>
                <c:pt idx="220">
                  <c:v>0.68533560000000004</c:v>
                </c:pt>
                <c:pt idx="221">
                  <c:v>0.68533560000000004</c:v>
                </c:pt>
                <c:pt idx="222">
                  <c:v>0.68533560000000004</c:v>
                </c:pt>
                <c:pt idx="223">
                  <c:v>0.68533560000000004</c:v>
                </c:pt>
                <c:pt idx="224">
                  <c:v>0.68533560000000004</c:v>
                </c:pt>
                <c:pt idx="225">
                  <c:v>0.68533560000000004</c:v>
                </c:pt>
                <c:pt idx="226">
                  <c:v>0.68533560000000004</c:v>
                </c:pt>
                <c:pt idx="227">
                  <c:v>0.68533560000000004</c:v>
                </c:pt>
                <c:pt idx="228">
                  <c:v>0.68533560000000004</c:v>
                </c:pt>
                <c:pt idx="229">
                  <c:v>0.68533560000000004</c:v>
                </c:pt>
                <c:pt idx="230">
                  <c:v>0.68533560000000004</c:v>
                </c:pt>
                <c:pt idx="231">
                  <c:v>0.68533560000000004</c:v>
                </c:pt>
                <c:pt idx="232">
                  <c:v>0.68533560000000004</c:v>
                </c:pt>
                <c:pt idx="233">
                  <c:v>0.68533560000000004</c:v>
                </c:pt>
                <c:pt idx="234">
                  <c:v>0.68533560000000004</c:v>
                </c:pt>
                <c:pt idx="235">
                  <c:v>0.68533560000000004</c:v>
                </c:pt>
                <c:pt idx="236">
                  <c:v>0.68533560000000004</c:v>
                </c:pt>
                <c:pt idx="237">
                  <c:v>0.68533560000000004</c:v>
                </c:pt>
                <c:pt idx="238">
                  <c:v>0.68533560000000004</c:v>
                </c:pt>
                <c:pt idx="239">
                  <c:v>0.68533560000000004</c:v>
                </c:pt>
                <c:pt idx="240">
                  <c:v>0.68533560000000004</c:v>
                </c:pt>
                <c:pt idx="241">
                  <c:v>0.68533560000000004</c:v>
                </c:pt>
                <c:pt idx="242">
                  <c:v>0.68533560000000004</c:v>
                </c:pt>
                <c:pt idx="243">
                  <c:v>0.68533560000000004</c:v>
                </c:pt>
                <c:pt idx="244">
                  <c:v>0.68533560000000004</c:v>
                </c:pt>
                <c:pt idx="245">
                  <c:v>0.68533560000000004</c:v>
                </c:pt>
                <c:pt idx="246">
                  <c:v>0.68533560000000004</c:v>
                </c:pt>
                <c:pt idx="247">
                  <c:v>0.68533560000000004</c:v>
                </c:pt>
                <c:pt idx="248">
                  <c:v>0.68533560000000004</c:v>
                </c:pt>
                <c:pt idx="249">
                  <c:v>0.68533560000000004</c:v>
                </c:pt>
                <c:pt idx="250">
                  <c:v>0.68533560000000004</c:v>
                </c:pt>
                <c:pt idx="251">
                  <c:v>0.68533560000000004</c:v>
                </c:pt>
                <c:pt idx="252">
                  <c:v>0.68533560000000004</c:v>
                </c:pt>
                <c:pt idx="253">
                  <c:v>0.68533560000000004</c:v>
                </c:pt>
                <c:pt idx="254">
                  <c:v>0.68533560000000004</c:v>
                </c:pt>
                <c:pt idx="255">
                  <c:v>0.68533560000000004</c:v>
                </c:pt>
                <c:pt idx="256">
                  <c:v>0.68533560000000004</c:v>
                </c:pt>
                <c:pt idx="257">
                  <c:v>0.68533560000000004</c:v>
                </c:pt>
                <c:pt idx="258">
                  <c:v>0.68533560000000004</c:v>
                </c:pt>
                <c:pt idx="259">
                  <c:v>0.68533560000000004</c:v>
                </c:pt>
                <c:pt idx="260">
                  <c:v>0.68533560000000004</c:v>
                </c:pt>
                <c:pt idx="261">
                  <c:v>0.68533560000000004</c:v>
                </c:pt>
                <c:pt idx="262">
                  <c:v>0.68533560000000004</c:v>
                </c:pt>
                <c:pt idx="263">
                  <c:v>0.68533560000000004</c:v>
                </c:pt>
                <c:pt idx="264">
                  <c:v>0.68533560000000004</c:v>
                </c:pt>
                <c:pt idx="265">
                  <c:v>0.68533560000000004</c:v>
                </c:pt>
                <c:pt idx="266">
                  <c:v>0.68533560000000004</c:v>
                </c:pt>
                <c:pt idx="267">
                  <c:v>0.68533560000000004</c:v>
                </c:pt>
                <c:pt idx="268">
                  <c:v>0.68533560000000004</c:v>
                </c:pt>
                <c:pt idx="269">
                  <c:v>0.68533560000000004</c:v>
                </c:pt>
                <c:pt idx="270">
                  <c:v>0.68533560000000004</c:v>
                </c:pt>
                <c:pt idx="271">
                  <c:v>0.68533560000000004</c:v>
                </c:pt>
                <c:pt idx="272">
                  <c:v>0.68533560000000004</c:v>
                </c:pt>
                <c:pt idx="273">
                  <c:v>0.68533560000000004</c:v>
                </c:pt>
                <c:pt idx="274">
                  <c:v>0.68533560000000004</c:v>
                </c:pt>
                <c:pt idx="275">
                  <c:v>0.68533560000000004</c:v>
                </c:pt>
                <c:pt idx="276">
                  <c:v>0.68533560000000004</c:v>
                </c:pt>
                <c:pt idx="277">
                  <c:v>0.68533560000000004</c:v>
                </c:pt>
                <c:pt idx="278">
                  <c:v>0.68533560000000004</c:v>
                </c:pt>
                <c:pt idx="279">
                  <c:v>0.68533560000000004</c:v>
                </c:pt>
                <c:pt idx="280">
                  <c:v>0.68533560000000004</c:v>
                </c:pt>
                <c:pt idx="281">
                  <c:v>0.68533560000000004</c:v>
                </c:pt>
                <c:pt idx="282">
                  <c:v>0.68533560000000004</c:v>
                </c:pt>
                <c:pt idx="283">
                  <c:v>0.68533560000000004</c:v>
                </c:pt>
                <c:pt idx="284">
                  <c:v>0.68533560000000004</c:v>
                </c:pt>
                <c:pt idx="285">
                  <c:v>0.68533560000000004</c:v>
                </c:pt>
                <c:pt idx="286">
                  <c:v>0.68533560000000004</c:v>
                </c:pt>
                <c:pt idx="287">
                  <c:v>0.68533560000000004</c:v>
                </c:pt>
                <c:pt idx="288">
                  <c:v>0.68533560000000004</c:v>
                </c:pt>
                <c:pt idx="289">
                  <c:v>0.68533560000000004</c:v>
                </c:pt>
                <c:pt idx="290">
                  <c:v>0.68533560000000004</c:v>
                </c:pt>
                <c:pt idx="291">
                  <c:v>0.68533560000000004</c:v>
                </c:pt>
                <c:pt idx="292">
                  <c:v>0.68533560000000004</c:v>
                </c:pt>
                <c:pt idx="293">
                  <c:v>0.68533560000000004</c:v>
                </c:pt>
                <c:pt idx="294">
                  <c:v>0.68533560000000004</c:v>
                </c:pt>
                <c:pt idx="295">
                  <c:v>0.68533560000000004</c:v>
                </c:pt>
                <c:pt idx="296">
                  <c:v>0.68533560000000004</c:v>
                </c:pt>
                <c:pt idx="297">
                  <c:v>0.68533560000000004</c:v>
                </c:pt>
                <c:pt idx="298">
                  <c:v>0.68533560000000004</c:v>
                </c:pt>
                <c:pt idx="299">
                  <c:v>0.68533560000000004</c:v>
                </c:pt>
                <c:pt idx="300">
                  <c:v>0.68533560000000004</c:v>
                </c:pt>
                <c:pt idx="301">
                  <c:v>0.68533560000000004</c:v>
                </c:pt>
                <c:pt idx="302">
                  <c:v>0.68533560000000004</c:v>
                </c:pt>
                <c:pt idx="303">
                  <c:v>0.68533560000000004</c:v>
                </c:pt>
                <c:pt idx="304">
                  <c:v>0.68533560000000004</c:v>
                </c:pt>
                <c:pt idx="305">
                  <c:v>0.68533560000000004</c:v>
                </c:pt>
                <c:pt idx="306">
                  <c:v>0.68533560000000004</c:v>
                </c:pt>
                <c:pt idx="307">
                  <c:v>0.68533560000000004</c:v>
                </c:pt>
                <c:pt idx="308">
                  <c:v>0.68533560000000004</c:v>
                </c:pt>
                <c:pt idx="309">
                  <c:v>0.68533560000000004</c:v>
                </c:pt>
                <c:pt idx="310">
                  <c:v>0.68533560000000004</c:v>
                </c:pt>
                <c:pt idx="311">
                  <c:v>0.68533560000000004</c:v>
                </c:pt>
                <c:pt idx="312">
                  <c:v>0.68533560000000004</c:v>
                </c:pt>
                <c:pt idx="313">
                  <c:v>0.68533560000000004</c:v>
                </c:pt>
                <c:pt idx="314">
                  <c:v>0.68533560000000004</c:v>
                </c:pt>
                <c:pt idx="315">
                  <c:v>0.68533560000000004</c:v>
                </c:pt>
                <c:pt idx="316">
                  <c:v>0.68533560000000004</c:v>
                </c:pt>
                <c:pt idx="317">
                  <c:v>0.68533560000000004</c:v>
                </c:pt>
                <c:pt idx="318">
                  <c:v>0.68533560000000004</c:v>
                </c:pt>
                <c:pt idx="319">
                  <c:v>0.68533560000000004</c:v>
                </c:pt>
                <c:pt idx="320">
                  <c:v>0.68533560000000004</c:v>
                </c:pt>
                <c:pt idx="321">
                  <c:v>0.68533560000000004</c:v>
                </c:pt>
                <c:pt idx="322">
                  <c:v>0.68533560000000004</c:v>
                </c:pt>
                <c:pt idx="323">
                  <c:v>0.68533560000000004</c:v>
                </c:pt>
                <c:pt idx="324">
                  <c:v>0.68533560000000004</c:v>
                </c:pt>
                <c:pt idx="325">
                  <c:v>0.68533560000000004</c:v>
                </c:pt>
                <c:pt idx="326">
                  <c:v>0.68533560000000004</c:v>
                </c:pt>
                <c:pt idx="327">
                  <c:v>0.68533560000000004</c:v>
                </c:pt>
                <c:pt idx="328">
                  <c:v>0.68533560000000004</c:v>
                </c:pt>
                <c:pt idx="329">
                  <c:v>0.68533560000000004</c:v>
                </c:pt>
                <c:pt idx="330">
                  <c:v>0.68533560000000004</c:v>
                </c:pt>
                <c:pt idx="331">
                  <c:v>0.68533560000000004</c:v>
                </c:pt>
                <c:pt idx="332">
                  <c:v>0.68533560000000004</c:v>
                </c:pt>
                <c:pt idx="333">
                  <c:v>0.68533560000000004</c:v>
                </c:pt>
                <c:pt idx="334">
                  <c:v>0.68533560000000004</c:v>
                </c:pt>
                <c:pt idx="335">
                  <c:v>0.68533560000000004</c:v>
                </c:pt>
                <c:pt idx="336">
                  <c:v>0.68533560000000004</c:v>
                </c:pt>
                <c:pt idx="337">
                  <c:v>0.68533560000000004</c:v>
                </c:pt>
                <c:pt idx="338">
                  <c:v>0.68533560000000004</c:v>
                </c:pt>
                <c:pt idx="339">
                  <c:v>0.68533560000000004</c:v>
                </c:pt>
                <c:pt idx="340">
                  <c:v>0.68533560000000004</c:v>
                </c:pt>
                <c:pt idx="341">
                  <c:v>0.68533560000000004</c:v>
                </c:pt>
                <c:pt idx="342">
                  <c:v>0.68533560000000004</c:v>
                </c:pt>
                <c:pt idx="343">
                  <c:v>0.68533560000000004</c:v>
                </c:pt>
                <c:pt idx="344">
                  <c:v>0.68533560000000004</c:v>
                </c:pt>
                <c:pt idx="345">
                  <c:v>0.68533560000000004</c:v>
                </c:pt>
                <c:pt idx="346">
                  <c:v>0.68533560000000004</c:v>
                </c:pt>
                <c:pt idx="347">
                  <c:v>0.68533560000000004</c:v>
                </c:pt>
                <c:pt idx="348">
                  <c:v>0.68533560000000004</c:v>
                </c:pt>
                <c:pt idx="349">
                  <c:v>0.68533560000000004</c:v>
                </c:pt>
                <c:pt idx="350">
                  <c:v>0.68533560000000004</c:v>
                </c:pt>
                <c:pt idx="351">
                  <c:v>0.68533560000000004</c:v>
                </c:pt>
                <c:pt idx="352">
                  <c:v>0.68533560000000004</c:v>
                </c:pt>
                <c:pt idx="353">
                  <c:v>0.68533560000000004</c:v>
                </c:pt>
                <c:pt idx="354">
                  <c:v>0.68533560000000004</c:v>
                </c:pt>
                <c:pt idx="355">
                  <c:v>0.68533560000000004</c:v>
                </c:pt>
                <c:pt idx="356">
                  <c:v>0.68533560000000004</c:v>
                </c:pt>
                <c:pt idx="357">
                  <c:v>0.68533560000000004</c:v>
                </c:pt>
                <c:pt idx="358">
                  <c:v>0.68533560000000004</c:v>
                </c:pt>
                <c:pt idx="359">
                  <c:v>0.68533560000000004</c:v>
                </c:pt>
                <c:pt idx="360">
                  <c:v>0.68533560000000004</c:v>
                </c:pt>
                <c:pt idx="361">
                  <c:v>0.68533560000000004</c:v>
                </c:pt>
                <c:pt idx="362">
                  <c:v>0.68533560000000004</c:v>
                </c:pt>
                <c:pt idx="363">
                  <c:v>0.68533560000000004</c:v>
                </c:pt>
                <c:pt idx="364">
                  <c:v>0.68533560000000004</c:v>
                </c:pt>
                <c:pt idx="365">
                  <c:v>0.68533560000000004</c:v>
                </c:pt>
                <c:pt idx="366">
                  <c:v>0.68533560000000004</c:v>
                </c:pt>
                <c:pt idx="367">
                  <c:v>0.68533560000000004</c:v>
                </c:pt>
                <c:pt idx="368">
                  <c:v>0.68533560000000004</c:v>
                </c:pt>
                <c:pt idx="369">
                  <c:v>0.68533560000000004</c:v>
                </c:pt>
                <c:pt idx="370">
                  <c:v>0.68533560000000004</c:v>
                </c:pt>
                <c:pt idx="371">
                  <c:v>0.68533560000000004</c:v>
                </c:pt>
                <c:pt idx="372">
                  <c:v>0.68533560000000004</c:v>
                </c:pt>
                <c:pt idx="373">
                  <c:v>0.68533560000000004</c:v>
                </c:pt>
                <c:pt idx="374">
                  <c:v>0.68533560000000004</c:v>
                </c:pt>
                <c:pt idx="375">
                  <c:v>0.68533560000000004</c:v>
                </c:pt>
                <c:pt idx="376">
                  <c:v>0.68533560000000004</c:v>
                </c:pt>
                <c:pt idx="377">
                  <c:v>0.68533560000000004</c:v>
                </c:pt>
                <c:pt idx="378">
                  <c:v>0.68533560000000004</c:v>
                </c:pt>
                <c:pt idx="379">
                  <c:v>0.68533560000000004</c:v>
                </c:pt>
                <c:pt idx="380">
                  <c:v>0.68533560000000004</c:v>
                </c:pt>
                <c:pt idx="381">
                  <c:v>0.68533560000000004</c:v>
                </c:pt>
                <c:pt idx="382">
                  <c:v>0.68533560000000004</c:v>
                </c:pt>
                <c:pt idx="383">
                  <c:v>0.68533560000000004</c:v>
                </c:pt>
                <c:pt idx="384">
                  <c:v>0.68533560000000004</c:v>
                </c:pt>
                <c:pt idx="385">
                  <c:v>0.68533560000000004</c:v>
                </c:pt>
                <c:pt idx="386">
                  <c:v>0.68533560000000004</c:v>
                </c:pt>
                <c:pt idx="387">
                  <c:v>0.68533560000000004</c:v>
                </c:pt>
                <c:pt idx="388">
                  <c:v>0.68533560000000004</c:v>
                </c:pt>
                <c:pt idx="389">
                  <c:v>0.68533560000000004</c:v>
                </c:pt>
                <c:pt idx="390">
                  <c:v>0.68533560000000004</c:v>
                </c:pt>
                <c:pt idx="391">
                  <c:v>0.68533560000000004</c:v>
                </c:pt>
                <c:pt idx="392">
                  <c:v>0.68533560000000004</c:v>
                </c:pt>
                <c:pt idx="393">
                  <c:v>0.68533560000000004</c:v>
                </c:pt>
                <c:pt idx="394">
                  <c:v>0.68533560000000004</c:v>
                </c:pt>
                <c:pt idx="395">
                  <c:v>0.68533560000000004</c:v>
                </c:pt>
                <c:pt idx="396">
                  <c:v>0.68533560000000004</c:v>
                </c:pt>
                <c:pt idx="397">
                  <c:v>0.68533560000000004</c:v>
                </c:pt>
                <c:pt idx="398">
                  <c:v>0.68533560000000004</c:v>
                </c:pt>
                <c:pt idx="399">
                  <c:v>0.68533560000000004</c:v>
                </c:pt>
                <c:pt idx="400">
                  <c:v>0.68533560000000004</c:v>
                </c:pt>
                <c:pt idx="401">
                  <c:v>0.68533560000000004</c:v>
                </c:pt>
                <c:pt idx="402">
                  <c:v>0.68533560000000004</c:v>
                </c:pt>
                <c:pt idx="403">
                  <c:v>0.68533560000000004</c:v>
                </c:pt>
                <c:pt idx="404">
                  <c:v>0.68533560000000004</c:v>
                </c:pt>
                <c:pt idx="405">
                  <c:v>0.68533560000000004</c:v>
                </c:pt>
                <c:pt idx="406">
                  <c:v>0.68533560000000004</c:v>
                </c:pt>
                <c:pt idx="407">
                  <c:v>0.68533560000000004</c:v>
                </c:pt>
                <c:pt idx="408">
                  <c:v>0.68533560000000004</c:v>
                </c:pt>
                <c:pt idx="409">
                  <c:v>0.68533560000000004</c:v>
                </c:pt>
                <c:pt idx="410">
                  <c:v>0.68533560000000004</c:v>
                </c:pt>
                <c:pt idx="411">
                  <c:v>0.68533560000000004</c:v>
                </c:pt>
                <c:pt idx="412">
                  <c:v>0.68533560000000004</c:v>
                </c:pt>
                <c:pt idx="413">
                  <c:v>0.68533560000000004</c:v>
                </c:pt>
                <c:pt idx="414">
                  <c:v>0.68533560000000004</c:v>
                </c:pt>
                <c:pt idx="415">
                  <c:v>0.68533560000000004</c:v>
                </c:pt>
                <c:pt idx="416">
                  <c:v>0.68533560000000004</c:v>
                </c:pt>
                <c:pt idx="417">
                  <c:v>0.68533560000000004</c:v>
                </c:pt>
                <c:pt idx="418">
                  <c:v>0.68533560000000004</c:v>
                </c:pt>
                <c:pt idx="419">
                  <c:v>0.68533560000000004</c:v>
                </c:pt>
                <c:pt idx="420">
                  <c:v>0.68533560000000004</c:v>
                </c:pt>
                <c:pt idx="421">
                  <c:v>0.68533560000000004</c:v>
                </c:pt>
                <c:pt idx="422">
                  <c:v>0.68533560000000004</c:v>
                </c:pt>
                <c:pt idx="423">
                  <c:v>0.68533560000000004</c:v>
                </c:pt>
                <c:pt idx="424">
                  <c:v>0.68533560000000004</c:v>
                </c:pt>
                <c:pt idx="425">
                  <c:v>0.68533560000000004</c:v>
                </c:pt>
                <c:pt idx="426">
                  <c:v>0.68533560000000004</c:v>
                </c:pt>
                <c:pt idx="427">
                  <c:v>0.68533560000000004</c:v>
                </c:pt>
                <c:pt idx="428">
                  <c:v>0.68533560000000004</c:v>
                </c:pt>
                <c:pt idx="429">
                  <c:v>0.68533560000000004</c:v>
                </c:pt>
                <c:pt idx="430">
                  <c:v>0.68533560000000004</c:v>
                </c:pt>
                <c:pt idx="431">
                  <c:v>0.68533560000000004</c:v>
                </c:pt>
                <c:pt idx="432">
                  <c:v>0.68533560000000004</c:v>
                </c:pt>
                <c:pt idx="433">
                  <c:v>0.68533560000000004</c:v>
                </c:pt>
                <c:pt idx="434">
                  <c:v>0.68533560000000004</c:v>
                </c:pt>
                <c:pt idx="435">
                  <c:v>0.68533560000000004</c:v>
                </c:pt>
                <c:pt idx="436">
                  <c:v>0.68533560000000004</c:v>
                </c:pt>
                <c:pt idx="437">
                  <c:v>0.68533560000000004</c:v>
                </c:pt>
                <c:pt idx="438">
                  <c:v>0.68533560000000004</c:v>
                </c:pt>
                <c:pt idx="439">
                  <c:v>0.68533560000000004</c:v>
                </c:pt>
                <c:pt idx="440">
                  <c:v>0.68533560000000004</c:v>
                </c:pt>
                <c:pt idx="441">
                  <c:v>0.68533560000000004</c:v>
                </c:pt>
                <c:pt idx="442">
                  <c:v>0.68533560000000004</c:v>
                </c:pt>
                <c:pt idx="443">
                  <c:v>0.68533560000000004</c:v>
                </c:pt>
                <c:pt idx="444">
                  <c:v>0.68533560000000004</c:v>
                </c:pt>
                <c:pt idx="445">
                  <c:v>0.68533560000000004</c:v>
                </c:pt>
                <c:pt idx="446">
                  <c:v>0.68533560000000004</c:v>
                </c:pt>
                <c:pt idx="447">
                  <c:v>0.68533560000000004</c:v>
                </c:pt>
                <c:pt idx="448">
                  <c:v>0.68533560000000004</c:v>
                </c:pt>
                <c:pt idx="449">
                  <c:v>0.68533560000000004</c:v>
                </c:pt>
                <c:pt idx="450">
                  <c:v>0.68533560000000004</c:v>
                </c:pt>
                <c:pt idx="451">
                  <c:v>0.68533560000000004</c:v>
                </c:pt>
                <c:pt idx="452">
                  <c:v>0.68533560000000004</c:v>
                </c:pt>
                <c:pt idx="453">
                  <c:v>0.68533560000000004</c:v>
                </c:pt>
                <c:pt idx="454">
                  <c:v>0.68533560000000004</c:v>
                </c:pt>
                <c:pt idx="455">
                  <c:v>0.68533560000000004</c:v>
                </c:pt>
                <c:pt idx="456">
                  <c:v>0.68533560000000004</c:v>
                </c:pt>
                <c:pt idx="457">
                  <c:v>0.68533560000000004</c:v>
                </c:pt>
                <c:pt idx="458">
                  <c:v>0.68533560000000004</c:v>
                </c:pt>
                <c:pt idx="459">
                  <c:v>0.68533560000000004</c:v>
                </c:pt>
                <c:pt idx="460">
                  <c:v>0.68533560000000004</c:v>
                </c:pt>
                <c:pt idx="461">
                  <c:v>0.68533560000000004</c:v>
                </c:pt>
                <c:pt idx="462">
                  <c:v>0.68533560000000004</c:v>
                </c:pt>
                <c:pt idx="463">
                  <c:v>0.68533560000000004</c:v>
                </c:pt>
                <c:pt idx="464">
                  <c:v>0.68533560000000004</c:v>
                </c:pt>
                <c:pt idx="465">
                  <c:v>0.68533560000000004</c:v>
                </c:pt>
                <c:pt idx="466">
                  <c:v>0.68533560000000004</c:v>
                </c:pt>
                <c:pt idx="467">
                  <c:v>0.68533560000000004</c:v>
                </c:pt>
                <c:pt idx="468">
                  <c:v>0.68533560000000004</c:v>
                </c:pt>
                <c:pt idx="469">
                  <c:v>0.68533560000000004</c:v>
                </c:pt>
                <c:pt idx="470">
                  <c:v>0.68533560000000004</c:v>
                </c:pt>
                <c:pt idx="471">
                  <c:v>0.68533560000000004</c:v>
                </c:pt>
                <c:pt idx="472">
                  <c:v>0.68533560000000004</c:v>
                </c:pt>
                <c:pt idx="473">
                  <c:v>0.68533560000000004</c:v>
                </c:pt>
                <c:pt idx="474">
                  <c:v>0.68533560000000004</c:v>
                </c:pt>
                <c:pt idx="475">
                  <c:v>0.68533560000000004</c:v>
                </c:pt>
                <c:pt idx="476">
                  <c:v>0.68533560000000004</c:v>
                </c:pt>
                <c:pt idx="477">
                  <c:v>0.68533560000000004</c:v>
                </c:pt>
                <c:pt idx="478">
                  <c:v>0.68533560000000004</c:v>
                </c:pt>
                <c:pt idx="479">
                  <c:v>0.68533560000000004</c:v>
                </c:pt>
                <c:pt idx="480">
                  <c:v>0.68533560000000004</c:v>
                </c:pt>
                <c:pt idx="481">
                  <c:v>0.68533560000000004</c:v>
                </c:pt>
                <c:pt idx="482">
                  <c:v>0.68533560000000004</c:v>
                </c:pt>
                <c:pt idx="483">
                  <c:v>0.68533560000000004</c:v>
                </c:pt>
                <c:pt idx="484">
                  <c:v>0.68533560000000004</c:v>
                </c:pt>
                <c:pt idx="485">
                  <c:v>0.68533560000000004</c:v>
                </c:pt>
                <c:pt idx="486">
                  <c:v>0.68533560000000004</c:v>
                </c:pt>
                <c:pt idx="487">
                  <c:v>0.68533560000000004</c:v>
                </c:pt>
                <c:pt idx="488">
                  <c:v>0.68533560000000004</c:v>
                </c:pt>
                <c:pt idx="489">
                  <c:v>0.68533560000000004</c:v>
                </c:pt>
                <c:pt idx="490">
                  <c:v>0.68533560000000004</c:v>
                </c:pt>
                <c:pt idx="491">
                  <c:v>0.68533560000000004</c:v>
                </c:pt>
                <c:pt idx="492">
                  <c:v>0.68533560000000004</c:v>
                </c:pt>
                <c:pt idx="493">
                  <c:v>0.68533560000000004</c:v>
                </c:pt>
                <c:pt idx="494">
                  <c:v>0.68533560000000004</c:v>
                </c:pt>
                <c:pt idx="495">
                  <c:v>0.68533560000000004</c:v>
                </c:pt>
                <c:pt idx="496">
                  <c:v>0.68533560000000004</c:v>
                </c:pt>
                <c:pt idx="497">
                  <c:v>0.68533560000000004</c:v>
                </c:pt>
                <c:pt idx="498">
                  <c:v>0.68533560000000004</c:v>
                </c:pt>
                <c:pt idx="499">
                  <c:v>0.68533560000000004</c:v>
                </c:pt>
                <c:pt idx="500">
                  <c:v>0.68533560000000004</c:v>
                </c:pt>
                <c:pt idx="501">
                  <c:v>0.68533560000000004</c:v>
                </c:pt>
                <c:pt idx="502">
                  <c:v>0.68533560000000004</c:v>
                </c:pt>
                <c:pt idx="503">
                  <c:v>0.68533560000000004</c:v>
                </c:pt>
                <c:pt idx="504">
                  <c:v>0.68533560000000004</c:v>
                </c:pt>
                <c:pt idx="505">
                  <c:v>0.68533560000000004</c:v>
                </c:pt>
                <c:pt idx="506">
                  <c:v>0.68533560000000004</c:v>
                </c:pt>
                <c:pt idx="507">
                  <c:v>0.68533560000000004</c:v>
                </c:pt>
                <c:pt idx="508">
                  <c:v>0.68533560000000004</c:v>
                </c:pt>
                <c:pt idx="509">
                  <c:v>0.68533560000000004</c:v>
                </c:pt>
                <c:pt idx="510">
                  <c:v>0.68533560000000004</c:v>
                </c:pt>
                <c:pt idx="511">
                  <c:v>0.68533560000000004</c:v>
                </c:pt>
                <c:pt idx="512">
                  <c:v>0.68533560000000004</c:v>
                </c:pt>
                <c:pt idx="513">
                  <c:v>0.68533560000000004</c:v>
                </c:pt>
                <c:pt idx="514">
                  <c:v>0.68533560000000004</c:v>
                </c:pt>
                <c:pt idx="515">
                  <c:v>0.68533560000000004</c:v>
                </c:pt>
                <c:pt idx="516">
                  <c:v>0.68533560000000004</c:v>
                </c:pt>
                <c:pt idx="517">
                  <c:v>0.68533560000000004</c:v>
                </c:pt>
                <c:pt idx="518">
                  <c:v>0.68533560000000004</c:v>
                </c:pt>
                <c:pt idx="519">
                  <c:v>0.68533560000000004</c:v>
                </c:pt>
                <c:pt idx="520">
                  <c:v>0.68533560000000004</c:v>
                </c:pt>
                <c:pt idx="521">
                  <c:v>0.68533560000000004</c:v>
                </c:pt>
                <c:pt idx="522">
                  <c:v>0.68533560000000004</c:v>
                </c:pt>
                <c:pt idx="523">
                  <c:v>0.68533560000000004</c:v>
                </c:pt>
                <c:pt idx="524">
                  <c:v>0.68533560000000004</c:v>
                </c:pt>
                <c:pt idx="525">
                  <c:v>0.68533560000000004</c:v>
                </c:pt>
                <c:pt idx="526">
                  <c:v>0.68533560000000004</c:v>
                </c:pt>
                <c:pt idx="527">
                  <c:v>0.68533560000000004</c:v>
                </c:pt>
                <c:pt idx="528">
                  <c:v>0.68533560000000004</c:v>
                </c:pt>
                <c:pt idx="529">
                  <c:v>0.68533560000000004</c:v>
                </c:pt>
                <c:pt idx="530">
                  <c:v>0.68533560000000004</c:v>
                </c:pt>
                <c:pt idx="531">
                  <c:v>0.68533560000000004</c:v>
                </c:pt>
                <c:pt idx="532">
                  <c:v>0.68533560000000004</c:v>
                </c:pt>
                <c:pt idx="533">
                  <c:v>0.68533560000000004</c:v>
                </c:pt>
                <c:pt idx="534">
                  <c:v>0.68533560000000004</c:v>
                </c:pt>
                <c:pt idx="535">
                  <c:v>0.68533560000000004</c:v>
                </c:pt>
                <c:pt idx="536">
                  <c:v>0.68533560000000004</c:v>
                </c:pt>
                <c:pt idx="537">
                  <c:v>0.68533560000000004</c:v>
                </c:pt>
                <c:pt idx="538">
                  <c:v>0.68533560000000004</c:v>
                </c:pt>
                <c:pt idx="539">
                  <c:v>0.68533560000000004</c:v>
                </c:pt>
                <c:pt idx="540">
                  <c:v>0.68533560000000004</c:v>
                </c:pt>
                <c:pt idx="541">
                  <c:v>0.68533560000000004</c:v>
                </c:pt>
                <c:pt idx="542">
                  <c:v>0.68533560000000004</c:v>
                </c:pt>
                <c:pt idx="543">
                  <c:v>0.68533560000000004</c:v>
                </c:pt>
                <c:pt idx="544">
                  <c:v>0.68533560000000004</c:v>
                </c:pt>
                <c:pt idx="545">
                  <c:v>0.68533560000000004</c:v>
                </c:pt>
                <c:pt idx="546">
                  <c:v>0.68533560000000004</c:v>
                </c:pt>
                <c:pt idx="547">
                  <c:v>0.68533560000000004</c:v>
                </c:pt>
                <c:pt idx="548">
                  <c:v>0.68533560000000004</c:v>
                </c:pt>
                <c:pt idx="549">
                  <c:v>0.68533560000000004</c:v>
                </c:pt>
                <c:pt idx="550">
                  <c:v>0.68533560000000004</c:v>
                </c:pt>
                <c:pt idx="551">
                  <c:v>0.68533560000000004</c:v>
                </c:pt>
                <c:pt idx="552">
                  <c:v>0.68533560000000004</c:v>
                </c:pt>
                <c:pt idx="553">
                  <c:v>0.68533560000000004</c:v>
                </c:pt>
                <c:pt idx="554">
                  <c:v>0.68533560000000004</c:v>
                </c:pt>
                <c:pt idx="555">
                  <c:v>0.68533560000000004</c:v>
                </c:pt>
                <c:pt idx="556">
                  <c:v>0.68533560000000004</c:v>
                </c:pt>
                <c:pt idx="557">
                  <c:v>0.68533560000000004</c:v>
                </c:pt>
                <c:pt idx="558">
                  <c:v>0.68533560000000004</c:v>
                </c:pt>
                <c:pt idx="559">
                  <c:v>0.68533560000000004</c:v>
                </c:pt>
                <c:pt idx="560">
                  <c:v>0.68533560000000004</c:v>
                </c:pt>
                <c:pt idx="561">
                  <c:v>0.68533560000000004</c:v>
                </c:pt>
                <c:pt idx="562">
                  <c:v>0.68533560000000004</c:v>
                </c:pt>
                <c:pt idx="563">
                  <c:v>0.68533560000000004</c:v>
                </c:pt>
                <c:pt idx="564">
                  <c:v>0.68533560000000004</c:v>
                </c:pt>
                <c:pt idx="565">
                  <c:v>0.68533560000000004</c:v>
                </c:pt>
                <c:pt idx="566">
                  <c:v>0.68533560000000004</c:v>
                </c:pt>
                <c:pt idx="567">
                  <c:v>0.68533560000000004</c:v>
                </c:pt>
                <c:pt idx="568">
                  <c:v>0.68533560000000004</c:v>
                </c:pt>
                <c:pt idx="569">
                  <c:v>0.68533560000000004</c:v>
                </c:pt>
                <c:pt idx="570">
                  <c:v>0.68533560000000004</c:v>
                </c:pt>
                <c:pt idx="571">
                  <c:v>0.68533560000000004</c:v>
                </c:pt>
                <c:pt idx="572">
                  <c:v>0.68533560000000004</c:v>
                </c:pt>
                <c:pt idx="573">
                  <c:v>0.68533560000000004</c:v>
                </c:pt>
                <c:pt idx="574">
                  <c:v>0.68533560000000004</c:v>
                </c:pt>
                <c:pt idx="575">
                  <c:v>0.68533560000000004</c:v>
                </c:pt>
                <c:pt idx="576">
                  <c:v>0.68533560000000004</c:v>
                </c:pt>
                <c:pt idx="577">
                  <c:v>0.68533560000000004</c:v>
                </c:pt>
                <c:pt idx="578">
                  <c:v>0.68533560000000004</c:v>
                </c:pt>
                <c:pt idx="579">
                  <c:v>0.68533560000000004</c:v>
                </c:pt>
                <c:pt idx="580">
                  <c:v>0.68533560000000004</c:v>
                </c:pt>
                <c:pt idx="581">
                  <c:v>0.68533560000000004</c:v>
                </c:pt>
                <c:pt idx="582">
                  <c:v>0.68533560000000004</c:v>
                </c:pt>
                <c:pt idx="583">
                  <c:v>0.68533560000000004</c:v>
                </c:pt>
                <c:pt idx="584">
                  <c:v>0.68533560000000004</c:v>
                </c:pt>
                <c:pt idx="585">
                  <c:v>0.68533560000000004</c:v>
                </c:pt>
                <c:pt idx="586">
                  <c:v>0.68533560000000004</c:v>
                </c:pt>
                <c:pt idx="587">
                  <c:v>0.68533560000000004</c:v>
                </c:pt>
                <c:pt idx="588">
                  <c:v>0.68533560000000004</c:v>
                </c:pt>
                <c:pt idx="589">
                  <c:v>0.68533560000000004</c:v>
                </c:pt>
                <c:pt idx="590">
                  <c:v>0.68533560000000004</c:v>
                </c:pt>
                <c:pt idx="591">
                  <c:v>0.68533560000000004</c:v>
                </c:pt>
                <c:pt idx="592">
                  <c:v>0.68533560000000004</c:v>
                </c:pt>
                <c:pt idx="593">
                  <c:v>0.68533560000000004</c:v>
                </c:pt>
                <c:pt idx="594">
                  <c:v>0.68533560000000004</c:v>
                </c:pt>
                <c:pt idx="595">
                  <c:v>0.68533560000000004</c:v>
                </c:pt>
                <c:pt idx="596">
                  <c:v>0.68533560000000004</c:v>
                </c:pt>
                <c:pt idx="597">
                  <c:v>0.68533560000000004</c:v>
                </c:pt>
                <c:pt idx="598">
                  <c:v>0.68533560000000004</c:v>
                </c:pt>
                <c:pt idx="599">
                  <c:v>0.68533560000000004</c:v>
                </c:pt>
                <c:pt idx="600">
                  <c:v>0.68533560000000004</c:v>
                </c:pt>
              </c:numCache>
            </c:numRef>
          </c:yVal>
          <c:smooth val="1"/>
          <c:extLst>
            <c:ext xmlns:c16="http://schemas.microsoft.com/office/drawing/2014/chart" uri="{C3380CC4-5D6E-409C-BE32-E72D297353CC}">
              <c16:uniqueId val="{00000000-5556-492C-B53D-A27E01833A6E}"/>
            </c:ext>
          </c:extLst>
        </c:ser>
        <c:ser>
          <c:idx val="1"/>
          <c:order val="1"/>
          <c:tx>
            <c:strRef>
              <c:f>EsquemaMant!$Q$10</c:f>
              <c:strCache>
                <c:ptCount val="1"/>
                <c:pt idx="0">
                  <c:v>Potencia</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EsquemaMant!$Q$11:$Q$611</c:f>
              <c:numCache>
                <c:formatCode>0.00%</c:formatCode>
                <c:ptCount val="601"/>
                <c:pt idx="0">
                  <c:v>0.68533560000000004</c:v>
                </c:pt>
                <c:pt idx="1">
                  <c:v>0.70089889532708582</c:v>
                </c:pt>
                <c:pt idx="2">
                  <c:v>0.71637381724525728</c:v>
                </c:pt>
                <c:pt idx="3">
                  <c:v>0.73176054823131431</c:v>
                </c:pt>
                <c:pt idx="4">
                  <c:v>0.74705927076205714</c:v>
                </c:pt>
                <c:pt idx="5">
                  <c:v>0.70031900571428574</c:v>
                </c:pt>
                <c:pt idx="6">
                  <c:v>0.71565111406080006</c:v>
                </c:pt>
                <c:pt idx="7">
                  <c:v>0.73089545725439997</c:v>
                </c:pt>
                <c:pt idx="8">
                  <c:v>0.74605221777188568</c:v>
                </c:pt>
                <c:pt idx="9">
                  <c:v>0.76112157809005709</c:v>
                </c:pt>
                <c:pt idx="10">
                  <c:v>0.71519379428571428</c:v>
                </c:pt>
                <c:pt idx="11">
                  <c:v>0.73029623629165719</c:v>
                </c:pt>
                <c:pt idx="12">
                  <c:v>0.74531152140068579</c:v>
                </c:pt>
                <c:pt idx="13">
                  <c:v>0.76023983208959989</c:v>
                </c:pt>
                <c:pt idx="14">
                  <c:v>0.77508135083520002</c:v>
                </c:pt>
                <c:pt idx="15">
                  <c:v>0.72995996571428567</c:v>
                </c:pt>
                <c:pt idx="16">
                  <c:v>0.74483426201965719</c:v>
                </c:pt>
                <c:pt idx="17">
                  <c:v>0.75962200968411431</c:v>
                </c:pt>
                <c:pt idx="18">
                  <c:v>0.77432339118445725</c:v>
                </c:pt>
                <c:pt idx="19">
                  <c:v>0.78893858899748559</c:v>
                </c:pt>
                <c:pt idx="20">
                  <c:v>0.74461752000000014</c:v>
                </c:pt>
                <c:pt idx="21">
                  <c:v>0.75926519124479996</c:v>
                </c:pt>
                <c:pt idx="22">
                  <c:v>0.77382692210468584</c:v>
                </c:pt>
                <c:pt idx="23">
                  <c:v>0.78830289505645701</c:v>
                </c:pt>
                <c:pt idx="24">
                  <c:v>0.80269329257691435</c:v>
                </c:pt>
                <c:pt idx="25">
                  <c:v>0.75916645714285724</c:v>
                </c:pt>
                <c:pt idx="26">
                  <c:v>0.77358902396708573</c:v>
                </c:pt>
                <c:pt idx="27">
                  <c:v>0.78792625866240007</c:v>
                </c:pt>
                <c:pt idx="28">
                  <c:v>0.80217834370559993</c:v>
                </c:pt>
                <c:pt idx="29">
                  <c:v>0.81634546157348564</c:v>
                </c:pt>
                <c:pt idx="30">
                  <c:v>0.77360677714285719</c:v>
                </c:pt>
                <c:pt idx="31">
                  <c:v>0.78780576018651438</c:v>
                </c:pt>
                <c:pt idx="32">
                  <c:v>0.8019200193572571</c:v>
                </c:pt>
                <c:pt idx="33">
                  <c:v>0.81594973713188579</c:v>
                </c:pt>
                <c:pt idx="34">
                  <c:v>0.8298950959871999</c:v>
                </c:pt>
                <c:pt idx="35">
                  <c:v>0.71859960000000001</c:v>
                </c:pt>
                <c:pt idx="36">
                  <c:v>0.7336222317750859</c:v>
                </c:pt>
                <c:pt idx="37">
                  <c:v>0.74855861903725718</c:v>
                </c:pt>
                <c:pt idx="38">
                  <c:v>0.76340894426331429</c:v>
                </c:pt>
                <c:pt idx="39">
                  <c:v>0.77817338993005725</c:v>
                </c:pt>
                <c:pt idx="40">
                  <c:v>0.73320284571428573</c:v>
                </c:pt>
                <c:pt idx="41">
                  <c:v>0.7479996127488</c:v>
                </c:pt>
                <c:pt idx="42">
                  <c:v>0.7627107435264</c:v>
                </c:pt>
                <c:pt idx="43">
                  <c:v>0.77733642052388563</c:v>
                </c:pt>
                <c:pt idx="44">
                  <c:v>0.79187682621805711</c:v>
                </c:pt>
                <c:pt idx="45">
                  <c:v>0.7476974742857142</c:v>
                </c:pt>
                <c:pt idx="46">
                  <c:v>0.7622698972196571</c:v>
                </c:pt>
                <c:pt idx="47">
                  <c:v>0.77675729215268585</c:v>
                </c:pt>
                <c:pt idx="48">
                  <c:v>0.79115984156159991</c:v>
                </c:pt>
                <c:pt idx="49">
                  <c:v>0.80547772792319994</c:v>
                </c:pt>
                <c:pt idx="50">
                  <c:v>0.76208348571428564</c:v>
                </c:pt>
                <c:pt idx="51">
                  <c:v>0.7764330851876573</c:v>
                </c:pt>
                <c:pt idx="52">
                  <c:v>0.79069826491611428</c:v>
                </c:pt>
                <c:pt idx="53">
                  <c:v>0.80487920737645713</c:v>
                </c:pt>
                <c:pt idx="54">
                  <c:v>0.81897609504548563</c:v>
                </c:pt>
                <c:pt idx="55">
                  <c:v>0.77636088000000003</c:v>
                </c:pt>
                <c:pt idx="56">
                  <c:v>0.79048917665279994</c:v>
                </c:pt>
                <c:pt idx="57">
                  <c:v>0.80453366181668584</c:v>
                </c:pt>
                <c:pt idx="58">
                  <c:v>0.81849451796845707</c:v>
                </c:pt>
                <c:pt idx="59">
                  <c:v>0.8323719275849143</c:v>
                </c:pt>
                <c:pt idx="60">
                  <c:v>0.79052965714285717</c:v>
                </c:pt>
                <c:pt idx="61">
                  <c:v>0.80443817161508568</c:v>
                </c:pt>
                <c:pt idx="62">
                  <c:v>0.81826348285440009</c:v>
                </c:pt>
                <c:pt idx="63">
                  <c:v>0.83200577333759995</c:v>
                </c:pt>
                <c:pt idx="64">
                  <c:v>0.8456652255414856</c:v>
                </c:pt>
                <c:pt idx="65">
                  <c:v>0.80458981714285716</c:v>
                </c:pt>
                <c:pt idx="66">
                  <c:v>0.81828007007451431</c:v>
                </c:pt>
                <c:pt idx="67">
                  <c:v>0.83188772802925715</c:v>
                </c:pt>
                <c:pt idx="68">
                  <c:v>0.84541297348388567</c:v>
                </c:pt>
                <c:pt idx="69">
                  <c:v>0.85885598891519999</c:v>
                </c:pt>
                <c:pt idx="70">
                  <c:v>0.75186360000000008</c:v>
                </c:pt>
                <c:pt idx="71">
                  <c:v>0.76634556822308564</c:v>
                </c:pt>
                <c:pt idx="72">
                  <c:v>0.78074342082925718</c:v>
                </c:pt>
                <c:pt idx="73">
                  <c:v>0.79505734029531439</c:v>
                </c:pt>
                <c:pt idx="74">
                  <c:v>0.80928750909805713</c:v>
                </c:pt>
                <c:pt idx="75">
                  <c:v>0.76608668571428573</c:v>
                </c:pt>
                <c:pt idx="76">
                  <c:v>0.78034811143680005</c:v>
                </c:pt>
                <c:pt idx="77">
                  <c:v>0.79452602979840015</c:v>
                </c:pt>
                <c:pt idx="78">
                  <c:v>0.80862062327588569</c:v>
                </c:pt>
                <c:pt idx="79">
                  <c:v>0.82263207434605701</c:v>
                </c:pt>
                <c:pt idx="80">
                  <c:v>0.78020115428571424</c:v>
                </c:pt>
                <c:pt idx="81">
                  <c:v>0.79424355814765712</c:v>
                </c:pt>
                <c:pt idx="82">
                  <c:v>0.80820306290468569</c:v>
                </c:pt>
                <c:pt idx="83">
                  <c:v>0.82207985103359993</c:v>
                </c:pt>
                <c:pt idx="84">
                  <c:v>0.83587410501119996</c:v>
                </c:pt>
                <c:pt idx="85">
                  <c:v>0.79420700571428571</c:v>
                </c:pt>
                <c:pt idx="86">
                  <c:v>0.8080319083556573</c:v>
                </c:pt>
                <c:pt idx="87">
                  <c:v>0.82177452014811425</c:v>
                </c:pt>
                <c:pt idx="88">
                  <c:v>0.83543502356845722</c:v>
                </c:pt>
                <c:pt idx="89">
                  <c:v>0.84901360109348556</c:v>
                </c:pt>
                <c:pt idx="90">
                  <c:v>0.80810424000000003</c:v>
                </c:pt>
                <c:pt idx="91">
                  <c:v>0.82171316206080003</c:v>
                </c:pt>
                <c:pt idx="92">
                  <c:v>0.83524040152868584</c:v>
                </c:pt>
                <c:pt idx="93">
                  <c:v>0.84868614088045713</c:v>
                </c:pt>
                <c:pt idx="94">
                  <c:v>0.86205056259291435</c:v>
                </c:pt>
                <c:pt idx="95">
                  <c:v>0.8218928571428572</c:v>
                </c:pt>
                <c:pt idx="96">
                  <c:v>0.83528731926308564</c:v>
                </c:pt>
                <c:pt idx="97">
                  <c:v>0.84860070704640012</c:v>
                </c:pt>
                <c:pt idx="98">
                  <c:v>0.86183320296959998</c:v>
                </c:pt>
                <c:pt idx="99">
                  <c:v>0.87498498950948567</c:v>
                </c:pt>
                <c:pt idx="100">
                  <c:v>0.83557285714285723</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5556-492C-B53D-A27E01833A6E}"/>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8418075202306492"/>
          <c:y val="0.64185158545311494"/>
          <c:w val="0.15519794161397221"/>
          <c:h val="0.15370401780017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3325380154345"/>
          <c:y val="4.7235617481438806E-2"/>
          <c:w val="0.8110148946788176"/>
          <c:h val="0.81074240054315871"/>
        </c:manualLayout>
      </c:layout>
      <c:scatterChart>
        <c:scatterStyle val="smoothMarker"/>
        <c:varyColors val="0"/>
        <c:ser>
          <c:idx val="1"/>
          <c:order val="0"/>
          <c:tx>
            <c:strRef>
              <c:f>EsquemaMant!$X$10</c:f>
              <c:strCache>
                <c:ptCount val="1"/>
                <c:pt idx="0">
                  <c:v>FLF</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EsquemaMant!$X$11:$X$611</c:f>
              <c:numCache>
                <c:formatCode>0.0%</c:formatCode>
                <c:ptCount val="601"/>
                <c:pt idx="0">
                  <c:v>1</c:v>
                </c:pt>
                <c:pt idx="1">
                  <c:v>0.99912400000000001</c:v>
                </c:pt>
                <c:pt idx="2">
                  <c:v>0.99824800000000002</c:v>
                </c:pt>
                <c:pt idx="3">
                  <c:v>0.99737200000000004</c:v>
                </c:pt>
                <c:pt idx="4">
                  <c:v>0.99649600000000005</c:v>
                </c:pt>
                <c:pt idx="5">
                  <c:v>0.99561999999999995</c:v>
                </c:pt>
                <c:pt idx="6">
                  <c:v>0.99474399999999996</c:v>
                </c:pt>
                <c:pt idx="7">
                  <c:v>0.99386799999999997</c:v>
                </c:pt>
                <c:pt idx="8">
                  <c:v>0.99299199999999999</c:v>
                </c:pt>
                <c:pt idx="9">
                  <c:v>0.992116</c:v>
                </c:pt>
                <c:pt idx="10">
                  <c:v>0.99124000000000001</c:v>
                </c:pt>
                <c:pt idx="11">
                  <c:v>0.99036400000000002</c:v>
                </c:pt>
                <c:pt idx="12">
                  <c:v>0.98948800000000003</c:v>
                </c:pt>
                <c:pt idx="13">
                  <c:v>0.98861200000000005</c:v>
                </c:pt>
                <c:pt idx="14">
                  <c:v>0.98773599999999995</c:v>
                </c:pt>
                <c:pt idx="15">
                  <c:v>0.98685999999999996</c:v>
                </c:pt>
                <c:pt idx="16">
                  <c:v>0.98598399999999997</c:v>
                </c:pt>
                <c:pt idx="17">
                  <c:v>0.98510799999999998</c:v>
                </c:pt>
                <c:pt idx="18">
                  <c:v>0.984232</c:v>
                </c:pt>
                <c:pt idx="19">
                  <c:v>0.98335600000000001</c:v>
                </c:pt>
                <c:pt idx="20">
                  <c:v>0.98248000000000002</c:v>
                </c:pt>
                <c:pt idx="21">
                  <c:v>0.98160400000000003</c:v>
                </c:pt>
                <c:pt idx="22">
                  <c:v>0.98072800000000004</c:v>
                </c:pt>
                <c:pt idx="23">
                  <c:v>0.97985199999999995</c:v>
                </c:pt>
                <c:pt idx="24">
                  <c:v>0.97897599999999996</c:v>
                </c:pt>
                <c:pt idx="25">
                  <c:v>0.97809999999999997</c:v>
                </c:pt>
                <c:pt idx="26">
                  <c:v>0.97722399999999998</c:v>
                </c:pt>
                <c:pt idx="27">
                  <c:v>0.97634799999999999</c:v>
                </c:pt>
                <c:pt idx="28">
                  <c:v>0.97547200000000001</c:v>
                </c:pt>
                <c:pt idx="29">
                  <c:v>0.97459600000000002</c:v>
                </c:pt>
                <c:pt idx="30">
                  <c:v>0.97372000000000003</c:v>
                </c:pt>
                <c:pt idx="31">
                  <c:v>0.97284400000000004</c:v>
                </c:pt>
                <c:pt idx="32">
                  <c:v>0.97196799999999994</c:v>
                </c:pt>
                <c:pt idx="33">
                  <c:v>0.97109199999999996</c:v>
                </c:pt>
                <c:pt idx="34">
                  <c:v>0.97021599999999997</c:v>
                </c:pt>
                <c:pt idx="35">
                  <c:v>0.96933999999999998</c:v>
                </c:pt>
                <c:pt idx="36">
                  <c:v>0.96846399999999999</c:v>
                </c:pt>
                <c:pt idx="37">
                  <c:v>0.967588</c:v>
                </c:pt>
                <c:pt idx="38">
                  <c:v>0.96671200000000002</c:v>
                </c:pt>
                <c:pt idx="39">
                  <c:v>0.96583600000000003</c:v>
                </c:pt>
                <c:pt idx="40">
                  <c:v>0.96496000000000004</c:v>
                </c:pt>
                <c:pt idx="41">
                  <c:v>0.96408399999999994</c:v>
                </c:pt>
                <c:pt idx="42">
                  <c:v>0.96320799999999995</c:v>
                </c:pt>
                <c:pt idx="43">
                  <c:v>0.96233199999999997</c:v>
                </c:pt>
                <c:pt idx="44">
                  <c:v>0.96145599999999998</c:v>
                </c:pt>
                <c:pt idx="45">
                  <c:v>0.96057999999999999</c:v>
                </c:pt>
                <c:pt idx="46">
                  <c:v>0.959704</c:v>
                </c:pt>
                <c:pt idx="47">
                  <c:v>0.95882800000000001</c:v>
                </c:pt>
                <c:pt idx="48">
                  <c:v>0.95795200000000003</c:v>
                </c:pt>
                <c:pt idx="49">
                  <c:v>0.95707600000000004</c:v>
                </c:pt>
                <c:pt idx="50">
                  <c:v>0.95619999999999994</c:v>
                </c:pt>
                <c:pt idx="51">
                  <c:v>0.95532399999999995</c:v>
                </c:pt>
                <c:pt idx="52">
                  <c:v>0.95444799999999996</c:v>
                </c:pt>
                <c:pt idx="53">
                  <c:v>0.95357199999999998</c:v>
                </c:pt>
                <c:pt idx="54">
                  <c:v>0.95269599999999999</c:v>
                </c:pt>
                <c:pt idx="55">
                  <c:v>0.95182</c:v>
                </c:pt>
                <c:pt idx="56">
                  <c:v>0.95094400000000001</c:v>
                </c:pt>
                <c:pt idx="57">
                  <c:v>0.95006800000000002</c:v>
                </c:pt>
                <c:pt idx="58">
                  <c:v>0.94919200000000004</c:v>
                </c:pt>
                <c:pt idx="59">
                  <c:v>0.94831599999999994</c:v>
                </c:pt>
                <c:pt idx="60">
                  <c:v>0.94743999999999995</c:v>
                </c:pt>
                <c:pt idx="61">
                  <c:v>0.94656399999999996</c:v>
                </c:pt>
                <c:pt idx="62">
                  <c:v>0.94568799999999997</c:v>
                </c:pt>
                <c:pt idx="63">
                  <c:v>0.94481199999999999</c:v>
                </c:pt>
                <c:pt idx="64">
                  <c:v>0.943936</c:v>
                </c:pt>
                <c:pt idx="65">
                  <c:v>0.94306000000000001</c:v>
                </c:pt>
                <c:pt idx="66">
                  <c:v>0.94218400000000002</c:v>
                </c:pt>
                <c:pt idx="67">
                  <c:v>0.94130800000000003</c:v>
                </c:pt>
                <c:pt idx="68">
                  <c:v>0.94043199999999993</c:v>
                </c:pt>
                <c:pt idx="69">
                  <c:v>0.93955599999999995</c:v>
                </c:pt>
                <c:pt idx="70">
                  <c:v>0.93867999999999996</c:v>
                </c:pt>
                <c:pt idx="71">
                  <c:v>0.93780399999999997</c:v>
                </c:pt>
                <c:pt idx="72">
                  <c:v>0.93692799999999998</c:v>
                </c:pt>
                <c:pt idx="73">
                  <c:v>0.936052</c:v>
                </c:pt>
                <c:pt idx="74">
                  <c:v>0.93517600000000001</c:v>
                </c:pt>
                <c:pt idx="75">
                  <c:v>0.93430000000000002</c:v>
                </c:pt>
                <c:pt idx="76">
                  <c:v>0.93342400000000003</c:v>
                </c:pt>
                <c:pt idx="77">
                  <c:v>0.93254799999999993</c:v>
                </c:pt>
                <c:pt idx="78">
                  <c:v>0.93167199999999994</c:v>
                </c:pt>
                <c:pt idx="79">
                  <c:v>0.93079599999999996</c:v>
                </c:pt>
                <c:pt idx="80">
                  <c:v>0.92991999999999997</c:v>
                </c:pt>
                <c:pt idx="81">
                  <c:v>0.92904399999999998</c:v>
                </c:pt>
                <c:pt idx="82">
                  <c:v>0.92816799999999999</c:v>
                </c:pt>
                <c:pt idx="83">
                  <c:v>0.92729200000000001</c:v>
                </c:pt>
                <c:pt idx="84">
                  <c:v>0.92641600000000002</c:v>
                </c:pt>
                <c:pt idx="85">
                  <c:v>0.92554000000000003</c:v>
                </c:pt>
                <c:pt idx="86">
                  <c:v>0.92466399999999993</c:v>
                </c:pt>
                <c:pt idx="87">
                  <c:v>0.92378799999999994</c:v>
                </c:pt>
                <c:pt idx="88">
                  <c:v>0.92291199999999995</c:v>
                </c:pt>
                <c:pt idx="89">
                  <c:v>0.92203599999999997</c:v>
                </c:pt>
                <c:pt idx="90">
                  <c:v>0.92115999999999998</c:v>
                </c:pt>
                <c:pt idx="91">
                  <c:v>0.92028399999999999</c:v>
                </c:pt>
                <c:pt idx="92">
                  <c:v>0.919408</c:v>
                </c:pt>
                <c:pt idx="93">
                  <c:v>0.91853200000000002</c:v>
                </c:pt>
                <c:pt idx="94">
                  <c:v>0.91765600000000003</c:v>
                </c:pt>
                <c:pt idx="95">
                  <c:v>0.91677999999999993</c:v>
                </c:pt>
                <c:pt idx="96">
                  <c:v>0.91590399999999994</c:v>
                </c:pt>
                <c:pt idx="97">
                  <c:v>0.91502799999999995</c:v>
                </c:pt>
                <c:pt idx="98">
                  <c:v>0.91415199999999996</c:v>
                </c:pt>
                <c:pt idx="99">
                  <c:v>0.91327599999999998</c:v>
                </c:pt>
                <c:pt idx="100">
                  <c:v>0.91239999999999999</c:v>
                </c:pt>
                <c:pt idx="101">
                  <c:v>0.911524</c:v>
                </c:pt>
                <c:pt idx="102">
                  <c:v>0.91064800000000001</c:v>
                </c:pt>
                <c:pt idx="103">
                  <c:v>0.90977200000000003</c:v>
                </c:pt>
                <c:pt idx="104">
                  <c:v>0.90889599999999993</c:v>
                </c:pt>
                <c:pt idx="105">
                  <c:v>0.90801999999999994</c:v>
                </c:pt>
                <c:pt idx="106">
                  <c:v>0.90714399999999995</c:v>
                </c:pt>
                <c:pt idx="107">
                  <c:v>0.90626799999999996</c:v>
                </c:pt>
                <c:pt idx="108">
                  <c:v>0.90539199999999997</c:v>
                </c:pt>
                <c:pt idx="109">
                  <c:v>0.90451599999999999</c:v>
                </c:pt>
                <c:pt idx="110">
                  <c:v>0.90364</c:v>
                </c:pt>
                <c:pt idx="111">
                  <c:v>0.90276400000000001</c:v>
                </c:pt>
                <c:pt idx="112">
                  <c:v>0.90188800000000002</c:v>
                </c:pt>
                <c:pt idx="113">
                  <c:v>0.90101199999999992</c:v>
                </c:pt>
                <c:pt idx="114">
                  <c:v>0.90013599999999994</c:v>
                </c:pt>
                <c:pt idx="115">
                  <c:v>0.89925999999999995</c:v>
                </c:pt>
                <c:pt idx="116">
                  <c:v>0.89838399999999996</c:v>
                </c:pt>
                <c:pt idx="117">
                  <c:v>0.89750799999999997</c:v>
                </c:pt>
                <c:pt idx="118">
                  <c:v>0.89663199999999998</c:v>
                </c:pt>
                <c:pt idx="119">
                  <c:v>0.895756</c:v>
                </c:pt>
                <c:pt idx="120">
                  <c:v>0.89488000000000001</c:v>
                </c:pt>
                <c:pt idx="121">
                  <c:v>0.89400400000000002</c:v>
                </c:pt>
                <c:pt idx="122">
                  <c:v>0.89312799999999992</c:v>
                </c:pt>
                <c:pt idx="123">
                  <c:v>0.89225199999999993</c:v>
                </c:pt>
                <c:pt idx="124">
                  <c:v>0.89137599999999995</c:v>
                </c:pt>
                <c:pt idx="125">
                  <c:v>0.89049999999999996</c:v>
                </c:pt>
                <c:pt idx="126">
                  <c:v>0.88962399999999997</c:v>
                </c:pt>
                <c:pt idx="127">
                  <c:v>0.88874799999999998</c:v>
                </c:pt>
                <c:pt idx="128">
                  <c:v>0.88787199999999999</c:v>
                </c:pt>
                <c:pt idx="129">
                  <c:v>0.88699600000000001</c:v>
                </c:pt>
                <c:pt idx="130">
                  <c:v>0.88612000000000002</c:v>
                </c:pt>
                <c:pt idx="131">
                  <c:v>0.88524399999999992</c:v>
                </c:pt>
                <c:pt idx="132">
                  <c:v>0.88436800000000004</c:v>
                </c:pt>
                <c:pt idx="133">
                  <c:v>0.88349199999999994</c:v>
                </c:pt>
                <c:pt idx="134">
                  <c:v>0.88261599999999996</c:v>
                </c:pt>
                <c:pt idx="135">
                  <c:v>0.88173999999999997</c:v>
                </c:pt>
                <c:pt idx="136">
                  <c:v>0.88086399999999998</c:v>
                </c:pt>
                <c:pt idx="137">
                  <c:v>0.87998799999999999</c:v>
                </c:pt>
                <c:pt idx="138">
                  <c:v>0.879112</c:v>
                </c:pt>
                <c:pt idx="139">
                  <c:v>0.87823600000000002</c:v>
                </c:pt>
                <c:pt idx="140">
                  <c:v>0.87735999999999992</c:v>
                </c:pt>
                <c:pt idx="141">
                  <c:v>0.87648400000000004</c:v>
                </c:pt>
                <c:pt idx="142">
                  <c:v>0.87560799999999994</c:v>
                </c:pt>
                <c:pt idx="143">
                  <c:v>0.87473199999999995</c:v>
                </c:pt>
                <c:pt idx="144">
                  <c:v>0.87385599999999997</c:v>
                </c:pt>
                <c:pt idx="145">
                  <c:v>0.87297999999999998</c:v>
                </c:pt>
                <c:pt idx="146">
                  <c:v>0.87210399999999999</c:v>
                </c:pt>
                <c:pt idx="147">
                  <c:v>0.871228</c:v>
                </c:pt>
                <c:pt idx="148">
                  <c:v>0.87035200000000001</c:v>
                </c:pt>
                <c:pt idx="149">
                  <c:v>0.86947599999999992</c:v>
                </c:pt>
                <c:pt idx="150">
                  <c:v>0.86860000000000004</c:v>
                </c:pt>
                <c:pt idx="151">
                  <c:v>0.86772399999999994</c:v>
                </c:pt>
                <c:pt idx="152">
                  <c:v>0.86684799999999995</c:v>
                </c:pt>
                <c:pt idx="153">
                  <c:v>0.86597199999999996</c:v>
                </c:pt>
                <c:pt idx="154">
                  <c:v>0.86509599999999998</c:v>
                </c:pt>
                <c:pt idx="155">
                  <c:v>0.86421999999999999</c:v>
                </c:pt>
                <c:pt idx="156">
                  <c:v>0.863344</c:v>
                </c:pt>
                <c:pt idx="157">
                  <c:v>0.86246800000000001</c:v>
                </c:pt>
                <c:pt idx="158">
                  <c:v>0.86159199999999991</c:v>
                </c:pt>
                <c:pt idx="159">
                  <c:v>0.86071600000000004</c:v>
                </c:pt>
                <c:pt idx="160">
                  <c:v>0.85983999999999994</c:v>
                </c:pt>
                <c:pt idx="161">
                  <c:v>0.85896399999999995</c:v>
                </c:pt>
                <c:pt idx="162">
                  <c:v>0.85808799999999996</c:v>
                </c:pt>
                <c:pt idx="163">
                  <c:v>0.85721199999999997</c:v>
                </c:pt>
                <c:pt idx="164">
                  <c:v>0.85633599999999999</c:v>
                </c:pt>
                <c:pt idx="165">
                  <c:v>0.85546</c:v>
                </c:pt>
                <c:pt idx="166">
                  <c:v>0.85458400000000001</c:v>
                </c:pt>
                <c:pt idx="167">
                  <c:v>0.85370799999999991</c:v>
                </c:pt>
                <c:pt idx="168">
                  <c:v>0.85283200000000003</c:v>
                </c:pt>
                <c:pt idx="169">
                  <c:v>0.85195599999999994</c:v>
                </c:pt>
                <c:pt idx="170">
                  <c:v>0.85107999999999995</c:v>
                </c:pt>
                <c:pt idx="171">
                  <c:v>0.85020399999999996</c:v>
                </c:pt>
                <c:pt idx="172">
                  <c:v>0.99932799999999999</c:v>
                </c:pt>
                <c:pt idx="173">
                  <c:v>0.99845200000000001</c:v>
                </c:pt>
                <c:pt idx="174">
                  <c:v>0.99757600000000002</c:v>
                </c:pt>
                <c:pt idx="175">
                  <c:v>0.99670000000000003</c:v>
                </c:pt>
                <c:pt idx="176">
                  <c:v>0.99582400000000004</c:v>
                </c:pt>
                <c:pt idx="177">
                  <c:v>0.99494799999999994</c:v>
                </c:pt>
                <c:pt idx="178">
                  <c:v>0.99407199999999996</c:v>
                </c:pt>
                <c:pt idx="179">
                  <c:v>0.99319599999999997</c:v>
                </c:pt>
                <c:pt idx="180">
                  <c:v>0.99231999999999998</c:v>
                </c:pt>
                <c:pt idx="181">
                  <c:v>0.99144399999999999</c:v>
                </c:pt>
                <c:pt idx="182">
                  <c:v>0.990568</c:v>
                </c:pt>
                <c:pt idx="183">
                  <c:v>0.98969200000000002</c:v>
                </c:pt>
                <c:pt idx="184">
                  <c:v>0.98881600000000003</c:v>
                </c:pt>
                <c:pt idx="185">
                  <c:v>0.98794000000000004</c:v>
                </c:pt>
                <c:pt idx="186">
                  <c:v>0.98706400000000005</c:v>
                </c:pt>
                <c:pt idx="187">
                  <c:v>0.98618799999999995</c:v>
                </c:pt>
                <c:pt idx="188">
                  <c:v>0.98531199999999997</c:v>
                </c:pt>
                <c:pt idx="189">
                  <c:v>0.98443599999999998</c:v>
                </c:pt>
                <c:pt idx="190">
                  <c:v>0.98355999999999999</c:v>
                </c:pt>
                <c:pt idx="191">
                  <c:v>0.982684</c:v>
                </c:pt>
                <c:pt idx="192">
                  <c:v>0.98180800000000001</c:v>
                </c:pt>
                <c:pt idx="193">
                  <c:v>0.98093200000000003</c:v>
                </c:pt>
                <c:pt idx="194">
                  <c:v>0.98005600000000004</c:v>
                </c:pt>
                <c:pt idx="195">
                  <c:v>0.97917999999999994</c:v>
                </c:pt>
                <c:pt idx="196">
                  <c:v>0.97830399999999995</c:v>
                </c:pt>
                <c:pt idx="197">
                  <c:v>0.97742799999999996</c:v>
                </c:pt>
                <c:pt idx="198">
                  <c:v>0.97655199999999998</c:v>
                </c:pt>
                <c:pt idx="199">
                  <c:v>0.97567599999999999</c:v>
                </c:pt>
                <c:pt idx="200">
                  <c:v>0.9748</c:v>
                </c:pt>
                <c:pt idx="201">
                  <c:v>0.97392400000000001</c:v>
                </c:pt>
                <c:pt idx="202">
                  <c:v>0.97304800000000002</c:v>
                </c:pt>
                <c:pt idx="203">
                  <c:v>0.97217200000000004</c:v>
                </c:pt>
                <c:pt idx="204">
                  <c:v>0.97129600000000005</c:v>
                </c:pt>
                <c:pt idx="205">
                  <c:v>0.97041999999999995</c:v>
                </c:pt>
                <c:pt idx="206">
                  <c:v>0.96954399999999996</c:v>
                </c:pt>
                <c:pt idx="207">
                  <c:v>0.96866799999999997</c:v>
                </c:pt>
                <c:pt idx="208">
                  <c:v>0.96779199999999999</c:v>
                </c:pt>
                <c:pt idx="209">
                  <c:v>0.966916</c:v>
                </c:pt>
                <c:pt idx="210">
                  <c:v>0.96604000000000001</c:v>
                </c:pt>
                <c:pt idx="211">
                  <c:v>0.96516400000000002</c:v>
                </c:pt>
                <c:pt idx="212">
                  <c:v>0.96428800000000003</c:v>
                </c:pt>
                <c:pt idx="213">
                  <c:v>0.96341199999999994</c:v>
                </c:pt>
                <c:pt idx="214">
                  <c:v>0.96253599999999995</c:v>
                </c:pt>
                <c:pt idx="215">
                  <c:v>0.96165999999999996</c:v>
                </c:pt>
                <c:pt idx="216">
                  <c:v>0.96078399999999997</c:v>
                </c:pt>
                <c:pt idx="217">
                  <c:v>0.95990799999999998</c:v>
                </c:pt>
                <c:pt idx="218">
                  <c:v>0.959032</c:v>
                </c:pt>
                <c:pt idx="219">
                  <c:v>0.95815600000000001</c:v>
                </c:pt>
                <c:pt idx="220">
                  <c:v>0.95728000000000002</c:v>
                </c:pt>
                <c:pt idx="221">
                  <c:v>0.95640400000000003</c:v>
                </c:pt>
                <c:pt idx="222">
                  <c:v>0.95552800000000004</c:v>
                </c:pt>
                <c:pt idx="223">
                  <c:v>0.95465199999999995</c:v>
                </c:pt>
                <c:pt idx="224">
                  <c:v>0.95377599999999996</c:v>
                </c:pt>
                <c:pt idx="225">
                  <c:v>0.95289999999999997</c:v>
                </c:pt>
                <c:pt idx="226">
                  <c:v>0.95202399999999998</c:v>
                </c:pt>
                <c:pt idx="227">
                  <c:v>0.95114799999999999</c:v>
                </c:pt>
                <c:pt idx="228">
                  <c:v>0.95027200000000001</c:v>
                </c:pt>
                <c:pt idx="229">
                  <c:v>0.94939600000000002</c:v>
                </c:pt>
                <c:pt idx="230">
                  <c:v>0.94852000000000003</c:v>
                </c:pt>
                <c:pt idx="231">
                  <c:v>0.94764400000000004</c:v>
                </c:pt>
                <c:pt idx="232">
                  <c:v>0.94676799999999994</c:v>
                </c:pt>
                <c:pt idx="233">
                  <c:v>0.94589199999999996</c:v>
                </c:pt>
                <c:pt idx="234">
                  <c:v>0.94501599999999997</c:v>
                </c:pt>
                <c:pt idx="235">
                  <c:v>0.94413999999999998</c:v>
                </c:pt>
                <c:pt idx="236">
                  <c:v>0.94326399999999999</c:v>
                </c:pt>
                <c:pt idx="237">
                  <c:v>0.942388</c:v>
                </c:pt>
                <c:pt idx="238">
                  <c:v>0.94151200000000002</c:v>
                </c:pt>
                <c:pt idx="239">
                  <c:v>0.94063600000000003</c:v>
                </c:pt>
                <c:pt idx="240">
                  <c:v>0.93976000000000004</c:v>
                </c:pt>
                <c:pt idx="241">
                  <c:v>0.93888399999999994</c:v>
                </c:pt>
                <c:pt idx="242">
                  <c:v>0.93800799999999995</c:v>
                </c:pt>
                <c:pt idx="243">
                  <c:v>0.93713199999999997</c:v>
                </c:pt>
                <c:pt idx="244">
                  <c:v>0.93625599999999998</c:v>
                </c:pt>
                <c:pt idx="245">
                  <c:v>0.93537999999999999</c:v>
                </c:pt>
                <c:pt idx="246">
                  <c:v>0.934504</c:v>
                </c:pt>
                <c:pt idx="247">
                  <c:v>0.93362800000000001</c:v>
                </c:pt>
                <c:pt idx="248">
                  <c:v>0.93275200000000003</c:v>
                </c:pt>
                <c:pt idx="249">
                  <c:v>0.93187599999999993</c:v>
                </c:pt>
                <c:pt idx="250">
                  <c:v>0.93100000000000005</c:v>
                </c:pt>
                <c:pt idx="251">
                  <c:v>0.93012399999999995</c:v>
                </c:pt>
                <c:pt idx="252">
                  <c:v>0.92924799999999996</c:v>
                </c:pt>
                <c:pt idx="253">
                  <c:v>0.92837199999999998</c:v>
                </c:pt>
                <c:pt idx="254">
                  <c:v>0.92749599999999999</c:v>
                </c:pt>
                <c:pt idx="255">
                  <c:v>0.92662</c:v>
                </c:pt>
                <c:pt idx="256">
                  <c:v>0.92574400000000001</c:v>
                </c:pt>
                <c:pt idx="257">
                  <c:v>0.92486800000000002</c:v>
                </c:pt>
                <c:pt idx="258">
                  <c:v>0.92399200000000004</c:v>
                </c:pt>
                <c:pt idx="259">
                  <c:v>0.92311600000000005</c:v>
                </c:pt>
                <c:pt idx="260">
                  <c:v>0.92223999999999995</c:v>
                </c:pt>
                <c:pt idx="261">
                  <c:v>0.92136399999999996</c:v>
                </c:pt>
                <c:pt idx="262">
                  <c:v>0.92048799999999997</c:v>
                </c:pt>
                <c:pt idx="263">
                  <c:v>0.91961199999999999</c:v>
                </c:pt>
                <c:pt idx="264">
                  <c:v>0.918736</c:v>
                </c:pt>
                <c:pt idx="265">
                  <c:v>0.91786000000000001</c:v>
                </c:pt>
                <c:pt idx="266">
                  <c:v>0.91698400000000002</c:v>
                </c:pt>
                <c:pt idx="267">
                  <c:v>0.91610800000000003</c:v>
                </c:pt>
                <c:pt idx="268">
                  <c:v>0.91523200000000005</c:v>
                </c:pt>
                <c:pt idx="269">
                  <c:v>0.91435599999999995</c:v>
                </c:pt>
                <c:pt idx="270">
                  <c:v>0.91347999999999996</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8155-41C1-A37C-81C2E060C827}"/>
            </c:ext>
          </c:extLst>
        </c:ser>
        <c:ser>
          <c:idx val="0"/>
          <c:order val="1"/>
          <c:tx>
            <c:strRef>
              <c:f>EsquemaMant!$AA$10</c:f>
              <c:strCache>
                <c:ptCount val="1"/>
                <c:pt idx="0">
                  <c:v>FLM</c:v>
                </c:pt>
              </c:strCache>
            </c:strRef>
          </c:tx>
          <c:spPr>
            <a:ln w="19050" cap="rnd">
              <a:solidFill>
                <a:schemeClr val="accent6"/>
              </a:solidFill>
              <a:prstDash val="sysDot"/>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EsquemaMant!$AA$11:$AA$611</c:f>
              <c:numCache>
                <c:formatCode>0.0%</c:formatCode>
                <c:ptCount val="601"/>
                <c:pt idx="0">
                  <c:v>1</c:v>
                </c:pt>
                <c:pt idx="1">
                  <c:v>0.99199999999999999</c:v>
                </c:pt>
                <c:pt idx="2">
                  <c:v>0.98399999999999999</c:v>
                </c:pt>
                <c:pt idx="3">
                  <c:v>0.97599999999999998</c:v>
                </c:pt>
                <c:pt idx="4">
                  <c:v>0.96799999999999997</c:v>
                </c:pt>
                <c:pt idx="5">
                  <c:v>0.96</c:v>
                </c:pt>
                <c:pt idx="6">
                  <c:v>0.95200000000000007</c:v>
                </c:pt>
                <c:pt idx="7">
                  <c:v>0.94400000000000006</c:v>
                </c:pt>
                <c:pt idx="8">
                  <c:v>0.93600000000000005</c:v>
                </c:pt>
                <c:pt idx="9">
                  <c:v>0.92800000000000005</c:v>
                </c:pt>
                <c:pt idx="10">
                  <c:v>1</c:v>
                </c:pt>
                <c:pt idx="11">
                  <c:v>0.99199999999999999</c:v>
                </c:pt>
                <c:pt idx="12">
                  <c:v>0.98399999999999999</c:v>
                </c:pt>
                <c:pt idx="13">
                  <c:v>0.97599999999999998</c:v>
                </c:pt>
                <c:pt idx="14">
                  <c:v>0.96799999999999997</c:v>
                </c:pt>
                <c:pt idx="15">
                  <c:v>0.96</c:v>
                </c:pt>
                <c:pt idx="16">
                  <c:v>0.95200000000000007</c:v>
                </c:pt>
                <c:pt idx="17">
                  <c:v>0.94400000000000006</c:v>
                </c:pt>
                <c:pt idx="18">
                  <c:v>0.93600000000000005</c:v>
                </c:pt>
                <c:pt idx="19">
                  <c:v>0.92800000000000005</c:v>
                </c:pt>
                <c:pt idx="20">
                  <c:v>1</c:v>
                </c:pt>
                <c:pt idx="21">
                  <c:v>0.99199999999999999</c:v>
                </c:pt>
                <c:pt idx="22">
                  <c:v>0.98399999999999999</c:v>
                </c:pt>
                <c:pt idx="23">
                  <c:v>0.97599999999999998</c:v>
                </c:pt>
                <c:pt idx="24">
                  <c:v>0.96799999999999997</c:v>
                </c:pt>
                <c:pt idx="25">
                  <c:v>0.96</c:v>
                </c:pt>
                <c:pt idx="26">
                  <c:v>0.95200000000000007</c:v>
                </c:pt>
                <c:pt idx="27">
                  <c:v>0.94400000000000006</c:v>
                </c:pt>
                <c:pt idx="28">
                  <c:v>0.93600000000000005</c:v>
                </c:pt>
                <c:pt idx="29">
                  <c:v>0.92800000000000005</c:v>
                </c:pt>
                <c:pt idx="30">
                  <c:v>1</c:v>
                </c:pt>
                <c:pt idx="31">
                  <c:v>0.99199999999999999</c:v>
                </c:pt>
                <c:pt idx="32">
                  <c:v>0.98399999999999999</c:v>
                </c:pt>
                <c:pt idx="33">
                  <c:v>0.97599999999999998</c:v>
                </c:pt>
                <c:pt idx="34">
                  <c:v>0.96799999999999997</c:v>
                </c:pt>
                <c:pt idx="35">
                  <c:v>0.96</c:v>
                </c:pt>
                <c:pt idx="36">
                  <c:v>0.95200000000000007</c:v>
                </c:pt>
                <c:pt idx="37">
                  <c:v>0.94400000000000006</c:v>
                </c:pt>
                <c:pt idx="38">
                  <c:v>0.93600000000000005</c:v>
                </c:pt>
                <c:pt idx="39">
                  <c:v>0.92800000000000005</c:v>
                </c:pt>
                <c:pt idx="40">
                  <c:v>1</c:v>
                </c:pt>
                <c:pt idx="41">
                  <c:v>0.99199999999999999</c:v>
                </c:pt>
                <c:pt idx="42">
                  <c:v>0.98399999999999999</c:v>
                </c:pt>
                <c:pt idx="43">
                  <c:v>0.97599999999999998</c:v>
                </c:pt>
                <c:pt idx="44">
                  <c:v>0.96799999999999997</c:v>
                </c:pt>
                <c:pt idx="45">
                  <c:v>0.96</c:v>
                </c:pt>
                <c:pt idx="46">
                  <c:v>0.95200000000000007</c:v>
                </c:pt>
                <c:pt idx="47">
                  <c:v>0.94400000000000006</c:v>
                </c:pt>
                <c:pt idx="48">
                  <c:v>0.93600000000000005</c:v>
                </c:pt>
                <c:pt idx="49">
                  <c:v>0.92800000000000005</c:v>
                </c:pt>
                <c:pt idx="50">
                  <c:v>1</c:v>
                </c:pt>
                <c:pt idx="51">
                  <c:v>0.99199999999999999</c:v>
                </c:pt>
                <c:pt idx="52">
                  <c:v>0.98399999999999999</c:v>
                </c:pt>
                <c:pt idx="53">
                  <c:v>0.97599999999999998</c:v>
                </c:pt>
                <c:pt idx="54">
                  <c:v>0.96799999999999997</c:v>
                </c:pt>
                <c:pt idx="55">
                  <c:v>0.96</c:v>
                </c:pt>
                <c:pt idx="56">
                  <c:v>0.95200000000000007</c:v>
                </c:pt>
                <c:pt idx="57">
                  <c:v>0.94400000000000006</c:v>
                </c:pt>
                <c:pt idx="58">
                  <c:v>0.93600000000000005</c:v>
                </c:pt>
                <c:pt idx="59">
                  <c:v>0.92800000000000005</c:v>
                </c:pt>
                <c:pt idx="60">
                  <c:v>1</c:v>
                </c:pt>
                <c:pt idx="61">
                  <c:v>0.99199999999999999</c:v>
                </c:pt>
                <c:pt idx="62">
                  <c:v>0.98399999999999999</c:v>
                </c:pt>
                <c:pt idx="63">
                  <c:v>0.97599999999999998</c:v>
                </c:pt>
                <c:pt idx="64">
                  <c:v>0.96799999999999997</c:v>
                </c:pt>
                <c:pt idx="65">
                  <c:v>0.96</c:v>
                </c:pt>
                <c:pt idx="66">
                  <c:v>0.95200000000000007</c:v>
                </c:pt>
                <c:pt idx="67">
                  <c:v>0.94400000000000006</c:v>
                </c:pt>
                <c:pt idx="68">
                  <c:v>0.93600000000000005</c:v>
                </c:pt>
                <c:pt idx="69">
                  <c:v>0.92800000000000005</c:v>
                </c:pt>
                <c:pt idx="70">
                  <c:v>1</c:v>
                </c:pt>
                <c:pt idx="71">
                  <c:v>0.99199999999999999</c:v>
                </c:pt>
                <c:pt idx="72">
                  <c:v>0.98399999999999999</c:v>
                </c:pt>
                <c:pt idx="73">
                  <c:v>0.97599999999999998</c:v>
                </c:pt>
                <c:pt idx="74">
                  <c:v>0.96799999999999997</c:v>
                </c:pt>
                <c:pt idx="75">
                  <c:v>0.96</c:v>
                </c:pt>
                <c:pt idx="76">
                  <c:v>0.95200000000000007</c:v>
                </c:pt>
                <c:pt idx="77">
                  <c:v>0.94400000000000006</c:v>
                </c:pt>
                <c:pt idx="78">
                  <c:v>0.93600000000000005</c:v>
                </c:pt>
                <c:pt idx="79">
                  <c:v>0.92800000000000005</c:v>
                </c:pt>
                <c:pt idx="80">
                  <c:v>1</c:v>
                </c:pt>
                <c:pt idx="81">
                  <c:v>0.99199999999999999</c:v>
                </c:pt>
                <c:pt idx="82">
                  <c:v>0.98399999999999999</c:v>
                </c:pt>
                <c:pt idx="83">
                  <c:v>0.97599999999999998</c:v>
                </c:pt>
                <c:pt idx="84">
                  <c:v>0.96799999999999997</c:v>
                </c:pt>
                <c:pt idx="85">
                  <c:v>0.96</c:v>
                </c:pt>
                <c:pt idx="86">
                  <c:v>0.95200000000000007</c:v>
                </c:pt>
                <c:pt idx="87">
                  <c:v>0.94400000000000006</c:v>
                </c:pt>
                <c:pt idx="88">
                  <c:v>0.93600000000000005</c:v>
                </c:pt>
                <c:pt idx="89">
                  <c:v>0.92800000000000005</c:v>
                </c:pt>
                <c:pt idx="90">
                  <c:v>1</c:v>
                </c:pt>
                <c:pt idx="91">
                  <c:v>0.99199999999999999</c:v>
                </c:pt>
                <c:pt idx="92">
                  <c:v>0.98399999999999999</c:v>
                </c:pt>
                <c:pt idx="93">
                  <c:v>0.97599999999999998</c:v>
                </c:pt>
                <c:pt idx="94">
                  <c:v>0.96799999999999997</c:v>
                </c:pt>
                <c:pt idx="95">
                  <c:v>0.96</c:v>
                </c:pt>
                <c:pt idx="96">
                  <c:v>0.95200000000000007</c:v>
                </c:pt>
                <c:pt idx="97">
                  <c:v>0.94400000000000006</c:v>
                </c:pt>
                <c:pt idx="98">
                  <c:v>0.93600000000000005</c:v>
                </c:pt>
                <c:pt idx="99">
                  <c:v>0.92800000000000005</c:v>
                </c:pt>
                <c:pt idx="100">
                  <c:v>1</c:v>
                </c:pt>
                <c:pt idx="101">
                  <c:v>0.99199999999999999</c:v>
                </c:pt>
                <c:pt idx="102">
                  <c:v>0.98399999999999999</c:v>
                </c:pt>
                <c:pt idx="103">
                  <c:v>0.97599999999999998</c:v>
                </c:pt>
                <c:pt idx="104">
                  <c:v>0.96799999999999997</c:v>
                </c:pt>
                <c:pt idx="105">
                  <c:v>0.96</c:v>
                </c:pt>
                <c:pt idx="106">
                  <c:v>0.95200000000000007</c:v>
                </c:pt>
                <c:pt idx="107">
                  <c:v>0.94400000000000006</c:v>
                </c:pt>
                <c:pt idx="108">
                  <c:v>0.93600000000000005</c:v>
                </c:pt>
                <c:pt idx="109">
                  <c:v>0.92800000000000005</c:v>
                </c:pt>
                <c:pt idx="110">
                  <c:v>1</c:v>
                </c:pt>
                <c:pt idx="111">
                  <c:v>0.99199999999999999</c:v>
                </c:pt>
                <c:pt idx="112">
                  <c:v>0.98399999999999999</c:v>
                </c:pt>
                <c:pt idx="113">
                  <c:v>0.97599999999999998</c:v>
                </c:pt>
                <c:pt idx="114">
                  <c:v>0.96799999999999997</c:v>
                </c:pt>
                <c:pt idx="115">
                  <c:v>0.96</c:v>
                </c:pt>
                <c:pt idx="116">
                  <c:v>0.95200000000000007</c:v>
                </c:pt>
                <c:pt idx="117">
                  <c:v>0.94400000000000006</c:v>
                </c:pt>
                <c:pt idx="118">
                  <c:v>0.93600000000000005</c:v>
                </c:pt>
                <c:pt idx="119">
                  <c:v>0.92800000000000005</c:v>
                </c:pt>
                <c:pt idx="120">
                  <c:v>1</c:v>
                </c:pt>
                <c:pt idx="121">
                  <c:v>0.99199999999999999</c:v>
                </c:pt>
                <c:pt idx="122">
                  <c:v>0.98399999999999999</c:v>
                </c:pt>
                <c:pt idx="123">
                  <c:v>0.97599999999999998</c:v>
                </c:pt>
                <c:pt idx="124">
                  <c:v>0.96799999999999997</c:v>
                </c:pt>
                <c:pt idx="125">
                  <c:v>0.96</c:v>
                </c:pt>
                <c:pt idx="126">
                  <c:v>0.95200000000000007</c:v>
                </c:pt>
                <c:pt idx="127">
                  <c:v>0.94400000000000006</c:v>
                </c:pt>
                <c:pt idx="128">
                  <c:v>0.93600000000000005</c:v>
                </c:pt>
                <c:pt idx="129">
                  <c:v>0.92800000000000005</c:v>
                </c:pt>
                <c:pt idx="130">
                  <c:v>1</c:v>
                </c:pt>
                <c:pt idx="131">
                  <c:v>0.99199999999999999</c:v>
                </c:pt>
                <c:pt idx="132">
                  <c:v>0.98399999999999999</c:v>
                </c:pt>
                <c:pt idx="133">
                  <c:v>0.97599999999999998</c:v>
                </c:pt>
                <c:pt idx="134">
                  <c:v>0.96799999999999997</c:v>
                </c:pt>
                <c:pt idx="135">
                  <c:v>0.96</c:v>
                </c:pt>
                <c:pt idx="136">
                  <c:v>0.95200000000000007</c:v>
                </c:pt>
                <c:pt idx="137">
                  <c:v>0.94400000000000006</c:v>
                </c:pt>
                <c:pt idx="138">
                  <c:v>0.93600000000000005</c:v>
                </c:pt>
                <c:pt idx="139">
                  <c:v>0.92800000000000005</c:v>
                </c:pt>
                <c:pt idx="140">
                  <c:v>1</c:v>
                </c:pt>
                <c:pt idx="141">
                  <c:v>0.99199999999999999</c:v>
                </c:pt>
                <c:pt idx="142">
                  <c:v>0.98399999999999999</c:v>
                </c:pt>
                <c:pt idx="143">
                  <c:v>0.97599999999999998</c:v>
                </c:pt>
                <c:pt idx="144">
                  <c:v>0.96799999999999997</c:v>
                </c:pt>
                <c:pt idx="145">
                  <c:v>0.96</c:v>
                </c:pt>
                <c:pt idx="146">
                  <c:v>0.95200000000000007</c:v>
                </c:pt>
                <c:pt idx="147">
                  <c:v>0.94400000000000006</c:v>
                </c:pt>
                <c:pt idx="148">
                  <c:v>0.93600000000000005</c:v>
                </c:pt>
                <c:pt idx="149">
                  <c:v>0.92800000000000005</c:v>
                </c:pt>
                <c:pt idx="150">
                  <c:v>1</c:v>
                </c:pt>
                <c:pt idx="151">
                  <c:v>0.99199999999999999</c:v>
                </c:pt>
                <c:pt idx="152">
                  <c:v>0.98399999999999999</c:v>
                </c:pt>
                <c:pt idx="153">
                  <c:v>0.97599999999999998</c:v>
                </c:pt>
                <c:pt idx="154">
                  <c:v>0.96799999999999997</c:v>
                </c:pt>
                <c:pt idx="155">
                  <c:v>0.96</c:v>
                </c:pt>
                <c:pt idx="156">
                  <c:v>0.95200000000000007</c:v>
                </c:pt>
                <c:pt idx="157">
                  <c:v>0.94400000000000006</c:v>
                </c:pt>
                <c:pt idx="158">
                  <c:v>0.93600000000000005</c:v>
                </c:pt>
                <c:pt idx="159">
                  <c:v>0.92800000000000005</c:v>
                </c:pt>
                <c:pt idx="160">
                  <c:v>1</c:v>
                </c:pt>
                <c:pt idx="161">
                  <c:v>0.99199999999999999</c:v>
                </c:pt>
                <c:pt idx="162">
                  <c:v>0.98399999999999999</c:v>
                </c:pt>
                <c:pt idx="163">
                  <c:v>0.97599999999999998</c:v>
                </c:pt>
                <c:pt idx="164">
                  <c:v>0.96799999999999997</c:v>
                </c:pt>
                <c:pt idx="165">
                  <c:v>0.96</c:v>
                </c:pt>
                <c:pt idx="166">
                  <c:v>0.95200000000000007</c:v>
                </c:pt>
                <c:pt idx="167">
                  <c:v>0.94400000000000006</c:v>
                </c:pt>
                <c:pt idx="168">
                  <c:v>0.93600000000000005</c:v>
                </c:pt>
                <c:pt idx="169">
                  <c:v>0.92800000000000005</c:v>
                </c:pt>
                <c:pt idx="170">
                  <c:v>1</c:v>
                </c:pt>
                <c:pt idx="171">
                  <c:v>0.99199999999999999</c:v>
                </c:pt>
                <c:pt idx="172">
                  <c:v>0.99386301369863017</c:v>
                </c:pt>
                <c:pt idx="173">
                  <c:v>0.98586301369863016</c:v>
                </c:pt>
                <c:pt idx="174">
                  <c:v>0.97786301369863016</c:v>
                </c:pt>
                <c:pt idx="175">
                  <c:v>0.96986301369863015</c:v>
                </c:pt>
                <c:pt idx="176">
                  <c:v>0.96186301369863014</c:v>
                </c:pt>
                <c:pt idx="177">
                  <c:v>0.95386301369863014</c:v>
                </c:pt>
                <c:pt idx="178">
                  <c:v>0.94586301369863013</c:v>
                </c:pt>
                <c:pt idx="179">
                  <c:v>0.93786301369863012</c:v>
                </c:pt>
                <c:pt idx="180">
                  <c:v>0.92986301369863011</c:v>
                </c:pt>
                <c:pt idx="181">
                  <c:v>0.92186301369863022</c:v>
                </c:pt>
                <c:pt idx="182">
                  <c:v>0.99386301369863017</c:v>
                </c:pt>
                <c:pt idx="183">
                  <c:v>0.98586301369863016</c:v>
                </c:pt>
                <c:pt idx="184">
                  <c:v>0.97786301369863016</c:v>
                </c:pt>
                <c:pt idx="185">
                  <c:v>0.96986301369863015</c:v>
                </c:pt>
                <c:pt idx="186">
                  <c:v>0.96186301369863014</c:v>
                </c:pt>
                <c:pt idx="187">
                  <c:v>0.95386301369863014</c:v>
                </c:pt>
                <c:pt idx="188">
                  <c:v>0.94586301369863013</c:v>
                </c:pt>
                <c:pt idx="189">
                  <c:v>0.93786301369863012</c:v>
                </c:pt>
                <c:pt idx="190">
                  <c:v>0.92986301369863011</c:v>
                </c:pt>
                <c:pt idx="191">
                  <c:v>0.92186301369863022</c:v>
                </c:pt>
                <c:pt idx="192">
                  <c:v>0.99386301369863017</c:v>
                </c:pt>
                <c:pt idx="193">
                  <c:v>0.98586301369863016</c:v>
                </c:pt>
                <c:pt idx="194">
                  <c:v>0.97786301369863016</c:v>
                </c:pt>
                <c:pt idx="195">
                  <c:v>0.96986301369863015</c:v>
                </c:pt>
                <c:pt idx="196">
                  <c:v>0.96186301369863014</c:v>
                </c:pt>
                <c:pt idx="197">
                  <c:v>0.95386301369863014</c:v>
                </c:pt>
                <c:pt idx="198">
                  <c:v>0.94586301369863013</c:v>
                </c:pt>
                <c:pt idx="199">
                  <c:v>0.93786301369863012</c:v>
                </c:pt>
                <c:pt idx="200">
                  <c:v>0.92986301369863011</c:v>
                </c:pt>
                <c:pt idx="201">
                  <c:v>0.92186301369863022</c:v>
                </c:pt>
                <c:pt idx="202">
                  <c:v>0.99386301369863017</c:v>
                </c:pt>
                <c:pt idx="203">
                  <c:v>0.98586301369863016</c:v>
                </c:pt>
                <c:pt idx="204">
                  <c:v>0.97786301369863016</c:v>
                </c:pt>
                <c:pt idx="205">
                  <c:v>0.96986301369863015</c:v>
                </c:pt>
                <c:pt idx="206">
                  <c:v>0.96186301369863014</c:v>
                </c:pt>
                <c:pt idx="207">
                  <c:v>0.95386301369863014</c:v>
                </c:pt>
                <c:pt idx="208">
                  <c:v>0.94586301369863013</c:v>
                </c:pt>
                <c:pt idx="209">
                  <c:v>0.93786301369863012</c:v>
                </c:pt>
                <c:pt idx="210">
                  <c:v>0.92986301369863011</c:v>
                </c:pt>
                <c:pt idx="211">
                  <c:v>0.92186301369863022</c:v>
                </c:pt>
                <c:pt idx="212">
                  <c:v>0.99386301369863017</c:v>
                </c:pt>
                <c:pt idx="213">
                  <c:v>0.98586301369863016</c:v>
                </c:pt>
                <c:pt idx="214">
                  <c:v>0.97786301369863016</c:v>
                </c:pt>
                <c:pt idx="215">
                  <c:v>0.96986301369863015</c:v>
                </c:pt>
                <c:pt idx="216">
                  <c:v>0.96186301369863014</c:v>
                </c:pt>
                <c:pt idx="217">
                  <c:v>0.95386301369863014</c:v>
                </c:pt>
                <c:pt idx="218">
                  <c:v>0.94586301369863013</c:v>
                </c:pt>
                <c:pt idx="219">
                  <c:v>0.93786301369863012</c:v>
                </c:pt>
                <c:pt idx="220">
                  <c:v>0.92986301369863011</c:v>
                </c:pt>
                <c:pt idx="221">
                  <c:v>0.92186301369863022</c:v>
                </c:pt>
                <c:pt idx="222">
                  <c:v>0.99386301369863017</c:v>
                </c:pt>
                <c:pt idx="223">
                  <c:v>0.98586301369863016</c:v>
                </c:pt>
                <c:pt idx="224">
                  <c:v>0.97786301369863016</c:v>
                </c:pt>
                <c:pt idx="225">
                  <c:v>0.96986301369863015</c:v>
                </c:pt>
                <c:pt idx="226">
                  <c:v>0.96186301369863014</c:v>
                </c:pt>
                <c:pt idx="227">
                  <c:v>0.95386301369863014</c:v>
                </c:pt>
                <c:pt idx="228">
                  <c:v>0.94586301369863013</c:v>
                </c:pt>
                <c:pt idx="229">
                  <c:v>0.93786301369863012</c:v>
                </c:pt>
                <c:pt idx="230">
                  <c:v>0.92986301369863011</c:v>
                </c:pt>
                <c:pt idx="231">
                  <c:v>0.92186301369863022</c:v>
                </c:pt>
                <c:pt idx="232">
                  <c:v>0.99386301369863017</c:v>
                </c:pt>
                <c:pt idx="233">
                  <c:v>0.98586301369863016</c:v>
                </c:pt>
                <c:pt idx="234">
                  <c:v>0.97786301369863016</c:v>
                </c:pt>
                <c:pt idx="235">
                  <c:v>0.96986301369863015</c:v>
                </c:pt>
                <c:pt idx="236">
                  <c:v>0.96186301369863014</c:v>
                </c:pt>
                <c:pt idx="237">
                  <c:v>0.95386301369863014</c:v>
                </c:pt>
                <c:pt idx="238">
                  <c:v>0.94586301369863013</c:v>
                </c:pt>
                <c:pt idx="239">
                  <c:v>0.93786301369863012</c:v>
                </c:pt>
                <c:pt idx="240">
                  <c:v>0.92986301369863011</c:v>
                </c:pt>
                <c:pt idx="241">
                  <c:v>0.92186301369863022</c:v>
                </c:pt>
                <c:pt idx="242">
                  <c:v>0.99386301369863017</c:v>
                </c:pt>
                <c:pt idx="243">
                  <c:v>0.98586301369863016</c:v>
                </c:pt>
                <c:pt idx="244">
                  <c:v>0.97786301369863016</c:v>
                </c:pt>
                <c:pt idx="245">
                  <c:v>0.96986301369863015</c:v>
                </c:pt>
                <c:pt idx="246">
                  <c:v>0.96186301369863014</c:v>
                </c:pt>
                <c:pt idx="247">
                  <c:v>0.95386301369863014</c:v>
                </c:pt>
                <c:pt idx="248">
                  <c:v>0.94586301369863013</c:v>
                </c:pt>
                <c:pt idx="249">
                  <c:v>0.93786301369863012</c:v>
                </c:pt>
                <c:pt idx="250">
                  <c:v>0.92986301369863011</c:v>
                </c:pt>
                <c:pt idx="251">
                  <c:v>0.92186301369863022</c:v>
                </c:pt>
                <c:pt idx="252">
                  <c:v>0.99386301369863017</c:v>
                </c:pt>
                <c:pt idx="253">
                  <c:v>0.98586301369863016</c:v>
                </c:pt>
                <c:pt idx="254">
                  <c:v>0.97786301369863016</c:v>
                </c:pt>
                <c:pt idx="255">
                  <c:v>0.96986301369863015</c:v>
                </c:pt>
                <c:pt idx="256">
                  <c:v>0.96186301369863014</c:v>
                </c:pt>
                <c:pt idx="257">
                  <c:v>0.95386301369863014</c:v>
                </c:pt>
                <c:pt idx="258">
                  <c:v>0.94586301369863013</c:v>
                </c:pt>
                <c:pt idx="259">
                  <c:v>0.93786301369863012</c:v>
                </c:pt>
                <c:pt idx="260">
                  <c:v>0.92986301369863011</c:v>
                </c:pt>
                <c:pt idx="261">
                  <c:v>0.92186301369863022</c:v>
                </c:pt>
                <c:pt idx="262">
                  <c:v>0.99386301369863017</c:v>
                </c:pt>
                <c:pt idx="263">
                  <c:v>0.98586301369863016</c:v>
                </c:pt>
                <c:pt idx="264">
                  <c:v>0.97786301369863016</c:v>
                </c:pt>
                <c:pt idx="265">
                  <c:v>0.96986301369863015</c:v>
                </c:pt>
                <c:pt idx="266">
                  <c:v>0.96186301369863014</c:v>
                </c:pt>
                <c:pt idx="267">
                  <c:v>0.95386301369863014</c:v>
                </c:pt>
                <c:pt idx="268">
                  <c:v>0.94586301369863013</c:v>
                </c:pt>
                <c:pt idx="269">
                  <c:v>0.93786301369863012</c:v>
                </c:pt>
                <c:pt idx="270">
                  <c:v>0.92986301369863011</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8155-41C1-A37C-81C2E060C827}"/>
            </c:ext>
          </c:extLst>
        </c:ser>
        <c:ser>
          <c:idx val="3"/>
          <c:order val="2"/>
          <c:tx>
            <c:strRef>
              <c:f>EsquemaMant!$AB$10</c:f>
              <c:strCache>
                <c:ptCount val="1"/>
                <c:pt idx="0">
                  <c:v>FS</c:v>
                </c:pt>
              </c:strCache>
            </c:strRef>
          </c:tx>
          <c:spPr>
            <a:ln w="19050" cap="rnd">
              <a:solidFill>
                <a:schemeClr val="accent4"/>
              </a:solidFill>
              <a:prstDash val="sysDash"/>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EsquemaMant!$AB$11:$AB$611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2-8155-41C1-A37C-81C2E060C827}"/>
            </c:ext>
          </c:extLst>
        </c:ser>
        <c:ser>
          <c:idx val="4"/>
          <c:order val="3"/>
          <c:tx>
            <c:strRef>
              <c:f>EsquemaMant!$AC$10</c:f>
              <c:strCache>
                <c:ptCount val="1"/>
                <c:pt idx="0">
                  <c:v>FM</c:v>
                </c:pt>
              </c:strCache>
            </c:strRef>
          </c:tx>
          <c:spPr>
            <a:ln w="25400" cap="rnd">
              <a:solidFill>
                <a:schemeClr val="accent5">
                  <a:lumMod val="60000"/>
                </a:schemeClr>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EsquemaMant!$AC$11:$AC$611</c:f>
              <c:numCache>
                <c:formatCode>0.00%</c:formatCode>
                <c:ptCount val="601"/>
                <c:pt idx="0">
                  <c:v>1</c:v>
                </c:pt>
                <c:pt idx="1">
                  <c:v>0.99113100799999998</c:v>
                </c:pt>
                <c:pt idx="2">
                  <c:v>0.98227603200000002</c:v>
                </c:pt>
                <c:pt idx="3">
                  <c:v>0.97343507200000001</c:v>
                </c:pt>
                <c:pt idx="4">
                  <c:v>0.96460812800000006</c:v>
                </c:pt>
                <c:pt idx="5">
                  <c:v>0.95579519999999996</c:v>
                </c:pt>
                <c:pt idx="6">
                  <c:v>0.94699628800000002</c:v>
                </c:pt>
                <c:pt idx="7">
                  <c:v>0.93821139200000003</c:v>
                </c:pt>
                <c:pt idx="8">
                  <c:v>0.929440512</c:v>
                </c:pt>
                <c:pt idx="9">
                  <c:v>0.92068364800000002</c:v>
                </c:pt>
                <c:pt idx="10">
                  <c:v>0.99124000000000001</c:v>
                </c:pt>
                <c:pt idx="11">
                  <c:v>0.98244108799999996</c:v>
                </c:pt>
                <c:pt idx="12">
                  <c:v>0.97365619199999998</c:v>
                </c:pt>
                <c:pt idx="13">
                  <c:v>0.96488531200000005</c:v>
                </c:pt>
                <c:pt idx="14">
                  <c:v>0.95612844799999996</c:v>
                </c:pt>
                <c:pt idx="15">
                  <c:v>0.94738559999999994</c:v>
                </c:pt>
                <c:pt idx="16">
                  <c:v>0.93865676800000009</c:v>
                </c:pt>
                <c:pt idx="17">
                  <c:v>0.92994195200000007</c:v>
                </c:pt>
                <c:pt idx="18">
                  <c:v>0.92124115200000001</c:v>
                </c:pt>
                <c:pt idx="19">
                  <c:v>0.912554368</c:v>
                </c:pt>
                <c:pt idx="20">
                  <c:v>0.98248000000000002</c:v>
                </c:pt>
                <c:pt idx="21">
                  <c:v>0.97375116800000006</c:v>
                </c:pt>
                <c:pt idx="22">
                  <c:v>0.96503635200000004</c:v>
                </c:pt>
                <c:pt idx="23">
                  <c:v>0.95633555199999998</c:v>
                </c:pt>
                <c:pt idx="24">
                  <c:v>0.94764876799999997</c:v>
                </c:pt>
                <c:pt idx="25">
                  <c:v>0.93897599999999992</c:v>
                </c:pt>
                <c:pt idx="26">
                  <c:v>0.93031724800000004</c:v>
                </c:pt>
                <c:pt idx="27">
                  <c:v>0.921672512</c:v>
                </c:pt>
                <c:pt idx="28">
                  <c:v>0.91304179200000002</c:v>
                </c:pt>
                <c:pt idx="29">
                  <c:v>0.9044250880000001</c:v>
                </c:pt>
                <c:pt idx="30">
                  <c:v>0.97372000000000003</c:v>
                </c:pt>
                <c:pt idx="31">
                  <c:v>0.96506124800000004</c:v>
                </c:pt>
                <c:pt idx="32">
                  <c:v>0.95641651199999989</c:v>
                </c:pt>
                <c:pt idx="33">
                  <c:v>0.9477857919999999</c:v>
                </c:pt>
                <c:pt idx="34">
                  <c:v>0.93916908799999999</c:v>
                </c:pt>
                <c:pt idx="35">
                  <c:v>0.9305663999999999</c:v>
                </c:pt>
                <c:pt idx="36">
                  <c:v>0.92197772800000011</c:v>
                </c:pt>
                <c:pt idx="37">
                  <c:v>0.91340307200000004</c:v>
                </c:pt>
                <c:pt idx="38">
                  <c:v>0.90484243200000003</c:v>
                </c:pt>
                <c:pt idx="39">
                  <c:v>0.89629580800000008</c:v>
                </c:pt>
                <c:pt idx="40">
                  <c:v>0.96496000000000004</c:v>
                </c:pt>
                <c:pt idx="41">
                  <c:v>0.95637132799999991</c:v>
                </c:pt>
                <c:pt idx="42">
                  <c:v>0.94779667199999995</c:v>
                </c:pt>
                <c:pt idx="43">
                  <c:v>0.93923603199999994</c:v>
                </c:pt>
                <c:pt idx="44">
                  <c:v>0.930689408</c:v>
                </c:pt>
                <c:pt idx="45">
                  <c:v>0.9221568</c:v>
                </c:pt>
                <c:pt idx="46">
                  <c:v>0.91363820800000006</c:v>
                </c:pt>
                <c:pt idx="47">
                  <c:v>0.90513363200000008</c:v>
                </c:pt>
                <c:pt idx="48">
                  <c:v>0.89664307200000004</c:v>
                </c:pt>
                <c:pt idx="49">
                  <c:v>0.88816652800000007</c:v>
                </c:pt>
                <c:pt idx="50">
                  <c:v>0.95619999999999994</c:v>
                </c:pt>
                <c:pt idx="51">
                  <c:v>0.94768140799999989</c:v>
                </c:pt>
                <c:pt idx="52">
                  <c:v>0.93917683199999991</c:v>
                </c:pt>
                <c:pt idx="53">
                  <c:v>0.93068627199999998</c:v>
                </c:pt>
                <c:pt idx="54">
                  <c:v>0.92220972800000001</c:v>
                </c:pt>
                <c:pt idx="55">
                  <c:v>0.91374719999999998</c:v>
                </c:pt>
                <c:pt idx="56">
                  <c:v>0.90529868800000013</c:v>
                </c:pt>
                <c:pt idx="57">
                  <c:v>0.89686419200000012</c:v>
                </c:pt>
                <c:pt idx="58">
                  <c:v>0.88844371200000005</c:v>
                </c:pt>
                <c:pt idx="59">
                  <c:v>0.88003724799999994</c:v>
                </c:pt>
                <c:pt idx="60">
                  <c:v>0.94743999999999995</c:v>
                </c:pt>
                <c:pt idx="61">
                  <c:v>0.93899148799999999</c:v>
                </c:pt>
                <c:pt idx="62">
                  <c:v>0.93055699199999997</c:v>
                </c:pt>
                <c:pt idx="63">
                  <c:v>0.92213651200000002</c:v>
                </c:pt>
                <c:pt idx="64">
                  <c:v>0.91373004800000002</c:v>
                </c:pt>
                <c:pt idx="65">
                  <c:v>0.90533759999999996</c:v>
                </c:pt>
                <c:pt idx="66">
                  <c:v>0.89695916800000008</c:v>
                </c:pt>
                <c:pt idx="67">
                  <c:v>0.88859475200000004</c:v>
                </c:pt>
                <c:pt idx="68">
                  <c:v>0.88024435199999995</c:v>
                </c:pt>
                <c:pt idx="69">
                  <c:v>0.87190796800000003</c:v>
                </c:pt>
                <c:pt idx="70">
                  <c:v>0.93867999999999996</c:v>
                </c:pt>
                <c:pt idx="71">
                  <c:v>0.93030156799999997</c:v>
                </c:pt>
                <c:pt idx="72">
                  <c:v>0.92193715199999993</c:v>
                </c:pt>
                <c:pt idx="73">
                  <c:v>0.91358675199999995</c:v>
                </c:pt>
                <c:pt idx="74">
                  <c:v>0.90525036800000003</c:v>
                </c:pt>
                <c:pt idx="75">
                  <c:v>0.89692799999999995</c:v>
                </c:pt>
                <c:pt idx="76">
                  <c:v>0.88861964800000004</c:v>
                </c:pt>
                <c:pt idx="77">
                  <c:v>0.88032531199999997</c:v>
                </c:pt>
                <c:pt idx="78">
                  <c:v>0.87204499199999996</c:v>
                </c:pt>
                <c:pt idx="79">
                  <c:v>0.86377868800000002</c:v>
                </c:pt>
                <c:pt idx="80">
                  <c:v>0.92991999999999997</c:v>
                </c:pt>
                <c:pt idx="81">
                  <c:v>0.92161164799999995</c:v>
                </c:pt>
                <c:pt idx="82">
                  <c:v>0.91331731199999999</c:v>
                </c:pt>
                <c:pt idx="83">
                  <c:v>0.90503699199999998</c:v>
                </c:pt>
                <c:pt idx="84">
                  <c:v>0.89677068800000004</c:v>
                </c:pt>
                <c:pt idx="85">
                  <c:v>0.88851840000000004</c:v>
                </c:pt>
                <c:pt idx="86">
                  <c:v>0.880280128</c:v>
                </c:pt>
                <c:pt idx="87">
                  <c:v>0.87205587200000001</c:v>
                </c:pt>
                <c:pt idx="88">
                  <c:v>0.86384563199999997</c:v>
                </c:pt>
                <c:pt idx="89">
                  <c:v>0.855649408</c:v>
                </c:pt>
                <c:pt idx="90">
                  <c:v>0.92115999999999998</c:v>
                </c:pt>
                <c:pt idx="91">
                  <c:v>0.91292172799999993</c:v>
                </c:pt>
                <c:pt idx="92">
                  <c:v>0.90469747199999995</c:v>
                </c:pt>
                <c:pt idx="93">
                  <c:v>0.89648723200000002</c:v>
                </c:pt>
                <c:pt idx="94">
                  <c:v>0.88829100800000005</c:v>
                </c:pt>
                <c:pt idx="95">
                  <c:v>0.88010879999999991</c:v>
                </c:pt>
                <c:pt idx="96">
                  <c:v>0.87194060800000006</c:v>
                </c:pt>
                <c:pt idx="97">
                  <c:v>0.86378643200000005</c:v>
                </c:pt>
                <c:pt idx="98">
                  <c:v>0.85564627199999999</c:v>
                </c:pt>
                <c:pt idx="99">
                  <c:v>0.84752012799999998</c:v>
                </c:pt>
                <c:pt idx="100">
                  <c:v>0.91239999999999999</c:v>
                </c:pt>
                <c:pt idx="101">
                  <c:v>0.90423180800000003</c:v>
                </c:pt>
                <c:pt idx="102">
                  <c:v>0.89607763200000001</c:v>
                </c:pt>
                <c:pt idx="103">
                  <c:v>0.88793747199999995</c:v>
                </c:pt>
                <c:pt idx="104">
                  <c:v>0.87981132799999995</c:v>
                </c:pt>
                <c:pt idx="105">
                  <c:v>0.8716991999999999</c:v>
                </c:pt>
                <c:pt idx="106">
                  <c:v>0.86360108800000002</c:v>
                </c:pt>
                <c:pt idx="107">
                  <c:v>0.85551699199999998</c:v>
                </c:pt>
                <c:pt idx="108">
                  <c:v>0.847446912</c:v>
                </c:pt>
                <c:pt idx="109">
                  <c:v>0.83939084800000008</c:v>
                </c:pt>
                <c:pt idx="110">
                  <c:v>0.90364</c:v>
                </c:pt>
                <c:pt idx="111">
                  <c:v>0.89554188800000001</c:v>
                </c:pt>
                <c:pt idx="112">
                  <c:v>0.88745779199999997</c:v>
                </c:pt>
                <c:pt idx="113">
                  <c:v>0.87938771199999988</c:v>
                </c:pt>
                <c:pt idx="114">
                  <c:v>0.87133164799999996</c:v>
                </c:pt>
                <c:pt idx="115">
                  <c:v>0.86328959999999988</c:v>
                </c:pt>
                <c:pt idx="116">
                  <c:v>0.85526156799999997</c:v>
                </c:pt>
                <c:pt idx="117">
                  <c:v>0.84724755200000001</c:v>
                </c:pt>
                <c:pt idx="118">
                  <c:v>0.83924755200000001</c:v>
                </c:pt>
                <c:pt idx="119">
                  <c:v>0.83126156800000006</c:v>
                </c:pt>
                <c:pt idx="120">
                  <c:v>0.89488000000000001</c:v>
                </c:pt>
                <c:pt idx="121">
                  <c:v>0.88685196799999999</c:v>
                </c:pt>
                <c:pt idx="122">
                  <c:v>0.87883795199999992</c:v>
                </c:pt>
                <c:pt idx="123">
                  <c:v>0.87083795199999992</c:v>
                </c:pt>
                <c:pt idx="124">
                  <c:v>0.86285196799999997</c:v>
                </c:pt>
                <c:pt idx="125">
                  <c:v>0.85487999999999997</c:v>
                </c:pt>
                <c:pt idx="126">
                  <c:v>0.84692204800000004</c:v>
                </c:pt>
                <c:pt idx="127">
                  <c:v>0.83897811200000005</c:v>
                </c:pt>
                <c:pt idx="128">
                  <c:v>0.83104819200000002</c:v>
                </c:pt>
                <c:pt idx="129">
                  <c:v>0.82313228800000005</c:v>
                </c:pt>
                <c:pt idx="130">
                  <c:v>0.88612000000000002</c:v>
                </c:pt>
                <c:pt idx="131">
                  <c:v>0.87816204799999986</c:v>
                </c:pt>
                <c:pt idx="132">
                  <c:v>0.87021811199999999</c:v>
                </c:pt>
                <c:pt idx="133">
                  <c:v>0.86228819199999995</c:v>
                </c:pt>
                <c:pt idx="134">
                  <c:v>0.85437228799999998</c:v>
                </c:pt>
                <c:pt idx="135">
                  <c:v>0.84647039999999996</c:v>
                </c:pt>
                <c:pt idx="136">
                  <c:v>0.83858252799999999</c:v>
                </c:pt>
                <c:pt idx="137">
                  <c:v>0.83070867200000009</c:v>
                </c:pt>
                <c:pt idx="138">
                  <c:v>0.82284883200000003</c:v>
                </c:pt>
                <c:pt idx="139">
                  <c:v>0.81500300800000003</c:v>
                </c:pt>
                <c:pt idx="140">
                  <c:v>0.87735999999999992</c:v>
                </c:pt>
                <c:pt idx="141">
                  <c:v>0.86947212800000007</c:v>
                </c:pt>
                <c:pt idx="142">
                  <c:v>0.86159827199999994</c:v>
                </c:pt>
                <c:pt idx="143">
                  <c:v>0.85373843199999999</c:v>
                </c:pt>
                <c:pt idx="144">
                  <c:v>0.84589260799999999</c:v>
                </c:pt>
                <c:pt idx="145">
                  <c:v>0.83806079999999994</c:v>
                </c:pt>
                <c:pt idx="146">
                  <c:v>0.83024300800000006</c:v>
                </c:pt>
                <c:pt idx="147">
                  <c:v>0.82243923200000002</c:v>
                </c:pt>
                <c:pt idx="148">
                  <c:v>0.81464947200000004</c:v>
                </c:pt>
                <c:pt idx="149">
                  <c:v>0.80687372800000001</c:v>
                </c:pt>
                <c:pt idx="150">
                  <c:v>0.86860000000000004</c:v>
                </c:pt>
                <c:pt idx="151">
                  <c:v>0.86078220799999994</c:v>
                </c:pt>
                <c:pt idx="152">
                  <c:v>0.8529784319999999</c:v>
                </c:pt>
                <c:pt idx="153">
                  <c:v>0.84518867199999992</c:v>
                </c:pt>
                <c:pt idx="154">
                  <c:v>0.837412928</c:v>
                </c:pt>
                <c:pt idx="155">
                  <c:v>0.82965119999999992</c:v>
                </c:pt>
                <c:pt idx="156">
                  <c:v>0.82190348800000002</c:v>
                </c:pt>
                <c:pt idx="157">
                  <c:v>0.81416979200000006</c:v>
                </c:pt>
                <c:pt idx="158">
                  <c:v>0.80645011199999994</c:v>
                </c:pt>
                <c:pt idx="159">
                  <c:v>0.79874444800000011</c:v>
                </c:pt>
                <c:pt idx="160">
                  <c:v>0.85983999999999994</c:v>
                </c:pt>
                <c:pt idx="161">
                  <c:v>0.85209228799999992</c:v>
                </c:pt>
                <c:pt idx="162">
                  <c:v>0.84435859199999996</c:v>
                </c:pt>
                <c:pt idx="163">
                  <c:v>0.83663891199999996</c:v>
                </c:pt>
                <c:pt idx="164">
                  <c:v>0.82893324800000001</c:v>
                </c:pt>
                <c:pt idx="165">
                  <c:v>0.82124160000000002</c:v>
                </c:pt>
                <c:pt idx="166">
                  <c:v>0.81356396800000008</c:v>
                </c:pt>
                <c:pt idx="167">
                  <c:v>0.80590035199999999</c:v>
                </c:pt>
                <c:pt idx="168">
                  <c:v>0.79825075200000006</c:v>
                </c:pt>
                <c:pt idx="169">
                  <c:v>0.79061516799999998</c:v>
                </c:pt>
                <c:pt idx="170">
                  <c:v>0.85107999999999995</c:v>
                </c:pt>
                <c:pt idx="171">
                  <c:v>0.8434023679999999</c:v>
                </c:pt>
                <c:pt idx="172">
                  <c:v>0.99319513775342472</c:v>
                </c:pt>
                <c:pt idx="173">
                  <c:v>0.9843368977534247</c:v>
                </c:pt>
                <c:pt idx="174">
                  <c:v>0.97549267375342474</c:v>
                </c:pt>
                <c:pt idx="175">
                  <c:v>0.96666246575342474</c:v>
                </c:pt>
                <c:pt idx="176">
                  <c:v>0.95784627375342468</c:v>
                </c:pt>
                <c:pt idx="177">
                  <c:v>0.94904409775342458</c:v>
                </c:pt>
                <c:pt idx="178">
                  <c:v>0.94025593775342464</c:v>
                </c:pt>
                <c:pt idx="179">
                  <c:v>0.93148179375342466</c:v>
                </c:pt>
                <c:pt idx="180">
                  <c:v>0.92272166575342462</c:v>
                </c:pt>
                <c:pt idx="181">
                  <c:v>0.91397555375342476</c:v>
                </c:pt>
                <c:pt idx="182">
                  <c:v>0.98448889775342474</c:v>
                </c:pt>
                <c:pt idx="183">
                  <c:v>0.9757007377534247</c:v>
                </c:pt>
                <c:pt idx="184">
                  <c:v>0.96692659375342471</c:v>
                </c:pt>
                <c:pt idx="185">
                  <c:v>0.95816646575342468</c:v>
                </c:pt>
                <c:pt idx="186">
                  <c:v>0.94942035375342471</c:v>
                </c:pt>
                <c:pt idx="187">
                  <c:v>0.94068825775342457</c:v>
                </c:pt>
                <c:pt idx="188">
                  <c:v>0.93197017775342461</c:v>
                </c:pt>
                <c:pt idx="189">
                  <c:v>0.9232661137534246</c:v>
                </c:pt>
                <c:pt idx="190">
                  <c:v>0.91457606575342465</c:v>
                </c:pt>
                <c:pt idx="191">
                  <c:v>0.90590003375342476</c:v>
                </c:pt>
                <c:pt idx="192">
                  <c:v>0.97578265775342465</c:v>
                </c:pt>
                <c:pt idx="193">
                  <c:v>0.96706457775342469</c:v>
                </c:pt>
                <c:pt idx="194">
                  <c:v>0.95836051375342468</c:v>
                </c:pt>
                <c:pt idx="195">
                  <c:v>0.94967046575342462</c:v>
                </c:pt>
                <c:pt idx="196">
                  <c:v>0.94099443375342462</c:v>
                </c:pt>
                <c:pt idx="197">
                  <c:v>0.93233241775342457</c:v>
                </c:pt>
                <c:pt idx="198">
                  <c:v>0.92368441775342458</c:v>
                </c:pt>
                <c:pt idx="199">
                  <c:v>0.91505043375342465</c:v>
                </c:pt>
                <c:pt idx="200">
                  <c:v>0.90643046575342467</c:v>
                </c:pt>
                <c:pt idx="201">
                  <c:v>0.89782451375342476</c:v>
                </c:pt>
                <c:pt idx="202">
                  <c:v>0.96707641775342468</c:v>
                </c:pt>
                <c:pt idx="203">
                  <c:v>0.95842841775342469</c:v>
                </c:pt>
                <c:pt idx="204">
                  <c:v>0.94979443375342476</c:v>
                </c:pt>
                <c:pt idx="205">
                  <c:v>0.94117446575342467</c:v>
                </c:pt>
                <c:pt idx="206">
                  <c:v>0.93256851375342464</c:v>
                </c:pt>
                <c:pt idx="207">
                  <c:v>0.92397657775342468</c:v>
                </c:pt>
                <c:pt idx="208">
                  <c:v>0.91539865775342466</c:v>
                </c:pt>
                <c:pt idx="209">
                  <c:v>0.90683475375342459</c:v>
                </c:pt>
                <c:pt idx="210">
                  <c:v>0.8982848657534247</c:v>
                </c:pt>
                <c:pt idx="211">
                  <c:v>0.88974899375342476</c:v>
                </c:pt>
                <c:pt idx="212">
                  <c:v>0.9583701777534247</c:v>
                </c:pt>
                <c:pt idx="213">
                  <c:v>0.94979225775342457</c:v>
                </c:pt>
                <c:pt idx="214">
                  <c:v>0.94122835375342462</c:v>
                </c:pt>
                <c:pt idx="215">
                  <c:v>0.93267846575342461</c:v>
                </c:pt>
                <c:pt idx="216">
                  <c:v>0.92414259375342467</c:v>
                </c:pt>
                <c:pt idx="217">
                  <c:v>0.91562073775342467</c:v>
                </c:pt>
                <c:pt idx="218">
                  <c:v>0.90711289775342463</c:v>
                </c:pt>
                <c:pt idx="219">
                  <c:v>0.89861907375342465</c:v>
                </c:pt>
                <c:pt idx="220">
                  <c:v>0.89013926575342461</c:v>
                </c:pt>
                <c:pt idx="221">
                  <c:v>0.88167347375342475</c:v>
                </c:pt>
                <c:pt idx="222">
                  <c:v>0.94966393775342473</c:v>
                </c:pt>
                <c:pt idx="223">
                  <c:v>0.94115609775342468</c:v>
                </c:pt>
                <c:pt idx="224">
                  <c:v>0.93266227375342459</c:v>
                </c:pt>
                <c:pt idx="225">
                  <c:v>0.92418246575342466</c:v>
                </c:pt>
                <c:pt idx="226">
                  <c:v>0.91571667375342469</c:v>
                </c:pt>
                <c:pt idx="227">
                  <c:v>0.90726489775342467</c:v>
                </c:pt>
                <c:pt idx="228">
                  <c:v>0.89882713775342471</c:v>
                </c:pt>
                <c:pt idx="229">
                  <c:v>0.8904033937534247</c:v>
                </c:pt>
                <c:pt idx="230">
                  <c:v>0.88199366575342464</c:v>
                </c:pt>
                <c:pt idx="231">
                  <c:v>0.87359795375342475</c:v>
                </c:pt>
                <c:pt idx="232">
                  <c:v>0.94095769775342464</c:v>
                </c:pt>
                <c:pt idx="233">
                  <c:v>0.93251993775342468</c:v>
                </c:pt>
                <c:pt idx="234">
                  <c:v>0.92409619375342467</c:v>
                </c:pt>
                <c:pt idx="235">
                  <c:v>0.91568646575342461</c:v>
                </c:pt>
                <c:pt idx="236">
                  <c:v>0.90729075375342461</c:v>
                </c:pt>
                <c:pt idx="237">
                  <c:v>0.89890905775342467</c:v>
                </c:pt>
                <c:pt idx="238">
                  <c:v>0.89054137775342468</c:v>
                </c:pt>
                <c:pt idx="239">
                  <c:v>0.88218771375342464</c:v>
                </c:pt>
                <c:pt idx="240">
                  <c:v>0.87384806575342466</c:v>
                </c:pt>
                <c:pt idx="241">
                  <c:v>0.86552243375342464</c:v>
                </c:pt>
                <c:pt idx="242">
                  <c:v>0.93225145775342466</c:v>
                </c:pt>
                <c:pt idx="243">
                  <c:v>0.92388377775342467</c:v>
                </c:pt>
                <c:pt idx="244">
                  <c:v>0.91553011375342463</c:v>
                </c:pt>
                <c:pt idx="245">
                  <c:v>0.90719046575342466</c:v>
                </c:pt>
                <c:pt idx="246">
                  <c:v>0.89886483375342463</c:v>
                </c:pt>
                <c:pt idx="247">
                  <c:v>0.89055321775342466</c:v>
                </c:pt>
                <c:pt idx="248">
                  <c:v>0.88225561775342465</c:v>
                </c:pt>
                <c:pt idx="249">
                  <c:v>0.87397203375342458</c:v>
                </c:pt>
                <c:pt idx="250">
                  <c:v>0.86570246575342469</c:v>
                </c:pt>
                <c:pt idx="251">
                  <c:v>0.85744691375342463</c:v>
                </c:pt>
                <c:pt idx="252">
                  <c:v>0.92354521775342469</c:v>
                </c:pt>
                <c:pt idx="253">
                  <c:v>0.91524761775342467</c:v>
                </c:pt>
                <c:pt idx="254">
                  <c:v>0.90696403375342471</c:v>
                </c:pt>
                <c:pt idx="255">
                  <c:v>0.89869446575342471</c:v>
                </c:pt>
                <c:pt idx="256">
                  <c:v>0.89043891375342465</c:v>
                </c:pt>
                <c:pt idx="257">
                  <c:v>0.88219737775342466</c:v>
                </c:pt>
                <c:pt idx="258">
                  <c:v>0.87396985775342473</c:v>
                </c:pt>
                <c:pt idx="259">
                  <c:v>0.86575635375342463</c:v>
                </c:pt>
                <c:pt idx="260">
                  <c:v>0.8575568657534246</c:v>
                </c:pt>
                <c:pt idx="261">
                  <c:v>0.84937139375342474</c:v>
                </c:pt>
                <c:pt idx="262">
                  <c:v>0.91483897775342471</c:v>
                </c:pt>
                <c:pt idx="263">
                  <c:v>0.90661145775342467</c:v>
                </c:pt>
                <c:pt idx="264">
                  <c:v>0.89839795375342468</c:v>
                </c:pt>
                <c:pt idx="265">
                  <c:v>0.89019846575342465</c:v>
                </c:pt>
                <c:pt idx="266">
                  <c:v>0.88201299375342468</c:v>
                </c:pt>
                <c:pt idx="267">
                  <c:v>0.87384153775342466</c:v>
                </c:pt>
                <c:pt idx="268">
                  <c:v>0.8656840977534247</c:v>
                </c:pt>
                <c:pt idx="269">
                  <c:v>0.85754067375342458</c:v>
                </c:pt>
                <c:pt idx="270">
                  <c:v>0.84941126575342463</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3-8155-41C1-A37C-81C2E060C827}"/>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layout>
            <c:manualLayout>
              <c:xMode val="edge"/>
              <c:yMode val="edge"/>
              <c:x val="6.4154103579419806E-3"/>
              <c:y val="9.624603636702987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2120452506689812"/>
          <c:y val="0.54535667455842984"/>
          <c:w val="0.13194046959420577"/>
          <c:h val="0.28717159073465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072439796228977"/>
          <c:h val="0.83324914943151951"/>
        </c:manualLayout>
      </c:layout>
      <c:scatterChart>
        <c:scatterStyle val="smoothMarker"/>
        <c:varyColors val="0"/>
        <c:ser>
          <c:idx val="0"/>
          <c:order val="0"/>
          <c:tx>
            <c:strRef>
              <c:f>EsquemaMant!$AE$10</c:f>
              <c:strCache>
                <c:ptCount val="1"/>
                <c:pt idx="0">
                  <c:v>CLO</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EsquemaMant!$AE$11:$AE$611</c:f>
              <c:numCache>
                <c:formatCode>0%</c:formatCode>
                <c:ptCount val="601"/>
                <c:pt idx="0">
                  <c:v>0.78200000000000003</c:v>
                </c:pt>
                <c:pt idx="1">
                  <c:v>0.78200000000000003</c:v>
                </c:pt>
                <c:pt idx="2">
                  <c:v>0.78200000000000003</c:v>
                </c:pt>
                <c:pt idx="3">
                  <c:v>0.78200000000000003</c:v>
                </c:pt>
                <c:pt idx="4">
                  <c:v>0.78200000000000003</c:v>
                </c:pt>
                <c:pt idx="5">
                  <c:v>0.78200000000000003</c:v>
                </c:pt>
                <c:pt idx="6">
                  <c:v>0.78200000000000003</c:v>
                </c:pt>
                <c:pt idx="7">
                  <c:v>0.78200000000000003</c:v>
                </c:pt>
                <c:pt idx="8">
                  <c:v>0.78200000000000003</c:v>
                </c:pt>
                <c:pt idx="9">
                  <c:v>0.78200000000000003</c:v>
                </c:pt>
                <c:pt idx="10">
                  <c:v>0.78200000000000003</c:v>
                </c:pt>
                <c:pt idx="11">
                  <c:v>0.78200000000000003</c:v>
                </c:pt>
                <c:pt idx="12">
                  <c:v>0.78200000000000003</c:v>
                </c:pt>
                <c:pt idx="13">
                  <c:v>0.78200000000000003</c:v>
                </c:pt>
                <c:pt idx="14">
                  <c:v>0.78200000000000003</c:v>
                </c:pt>
                <c:pt idx="15">
                  <c:v>0.78200000000000003</c:v>
                </c:pt>
                <c:pt idx="16">
                  <c:v>0.78200000000000003</c:v>
                </c:pt>
                <c:pt idx="17">
                  <c:v>0.78200000000000003</c:v>
                </c:pt>
                <c:pt idx="18">
                  <c:v>0.78200000000000003</c:v>
                </c:pt>
                <c:pt idx="19">
                  <c:v>0.78200000000000003</c:v>
                </c:pt>
                <c:pt idx="20">
                  <c:v>0.78200000000000003</c:v>
                </c:pt>
                <c:pt idx="21">
                  <c:v>0.78200000000000003</c:v>
                </c:pt>
                <c:pt idx="22">
                  <c:v>0.78200000000000003</c:v>
                </c:pt>
                <c:pt idx="23">
                  <c:v>0.78200000000000003</c:v>
                </c:pt>
                <c:pt idx="24">
                  <c:v>0.78200000000000003</c:v>
                </c:pt>
                <c:pt idx="25">
                  <c:v>0.78200000000000003</c:v>
                </c:pt>
                <c:pt idx="26">
                  <c:v>0.78200000000000003</c:v>
                </c:pt>
                <c:pt idx="27">
                  <c:v>0.78200000000000003</c:v>
                </c:pt>
                <c:pt idx="28">
                  <c:v>0.78200000000000003</c:v>
                </c:pt>
                <c:pt idx="29">
                  <c:v>0.78200000000000003</c:v>
                </c:pt>
                <c:pt idx="30">
                  <c:v>0.78200000000000003</c:v>
                </c:pt>
                <c:pt idx="31">
                  <c:v>0.78200000000000003</c:v>
                </c:pt>
                <c:pt idx="32">
                  <c:v>0.78200000000000003</c:v>
                </c:pt>
                <c:pt idx="33">
                  <c:v>0.78200000000000003</c:v>
                </c:pt>
                <c:pt idx="34">
                  <c:v>0.78200000000000003</c:v>
                </c:pt>
                <c:pt idx="35">
                  <c:v>0.78200000000000003</c:v>
                </c:pt>
                <c:pt idx="36">
                  <c:v>0.78200000000000003</c:v>
                </c:pt>
                <c:pt idx="37">
                  <c:v>0.78200000000000003</c:v>
                </c:pt>
                <c:pt idx="38">
                  <c:v>0.78200000000000003</c:v>
                </c:pt>
                <c:pt idx="39">
                  <c:v>0.78200000000000003</c:v>
                </c:pt>
                <c:pt idx="40">
                  <c:v>0.78200000000000003</c:v>
                </c:pt>
                <c:pt idx="41">
                  <c:v>0.78200000000000003</c:v>
                </c:pt>
                <c:pt idx="42">
                  <c:v>0.78200000000000003</c:v>
                </c:pt>
                <c:pt idx="43">
                  <c:v>0.78200000000000003</c:v>
                </c:pt>
                <c:pt idx="44">
                  <c:v>0.78200000000000003</c:v>
                </c:pt>
                <c:pt idx="45">
                  <c:v>0.78200000000000003</c:v>
                </c:pt>
                <c:pt idx="46">
                  <c:v>0.78200000000000003</c:v>
                </c:pt>
                <c:pt idx="47">
                  <c:v>0.78200000000000003</c:v>
                </c:pt>
                <c:pt idx="48">
                  <c:v>0.78200000000000003</c:v>
                </c:pt>
                <c:pt idx="49">
                  <c:v>0.78200000000000003</c:v>
                </c:pt>
                <c:pt idx="50">
                  <c:v>0.78200000000000003</c:v>
                </c:pt>
                <c:pt idx="51">
                  <c:v>0.78200000000000003</c:v>
                </c:pt>
                <c:pt idx="52">
                  <c:v>0.78200000000000003</c:v>
                </c:pt>
                <c:pt idx="53">
                  <c:v>0.78200000000000003</c:v>
                </c:pt>
                <c:pt idx="54">
                  <c:v>0.78200000000000003</c:v>
                </c:pt>
                <c:pt idx="55">
                  <c:v>0.78200000000000003</c:v>
                </c:pt>
                <c:pt idx="56">
                  <c:v>0.78200000000000003</c:v>
                </c:pt>
                <c:pt idx="57">
                  <c:v>0.78200000000000003</c:v>
                </c:pt>
                <c:pt idx="58">
                  <c:v>0.78200000000000003</c:v>
                </c:pt>
                <c:pt idx="59">
                  <c:v>0.78200000000000003</c:v>
                </c:pt>
                <c:pt idx="60">
                  <c:v>0.78200000000000003</c:v>
                </c:pt>
                <c:pt idx="61">
                  <c:v>0.78200000000000003</c:v>
                </c:pt>
                <c:pt idx="62">
                  <c:v>0.78200000000000003</c:v>
                </c:pt>
                <c:pt idx="63">
                  <c:v>0.78200000000000003</c:v>
                </c:pt>
                <c:pt idx="64">
                  <c:v>0.78200000000000003</c:v>
                </c:pt>
                <c:pt idx="65">
                  <c:v>0.78200000000000003</c:v>
                </c:pt>
                <c:pt idx="66">
                  <c:v>0.78200000000000003</c:v>
                </c:pt>
                <c:pt idx="67">
                  <c:v>0.78200000000000003</c:v>
                </c:pt>
                <c:pt idx="68">
                  <c:v>0.78200000000000003</c:v>
                </c:pt>
                <c:pt idx="69">
                  <c:v>0.78200000000000003</c:v>
                </c:pt>
                <c:pt idx="70">
                  <c:v>0.78200000000000003</c:v>
                </c:pt>
                <c:pt idx="71">
                  <c:v>0.78200000000000003</c:v>
                </c:pt>
                <c:pt idx="72">
                  <c:v>0.78200000000000003</c:v>
                </c:pt>
                <c:pt idx="73">
                  <c:v>0.78200000000000003</c:v>
                </c:pt>
                <c:pt idx="74">
                  <c:v>0.78200000000000003</c:v>
                </c:pt>
                <c:pt idx="75">
                  <c:v>0.78200000000000003</c:v>
                </c:pt>
                <c:pt idx="76">
                  <c:v>0.78200000000000003</c:v>
                </c:pt>
                <c:pt idx="77">
                  <c:v>0.78200000000000003</c:v>
                </c:pt>
                <c:pt idx="78">
                  <c:v>0.78200000000000003</c:v>
                </c:pt>
                <c:pt idx="79">
                  <c:v>0.78200000000000003</c:v>
                </c:pt>
                <c:pt idx="80">
                  <c:v>0.78200000000000003</c:v>
                </c:pt>
                <c:pt idx="81">
                  <c:v>0.78200000000000003</c:v>
                </c:pt>
                <c:pt idx="82">
                  <c:v>0.78200000000000003</c:v>
                </c:pt>
                <c:pt idx="83">
                  <c:v>0.78200000000000003</c:v>
                </c:pt>
                <c:pt idx="84">
                  <c:v>0.78200000000000003</c:v>
                </c:pt>
                <c:pt idx="85">
                  <c:v>0.78200000000000003</c:v>
                </c:pt>
                <c:pt idx="86">
                  <c:v>0.78200000000000003</c:v>
                </c:pt>
                <c:pt idx="87">
                  <c:v>0.78200000000000003</c:v>
                </c:pt>
                <c:pt idx="88">
                  <c:v>0.78200000000000003</c:v>
                </c:pt>
                <c:pt idx="89">
                  <c:v>0.78200000000000003</c:v>
                </c:pt>
                <c:pt idx="90">
                  <c:v>0.78200000000000003</c:v>
                </c:pt>
                <c:pt idx="91">
                  <c:v>0.78200000000000003</c:v>
                </c:pt>
                <c:pt idx="92">
                  <c:v>0.78200000000000003</c:v>
                </c:pt>
                <c:pt idx="93">
                  <c:v>0.78200000000000003</c:v>
                </c:pt>
                <c:pt idx="94">
                  <c:v>0.78200000000000003</c:v>
                </c:pt>
                <c:pt idx="95">
                  <c:v>0.78200000000000003</c:v>
                </c:pt>
                <c:pt idx="96">
                  <c:v>0.78200000000000003</c:v>
                </c:pt>
                <c:pt idx="97">
                  <c:v>0.78200000000000003</c:v>
                </c:pt>
                <c:pt idx="98">
                  <c:v>0.78200000000000003</c:v>
                </c:pt>
                <c:pt idx="99">
                  <c:v>0.78200000000000003</c:v>
                </c:pt>
                <c:pt idx="100">
                  <c:v>0.78200000000000003</c:v>
                </c:pt>
                <c:pt idx="101">
                  <c:v>0.78200000000000003</c:v>
                </c:pt>
                <c:pt idx="102">
                  <c:v>0.78200000000000003</c:v>
                </c:pt>
                <c:pt idx="103">
                  <c:v>0.78200000000000003</c:v>
                </c:pt>
                <c:pt idx="104">
                  <c:v>0.78200000000000003</c:v>
                </c:pt>
                <c:pt idx="105">
                  <c:v>0.78200000000000003</c:v>
                </c:pt>
                <c:pt idx="106">
                  <c:v>0.78200000000000003</c:v>
                </c:pt>
                <c:pt idx="107">
                  <c:v>0.78200000000000003</c:v>
                </c:pt>
                <c:pt idx="108">
                  <c:v>0.78200000000000003</c:v>
                </c:pt>
                <c:pt idx="109">
                  <c:v>0.78200000000000003</c:v>
                </c:pt>
                <c:pt idx="110">
                  <c:v>0.78200000000000003</c:v>
                </c:pt>
                <c:pt idx="111">
                  <c:v>0.78200000000000003</c:v>
                </c:pt>
                <c:pt idx="112">
                  <c:v>0.78200000000000003</c:v>
                </c:pt>
                <c:pt idx="113">
                  <c:v>0.78200000000000003</c:v>
                </c:pt>
                <c:pt idx="114">
                  <c:v>0.78200000000000003</c:v>
                </c:pt>
                <c:pt idx="115">
                  <c:v>0.78200000000000003</c:v>
                </c:pt>
                <c:pt idx="116">
                  <c:v>0.78200000000000003</c:v>
                </c:pt>
                <c:pt idx="117">
                  <c:v>0.78200000000000003</c:v>
                </c:pt>
                <c:pt idx="118">
                  <c:v>0.78200000000000003</c:v>
                </c:pt>
                <c:pt idx="119">
                  <c:v>0.78200000000000003</c:v>
                </c:pt>
                <c:pt idx="120">
                  <c:v>0.78200000000000003</c:v>
                </c:pt>
                <c:pt idx="121">
                  <c:v>0.78200000000000003</c:v>
                </c:pt>
                <c:pt idx="122">
                  <c:v>0.78200000000000003</c:v>
                </c:pt>
                <c:pt idx="123">
                  <c:v>0.78200000000000003</c:v>
                </c:pt>
                <c:pt idx="124">
                  <c:v>0.78200000000000003</c:v>
                </c:pt>
                <c:pt idx="125">
                  <c:v>0.78200000000000003</c:v>
                </c:pt>
                <c:pt idx="126">
                  <c:v>0.78200000000000003</c:v>
                </c:pt>
                <c:pt idx="127">
                  <c:v>0.78200000000000003</c:v>
                </c:pt>
                <c:pt idx="128">
                  <c:v>0.78200000000000003</c:v>
                </c:pt>
                <c:pt idx="129">
                  <c:v>0.78200000000000003</c:v>
                </c:pt>
                <c:pt idx="130">
                  <c:v>0.78200000000000003</c:v>
                </c:pt>
                <c:pt idx="131">
                  <c:v>0.78200000000000003</c:v>
                </c:pt>
                <c:pt idx="132">
                  <c:v>0.78200000000000003</c:v>
                </c:pt>
                <c:pt idx="133">
                  <c:v>0.78200000000000003</c:v>
                </c:pt>
                <c:pt idx="134">
                  <c:v>0.78200000000000003</c:v>
                </c:pt>
                <c:pt idx="135">
                  <c:v>0.78200000000000003</c:v>
                </c:pt>
                <c:pt idx="136">
                  <c:v>0.78200000000000003</c:v>
                </c:pt>
                <c:pt idx="137">
                  <c:v>0.78200000000000003</c:v>
                </c:pt>
                <c:pt idx="138">
                  <c:v>0.78200000000000003</c:v>
                </c:pt>
                <c:pt idx="139">
                  <c:v>0.78200000000000003</c:v>
                </c:pt>
                <c:pt idx="140">
                  <c:v>0.78200000000000003</c:v>
                </c:pt>
                <c:pt idx="141">
                  <c:v>0.78200000000000003</c:v>
                </c:pt>
                <c:pt idx="142">
                  <c:v>0.78200000000000003</c:v>
                </c:pt>
                <c:pt idx="143">
                  <c:v>0.78200000000000003</c:v>
                </c:pt>
                <c:pt idx="144">
                  <c:v>0.78200000000000003</c:v>
                </c:pt>
                <c:pt idx="145">
                  <c:v>0.78200000000000003</c:v>
                </c:pt>
                <c:pt idx="146">
                  <c:v>0.78200000000000003</c:v>
                </c:pt>
                <c:pt idx="147">
                  <c:v>0.78200000000000003</c:v>
                </c:pt>
                <c:pt idx="148">
                  <c:v>0.78200000000000003</c:v>
                </c:pt>
                <c:pt idx="149">
                  <c:v>0.78200000000000003</c:v>
                </c:pt>
                <c:pt idx="150">
                  <c:v>0.78200000000000003</c:v>
                </c:pt>
                <c:pt idx="151">
                  <c:v>0.78200000000000003</c:v>
                </c:pt>
                <c:pt idx="152">
                  <c:v>0.78200000000000003</c:v>
                </c:pt>
                <c:pt idx="153">
                  <c:v>0.78200000000000003</c:v>
                </c:pt>
                <c:pt idx="154">
                  <c:v>0.78200000000000003</c:v>
                </c:pt>
                <c:pt idx="155">
                  <c:v>0.78200000000000003</c:v>
                </c:pt>
                <c:pt idx="156">
                  <c:v>0.78200000000000003</c:v>
                </c:pt>
                <c:pt idx="157">
                  <c:v>0.78200000000000003</c:v>
                </c:pt>
                <c:pt idx="158">
                  <c:v>0.78200000000000003</c:v>
                </c:pt>
                <c:pt idx="159">
                  <c:v>0.78200000000000003</c:v>
                </c:pt>
                <c:pt idx="160">
                  <c:v>0.78200000000000003</c:v>
                </c:pt>
                <c:pt idx="161">
                  <c:v>0.78200000000000003</c:v>
                </c:pt>
                <c:pt idx="162">
                  <c:v>0.78200000000000003</c:v>
                </c:pt>
                <c:pt idx="163">
                  <c:v>0.78200000000000003</c:v>
                </c:pt>
                <c:pt idx="164">
                  <c:v>0.78200000000000003</c:v>
                </c:pt>
                <c:pt idx="165">
                  <c:v>0.78200000000000003</c:v>
                </c:pt>
                <c:pt idx="166">
                  <c:v>0.78200000000000003</c:v>
                </c:pt>
                <c:pt idx="167">
                  <c:v>0.78200000000000003</c:v>
                </c:pt>
                <c:pt idx="168">
                  <c:v>0.78200000000000003</c:v>
                </c:pt>
                <c:pt idx="169">
                  <c:v>0.78200000000000003</c:v>
                </c:pt>
                <c:pt idx="170">
                  <c:v>0.78200000000000003</c:v>
                </c:pt>
                <c:pt idx="171">
                  <c:v>0.78200000000000003</c:v>
                </c:pt>
                <c:pt idx="172">
                  <c:v>0.78200000000000003</c:v>
                </c:pt>
                <c:pt idx="173">
                  <c:v>0.78200000000000003</c:v>
                </c:pt>
                <c:pt idx="174">
                  <c:v>0.78200000000000003</c:v>
                </c:pt>
                <c:pt idx="175">
                  <c:v>0.78200000000000003</c:v>
                </c:pt>
                <c:pt idx="176">
                  <c:v>0.78200000000000003</c:v>
                </c:pt>
                <c:pt idx="177">
                  <c:v>0.78200000000000003</c:v>
                </c:pt>
                <c:pt idx="178">
                  <c:v>0.78200000000000003</c:v>
                </c:pt>
                <c:pt idx="179">
                  <c:v>0.78200000000000003</c:v>
                </c:pt>
                <c:pt idx="180">
                  <c:v>0.78200000000000003</c:v>
                </c:pt>
                <c:pt idx="181">
                  <c:v>0.78200000000000003</c:v>
                </c:pt>
                <c:pt idx="182">
                  <c:v>0.78200000000000003</c:v>
                </c:pt>
                <c:pt idx="183">
                  <c:v>0.78200000000000003</c:v>
                </c:pt>
                <c:pt idx="184">
                  <c:v>0.78200000000000003</c:v>
                </c:pt>
                <c:pt idx="185">
                  <c:v>0.78200000000000003</c:v>
                </c:pt>
                <c:pt idx="186">
                  <c:v>0.78200000000000003</c:v>
                </c:pt>
                <c:pt idx="187">
                  <c:v>0.78200000000000003</c:v>
                </c:pt>
                <c:pt idx="188">
                  <c:v>0.78200000000000003</c:v>
                </c:pt>
                <c:pt idx="189">
                  <c:v>0.78200000000000003</c:v>
                </c:pt>
                <c:pt idx="190">
                  <c:v>0.78200000000000003</c:v>
                </c:pt>
                <c:pt idx="191">
                  <c:v>0.78200000000000003</c:v>
                </c:pt>
                <c:pt idx="192">
                  <c:v>0.78200000000000003</c:v>
                </c:pt>
                <c:pt idx="193">
                  <c:v>0.78200000000000003</c:v>
                </c:pt>
                <c:pt idx="194">
                  <c:v>0.78200000000000003</c:v>
                </c:pt>
                <c:pt idx="195">
                  <c:v>0.78200000000000003</c:v>
                </c:pt>
                <c:pt idx="196">
                  <c:v>0.78200000000000003</c:v>
                </c:pt>
                <c:pt idx="197">
                  <c:v>0.78200000000000003</c:v>
                </c:pt>
                <c:pt idx="198">
                  <c:v>0.78200000000000003</c:v>
                </c:pt>
                <c:pt idx="199">
                  <c:v>0.78200000000000003</c:v>
                </c:pt>
                <c:pt idx="200">
                  <c:v>0.78200000000000003</c:v>
                </c:pt>
                <c:pt idx="201">
                  <c:v>0.78200000000000003</c:v>
                </c:pt>
                <c:pt idx="202">
                  <c:v>0.78200000000000003</c:v>
                </c:pt>
                <c:pt idx="203">
                  <c:v>0.78200000000000003</c:v>
                </c:pt>
                <c:pt idx="204">
                  <c:v>0.78200000000000003</c:v>
                </c:pt>
                <c:pt idx="205">
                  <c:v>0.78200000000000003</c:v>
                </c:pt>
                <c:pt idx="206">
                  <c:v>0.78200000000000003</c:v>
                </c:pt>
                <c:pt idx="207">
                  <c:v>0.78200000000000003</c:v>
                </c:pt>
                <c:pt idx="208">
                  <c:v>0.78200000000000003</c:v>
                </c:pt>
                <c:pt idx="209">
                  <c:v>0.78200000000000003</c:v>
                </c:pt>
                <c:pt idx="210">
                  <c:v>0.78200000000000003</c:v>
                </c:pt>
                <c:pt idx="211">
                  <c:v>0.78200000000000003</c:v>
                </c:pt>
                <c:pt idx="212">
                  <c:v>0.78200000000000003</c:v>
                </c:pt>
                <c:pt idx="213">
                  <c:v>0.78200000000000003</c:v>
                </c:pt>
                <c:pt idx="214">
                  <c:v>0.78200000000000003</c:v>
                </c:pt>
                <c:pt idx="215">
                  <c:v>0.78200000000000003</c:v>
                </c:pt>
                <c:pt idx="216">
                  <c:v>0.78200000000000003</c:v>
                </c:pt>
                <c:pt idx="217">
                  <c:v>0.78200000000000003</c:v>
                </c:pt>
                <c:pt idx="218">
                  <c:v>0.78200000000000003</c:v>
                </c:pt>
                <c:pt idx="219">
                  <c:v>0.78200000000000003</c:v>
                </c:pt>
                <c:pt idx="220">
                  <c:v>0.78200000000000003</c:v>
                </c:pt>
                <c:pt idx="221">
                  <c:v>0.78200000000000003</c:v>
                </c:pt>
                <c:pt idx="222">
                  <c:v>0.78200000000000003</c:v>
                </c:pt>
                <c:pt idx="223">
                  <c:v>0.78200000000000003</c:v>
                </c:pt>
                <c:pt idx="224">
                  <c:v>0.78200000000000003</c:v>
                </c:pt>
                <c:pt idx="225">
                  <c:v>0.78200000000000003</c:v>
                </c:pt>
                <c:pt idx="226">
                  <c:v>0.78200000000000003</c:v>
                </c:pt>
                <c:pt idx="227">
                  <c:v>0.78200000000000003</c:v>
                </c:pt>
                <c:pt idx="228">
                  <c:v>0.78200000000000003</c:v>
                </c:pt>
                <c:pt idx="229">
                  <c:v>0.78200000000000003</c:v>
                </c:pt>
                <c:pt idx="230">
                  <c:v>0.78200000000000003</c:v>
                </c:pt>
                <c:pt idx="231">
                  <c:v>0.78200000000000003</c:v>
                </c:pt>
                <c:pt idx="232">
                  <c:v>0.78200000000000003</c:v>
                </c:pt>
                <c:pt idx="233">
                  <c:v>0.78200000000000003</c:v>
                </c:pt>
                <c:pt idx="234">
                  <c:v>0.78200000000000003</c:v>
                </c:pt>
                <c:pt idx="235">
                  <c:v>0.78200000000000003</c:v>
                </c:pt>
                <c:pt idx="236">
                  <c:v>0.78200000000000003</c:v>
                </c:pt>
                <c:pt idx="237">
                  <c:v>0.78200000000000003</c:v>
                </c:pt>
                <c:pt idx="238">
                  <c:v>0.78200000000000003</c:v>
                </c:pt>
                <c:pt idx="239">
                  <c:v>0.78200000000000003</c:v>
                </c:pt>
                <c:pt idx="240">
                  <c:v>0.78200000000000003</c:v>
                </c:pt>
                <c:pt idx="241">
                  <c:v>0.78200000000000003</c:v>
                </c:pt>
                <c:pt idx="242">
                  <c:v>0.78200000000000003</c:v>
                </c:pt>
                <c:pt idx="243">
                  <c:v>0.78200000000000003</c:v>
                </c:pt>
                <c:pt idx="244">
                  <c:v>0.78200000000000003</c:v>
                </c:pt>
                <c:pt idx="245">
                  <c:v>0.78200000000000003</c:v>
                </c:pt>
                <c:pt idx="246">
                  <c:v>0.78200000000000003</c:v>
                </c:pt>
                <c:pt idx="247">
                  <c:v>0.78200000000000003</c:v>
                </c:pt>
                <c:pt idx="248">
                  <c:v>0.78200000000000003</c:v>
                </c:pt>
                <c:pt idx="249">
                  <c:v>0.78200000000000003</c:v>
                </c:pt>
                <c:pt idx="250">
                  <c:v>0.78200000000000003</c:v>
                </c:pt>
                <c:pt idx="251">
                  <c:v>0.78200000000000003</c:v>
                </c:pt>
                <c:pt idx="252">
                  <c:v>0.78200000000000003</c:v>
                </c:pt>
                <c:pt idx="253">
                  <c:v>0.78200000000000003</c:v>
                </c:pt>
                <c:pt idx="254">
                  <c:v>0.78200000000000003</c:v>
                </c:pt>
                <c:pt idx="255">
                  <c:v>0.78200000000000003</c:v>
                </c:pt>
                <c:pt idx="256">
                  <c:v>0.78200000000000003</c:v>
                </c:pt>
                <c:pt idx="257">
                  <c:v>0.78200000000000003</c:v>
                </c:pt>
                <c:pt idx="258">
                  <c:v>0.78200000000000003</c:v>
                </c:pt>
                <c:pt idx="259">
                  <c:v>0.78200000000000003</c:v>
                </c:pt>
                <c:pt idx="260">
                  <c:v>0.78200000000000003</c:v>
                </c:pt>
                <c:pt idx="261">
                  <c:v>0.78200000000000003</c:v>
                </c:pt>
                <c:pt idx="262">
                  <c:v>0.78200000000000003</c:v>
                </c:pt>
                <c:pt idx="263">
                  <c:v>0.78200000000000003</c:v>
                </c:pt>
                <c:pt idx="264">
                  <c:v>0.78200000000000003</c:v>
                </c:pt>
                <c:pt idx="265">
                  <c:v>0.78200000000000003</c:v>
                </c:pt>
                <c:pt idx="266">
                  <c:v>0.78200000000000003</c:v>
                </c:pt>
                <c:pt idx="267">
                  <c:v>0.78200000000000003</c:v>
                </c:pt>
                <c:pt idx="268">
                  <c:v>0.78200000000000003</c:v>
                </c:pt>
                <c:pt idx="269">
                  <c:v>0.78200000000000003</c:v>
                </c:pt>
                <c:pt idx="270">
                  <c:v>0.78200000000000003</c:v>
                </c:pt>
                <c:pt idx="271">
                  <c:v>0.78200000000000003</c:v>
                </c:pt>
                <c:pt idx="272">
                  <c:v>0.78200000000000003</c:v>
                </c:pt>
                <c:pt idx="273">
                  <c:v>0.78200000000000003</c:v>
                </c:pt>
                <c:pt idx="274">
                  <c:v>0.78200000000000003</c:v>
                </c:pt>
                <c:pt idx="275">
                  <c:v>0.78200000000000003</c:v>
                </c:pt>
                <c:pt idx="276">
                  <c:v>0.78200000000000003</c:v>
                </c:pt>
                <c:pt idx="277">
                  <c:v>0.78200000000000003</c:v>
                </c:pt>
                <c:pt idx="278">
                  <c:v>0.78200000000000003</c:v>
                </c:pt>
                <c:pt idx="279">
                  <c:v>0.78200000000000003</c:v>
                </c:pt>
                <c:pt idx="280">
                  <c:v>0.78200000000000003</c:v>
                </c:pt>
                <c:pt idx="281">
                  <c:v>0.78200000000000003</c:v>
                </c:pt>
                <c:pt idx="282">
                  <c:v>0.78200000000000003</c:v>
                </c:pt>
                <c:pt idx="283">
                  <c:v>0.78200000000000003</c:v>
                </c:pt>
                <c:pt idx="284">
                  <c:v>0.78200000000000003</c:v>
                </c:pt>
                <c:pt idx="285">
                  <c:v>0.78200000000000003</c:v>
                </c:pt>
                <c:pt idx="286">
                  <c:v>0.78200000000000003</c:v>
                </c:pt>
                <c:pt idx="287">
                  <c:v>0.78200000000000003</c:v>
                </c:pt>
                <c:pt idx="288">
                  <c:v>0.78200000000000003</c:v>
                </c:pt>
                <c:pt idx="289">
                  <c:v>0.78200000000000003</c:v>
                </c:pt>
                <c:pt idx="290">
                  <c:v>0.78200000000000003</c:v>
                </c:pt>
                <c:pt idx="291">
                  <c:v>0.78200000000000003</c:v>
                </c:pt>
                <c:pt idx="292">
                  <c:v>0.78200000000000003</c:v>
                </c:pt>
                <c:pt idx="293">
                  <c:v>0.78200000000000003</c:v>
                </c:pt>
                <c:pt idx="294">
                  <c:v>0.78200000000000003</c:v>
                </c:pt>
                <c:pt idx="295">
                  <c:v>0.78200000000000003</c:v>
                </c:pt>
                <c:pt idx="296">
                  <c:v>0.78200000000000003</c:v>
                </c:pt>
                <c:pt idx="297">
                  <c:v>0.78200000000000003</c:v>
                </c:pt>
                <c:pt idx="298">
                  <c:v>0.78200000000000003</c:v>
                </c:pt>
                <c:pt idx="299">
                  <c:v>0.78200000000000003</c:v>
                </c:pt>
                <c:pt idx="300">
                  <c:v>0.78200000000000003</c:v>
                </c:pt>
                <c:pt idx="301">
                  <c:v>0.78200000000000003</c:v>
                </c:pt>
                <c:pt idx="302">
                  <c:v>0.78200000000000003</c:v>
                </c:pt>
                <c:pt idx="303">
                  <c:v>0.78200000000000003</c:v>
                </c:pt>
                <c:pt idx="304">
                  <c:v>0.78200000000000003</c:v>
                </c:pt>
                <c:pt idx="305">
                  <c:v>0.78200000000000003</c:v>
                </c:pt>
                <c:pt idx="306">
                  <c:v>0.78200000000000003</c:v>
                </c:pt>
                <c:pt idx="307">
                  <c:v>0.78200000000000003</c:v>
                </c:pt>
                <c:pt idx="308">
                  <c:v>0.78200000000000003</c:v>
                </c:pt>
                <c:pt idx="309">
                  <c:v>0.78200000000000003</c:v>
                </c:pt>
                <c:pt idx="310">
                  <c:v>0.78200000000000003</c:v>
                </c:pt>
                <c:pt idx="311">
                  <c:v>0.78200000000000003</c:v>
                </c:pt>
                <c:pt idx="312">
                  <c:v>0.78200000000000003</c:v>
                </c:pt>
                <c:pt idx="313">
                  <c:v>0.78200000000000003</c:v>
                </c:pt>
                <c:pt idx="314">
                  <c:v>0.78200000000000003</c:v>
                </c:pt>
                <c:pt idx="315">
                  <c:v>0.78200000000000003</c:v>
                </c:pt>
                <c:pt idx="316">
                  <c:v>0.78200000000000003</c:v>
                </c:pt>
                <c:pt idx="317">
                  <c:v>0.78200000000000003</c:v>
                </c:pt>
                <c:pt idx="318">
                  <c:v>0.78200000000000003</c:v>
                </c:pt>
                <c:pt idx="319">
                  <c:v>0.78200000000000003</c:v>
                </c:pt>
                <c:pt idx="320">
                  <c:v>0.78200000000000003</c:v>
                </c:pt>
                <c:pt idx="321">
                  <c:v>0.78200000000000003</c:v>
                </c:pt>
                <c:pt idx="322">
                  <c:v>0.78200000000000003</c:v>
                </c:pt>
                <c:pt idx="323">
                  <c:v>0.78200000000000003</c:v>
                </c:pt>
                <c:pt idx="324">
                  <c:v>0.78200000000000003</c:v>
                </c:pt>
                <c:pt idx="325">
                  <c:v>0.78200000000000003</c:v>
                </c:pt>
                <c:pt idx="326">
                  <c:v>0.78200000000000003</c:v>
                </c:pt>
                <c:pt idx="327">
                  <c:v>0.78200000000000003</c:v>
                </c:pt>
                <c:pt idx="328">
                  <c:v>0.78200000000000003</c:v>
                </c:pt>
                <c:pt idx="329">
                  <c:v>0.78200000000000003</c:v>
                </c:pt>
                <c:pt idx="330">
                  <c:v>0.78200000000000003</c:v>
                </c:pt>
                <c:pt idx="331">
                  <c:v>0.78200000000000003</c:v>
                </c:pt>
                <c:pt idx="332">
                  <c:v>0.78200000000000003</c:v>
                </c:pt>
                <c:pt idx="333">
                  <c:v>0.78200000000000003</c:v>
                </c:pt>
                <c:pt idx="334">
                  <c:v>0.78200000000000003</c:v>
                </c:pt>
                <c:pt idx="335">
                  <c:v>0.78200000000000003</c:v>
                </c:pt>
                <c:pt idx="336">
                  <c:v>0.78200000000000003</c:v>
                </c:pt>
                <c:pt idx="337">
                  <c:v>0.78200000000000003</c:v>
                </c:pt>
                <c:pt idx="338">
                  <c:v>0.78200000000000003</c:v>
                </c:pt>
                <c:pt idx="339">
                  <c:v>0.78200000000000003</c:v>
                </c:pt>
                <c:pt idx="340">
                  <c:v>0.78200000000000003</c:v>
                </c:pt>
                <c:pt idx="341">
                  <c:v>0.78200000000000003</c:v>
                </c:pt>
                <c:pt idx="342">
                  <c:v>0.78200000000000003</c:v>
                </c:pt>
                <c:pt idx="343">
                  <c:v>0.78200000000000003</c:v>
                </c:pt>
                <c:pt idx="344">
                  <c:v>0.78200000000000003</c:v>
                </c:pt>
                <c:pt idx="345">
                  <c:v>0.78200000000000003</c:v>
                </c:pt>
                <c:pt idx="346">
                  <c:v>0.78200000000000003</c:v>
                </c:pt>
                <c:pt idx="347">
                  <c:v>0.78200000000000003</c:v>
                </c:pt>
                <c:pt idx="348">
                  <c:v>0.78200000000000003</c:v>
                </c:pt>
                <c:pt idx="349">
                  <c:v>0.78200000000000003</c:v>
                </c:pt>
                <c:pt idx="350">
                  <c:v>0.78200000000000003</c:v>
                </c:pt>
                <c:pt idx="351">
                  <c:v>0.78200000000000003</c:v>
                </c:pt>
                <c:pt idx="352">
                  <c:v>0.78200000000000003</c:v>
                </c:pt>
                <c:pt idx="353">
                  <c:v>0.78200000000000003</c:v>
                </c:pt>
                <c:pt idx="354">
                  <c:v>0.78200000000000003</c:v>
                </c:pt>
                <c:pt idx="355">
                  <c:v>0.78200000000000003</c:v>
                </c:pt>
                <c:pt idx="356">
                  <c:v>0.78200000000000003</c:v>
                </c:pt>
                <c:pt idx="357">
                  <c:v>0.78200000000000003</c:v>
                </c:pt>
                <c:pt idx="358">
                  <c:v>0.78200000000000003</c:v>
                </c:pt>
                <c:pt idx="359">
                  <c:v>0.78200000000000003</c:v>
                </c:pt>
                <c:pt idx="360">
                  <c:v>0.78200000000000003</c:v>
                </c:pt>
                <c:pt idx="361">
                  <c:v>0.78200000000000003</c:v>
                </c:pt>
                <c:pt idx="362">
                  <c:v>0.78200000000000003</c:v>
                </c:pt>
                <c:pt idx="363">
                  <c:v>0.78200000000000003</c:v>
                </c:pt>
                <c:pt idx="364">
                  <c:v>0.78200000000000003</c:v>
                </c:pt>
                <c:pt idx="365">
                  <c:v>0.78200000000000003</c:v>
                </c:pt>
                <c:pt idx="366">
                  <c:v>0.78200000000000003</c:v>
                </c:pt>
                <c:pt idx="367">
                  <c:v>0.78200000000000003</c:v>
                </c:pt>
                <c:pt idx="368">
                  <c:v>0.78200000000000003</c:v>
                </c:pt>
                <c:pt idx="369">
                  <c:v>0.78200000000000003</c:v>
                </c:pt>
                <c:pt idx="370">
                  <c:v>0.78200000000000003</c:v>
                </c:pt>
                <c:pt idx="371">
                  <c:v>0.78200000000000003</c:v>
                </c:pt>
                <c:pt idx="372">
                  <c:v>0.78200000000000003</c:v>
                </c:pt>
                <c:pt idx="373">
                  <c:v>0.78200000000000003</c:v>
                </c:pt>
                <c:pt idx="374">
                  <c:v>0.78200000000000003</c:v>
                </c:pt>
                <c:pt idx="375">
                  <c:v>0.78200000000000003</c:v>
                </c:pt>
                <c:pt idx="376">
                  <c:v>0.78200000000000003</c:v>
                </c:pt>
                <c:pt idx="377">
                  <c:v>0.78200000000000003</c:v>
                </c:pt>
                <c:pt idx="378">
                  <c:v>0.78200000000000003</c:v>
                </c:pt>
                <c:pt idx="379">
                  <c:v>0.78200000000000003</c:v>
                </c:pt>
                <c:pt idx="380">
                  <c:v>0.78200000000000003</c:v>
                </c:pt>
                <c:pt idx="381">
                  <c:v>0.78200000000000003</c:v>
                </c:pt>
                <c:pt idx="382">
                  <c:v>0.78200000000000003</c:v>
                </c:pt>
                <c:pt idx="383">
                  <c:v>0.78200000000000003</c:v>
                </c:pt>
                <c:pt idx="384">
                  <c:v>0.78200000000000003</c:v>
                </c:pt>
                <c:pt idx="385">
                  <c:v>0.78200000000000003</c:v>
                </c:pt>
                <c:pt idx="386">
                  <c:v>0.78200000000000003</c:v>
                </c:pt>
                <c:pt idx="387">
                  <c:v>0.78200000000000003</c:v>
                </c:pt>
                <c:pt idx="388">
                  <c:v>0.78200000000000003</c:v>
                </c:pt>
                <c:pt idx="389">
                  <c:v>0.78200000000000003</c:v>
                </c:pt>
                <c:pt idx="390">
                  <c:v>0.78200000000000003</c:v>
                </c:pt>
                <c:pt idx="391">
                  <c:v>0.78200000000000003</c:v>
                </c:pt>
                <c:pt idx="392">
                  <c:v>0.78200000000000003</c:v>
                </c:pt>
                <c:pt idx="393">
                  <c:v>0.78200000000000003</c:v>
                </c:pt>
                <c:pt idx="394">
                  <c:v>0.78200000000000003</c:v>
                </c:pt>
                <c:pt idx="395">
                  <c:v>0.78200000000000003</c:v>
                </c:pt>
                <c:pt idx="396">
                  <c:v>0.78200000000000003</c:v>
                </c:pt>
                <c:pt idx="397">
                  <c:v>0.78200000000000003</c:v>
                </c:pt>
                <c:pt idx="398">
                  <c:v>0.78200000000000003</c:v>
                </c:pt>
                <c:pt idx="399">
                  <c:v>0.78200000000000003</c:v>
                </c:pt>
                <c:pt idx="400">
                  <c:v>0.78200000000000003</c:v>
                </c:pt>
                <c:pt idx="401">
                  <c:v>0.78200000000000003</c:v>
                </c:pt>
                <c:pt idx="402">
                  <c:v>0.78200000000000003</c:v>
                </c:pt>
                <c:pt idx="403">
                  <c:v>0.78200000000000003</c:v>
                </c:pt>
                <c:pt idx="404">
                  <c:v>0.78200000000000003</c:v>
                </c:pt>
                <c:pt idx="405">
                  <c:v>0.78200000000000003</c:v>
                </c:pt>
                <c:pt idx="406">
                  <c:v>0.78200000000000003</c:v>
                </c:pt>
                <c:pt idx="407">
                  <c:v>0.78200000000000003</c:v>
                </c:pt>
                <c:pt idx="408">
                  <c:v>0.78200000000000003</c:v>
                </c:pt>
                <c:pt idx="409">
                  <c:v>0.78200000000000003</c:v>
                </c:pt>
                <c:pt idx="410">
                  <c:v>0.78200000000000003</c:v>
                </c:pt>
                <c:pt idx="411">
                  <c:v>0.78200000000000003</c:v>
                </c:pt>
                <c:pt idx="412">
                  <c:v>0.78200000000000003</c:v>
                </c:pt>
                <c:pt idx="413">
                  <c:v>0.78200000000000003</c:v>
                </c:pt>
                <c:pt idx="414">
                  <c:v>0.78200000000000003</c:v>
                </c:pt>
                <c:pt idx="415">
                  <c:v>0.78200000000000003</c:v>
                </c:pt>
                <c:pt idx="416">
                  <c:v>0.78200000000000003</c:v>
                </c:pt>
                <c:pt idx="417">
                  <c:v>0.78200000000000003</c:v>
                </c:pt>
                <c:pt idx="418">
                  <c:v>0.78200000000000003</c:v>
                </c:pt>
                <c:pt idx="419">
                  <c:v>0.78200000000000003</c:v>
                </c:pt>
                <c:pt idx="420">
                  <c:v>0.78200000000000003</c:v>
                </c:pt>
                <c:pt idx="421">
                  <c:v>0.78200000000000003</c:v>
                </c:pt>
                <c:pt idx="422">
                  <c:v>0.78200000000000003</c:v>
                </c:pt>
                <c:pt idx="423">
                  <c:v>0.78200000000000003</c:v>
                </c:pt>
                <c:pt idx="424">
                  <c:v>0.78200000000000003</c:v>
                </c:pt>
                <c:pt idx="425">
                  <c:v>0.78200000000000003</c:v>
                </c:pt>
                <c:pt idx="426">
                  <c:v>0.78200000000000003</c:v>
                </c:pt>
                <c:pt idx="427">
                  <c:v>0.78200000000000003</c:v>
                </c:pt>
                <c:pt idx="428">
                  <c:v>0.78200000000000003</c:v>
                </c:pt>
                <c:pt idx="429">
                  <c:v>0.78200000000000003</c:v>
                </c:pt>
                <c:pt idx="430">
                  <c:v>0.78200000000000003</c:v>
                </c:pt>
                <c:pt idx="431">
                  <c:v>0.78200000000000003</c:v>
                </c:pt>
                <c:pt idx="432">
                  <c:v>0.78200000000000003</c:v>
                </c:pt>
                <c:pt idx="433">
                  <c:v>0.78200000000000003</c:v>
                </c:pt>
                <c:pt idx="434">
                  <c:v>0.78200000000000003</c:v>
                </c:pt>
                <c:pt idx="435">
                  <c:v>0.78200000000000003</c:v>
                </c:pt>
                <c:pt idx="436">
                  <c:v>0.78200000000000003</c:v>
                </c:pt>
                <c:pt idx="437">
                  <c:v>0.78200000000000003</c:v>
                </c:pt>
                <c:pt idx="438">
                  <c:v>0.78200000000000003</c:v>
                </c:pt>
                <c:pt idx="439">
                  <c:v>0.78200000000000003</c:v>
                </c:pt>
                <c:pt idx="440">
                  <c:v>0.78200000000000003</c:v>
                </c:pt>
                <c:pt idx="441">
                  <c:v>0.78200000000000003</c:v>
                </c:pt>
                <c:pt idx="442">
                  <c:v>0.78200000000000003</c:v>
                </c:pt>
                <c:pt idx="443">
                  <c:v>0.78200000000000003</c:v>
                </c:pt>
                <c:pt idx="444">
                  <c:v>0.78200000000000003</c:v>
                </c:pt>
                <c:pt idx="445">
                  <c:v>0.78200000000000003</c:v>
                </c:pt>
                <c:pt idx="446">
                  <c:v>0.78200000000000003</c:v>
                </c:pt>
                <c:pt idx="447">
                  <c:v>0.78200000000000003</c:v>
                </c:pt>
                <c:pt idx="448">
                  <c:v>0.78200000000000003</c:v>
                </c:pt>
                <c:pt idx="449">
                  <c:v>0.78200000000000003</c:v>
                </c:pt>
                <c:pt idx="450">
                  <c:v>0.78200000000000003</c:v>
                </c:pt>
                <c:pt idx="451">
                  <c:v>0.78200000000000003</c:v>
                </c:pt>
                <c:pt idx="452">
                  <c:v>0.78200000000000003</c:v>
                </c:pt>
                <c:pt idx="453">
                  <c:v>0.78200000000000003</c:v>
                </c:pt>
                <c:pt idx="454">
                  <c:v>0.78200000000000003</c:v>
                </c:pt>
                <c:pt idx="455">
                  <c:v>0.78200000000000003</c:v>
                </c:pt>
                <c:pt idx="456">
                  <c:v>0.78200000000000003</c:v>
                </c:pt>
                <c:pt idx="457">
                  <c:v>0.78200000000000003</c:v>
                </c:pt>
                <c:pt idx="458">
                  <c:v>0.78200000000000003</c:v>
                </c:pt>
                <c:pt idx="459">
                  <c:v>0.78200000000000003</c:v>
                </c:pt>
                <c:pt idx="460">
                  <c:v>0.78200000000000003</c:v>
                </c:pt>
                <c:pt idx="461">
                  <c:v>0.78200000000000003</c:v>
                </c:pt>
                <c:pt idx="462">
                  <c:v>0.78200000000000003</c:v>
                </c:pt>
                <c:pt idx="463">
                  <c:v>0.78200000000000003</c:v>
                </c:pt>
                <c:pt idx="464">
                  <c:v>0.78200000000000003</c:v>
                </c:pt>
                <c:pt idx="465">
                  <c:v>0.78200000000000003</c:v>
                </c:pt>
                <c:pt idx="466">
                  <c:v>0.78200000000000003</c:v>
                </c:pt>
                <c:pt idx="467">
                  <c:v>0.78200000000000003</c:v>
                </c:pt>
                <c:pt idx="468">
                  <c:v>0.78200000000000003</c:v>
                </c:pt>
                <c:pt idx="469">
                  <c:v>0.78200000000000003</c:v>
                </c:pt>
                <c:pt idx="470">
                  <c:v>0.78200000000000003</c:v>
                </c:pt>
                <c:pt idx="471">
                  <c:v>0.78200000000000003</c:v>
                </c:pt>
                <c:pt idx="472">
                  <c:v>0.78200000000000003</c:v>
                </c:pt>
                <c:pt idx="473">
                  <c:v>0.78200000000000003</c:v>
                </c:pt>
                <c:pt idx="474">
                  <c:v>0.78200000000000003</c:v>
                </c:pt>
                <c:pt idx="475">
                  <c:v>0.78200000000000003</c:v>
                </c:pt>
                <c:pt idx="476">
                  <c:v>0.78200000000000003</c:v>
                </c:pt>
                <c:pt idx="477">
                  <c:v>0.78200000000000003</c:v>
                </c:pt>
                <c:pt idx="478">
                  <c:v>0.78200000000000003</c:v>
                </c:pt>
                <c:pt idx="479">
                  <c:v>0.78200000000000003</c:v>
                </c:pt>
                <c:pt idx="480">
                  <c:v>0.78200000000000003</c:v>
                </c:pt>
                <c:pt idx="481">
                  <c:v>0.78200000000000003</c:v>
                </c:pt>
                <c:pt idx="482">
                  <c:v>0.78200000000000003</c:v>
                </c:pt>
                <c:pt idx="483">
                  <c:v>0.78200000000000003</c:v>
                </c:pt>
                <c:pt idx="484">
                  <c:v>0.78200000000000003</c:v>
                </c:pt>
                <c:pt idx="485">
                  <c:v>0.78200000000000003</c:v>
                </c:pt>
                <c:pt idx="486">
                  <c:v>0.78200000000000003</c:v>
                </c:pt>
                <c:pt idx="487">
                  <c:v>0.78200000000000003</c:v>
                </c:pt>
                <c:pt idx="488">
                  <c:v>0.78200000000000003</c:v>
                </c:pt>
                <c:pt idx="489">
                  <c:v>0.78200000000000003</c:v>
                </c:pt>
                <c:pt idx="490">
                  <c:v>0.78200000000000003</c:v>
                </c:pt>
                <c:pt idx="491">
                  <c:v>0.78200000000000003</c:v>
                </c:pt>
                <c:pt idx="492">
                  <c:v>0.78200000000000003</c:v>
                </c:pt>
                <c:pt idx="493">
                  <c:v>0.78200000000000003</c:v>
                </c:pt>
                <c:pt idx="494">
                  <c:v>0.78200000000000003</c:v>
                </c:pt>
                <c:pt idx="495">
                  <c:v>0.78200000000000003</c:v>
                </c:pt>
                <c:pt idx="496">
                  <c:v>0.78200000000000003</c:v>
                </c:pt>
                <c:pt idx="497">
                  <c:v>0.78200000000000003</c:v>
                </c:pt>
                <c:pt idx="498">
                  <c:v>0.78200000000000003</c:v>
                </c:pt>
                <c:pt idx="499">
                  <c:v>0.78200000000000003</c:v>
                </c:pt>
                <c:pt idx="500">
                  <c:v>0.78200000000000003</c:v>
                </c:pt>
                <c:pt idx="501">
                  <c:v>0.78200000000000003</c:v>
                </c:pt>
                <c:pt idx="502">
                  <c:v>0.78200000000000003</c:v>
                </c:pt>
                <c:pt idx="503">
                  <c:v>0.78200000000000003</c:v>
                </c:pt>
                <c:pt idx="504">
                  <c:v>0.78200000000000003</c:v>
                </c:pt>
                <c:pt idx="505">
                  <c:v>0.78200000000000003</c:v>
                </c:pt>
                <c:pt idx="506">
                  <c:v>0.78200000000000003</c:v>
                </c:pt>
                <c:pt idx="507">
                  <c:v>0.78200000000000003</c:v>
                </c:pt>
                <c:pt idx="508">
                  <c:v>0.78200000000000003</c:v>
                </c:pt>
                <c:pt idx="509">
                  <c:v>0.78200000000000003</c:v>
                </c:pt>
                <c:pt idx="510">
                  <c:v>0.78200000000000003</c:v>
                </c:pt>
                <c:pt idx="511">
                  <c:v>0.78200000000000003</c:v>
                </c:pt>
                <c:pt idx="512">
                  <c:v>0.78200000000000003</c:v>
                </c:pt>
                <c:pt idx="513">
                  <c:v>0.78200000000000003</c:v>
                </c:pt>
                <c:pt idx="514">
                  <c:v>0.78200000000000003</c:v>
                </c:pt>
                <c:pt idx="515">
                  <c:v>0.78200000000000003</c:v>
                </c:pt>
                <c:pt idx="516">
                  <c:v>0.78200000000000003</c:v>
                </c:pt>
                <c:pt idx="517">
                  <c:v>0.78200000000000003</c:v>
                </c:pt>
                <c:pt idx="518">
                  <c:v>0.78200000000000003</c:v>
                </c:pt>
                <c:pt idx="519">
                  <c:v>0.78200000000000003</c:v>
                </c:pt>
                <c:pt idx="520">
                  <c:v>0.78200000000000003</c:v>
                </c:pt>
                <c:pt idx="521">
                  <c:v>0.78200000000000003</c:v>
                </c:pt>
                <c:pt idx="522">
                  <c:v>0.78200000000000003</c:v>
                </c:pt>
                <c:pt idx="523">
                  <c:v>0.78200000000000003</c:v>
                </c:pt>
                <c:pt idx="524">
                  <c:v>0.78200000000000003</c:v>
                </c:pt>
                <c:pt idx="525">
                  <c:v>0.78200000000000003</c:v>
                </c:pt>
                <c:pt idx="526">
                  <c:v>0.78200000000000003</c:v>
                </c:pt>
                <c:pt idx="527">
                  <c:v>0.78200000000000003</c:v>
                </c:pt>
                <c:pt idx="528">
                  <c:v>0.78200000000000003</c:v>
                </c:pt>
                <c:pt idx="529">
                  <c:v>0.78200000000000003</c:v>
                </c:pt>
                <c:pt idx="530">
                  <c:v>0.78200000000000003</c:v>
                </c:pt>
                <c:pt idx="531">
                  <c:v>0.78200000000000003</c:v>
                </c:pt>
                <c:pt idx="532">
                  <c:v>0.78200000000000003</c:v>
                </c:pt>
                <c:pt idx="533">
                  <c:v>0.78200000000000003</c:v>
                </c:pt>
                <c:pt idx="534">
                  <c:v>0.78200000000000003</c:v>
                </c:pt>
                <c:pt idx="535">
                  <c:v>0.78200000000000003</c:v>
                </c:pt>
                <c:pt idx="536">
                  <c:v>0.78200000000000003</c:v>
                </c:pt>
                <c:pt idx="537">
                  <c:v>0.78200000000000003</c:v>
                </c:pt>
                <c:pt idx="538">
                  <c:v>0.78200000000000003</c:v>
                </c:pt>
                <c:pt idx="539">
                  <c:v>0.78200000000000003</c:v>
                </c:pt>
                <c:pt idx="540">
                  <c:v>0.78200000000000003</c:v>
                </c:pt>
                <c:pt idx="541">
                  <c:v>0.78200000000000003</c:v>
                </c:pt>
                <c:pt idx="542">
                  <c:v>0.78200000000000003</c:v>
                </c:pt>
                <c:pt idx="543">
                  <c:v>0.78200000000000003</c:v>
                </c:pt>
                <c:pt idx="544">
                  <c:v>0.78200000000000003</c:v>
                </c:pt>
                <c:pt idx="545">
                  <c:v>0.78200000000000003</c:v>
                </c:pt>
                <c:pt idx="546">
                  <c:v>0.78200000000000003</c:v>
                </c:pt>
                <c:pt idx="547">
                  <c:v>0.78200000000000003</c:v>
                </c:pt>
                <c:pt idx="548">
                  <c:v>0.78200000000000003</c:v>
                </c:pt>
                <c:pt idx="549">
                  <c:v>0.78200000000000003</c:v>
                </c:pt>
                <c:pt idx="550">
                  <c:v>0.78200000000000003</c:v>
                </c:pt>
                <c:pt idx="551">
                  <c:v>0.78200000000000003</c:v>
                </c:pt>
                <c:pt idx="552">
                  <c:v>0.78200000000000003</c:v>
                </c:pt>
                <c:pt idx="553">
                  <c:v>0.78200000000000003</c:v>
                </c:pt>
                <c:pt idx="554">
                  <c:v>0.78200000000000003</c:v>
                </c:pt>
                <c:pt idx="555">
                  <c:v>0.78200000000000003</c:v>
                </c:pt>
                <c:pt idx="556">
                  <c:v>0.78200000000000003</c:v>
                </c:pt>
                <c:pt idx="557">
                  <c:v>0.78200000000000003</c:v>
                </c:pt>
                <c:pt idx="558">
                  <c:v>0.78200000000000003</c:v>
                </c:pt>
                <c:pt idx="559">
                  <c:v>0.78200000000000003</c:v>
                </c:pt>
                <c:pt idx="560">
                  <c:v>0.78200000000000003</c:v>
                </c:pt>
                <c:pt idx="561">
                  <c:v>0.78200000000000003</c:v>
                </c:pt>
                <c:pt idx="562">
                  <c:v>0.78200000000000003</c:v>
                </c:pt>
                <c:pt idx="563">
                  <c:v>0.78200000000000003</c:v>
                </c:pt>
                <c:pt idx="564">
                  <c:v>0.78200000000000003</c:v>
                </c:pt>
                <c:pt idx="565">
                  <c:v>0.78200000000000003</c:v>
                </c:pt>
                <c:pt idx="566">
                  <c:v>0.78200000000000003</c:v>
                </c:pt>
                <c:pt idx="567">
                  <c:v>0.78200000000000003</c:v>
                </c:pt>
                <c:pt idx="568">
                  <c:v>0.78200000000000003</c:v>
                </c:pt>
                <c:pt idx="569">
                  <c:v>0.78200000000000003</c:v>
                </c:pt>
                <c:pt idx="570">
                  <c:v>0.78200000000000003</c:v>
                </c:pt>
                <c:pt idx="571">
                  <c:v>0.78200000000000003</c:v>
                </c:pt>
                <c:pt idx="572">
                  <c:v>0.78200000000000003</c:v>
                </c:pt>
                <c:pt idx="573">
                  <c:v>0.78200000000000003</c:v>
                </c:pt>
                <c:pt idx="574">
                  <c:v>0.78200000000000003</c:v>
                </c:pt>
                <c:pt idx="575">
                  <c:v>0.78200000000000003</c:v>
                </c:pt>
                <c:pt idx="576">
                  <c:v>0.78200000000000003</c:v>
                </c:pt>
                <c:pt idx="577">
                  <c:v>0.78200000000000003</c:v>
                </c:pt>
                <c:pt idx="578">
                  <c:v>0.78200000000000003</c:v>
                </c:pt>
                <c:pt idx="579">
                  <c:v>0.78200000000000003</c:v>
                </c:pt>
                <c:pt idx="580">
                  <c:v>0.78200000000000003</c:v>
                </c:pt>
                <c:pt idx="581">
                  <c:v>0.78200000000000003</c:v>
                </c:pt>
                <c:pt idx="582">
                  <c:v>0.78200000000000003</c:v>
                </c:pt>
                <c:pt idx="583">
                  <c:v>0.78200000000000003</c:v>
                </c:pt>
                <c:pt idx="584">
                  <c:v>0.78200000000000003</c:v>
                </c:pt>
                <c:pt idx="585">
                  <c:v>0.78200000000000003</c:v>
                </c:pt>
                <c:pt idx="586">
                  <c:v>0.78200000000000003</c:v>
                </c:pt>
                <c:pt idx="587">
                  <c:v>0.78200000000000003</c:v>
                </c:pt>
                <c:pt idx="588">
                  <c:v>0.78200000000000003</c:v>
                </c:pt>
                <c:pt idx="589">
                  <c:v>0.78200000000000003</c:v>
                </c:pt>
                <c:pt idx="590">
                  <c:v>0.78200000000000003</c:v>
                </c:pt>
                <c:pt idx="591">
                  <c:v>0.78200000000000003</c:v>
                </c:pt>
                <c:pt idx="592">
                  <c:v>0.78200000000000003</c:v>
                </c:pt>
                <c:pt idx="593">
                  <c:v>0.78200000000000003</c:v>
                </c:pt>
                <c:pt idx="594">
                  <c:v>0.78200000000000003</c:v>
                </c:pt>
                <c:pt idx="595">
                  <c:v>0.78200000000000003</c:v>
                </c:pt>
                <c:pt idx="596">
                  <c:v>0.78200000000000003</c:v>
                </c:pt>
                <c:pt idx="597">
                  <c:v>0.78200000000000003</c:v>
                </c:pt>
                <c:pt idx="598">
                  <c:v>0.78200000000000003</c:v>
                </c:pt>
                <c:pt idx="599">
                  <c:v>0.78200000000000003</c:v>
                </c:pt>
                <c:pt idx="600">
                  <c:v>0.78200000000000003</c:v>
                </c:pt>
              </c:numCache>
            </c:numRef>
          </c:yVal>
          <c:smooth val="1"/>
          <c:extLst>
            <c:ext xmlns:c16="http://schemas.microsoft.com/office/drawing/2014/chart" uri="{C3380CC4-5D6E-409C-BE32-E72D297353CC}">
              <c16:uniqueId val="{00000000-BB7E-4D3B-B293-E15D04D020FF}"/>
            </c:ext>
          </c:extLst>
        </c:ser>
        <c:ser>
          <c:idx val="1"/>
          <c:order val="1"/>
          <c:tx>
            <c:strRef>
              <c:f>EsquemaMant!$AF$10</c:f>
              <c:strCache>
                <c:ptCount val="1"/>
                <c:pt idx="0">
                  <c:v>Potencia</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c:v>
                </c:pt>
                <c:pt idx="107">
                  <c:v>10.7</c:v>
                </c:pt>
                <c:pt idx="108">
                  <c:v>10.8</c:v>
                </c:pt>
                <c:pt idx="109">
                  <c:v>10.9</c:v>
                </c:pt>
                <c:pt idx="110">
                  <c:v>11</c:v>
                </c:pt>
                <c:pt idx="111">
                  <c:v>11.1</c:v>
                </c:pt>
                <c:pt idx="112">
                  <c:v>11.2</c:v>
                </c:pt>
                <c:pt idx="113">
                  <c:v>11.3</c:v>
                </c:pt>
                <c:pt idx="114">
                  <c:v>11.4</c:v>
                </c:pt>
                <c:pt idx="115">
                  <c:v>11.5</c:v>
                </c:pt>
                <c:pt idx="116">
                  <c:v>11.6</c:v>
                </c:pt>
                <c:pt idx="117">
                  <c:v>11.7</c:v>
                </c:pt>
                <c:pt idx="118">
                  <c:v>11.8</c:v>
                </c:pt>
                <c:pt idx="119">
                  <c:v>11.9</c:v>
                </c:pt>
                <c:pt idx="120">
                  <c:v>12</c:v>
                </c:pt>
                <c:pt idx="121">
                  <c:v>12.1</c:v>
                </c:pt>
                <c:pt idx="122">
                  <c:v>12.2</c:v>
                </c:pt>
                <c:pt idx="123">
                  <c:v>12.3</c:v>
                </c:pt>
                <c:pt idx="124">
                  <c:v>12.4</c:v>
                </c:pt>
                <c:pt idx="125">
                  <c:v>12.5</c:v>
                </c:pt>
                <c:pt idx="126">
                  <c:v>12.6</c:v>
                </c:pt>
                <c:pt idx="127">
                  <c:v>12.7</c:v>
                </c:pt>
                <c:pt idx="128">
                  <c:v>12.8</c:v>
                </c:pt>
                <c:pt idx="129">
                  <c:v>12.9</c:v>
                </c:pt>
                <c:pt idx="130">
                  <c:v>13</c:v>
                </c:pt>
                <c:pt idx="131">
                  <c:v>13.1</c:v>
                </c:pt>
                <c:pt idx="132">
                  <c:v>13.2</c:v>
                </c:pt>
                <c:pt idx="133">
                  <c:v>13.3</c:v>
                </c:pt>
                <c:pt idx="134">
                  <c:v>13.4</c:v>
                </c:pt>
                <c:pt idx="135">
                  <c:v>13.5</c:v>
                </c:pt>
                <c:pt idx="136">
                  <c:v>13.6</c:v>
                </c:pt>
                <c:pt idx="137">
                  <c:v>13.7</c:v>
                </c:pt>
                <c:pt idx="138">
                  <c:v>13.8</c:v>
                </c:pt>
                <c:pt idx="139">
                  <c:v>13.9</c:v>
                </c:pt>
                <c:pt idx="140">
                  <c:v>14</c:v>
                </c:pt>
                <c:pt idx="141">
                  <c:v>14.1</c:v>
                </c:pt>
                <c:pt idx="142">
                  <c:v>14.2</c:v>
                </c:pt>
                <c:pt idx="143">
                  <c:v>14.3</c:v>
                </c:pt>
                <c:pt idx="144">
                  <c:v>14.4</c:v>
                </c:pt>
                <c:pt idx="145">
                  <c:v>14.5</c:v>
                </c:pt>
                <c:pt idx="146">
                  <c:v>14.6</c:v>
                </c:pt>
                <c:pt idx="147">
                  <c:v>14.7</c:v>
                </c:pt>
                <c:pt idx="148">
                  <c:v>14.8</c:v>
                </c:pt>
                <c:pt idx="149">
                  <c:v>14.9</c:v>
                </c:pt>
                <c:pt idx="150">
                  <c:v>15</c:v>
                </c:pt>
                <c:pt idx="151">
                  <c:v>15.1</c:v>
                </c:pt>
                <c:pt idx="152">
                  <c:v>15.2</c:v>
                </c:pt>
                <c:pt idx="153">
                  <c:v>15.3</c:v>
                </c:pt>
                <c:pt idx="154">
                  <c:v>15.4</c:v>
                </c:pt>
                <c:pt idx="155">
                  <c:v>15.5</c:v>
                </c:pt>
                <c:pt idx="156">
                  <c:v>15.6</c:v>
                </c:pt>
                <c:pt idx="157">
                  <c:v>15.7</c:v>
                </c:pt>
                <c:pt idx="158">
                  <c:v>15.8</c:v>
                </c:pt>
                <c:pt idx="159">
                  <c:v>15.9</c:v>
                </c:pt>
                <c:pt idx="160">
                  <c:v>16</c:v>
                </c:pt>
                <c:pt idx="161">
                  <c:v>16.100000000000001</c:v>
                </c:pt>
                <c:pt idx="162">
                  <c:v>16.2</c:v>
                </c:pt>
                <c:pt idx="163">
                  <c:v>16.3</c:v>
                </c:pt>
                <c:pt idx="164">
                  <c:v>16.399999999999999</c:v>
                </c:pt>
                <c:pt idx="165">
                  <c:v>16.5</c:v>
                </c:pt>
                <c:pt idx="166">
                  <c:v>16.600000000000001</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18.399999999999999</c:v>
                </c:pt>
                <c:pt idx="185">
                  <c:v>18.5</c:v>
                </c:pt>
                <c:pt idx="186">
                  <c:v>18.600000000000001</c:v>
                </c:pt>
                <c:pt idx="187">
                  <c:v>18.7</c:v>
                </c:pt>
                <c:pt idx="188">
                  <c:v>18.8</c:v>
                </c:pt>
                <c:pt idx="189">
                  <c:v>18.899999999999999</c:v>
                </c:pt>
                <c:pt idx="190">
                  <c:v>19</c:v>
                </c:pt>
                <c:pt idx="191">
                  <c:v>19.100000000000001</c:v>
                </c:pt>
                <c:pt idx="192">
                  <c:v>19.2</c:v>
                </c:pt>
                <c:pt idx="193">
                  <c:v>19.3</c:v>
                </c:pt>
                <c:pt idx="194">
                  <c:v>19.399999999999999</c:v>
                </c:pt>
                <c:pt idx="195">
                  <c:v>19.5</c:v>
                </c:pt>
                <c:pt idx="196">
                  <c:v>19.600000000000001</c:v>
                </c:pt>
                <c:pt idx="197">
                  <c:v>19.7</c:v>
                </c:pt>
                <c:pt idx="198">
                  <c:v>19.8</c:v>
                </c:pt>
                <c:pt idx="199">
                  <c:v>19.899999999999999</c:v>
                </c:pt>
                <c:pt idx="200">
                  <c:v>20</c:v>
                </c:pt>
                <c:pt idx="201">
                  <c:v>20.100000000000001</c:v>
                </c:pt>
                <c:pt idx="202">
                  <c:v>20.2</c:v>
                </c:pt>
                <c:pt idx="203">
                  <c:v>20.3</c:v>
                </c:pt>
                <c:pt idx="204">
                  <c:v>20.399999999999999</c:v>
                </c:pt>
                <c:pt idx="205">
                  <c:v>20.5</c:v>
                </c:pt>
                <c:pt idx="206">
                  <c:v>20.6</c:v>
                </c:pt>
                <c:pt idx="207">
                  <c:v>20.7</c:v>
                </c:pt>
                <c:pt idx="208">
                  <c:v>20.8</c:v>
                </c:pt>
                <c:pt idx="209">
                  <c:v>20.9</c:v>
                </c:pt>
                <c:pt idx="210">
                  <c:v>21</c:v>
                </c:pt>
                <c:pt idx="211">
                  <c:v>21.1</c:v>
                </c:pt>
                <c:pt idx="212">
                  <c:v>21.2</c:v>
                </c:pt>
                <c:pt idx="213">
                  <c:v>21.3</c:v>
                </c:pt>
                <c:pt idx="214">
                  <c:v>21.4</c:v>
                </c:pt>
                <c:pt idx="215">
                  <c:v>21.5</c:v>
                </c:pt>
                <c:pt idx="216">
                  <c:v>21.6</c:v>
                </c:pt>
                <c:pt idx="217">
                  <c:v>21.7</c:v>
                </c:pt>
                <c:pt idx="218">
                  <c:v>21.8</c:v>
                </c:pt>
                <c:pt idx="219">
                  <c:v>21.9</c:v>
                </c:pt>
                <c:pt idx="220">
                  <c:v>22</c:v>
                </c:pt>
                <c:pt idx="221">
                  <c:v>22.1</c:v>
                </c:pt>
                <c:pt idx="222">
                  <c:v>22.2</c:v>
                </c:pt>
                <c:pt idx="223">
                  <c:v>22.3</c:v>
                </c:pt>
                <c:pt idx="224">
                  <c:v>22.4</c:v>
                </c:pt>
                <c:pt idx="225">
                  <c:v>22.5</c:v>
                </c:pt>
                <c:pt idx="226">
                  <c:v>22.6</c:v>
                </c:pt>
                <c:pt idx="227">
                  <c:v>22.7</c:v>
                </c:pt>
                <c:pt idx="228">
                  <c:v>22.8</c:v>
                </c:pt>
                <c:pt idx="229">
                  <c:v>22.9</c:v>
                </c:pt>
                <c:pt idx="230">
                  <c:v>23</c:v>
                </c:pt>
                <c:pt idx="231">
                  <c:v>23.1</c:v>
                </c:pt>
                <c:pt idx="232">
                  <c:v>23.2</c:v>
                </c:pt>
                <c:pt idx="233">
                  <c:v>23.3</c:v>
                </c:pt>
                <c:pt idx="234">
                  <c:v>23.4</c:v>
                </c:pt>
                <c:pt idx="235">
                  <c:v>23.5</c:v>
                </c:pt>
                <c:pt idx="236">
                  <c:v>23.6</c:v>
                </c:pt>
                <c:pt idx="237">
                  <c:v>23.7</c:v>
                </c:pt>
                <c:pt idx="238">
                  <c:v>23.8</c:v>
                </c:pt>
                <c:pt idx="239">
                  <c:v>23.9</c:v>
                </c:pt>
                <c:pt idx="240">
                  <c:v>24</c:v>
                </c:pt>
                <c:pt idx="241">
                  <c:v>24.1</c:v>
                </c:pt>
                <c:pt idx="242">
                  <c:v>24.2</c:v>
                </c:pt>
                <c:pt idx="243">
                  <c:v>24.3</c:v>
                </c:pt>
                <c:pt idx="244">
                  <c:v>24.4</c:v>
                </c:pt>
                <c:pt idx="245">
                  <c:v>24.5</c:v>
                </c:pt>
                <c:pt idx="246">
                  <c:v>24.6</c:v>
                </c:pt>
                <c:pt idx="247">
                  <c:v>24.7</c:v>
                </c:pt>
                <c:pt idx="248">
                  <c:v>24.8</c:v>
                </c:pt>
                <c:pt idx="249">
                  <c:v>24.9</c:v>
                </c:pt>
                <c:pt idx="250">
                  <c:v>25</c:v>
                </c:pt>
                <c:pt idx="251">
                  <c:v>25.1</c:v>
                </c:pt>
                <c:pt idx="252">
                  <c:v>25.2</c:v>
                </c:pt>
                <c:pt idx="253">
                  <c:v>25.3</c:v>
                </c:pt>
                <c:pt idx="254">
                  <c:v>25.4</c:v>
                </c:pt>
                <c:pt idx="255">
                  <c:v>25.5</c:v>
                </c:pt>
                <c:pt idx="256">
                  <c:v>25.6</c:v>
                </c:pt>
                <c:pt idx="257">
                  <c:v>25.7</c:v>
                </c:pt>
                <c:pt idx="258">
                  <c:v>25.8</c:v>
                </c:pt>
                <c:pt idx="259">
                  <c:v>25.9</c:v>
                </c:pt>
                <c:pt idx="260">
                  <c:v>26</c:v>
                </c:pt>
                <c:pt idx="261">
                  <c:v>26.1</c:v>
                </c:pt>
                <c:pt idx="262">
                  <c:v>26.2</c:v>
                </c:pt>
                <c:pt idx="263">
                  <c:v>26.3</c:v>
                </c:pt>
                <c:pt idx="264">
                  <c:v>26.4</c:v>
                </c:pt>
                <c:pt idx="265">
                  <c:v>26.5</c:v>
                </c:pt>
                <c:pt idx="266">
                  <c:v>26.6</c:v>
                </c:pt>
                <c:pt idx="267">
                  <c:v>26.7</c:v>
                </c:pt>
                <c:pt idx="268">
                  <c:v>26.8</c:v>
                </c:pt>
                <c:pt idx="269">
                  <c:v>26.9</c:v>
                </c:pt>
                <c:pt idx="270">
                  <c:v>27</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EsquemaMant!$AF$11:$AF$611</c:f>
              <c:numCache>
                <c:formatCode>0.0%</c:formatCode>
                <c:ptCount val="601"/>
                <c:pt idx="0">
                  <c:v>0.78200000000000003</c:v>
                </c:pt>
                <c:pt idx="1">
                  <c:v>0.79086899200000005</c:v>
                </c:pt>
                <c:pt idx="2">
                  <c:v>0.79972396800000001</c:v>
                </c:pt>
                <c:pt idx="3">
                  <c:v>0.80856492800000002</c:v>
                </c:pt>
                <c:pt idx="4">
                  <c:v>0.81739187199999996</c:v>
                </c:pt>
                <c:pt idx="5">
                  <c:v>0.82620480000000007</c:v>
                </c:pt>
                <c:pt idx="6">
                  <c:v>0.83500371200000001</c:v>
                </c:pt>
                <c:pt idx="7">
                  <c:v>0.843788608</c:v>
                </c:pt>
                <c:pt idx="8">
                  <c:v>0.85255948800000003</c:v>
                </c:pt>
                <c:pt idx="9">
                  <c:v>0.86131635200000001</c:v>
                </c:pt>
                <c:pt idx="10">
                  <c:v>0.79076000000000002</c:v>
                </c:pt>
                <c:pt idx="11">
                  <c:v>0.79955891200000007</c:v>
                </c:pt>
                <c:pt idx="12">
                  <c:v>0.80834380800000005</c:v>
                </c:pt>
                <c:pt idx="13">
                  <c:v>0.81711468799999998</c:v>
                </c:pt>
                <c:pt idx="14">
                  <c:v>0.82587155200000006</c:v>
                </c:pt>
                <c:pt idx="15">
                  <c:v>0.83461440000000009</c:v>
                </c:pt>
                <c:pt idx="16">
                  <c:v>0.84334323199999994</c:v>
                </c:pt>
                <c:pt idx="17">
                  <c:v>0.85205804799999996</c:v>
                </c:pt>
                <c:pt idx="18">
                  <c:v>0.86075884800000002</c:v>
                </c:pt>
                <c:pt idx="19">
                  <c:v>0.86944563200000002</c:v>
                </c:pt>
                <c:pt idx="20">
                  <c:v>0.79952000000000001</c:v>
                </c:pt>
                <c:pt idx="21">
                  <c:v>0.80824883199999997</c:v>
                </c:pt>
                <c:pt idx="22">
                  <c:v>0.81696364799999999</c:v>
                </c:pt>
                <c:pt idx="23">
                  <c:v>0.82566444800000005</c:v>
                </c:pt>
                <c:pt idx="24">
                  <c:v>0.83435123200000005</c:v>
                </c:pt>
                <c:pt idx="25">
                  <c:v>0.84302400000000011</c:v>
                </c:pt>
                <c:pt idx="26">
                  <c:v>0.85168275199999999</c:v>
                </c:pt>
                <c:pt idx="27">
                  <c:v>0.86032748800000003</c:v>
                </c:pt>
                <c:pt idx="28">
                  <c:v>0.86895820800000001</c:v>
                </c:pt>
                <c:pt idx="29">
                  <c:v>0.87757491199999993</c:v>
                </c:pt>
                <c:pt idx="30">
                  <c:v>0.80828</c:v>
                </c:pt>
                <c:pt idx="31">
                  <c:v>0.81693875199999999</c:v>
                </c:pt>
                <c:pt idx="32">
                  <c:v>0.82558348800000014</c:v>
                </c:pt>
                <c:pt idx="33">
                  <c:v>0.83421420800000012</c:v>
                </c:pt>
                <c:pt idx="34">
                  <c:v>0.84283091200000004</c:v>
                </c:pt>
                <c:pt idx="35">
                  <c:v>0.85143360000000012</c:v>
                </c:pt>
                <c:pt idx="36">
                  <c:v>0.86002227199999992</c:v>
                </c:pt>
                <c:pt idx="37">
                  <c:v>0.86859692799999999</c:v>
                </c:pt>
                <c:pt idx="38">
                  <c:v>0.877157568</c:v>
                </c:pt>
                <c:pt idx="39">
                  <c:v>0.88570419199999995</c:v>
                </c:pt>
                <c:pt idx="40">
                  <c:v>0.81703999999999999</c:v>
                </c:pt>
                <c:pt idx="41">
                  <c:v>0.82562867200000012</c:v>
                </c:pt>
                <c:pt idx="42">
                  <c:v>0.83420332800000008</c:v>
                </c:pt>
                <c:pt idx="43">
                  <c:v>0.84276396800000009</c:v>
                </c:pt>
                <c:pt idx="44">
                  <c:v>0.85131059200000003</c:v>
                </c:pt>
                <c:pt idx="45">
                  <c:v>0.85984320000000003</c:v>
                </c:pt>
                <c:pt idx="46">
                  <c:v>0.86836179199999997</c:v>
                </c:pt>
                <c:pt idx="47">
                  <c:v>0.87686636799999995</c:v>
                </c:pt>
                <c:pt idx="48">
                  <c:v>0.88535692799999999</c:v>
                </c:pt>
                <c:pt idx="49">
                  <c:v>0.89383347199999996</c:v>
                </c:pt>
                <c:pt idx="50">
                  <c:v>0.82580000000000009</c:v>
                </c:pt>
                <c:pt idx="51">
                  <c:v>0.83431859200000014</c:v>
                </c:pt>
                <c:pt idx="52">
                  <c:v>0.84282316800000012</c:v>
                </c:pt>
                <c:pt idx="53">
                  <c:v>0.85131372800000005</c:v>
                </c:pt>
                <c:pt idx="54">
                  <c:v>0.85979027200000002</c:v>
                </c:pt>
                <c:pt idx="55">
                  <c:v>0.86825280000000005</c:v>
                </c:pt>
                <c:pt idx="56">
                  <c:v>0.8767013119999999</c:v>
                </c:pt>
                <c:pt idx="57">
                  <c:v>0.88513580799999991</c:v>
                </c:pt>
                <c:pt idx="58">
                  <c:v>0.89355628799999998</c:v>
                </c:pt>
                <c:pt idx="59">
                  <c:v>0.90196275200000009</c:v>
                </c:pt>
                <c:pt idx="60">
                  <c:v>0.83456000000000008</c:v>
                </c:pt>
                <c:pt idx="61">
                  <c:v>0.84300851200000004</c:v>
                </c:pt>
                <c:pt idx="62">
                  <c:v>0.85144300800000006</c:v>
                </c:pt>
                <c:pt idx="63">
                  <c:v>0.85986348800000001</c:v>
                </c:pt>
                <c:pt idx="64">
                  <c:v>0.86826995200000001</c:v>
                </c:pt>
                <c:pt idx="65">
                  <c:v>0.87666240000000006</c:v>
                </c:pt>
                <c:pt idx="66">
                  <c:v>0.88504083199999994</c:v>
                </c:pt>
                <c:pt idx="67">
                  <c:v>0.89340524799999999</c:v>
                </c:pt>
                <c:pt idx="68">
                  <c:v>0.90175564800000008</c:v>
                </c:pt>
                <c:pt idx="69">
                  <c:v>0.910092032</c:v>
                </c:pt>
                <c:pt idx="70">
                  <c:v>0.84332000000000007</c:v>
                </c:pt>
                <c:pt idx="71">
                  <c:v>0.85169843200000006</c:v>
                </c:pt>
                <c:pt idx="72">
                  <c:v>0.8600628480000001</c:v>
                </c:pt>
                <c:pt idx="73">
                  <c:v>0.86841324800000008</c:v>
                </c:pt>
                <c:pt idx="74">
                  <c:v>0.876749632</c:v>
                </c:pt>
                <c:pt idx="75">
                  <c:v>0.88507200000000008</c:v>
                </c:pt>
                <c:pt idx="76">
                  <c:v>0.89338035199999999</c:v>
                </c:pt>
                <c:pt idx="77">
                  <c:v>0.90167468800000006</c:v>
                </c:pt>
                <c:pt idx="78">
                  <c:v>0.90995500800000007</c:v>
                </c:pt>
                <c:pt idx="79">
                  <c:v>0.91822131200000001</c:v>
                </c:pt>
                <c:pt idx="80">
                  <c:v>0.85208000000000006</c:v>
                </c:pt>
                <c:pt idx="81">
                  <c:v>0.86038835200000008</c:v>
                </c:pt>
                <c:pt idx="82">
                  <c:v>0.86868268800000004</c:v>
                </c:pt>
                <c:pt idx="83">
                  <c:v>0.87696300800000004</c:v>
                </c:pt>
                <c:pt idx="84">
                  <c:v>0.88522931199999999</c:v>
                </c:pt>
                <c:pt idx="85">
                  <c:v>0.89348159999999999</c:v>
                </c:pt>
                <c:pt idx="86">
                  <c:v>0.90171987200000003</c:v>
                </c:pt>
                <c:pt idx="87">
                  <c:v>0.90994412800000002</c:v>
                </c:pt>
                <c:pt idx="88">
                  <c:v>0.91815436800000005</c:v>
                </c:pt>
                <c:pt idx="89">
                  <c:v>0.92635059200000003</c:v>
                </c:pt>
                <c:pt idx="90">
                  <c:v>0.86084000000000005</c:v>
                </c:pt>
                <c:pt idx="91">
                  <c:v>0.8690782720000001</c:v>
                </c:pt>
                <c:pt idx="92">
                  <c:v>0.87730252800000008</c:v>
                </c:pt>
                <c:pt idx="93">
                  <c:v>0.88551276800000001</c:v>
                </c:pt>
                <c:pt idx="94">
                  <c:v>0.89370899199999998</c:v>
                </c:pt>
                <c:pt idx="95">
                  <c:v>0.90189120000000012</c:v>
                </c:pt>
                <c:pt idx="96">
                  <c:v>0.91005939199999997</c:v>
                </c:pt>
                <c:pt idx="97">
                  <c:v>0.91821356799999998</c:v>
                </c:pt>
                <c:pt idx="98">
                  <c:v>0.92635372800000004</c:v>
                </c:pt>
                <c:pt idx="99">
                  <c:v>0.93447987200000004</c:v>
                </c:pt>
                <c:pt idx="100">
                  <c:v>0.86960000000000004</c:v>
                </c:pt>
                <c:pt idx="101">
                  <c:v>0.877768192</c:v>
                </c:pt>
                <c:pt idx="102">
                  <c:v>0.88592236800000002</c:v>
                </c:pt>
                <c:pt idx="103">
                  <c:v>0.89406252800000008</c:v>
                </c:pt>
                <c:pt idx="104">
                  <c:v>0.90218867200000008</c:v>
                </c:pt>
                <c:pt idx="105">
                  <c:v>0.91030080000000013</c:v>
                </c:pt>
                <c:pt idx="106">
                  <c:v>0.91839891200000001</c:v>
                </c:pt>
                <c:pt idx="107">
                  <c:v>0.92648300800000005</c:v>
                </c:pt>
                <c:pt idx="108">
                  <c:v>0.93455308800000003</c:v>
                </c:pt>
                <c:pt idx="109">
                  <c:v>0.94260915199999995</c:v>
                </c:pt>
                <c:pt idx="110">
                  <c:v>0.87836000000000003</c:v>
                </c:pt>
                <c:pt idx="111">
                  <c:v>0.88645811200000002</c:v>
                </c:pt>
                <c:pt idx="112">
                  <c:v>0.89454220800000006</c:v>
                </c:pt>
                <c:pt idx="113">
                  <c:v>0.90261228800000015</c:v>
                </c:pt>
                <c:pt idx="114">
                  <c:v>0.91066835200000007</c:v>
                </c:pt>
                <c:pt idx="115">
                  <c:v>0.91871040000000015</c:v>
                </c:pt>
                <c:pt idx="116">
                  <c:v>0.92673843200000006</c:v>
                </c:pt>
                <c:pt idx="117">
                  <c:v>0.93475244800000001</c:v>
                </c:pt>
                <c:pt idx="118">
                  <c:v>0.94275244800000002</c:v>
                </c:pt>
                <c:pt idx="119">
                  <c:v>0.95073843199999997</c:v>
                </c:pt>
                <c:pt idx="120">
                  <c:v>0.88712000000000002</c:v>
                </c:pt>
                <c:pt idx="121">
                  <c:v>0.89514803200000004</c:v>
                </c:pt>
                <c:pt idx="122">
                  <c:v>0.90316204800000011</c:v>
                </c:pt>
                <c:pt idx="123">
                  <c:v>0.91116204800000011</c:v>
                </c:pt>
                <c:pt idx="124">
                  <c:v>0.91914803200000006</c:v>
                </c:pt>
                <c:pt idx="125">
                  <c:v>0.92712000000000006</c:v>
                </c:pt>
                <c:pt idx="126">
                  <c:v>0.93507795199999999</c:v>
                </c:pt>
                <c:pt idx="127">
                  <c:v>0.94302188799999997</c:v>
                </c:pt>
                <c:pt idx="128">
                  <c:v>0.95095180800000001</c:v>
                </c:pt>
                <c:pt idx="129">
                  <c:v>0.95886771199999998</c:v>
                </c:pt>
                <c:pt idx="130">
                  <c:v>0.89588000000000001</c:v>
                </c:pt>
                <c:pt idx="131">
                  <c:v>0.90383795200000017</c:v>
                </c:pt>
                <c:pt idx="132">
                  <c:v>0.91178188800000004</c:v>
                </c:pt>
                <c:pt idx="133">
                  <c:v>0.91971180800000008</c:v>
                </c:pt>
                <c:pt idx="134">
                  <c:v>0.92762771200000005</c:v>
                </c:pt>
                <c:pt idx="135">
                  <c:v>0.93552960000000007</c:v>
                </c:pt>
                <c:pt idx="136">
                  <c:v>0.94341747200000003</c:v>
                </c:pt>
                <c:pt idx="137">
                  <c:v>0.95129132799999994</c:v>
                </c:pt>
                <c:pt idx="138">
                  <c:v>0.959151168</c:v>
                </c:pt>
                <c:pt idx="139">
                  <c:v>0.966996992</c:v>
                </c:pt>
                <c:pt idx="140">
                  <c:v>0.90464000000000011</c:v>
                </c:pt>
                <c:pt idx="141">
                  <c:v>0.91252787199999996</c:v>
                </c:pt>
                <c:pt idx="142">
                  <c:v>0.92040172800000009</c:v>
                </c:pt>
                <c:pt idx="143">
                  <c:v>0.92826156800000004</c:v>
                </c:pt>
                <c:pt idx="144">
                  <c:v>0.93610739200000004</c:v>
                </c:pt>
                <c:pt idx="145">
                  <c:v>0.94393920000000009</c:v>
                </c:pt>
                <c:pt idx="146">
                  <c:v>0.95175699199999997</c:v>
                </c:pt>
                <c:pt idx="147">
                  <c:v>0.95956076800000001</c:v>
                </c:pt>
                <c:pt idx="148">
                  <c:v>0.96735052799999999</c:v>
                </c:pt>
                <c:pt idx="149">
                  <c:v>0.97512627200000002</c:v>
                </c:pt>
                <c:pt idx="150">
                  <c:v>0.91339999999999999</c:v>
                </c:pt>
                <c:pt idx="151">
                  <c:v>0.92121779200000009</c:v>
                </c:pt>
                <c:pt idx="152">
                  <c:v>0.92902156800000013</c:v>
                </c:pt>
                <c:pt idx="153">
                  <c:v>0.93681132800000011</c:v>
                </c:pt>
                <c:pt idx="154">
                  <c:v>0.94458707200000003</c:v>
                </c:pt>
                <c:pt idx="155">
                  <c:v>0.95234880000000011</c:v>
                </c:pt>
                <c:pt idx="156">
                  <c:v>0.96009651200000001</c:v>
                </c:pt>
                <c:pt idx="157">
                  <c:v>0.96783020799999997</c:v>
                </c:pt>
                <c:pt idx="158">
                  <c:v>0.97554988800000009</c:v>
                </c:pt>
                <c:pt idx="159">
                  <c:v>0.98325555199999992</c:v>
                </c:pt>
                <c:pt idx="160">
                  <c:v>0.92216000000000009</c:v>
                </c:pt>
                <c:pt idx="161">
                  <c:v>0.92990771200000011</c:v>
                </c:pt>
                <c:pt idx="162">
                  <c:v>0.93764140800000007</c:v>
                </c:pt>
                <c:pt idx="163">
                  <c:v>0.94536108800000007</c:v>
                </c:pt>
                <c:pt idx="164">
                  <c:v>0.95306675200000002</c:v>
                </c:pt>
                <c:pt idx="165">
                  <c:v>0.96075840000000001</c:v>
                </c:pt>
                <c:pt idx="166">
                  <c:v>0.96843603199999995</c:v>
                </c:pt>
                <c:pt idx="167">
                  <c:v>0.97609964800000004</c:v>
                </c:pt>
                <c:pt idx="168">
                  <c:v>0.98374924799999997</c:v>
                </c:pt>
                <c:pt idx="169">
                  <c:v>0.99138483200000005</c:v>
                </c:pt>
                <c:pt idx="170">
                  <c:v>0.93092000000000008</c:v>
                </c:pt>
                <c:pt idx="171">
                  <c:v>0.93859763200000013</c:v>
                </c:pt>
                <c:pt idx="172">
                  <c:v>0.78880486224657531</c:v>
                </c:pt>
                <c:pt idx="173">
                  <c:v>0.79766310224657533</c:v>
                </c:pt>
                <c:pt idx="174">
                  <c:v>0.80650732624657528</c:v>
                </c:pt>
                <c:pt idx="175">
                  <c:v>0.81533753424657529</c:v>
                </c:pt>
                <c:pt idx="176">
                  <c:v>0.82415372624657535</c:v>
                </c:pt>
                <c:pt idx="177">
                  <c:v>0.83295590224657545</c:v>
                </c:pt>
                <c:pt idx="178">
                  <c:v>0.84174406224657539</c:v>
                </c:pt>
                <c:pt idx="179">
                  <c:v>0.85051820624657537</c:v>
                </c:pt>
                <c:pt idx="180">
                  <c:v>0.8592783342465754</c:v>
                </c:pt>
                <c:pt idx="181">
                  <c:v>0.86802444624657527</c:v>
                </c:pt>
                <c:pt idx="182">
                  <c:v>0.79751110224657529</c:v>
                </c:pt>
                <c:pt idx="183">
                  <c:v>0.80629926224657533</c:v>
                </c:pt>
                <c:pt idx="184">
                  <c:v>0.81507340624657532</c:v>
                </c:pt>
                <c:pt idx="185">
                  <c:v>0.82383353424657535</c:v>
                </c:pt>
                <c:pt idx="186">
                  <c:v>0.83257964624657532</c:v>
                </c:pt>
                <c:pt idx="187">
                  <c:v>0.84131174224657546</c:v>
                </c:pt>
                <c:pt idx="188">
                  <c:v>0.85002982224657542</c:v>
                </c:pt>
                <c:pt idx="189">
                  <c:v>0.85873388624657543</c:v>
                </c:pt>
                <c:pt idx="190">
                  <c:v>0.86742393424657538</c:v>
                </c:pt>
                <c:pt idx="191">
                  <c:v>0.87609996624657527</c:v>
                </c:pt>
                <c:pt idx="192">
                  <c:v>0.80621734224657537</c:v>
                </c:pt>
                <c:pt idx="193">
                  <c:v>0.81493542224657534</c:v>
                </c:pt>
                <c:pt idx="194">
                  <c:v>0.82363948624657535</c:v>
                </c:pt>
                <c:pt idx="195">
                  <c:v>0.83232953424657541</c:v>
                </c:pt>
                <c:pt idx="196">
                  <c:v>0.84100556624657541</c:v>
                </c:pt>
                <c:pt idx="197">
                  <c:v>0.84966758224657546</c:v>
                </c:pt>
                <c:pt idx="198">
                  <c:v>0.85831558224657545</c:v>
                </c:pt>
                <c:pt idx="199">
                  <c:v>0.86694956624657538</c:v>
                </c:pt>
                <c:pt idx="200">
                  <c:v>0.87556953424657535</c:v>
                </c:pt>
                <c:pt idx="201">
                  <c:v>0.88417548624657527</c:v>
                </c:pt>
                <c:pt idx="202">
                  <c:v>0.81492358224657535</c:v>
                </c:pt>
                <c:pt idx="203">
                  <c:v>0.82357158224657534</c:v>
                </c:pt>
                <c:pt idx="204">
                  <c:v>0.83220556624657527</c:v>
                </c:pt>
                <c:pt idx="205">
                  <c:v>0.84082553424657536</c:v>
                </c:pt>
                <c:pt idx="206">
                  <c:v>0.84943148624657538</c:v>
                </c:pt>
                <c:pt idx="207">
                  <c:v>0.85802342224657535</c:v>
                </c:pt>
                <c:pt idx="208">
                  <c:v>0.86660134224657537</c:v>
                </c:pt>
                <c:pt idx="209">
                  <c:v>0.87516524624657543</c:v>
                </c:pt>
                <c:pt idx="210">
                  <c:v>0.88371513424657533</c:v>
                </c:pt>
                <c:pt idx="211">
                  <c:v>0.89225100624657527</c:v>
                </c:pt>
                <c:pt idx="212">
                  <c:v>0.82362982224657533</c:v>
                </c:pt>
                <c:pt idx="213">
                  <c:v>0.83220774224657545</c:v>
                </c:pt>
                <c:pt idx="214">
                  <c:v>0.84077164624657541</c:v>
                </c:pt>
                <c:pt idx="215">
                  <c:v>0.84932153424657542</c:v>
                </c:pt>
                <c:pt idx="216">
                  <c:v>0.85785740624657536</c:v>
                </c:pt>
                <c:pt idx="217">
                  <c:v>0.86637926224657535</c:v>
                </c:pt>
                <c:pt idx="218">
                  <c:v>0.8748871022465754</c:v>
                </c:pt>
                <c:pt idx="219">
                  <c:v>0.88338092624657538</c:v>
                </c:pt>
                <c:pt idx="220">
                  <c:v>0.89186073424657542</c:v>
                </c:pt>
                <c:pt idx="221">
                  <c:v>0.90032652624657528</c:v>
                </c:pt>
                <c:pt idx="222">
                  <c:v>0.8323360622465753</c:v>
                </c:pt>
                <c:pt idx="223">
                  <c:v>0.84084390224657535</c:v>
                </c:pt>
                <c:pt idx="224">
                  <c:v>0.84933772624657544</c:v>
                </c:pt>
                <c:pt idx="225">
                  <c:v>0.85781753424657536</c:v>
                </c:pt>
                <c:pt idx="226">
                  <c:v>0.86628332624657534</c:v>
                </c:pt>
                <c:pt idx="227">
                  <c:v>0.87473510224657536</c:v>
                </c:pt>
                <c:pt idx="228">
                  <c:v>0.88317286224657532</c:v>
                </c:pt>
                <c:pt idx="229">
                  <c:v>0.89159660624657533</c:v>
                </c:pt>
                <c:pt idx="230">
                  <c:v>0.90000633424657539</c:v>
                </c:pt>
                <c:pt idx="231">
                  <c:v>0.90840204624657528</c:v>
                </c:pt>
                <c:pt idx="232">
                  <c:v>0.84104230224657539</c:v>
                </c:pt>
                <c:pt idx="233">
                  <c:v>0.84948006224657535</c:v>
                </c:pt>
                <c:pt idx="234">
                  <c:v>0.85790380624657536</c:v>
                </c:pt>
                <c:pt idx="235">
                  <c:v>0.86631353424657542</c:v>
                </c:pt>
                <c:pt idx="236">
                  <c:v>0.87470924624657542</c:v>
                </c:pt>
                <c:pt idx="237">
                  <c:v>0.88309094224657536</c:v>
                </c:pt>
                <c:pt idx="238">
                  <c:v>0.89145862224657535</c:v>
                </c:pt>
                <c:pt idx="239">
                  <c:v>0.89981228624657539</c:v>
                </c:pt>
                <c:pt idx="240">
                  <c:v>0.90815193424657537</c:v>
                </c:pt>
                <c:pt idx="241">
                  <c:v>0.91647756624657539</c:v>
                </c:pt>
                <c:pt idx="242">
                  <c:v>0.84974854224657537</c:v>
                </c:pt>
                <c:pt idx="243">
                  <c:v>0.85811622224657536</c:v>
                </c:pt>
                <c:pt idx="244">
                  <c:v>0.86646988624657539</c:v>
                </c:pt>
                <c:pt idx="245">
                  <c:v>0.87480953424657537</c:v>
                </c:pt>
                <c:pt idx="246">
                  <c:v>0.8831351662465754</c:v>
                </c:pt>
                <c:pt idx="247">
                  <c:v>0.89144678224657536</c:v>
                </c:pt>
                <c:pt idx="248">
                  <c:v>0.89974438224657538</c:v>
                </c:pt>
                <c:pt idx="249">
                  <c:v>0.90802796624657545</c:v>
                </c:pt>
                <c:pt idx="250">
                  <c:v>0.91629753424657534</c:v>
                </c:pt>
                <c:pt idx="251">
                  <c:v>0.9245530862465754</c:v>
                </c:pt>
                <c:pt idx="252">
                  <c:v>0.85845478224657534</c:v>
                </c:pt>
                <c:pt idx="253">
                  <c:v>0.86675238224657536</c:v>
                </c:pt>
                <c:pt idx="254">
                  <c:v>0.87503596624657531</c:v>
                </c:pt>
                <c:pt idx="255">
                  <c:v>0.88330553424657532</c:v>
                </c:pt>
                <c:pt idx="256">
                  <c:v>0.89156108624657537</c:v>
                </c:pt>
                <c:pt idx="257">
                  <c:v>0.89980262224657537</c:v>
                </c:pt>
                <c:pt idx="258">
                  <c:v>0.9080301422465753</c:v>
                </c:pt>
                <c:pt idx="259">
                  <c:v>0.91624364624657539</c:v>
                </c:pt>
                <c:pt idx="260">
                  <c:v>0.92444313424657543</c:v>
                </c:pt>
                <c:pt idx="261">
                  <c:v>0.93262860624657529</c:v>
                </c:pt>
                <c:pt idx="262">
                  <c:v>0.86716102224657532</c:v>
                </c:pt>
                <c:pt idx="263">
                  <c:v>0.87538854224657536</c:v>
                </c:pt>
                <c:pt idx="264">
                  <c:v>0.88360204624657535</c:v>
                </c:pt>
                <c:pt idx="265">
                  <c:v>0.89180153424657538</c:v>
                </c:pt>
                <c:pt idx="266">
                  <c:v>0.89998700624657535</c:v>
                </c:pt>
                <c:pt idx="267">
                  <c:v>0.90815846224657537</c:v>
                </c:pt>
                <c:pt idx="268">
                  <c:v>0.91631590224657533</c:v>
                </c:pt>
                <c:pt idx="269">
                  <c:v>0.92445932624657545</c:v>
                </c:pt>
                <c:pt idx="270">
                  <c:v>0.9325887342465754</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BB7E-4D3B-B293-E15D04D020FF}"/>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929334872528242"/>
          <c:y val="0.6038768729858135"/>
          <c:w val="0.15519794161397221"/>
          <c:h val="0.1958982025980929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emf"/><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8.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6.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5" Type="http://schemas.openxmlformats.org/officeDocument/2006/relationships/image" Target="../media/image3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 Id="rId14" Type="http://schemas.openxmlformats.org/officeDocument/2006/relationships/image" Target="../media/image34.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3.emf"/><Relationship Id="rId5" Type="http://schemas.openxmlformats.org/officeDocument/2006/relationships/image" Target="../media/image37.emf"/><Relationship Id="rId4" Type="http://schemas.openxmlformats.org/officeDocument/2006/relationships/image" Target="../media/image36.emf"/></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40.emf"/><Relationship Id="rId4" Type="http://schemas.openxmlformats.org/officeDocument/2006/relationships/image" Target="../media/image3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8</xdr:row>
          <xdr:rowOff>47625</xdr:rowOff>
        </xdr:from>
        <xdr:to>
          <xdr:col>2</xdr:col>
          <xdr:colOff>7191375</xdr:colOff>
          <xdr:row>8</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10</xdr:row>
          <xdr:rowOff>47625</xdr:rowOff>
        </xdr:from>
        <xdr:to>
          <xdr:col>2</xdr:col>
          <xdr:colOff>7191375</xdr:colOff>
          <xdr:row>10</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12</xdr:row>
          <xdr:rowOff>38100</xdr:rowOff>
        </xdr:from>
        <xdr:to>
          <xdr:col>2</xdr:col>
          <xdr:colOff>7191375</xdr:colOff>
          <xdr:row>12</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xdr:twoCellAnchor editAs="oneCell">
    <xdr:from>
      <xdr:col>1</xdr:col>
      <xdr:colOff>190499</xdr:colOff>
      <xdr:row>0</xdr:row>
      <xdr:rowOff>188427</xdr:rowOff>
    </xdr:from>
    <xdr:to>
      <xdr:col>2</xdr:col>
      <xdr:colOff>7115175</xdr:colOff>
      <xdr:row>5</xdr:row>
      <xdr:rowOff>254900</xdr:rowOff>
    </xdr:to>
    <xdr:pic>
      <xdr:nvPicPr>
        <xdr:cNvPr id="3" name="Gráfico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7224" y="188427"/>
          <a:ext cx="7362826" cy="16380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5</xdr:row>
          <xdr:rowOff>66675</xdr:rowOff>
        </xdr:from>
        <xdr:to>
          <xdr:col>2</xdr:col>
          <xdr:colOff>419100</xdr:colOff>
          <xdr:row>6</xdr:row>
          <xdr:rowOff>76200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t>
              </a:r>
            </a:p>
          </xdr:txBody>
        </xdr:sp>
        <xdr:clientData fLocksWithSheet="0" fPrintsWithSheet="0"/>
      </xdr:twoCellAnchor>
    </mc:Choice>
    <mc:Fallback/>
  </mc:AlternateContent>
  <xdr:twoCellAnchor>
    <xdr:from>
      <xdr:col>4</xdr:col>
      <xdr:colOff>85722</xdr:colOff>
      <xdr:row>1</xdr:row>
      <xdr:rowOff>47625</xdr:rowOff>
    </xdr:from>
    <xdr:to>
      <xdr:col>15</xdr:col>
      <xdr:colOff>457200</xdr:colOff>
      <xdr:row>4</xdr:row>
      <xdr:rowOff>9525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171697" y="238125"/>
          <a:ext cx="7019928" cy="609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300" b="1">
              <a:latin typeface="Tahoma" panose="020B0604030504040204" pitchFamily="34" charset="0"/>
              <a:ea typeface="Tahoma" panose="020B0604030504040204" pitchFamily="34" charset="0"/>
              <a:cs typeface="Tahoma" panose="020B0604030504040204" pitchFamily="34" charset="0"/>
            </a:rPr>
            <a:t>JUSTIFICACIÓN</a:t>
          </a:r>
          <a:r>
            <a:rPr lang="es-CO" sz="1300" b="1" baseline="0">
              <a:latin typeface="Tahoma" panose="020B0604030504040204" pitchFamily="34" charset="0"/>
              <a:ea typeface="Tahoma" panose="020B0604030504040204" pitchFamily="34" charset="0"/>
              <a:cs typeface="Tahoma" panose="020B0604030504040204" pitchFamily="34" charset="0"/>
            </a:rPr>
            <a:t> FACTOR DE MANTENIMIENTO DE ACUERDO A LA METODOLOGÍA ESTABLECIDA EN EL REPORTE TÉCNICO ISO/CIE 20012-2019</a:t>
          </a:r>
          <a:endParaRPr lang="es-CO" sz="1300" b="1">
            <a:latin typeface="Tahoma" panose="020B0604030504040204" pitchFamily="34" charset="0"/>
            <a:ea typeface="Tahoma" panose="020B0604030504040204" pitchFamily="34" charset="0"/>
            <a:cs typeface="Tahoma" panose="020B0604030504040204"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152400</xdr:colOff>
          <xdr:row>5</xdr:row>
          <xdr:rowOff>66675</xdr:rowOff>
        </xdr:from>
        <xdr:to>
          <xdr:col>2</xdr:col>
          <xdr:colOff>419100</xdr:colOff>
          <xdr:row>6</xdr:row>
          <xdr:rowOff>76200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t>
              </a:r>
            </a:p>
          </xdr:txBody>
        </xdr:sp>
        <xdr:clientData fLocksWithSheet="0" fPrintsWithSheet="0"/>
      </xdr:twoCellAnchor>
    </mc:Choice>
    <mc:Fallback/>
  </mc:AlternateContent>
  <xdr:oneCellAnchor>
    <xdr:from>
      <xdr:col>13</xdr:col>
      <xdr:colOff>200025</xdr:colOff>
      <xdr:row>9</xdr:row>
      <xdr:rowOff>61912</xdr:rowOff>
    </xdr:from>
    <xdr:ext cx="202748" cy="1878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100-00000E000000}"/>
                </a:ext>
              </a:extLst>
            </xdr:cNvPr>
            <xdr:cNvSpPr txBox="1"/>
          </xdr:nvSpPr>
          <xdr:spPr>
            <a:xfrm>
              <a:off x="7410450" y="1881187"/>
              <a:ext cx="202748"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latin typeface="Cambria Math" panose="02040503050406030204" pitchFamily="18" charset="0"/>
                          </a:rPr>
                        </m:ctrlPr>
                      </m:sSubPr>
                      <m:e>
                        <m:r>
                          <a:rPr lang="es-CO" sz="1200" b="0" i="1">
                            <a:latin typeface="Cambria Math" panose="02040503050406030204" pitchFamily="18" charset="0"/>
                          </a:rPr>
                          <m:t>𝑓</m:t>
                        </m:r>
                      </m:e>
                      <m:sub>
                        <m:r>
                          <a:rPr lang="es-CO" sz="1200" b="0" i="1">
                            <a:latin typeface="Cambria Math" panose="02040503050406030204" pitchFamily="18" charset="0"/>
                          </a:rPr>
                          <m:t>𝑚</m:t>
                        </m:r>
                      </m:sub>
                    </m:sSub>
                  </m:oMath>
                </m:oMathPara>
              </a14:m>
              <a:endParaRPr lang="es-CO" sz="1200"/>
            </a:p>
          </xdr:txBody>
        </xdr:sp>
      </mc:Choice>
      <mc:Fallback xmlns="">
        <xdr:sp macro="" textlink="">
          <xdr:nvSpPr>
            <xdr:cNvPr id="14" name="CuadroTexto 13">
              <a:extLst>
                <a:ext uri="{FF2B5EF4-FFF2-40B4-BE49-F238E27FC236}">
                  <a16:creationId xmlns:a16="http://schemas.microsoft.com/office/drawing/2014/main" id="{0E52C633-B05A-491D-B5C3-3F7FB4A30712}"/>
                </a:ext>
              </a:extLst>
            </xdr:cNvPr>
            <xdr:cNvSpPr txBox="1"/>
          </xdr:nvSpPr>
          <xdr:spPr>
            <a:xfrm>
              <a:off x="7410450" y="1881187"/>
              <a:ext cx="202748"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b="0" i="0">
                  <a:latin typeface="Cambria Math" panose="02040503050406030204" pitchFamily="18" charset="0"/>
                </a:rPr>
                <a:t>𝑓_𝑚</a:t>
              </a:r>
              <a:endParaRPr lang="es-CO" sz="1200"/>
            </a:p>
          </xdr:txBody>
        </xdr:sp>
      </mc:Fallback>
    </mc:AlternateContent>
    <xdr:clientData/>
  </xdr:oneCellAnchor>
  <xdr:oneCellAnchor>
    <xdr:from>
      <xdr:col>12</xdr:col>
      <xdr:colOff>552450</xdr:colOff>
      <xdr:row>11</xdr:row>
      <xdr:rowOff>157162</xdr:rowOff>
    </xdr:from>
    <xdr:ext cx="1790618" cy="219163"/>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100-00000F000000}"/>
                </a:ext>
              </a:extLst>
            </xdr:cNvPr>
            <xdr:cNvSpPr txBox="1"/>
          </xdr:nvSpPr>
          <xdr:spPr>
            <a:xfrm>
              <a:off x="7000875" y="2300287"/>
              <a:ext cx="179061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𝑚</m:t>
                        </m:r>
                        <m:r>
                          <a:rPr lang="es-CO" sz="1400" i="1">
                            <a:solidFill>
                              <a:schemeClr val="tx1"/>
                            </a:solidFill>
                            <a:effectLst/>
                            <a:latin typeface="Cambria Math" panose="02040503050406030204" pitchFamily="18" charset="0"/>
                            <a:ea typeface="+mn-ea"/>
                            <a:cs typeface="+mn-cs"/>
                          </a:rPr>
                          <m:t> </m:t>
                        </m:r>
                      </m:sub>
                    </m:sSub>
                    <m:r>
                      <a:rPr lang="es-CO" sz="1400" i="1">
                        <a:solidFill>
                          <a:schemeClr val="tx1"/>
                        </a:solidFill>
                        <a:effectLst/>
                        <a:latin typeface="Cambria Math" panose="02040503050406030204" pitchFamily="18" charset="0"/>
                        <a:ea typeface="+mn-ea"/>
                        <a:cs typeface="+mn-cs"/>
                      </a:rPr>
                      <m:t>= </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𝐿𝐹</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𝑠</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𝐿𝑀</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𝑆𝑀</m:t>
                        </m:r>
                      </m:sub>
                    </m:sSub>
                  </m:oMath>
                </m:oMathPara>
              </a14:m>
              <a:endParaRPr lang="es-CO" sz="1400"/>
            </a:p>
          </xdr:txBody>
        </xdr:sp>
      </mc:Choice>
      <mc:Fallback xmlns="">
        <xdr:sp macro="" textlink="">
          <xdr:nvSpPr>
            <xdr:cNvPr id="15" name="CuadroTexto 14">
              <a:extLst>
                <a:ext uri="{FF2B5EF4-FFF2-40B4-BE49-F238E27FC236}">
                  <a16:creationId xmlns:a16="http://schemas.microsoft.com/office/drawing/2014/main" id="{438AF3E9-0535-4AD5-95D5-56A2C01D9F45}"/>
                </a:ext>
              </a:extLst>
            </xdr:cNvPr>
            <xdr:cNvSpPr txBox="1"/>
          </xdr:nvSpPr>
          <xdr:spPr>
            <a:xfrm>
              <a:off x="7000875" y="2300287"/>
              <a:ext cx="179061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solidFill>
                    <a:schemeClr val="tx1"/>
                  </a:solidFill>
                  <a:effectLst/>
                  <a:latin typeface="Cambria Math" panose="02040503050406030204" pitchFamily="18" charset="0"/>
                  <a:ea typeface="+mn-ea"/>
                  <a:cs typeface="+mn-cs"/>
                </a:rPr>
                <a:t>𝑓_(𝑚 )= 𝑓_𝐿𝐹∙𝑓_𝑠∙𝑓_𝐿𝑀∙𝑓_𝑆𝑀</a:t>
              </a:r>
              <a:endParaRPr lang="es-CO" sz="1400"/>
            </a:p>
          </xdr:txBody>
        </xdr:sp>
      </mc:Fallback>
    </mc:AlternateContent>
    <xdr:clientData/>
  </xdr:oneCellAnchor>
  <xdr:oneCellAnchor>
    <xdr:from>
      <xdr:col>11</xdr:col>
      <xdr:colOff>161925</xdr:colOff>
      <xdr:row>16</xdr:row>
      <xdr:rowOff>42862</xdr:rowOff>
    </xdr:from>
    <xdr:ext cx="234551" cy="1878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5848350" y="2986087"/>
              <a:ext cx="23455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𝐿𝐹</m:t>
                        </m:r>
                      </m:sub>
                    </m:sSub>
                  </m:oMath>
                </m:oMathPara>
              </a14:m>
              <a:endParaRPr lang="es-CO" sz="1200"/>
            </a:p>
          </xdr:txBody>
        </xdr:sp>
      </mc:Choice>
      <mc:Fallback xmlns="">
        <xdr:sp macro="" textlink="">
          <xdr:nvSpPr>
            <xdr:cNvPr id="16" name="CuadroTexto 15">
              <a:extLst>
                <a:ext uri="{FF2B5EF4-FFF2-40B4-BE49-F238E27FC236}">
                  <a16:creationId xmlns:a16="http://schemas.microsoft.com/office/drawing/2014/main" id="{EAC3815D-C6C4-4CB2-8275-D2FEE1271C23}"/>
                </a:ext>
              </a:extLst>
            </xdr:cNvPr>
            <xdr:cNvSpPr txBox="1"/>
          </xdr:nvSpPr>
          <xdr:spPr>
            <a:xfrm>
              <a:off x="5848350" y="2986087"/>
              <a:ext cx="23455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𝑓_𝐿𝐹</a:t>
              </a:r>
              <a:endParaRPr lang="es-CO" sz="1200"/>
            </a:p>
          </xdr:txBody>
        </xdr:sp>
      </mc:Fallback>
    </mc:AlternateContent>
    <xdr:clientData/>
  </xdr:oneCellAnchor>
  <xdr:oneCellAnchor>
    <xdr:from>
      <xdr:col>11</xdr:col>
      <xdr:colOff>200025</xdr:colOff>
      <xdr:row>18</xdr:row>
      <xdr:rowOff>52387</xdr:rowOff>
    </xdr:from>
    <xdr:ext cx="149977" cy="187872"/>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5886450" y="3376612"/>
              <a:ext cx="14997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𝑠</m:t>
                        </m:r>
                      </m:sub>
                    </m:sSub>
                  </m:oMath>
                </m:oMathPara>
              </a14:m>
              <a:endParaRPr lang="es-CO" sz="1200"/>
            </a:p>
          </xdr:txBody>
        </xdr:sp>
      </mc:Choice>
      <mc:Fallback xmlns="">
        <xdr:sp macro="" textlink="">
          <xdr:nvSpPr>
            <xdr:cNvPr id="17" name="CuadroTexto 16">
              <a:extLst>
                <a:ext uri="{FF2B5EF4-FFF2-40B4-BE49-F238E27FC236}">
                  <a16:creationId xmlns:a16="http://schemas.microsoft.com/office/drawing/2014/main" id="{8D303489-C10B-4728-B097-0A659821F7D6}"/>
                </a:ext>
              </a:extLst>
            </xdr:cNvPr>
            <xdr:cNvSpPr txBox="1"/>
          </xdr:nvSpPr>
          <xdr:spPr>
            <a:xfrm>
              <a:off x="5886450" y="3376612"/>
              <a:ext cx="14997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𝑓_𝑠</a:t>
              </a:r>
              <a:endParaRPr lang="es-CO" sz="1200"/>
            </a:p>
          </xdr:txBody>
        </xdr:sp>
      </mc:Fallback>
    </mc:AlternateContent>
    <xdr:clientData/>
  </xdr:oneCellAnchor>
  <xdr:oneCellAnchor>
    <xdr:from>
      <xdr:col>11</xdr:col>
      <xdr:colOff>133350</xdr:colOff>
      <xdr:row>21</xdr:row>
      <xdr:rowOff>4762</xdr:rowOff>
    </xdr:from>
    <xdr:ext cx="259943" cy="187872"/>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100-000012000000}"/>
                </a:ext>
              </a:extLst>
            </xdr:cNvPr>
            <xdr:cNvSpPr txBox="1"/>
          </xdr:nvSpPr>
          <xdr:spPr>
            <a:xfrm>
              <a:off x="5819775" y="3738562"/>
              <a:ext cx="25994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𝐿𝑀</m:t>
                        </m:r>
                      </m:sub>
                    </m:sSub>
                  </m:oMath>
                </m:oMathPara>
              </a14:m>
              <a:endParaRPr lang="es-CO" sz="1200"/>
            </a:p>
          </xdr:txBody>
        </xdr:sp>
      </mc:Choice>
      <mc:Fallback xmlns="">
        <xdr:sp macro="" textlink="">
          <xdr:nvSpPr>
            <xdr:cNvPr id="18" name="CuadroTexto 17">
              <a:extLst>
                <a:ext uri="{FF2B5EF4-FFF2-40B4-BE49-F238E27FC236}">
                  <a16:creationId xmlns:a16="http://schemas.microsoft.com/office/drawing/2014/main" id="{2E3BED90-048A-4D09-985B-4039BDD82A9E}"/>
                </a:ext>
              </a:extLst>
            </xdr:cNvPr>
            <xdr:cNvSpPr txBox="1"/>
          </xdr:nvSpPr>
          <xdr:spPr>
            <a:xfrm>
              <a:off x="5819775" y="3738562"/>
              <a:ext cx="25994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𝑓_𝐿𝑀</a:t>
              </a:r>
              <a:endParaRPr lang="es-CO" sz="1200"/>
            </a:p>
          </xdr:txBody>
        </xdr:sp>
      </mc:Fallback>
    </mc:AlternateContent>
    <xdr:clientData/>
  </xdr:oneCellAnchor>
  <xdr:oneCellAnchor>
    <xdr:from>
      <xdr:col>11</xdr:col>
      <xdr:colOff>133350</xdr:colOff>
      <xdr:row>23</xdr:row>
      <xdr:rowOff>23812</xdr:rowOff>
    </xdr:from>
    <xdr:ext cx="259623"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5819775" y="4138612"/>
              <a:ext cx="25962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𝑆𝑀</m:t>
                        </m:r>
                      </m:sub>
                    </m:sSub>
                  </m:oMath>
                </m:oMathPara>
              </a14:m>
              <a:endParaRPr lang="es-CO" sz="1200"/>
            </a:p>
          </xdr:txBody>
        </xdr:sp>
      </mc:Choice>
      <mc:Fallback xmlns="">
        <xdr:sp macro="" textlink="">
          <xdr:nvSpPr>
            <xdr:cNvPr id="19" name="CuadroTexto 18">
              <a:extLst>
                <a:ext uri="{FF2B5EF4-FFF2-40B4-BE49-F238E27FC236}">
                  <a16:creationId xmlns:a16="http://schemas.microsoft.com/office/drawing/2014/main" id="{F08DE0D8-99F5-4711-B70E-02FB9C17B218}"/>
                </a:ext>
              </a:extLst>
            </xdr:cNvPr>
            <xdr:cNvSpPr txBox="1"/>
          </xdr:nvSpPr>
          <xdr:spPr>
            <a:xfrm>
              <a:off x="5819775" y="4138612"/>
              <a:ext cx="25962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𝑓_𝑆𝑀</a:t>
              </a:r>
              <a:endParaRPr lang="es-CO" sz="1200"/>
            </a:p>
          </xdr:txBody>
        </xdr:sp>
      </mc:Fallback>
    </mc:AlternateContent>
    <xdr:clientData/>
  </xdr:oneCellAnchor>
  <xdr:twoCellAnchor>
    <xdr:from>
      <xdr:col>1</xdr:col>
      <xdr:colOff>0</xdr:colOff>
      <xdr:row>1</xdr:row>
      <xdr:rowOff>0</xdr:rowOff>
    </xdr:from>
    <xdr:to>
      <xdr:col>3</xdr:col>
      <xdr:colOff>492125</xdr:colOff>
      <xdr:row>4</xdr:row>
      <xdr:rowOff>82550</xdr:rowOff>
    </xdr:to>
    <xdr:sp macro="" textlink="">
      <xdr:nvSpPr>
        <xdr:cNvPr id="22" name="IMG">
          <a:extLst>
            <a:ext uri="{FF2B5EF4-FFF2-40B4-BE49-F238E27FC236}">
              <a16:creationId xmlns:a16="http://schemas.microsoft.com/office/drawing/2014/main" id="{00000000-0008-0000-0100-000016000000}"/>
            </a:ext>
          </a:extLst>
        </xdr:cNvPr>
        <xdr:cNvSpPr txBox="1"/>
      </xdr:nvSpPr>
      <xdr:spPr>
        <a:xfrm>
          <a:off x="238125" y="190500"/>
          <a:ext cx="179387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FACTOR DE </a:t>
          </a:r>
        </a:p>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MANTENIMIENTO</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11</xdr:col>
      <xdr:colOff>285750</xdr:colOff>
      <xdr:row>2</xdr:row>
      <xdr:rowOff>223837</xdr:rowOff>
    </xdr:from>
    <xdr:ext cx="701474" cy="31309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𝑳𝑭</m:t>
                        </m:r>
                      </m:sub>
                    </m:sSub>
                    <m:r>
                      <a:rPr lang="es-CO" sz="2000" b="1" i="1">
                        <a:latin typeface="Cambria Math" panose="02040503050406030204" pitchFamily="18" charset="0"/>
                      </a:rPr>
                      <m:t>=</m:t>
                    </m:r>
                  </m:oMath>
                </m:oMathPara>
              </a14:m>
              <a:endParaRPr lang="es-CO" sz="2000" b="1"/>
            </a:p>
          </xdr:txBody>
        </xdr:sp>
      </mc:Choice>
      <mc:Fallback xmlns="">
        <xdr:sp macro="" textlink="">
          <xdr:nvSpPr>
            <xdr:cNvPr id="4" name="CuadroTexto 3">
              <a:extLst>
                <a:ext uri="{FF2B5EF4-FFF2-40B4-BE49-F238E27FC236}">
                  <a16:creationId xmlns:a16="http://schemas.microsoft.com/office/drawing/2014/main" id="{D7C6F5CF-71CD-4F1D-8E22-40B0B109FA1A}"/>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2000" b="1" i="0">
                  <a:latin typeface="Cambria Math" panose="02040503050406030204" pitchFamily="18" charset="0"/>
                </a:rPr>
                <a:t>𝒇_𝑳𝑭=</a:t>
              </a:r>
              <a:endParaRPr lang="es-CO" sz="2000" b="1"/>
            </a:p>
          </xdr:txBody>
        </xdr:sp>
      </mc:Fallback>
    </mc:AlternateContent>
    <xdr:clientData/>
  </xdr:oneCellAnchor>
  <xdr:oneCellAnchor>
    <xdr:from>
      <xdr:col>11</xdr:col>
      <xdr:colOff>285750</xdr:colOff>
      <xdr:row>6</xdr:row>
      <xdr:rowOff>128587</xdr:rowOff>
    </xdr:from>
    <xdr:ext cx="752835" cy="313099"/>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733925" y="17383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733925" y="17383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𝒇_𝑳𝑴=</a:t>
              </a:r>
              <a:endParaRPr lang="es-CO" sz="2000" b="1"/>
            </a:p>
          </xdr:txBody>
        </xdr:sp>
      </mc:Fallback>
    </mc:AlternateContent>
    <xdr:clientData/>
  </xdr:oneCellAnchor>
  <xdr:oneCellAnchor>
    <xdr:from>
      <xdr:col>11</xdr:col>
      <xdr:colOff>428625</xdr:colOff>
      <xdr:row>4</xdr:row>
      <xdr:rowOff>133350</xdr:rowOff>
    </xdr:from>
    <xdr:ext cx="582211" cy="313099"/>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4876800" y="12001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m:t>
                        </m:r>
                      </m:sub>
                    </m:sSub>
                    <m:r>
                      <a:rPr lang="es-CO" sz="2000" b="1" i="1">
                        <a:latin typeface="Cambria Math" panose="02040503050406030204" pitchFamily="18" charset="0"/>
                      </a:rPr>
                      <m:t>=</m:t>
                    </m:r>
                  </m:oMath>
                </m:oMathPara>
              </a14:m>
              <a:endParaRPr lang="es-CO" sz="2000" b="1"/>
            </a:p>
          </xdr:txBody>
        </xdr:sp>
      </mc:Choice>
      <mc:Fallback xmlns="">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4876800" y="12001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a:t>
              </a:r>
              <a:endParaRPr lang="es-CO" sz="2000" b="1"/>
            </a:p>
          </xdr:txBody>
        </xdr:sp>
      </mc:Fallback>
    </mc:AlternateContent>
    <xdr:clientData/>
  </xdr:oneCellAnchor>
  <mc:AlternateContent xmlns:mc="http://schemas.openxmlformats.org/markup-compatibility/2006">
    <mc:Choice xmlns:a14="http://schemas.microsoft.com/office/drawing/2010/main" Requires="a14">
      <xdr:twoCellAnchor editAs="oneCell">
        <xdr:from>
          <xdr:col>3</xdr:col>
          <xdr:colOff>9525</xdr:colOff>
          <xdr:row>6</xdr:row>
          <xdr:rowOff>66675</xdr:rowOff>
        </xdr:from>
        <xdr:to>
          <xdr:col>5</xdr:col>
          <xdr:colOff>361950</xdr:colOff>
          <xdr:row>13</xdr:row>
          <xdr:rowOff>123825</xdr:rowOff>
        </xdr:to>
        <xdr:pic>
          <xdr:nvPicPr>
            <xdr:cNvPr id="10" name="Imagen 9">
              <a:extLst>
                <a:ext uri="{FF2B5EF4-FFF2-40B4-BE49-F238E27FC236}">
                  <a16:creationId xmlns:a16="http://schemas.microsoft.com/office/drawing/2014/main" id="{00000000-0008-0000-0200-00000A000000}"/>
                </a:ext>
              </a:extLst>
            </xdr:cNvPr>
            <xdr:cNvPicPr>
              <a:picLocks noChangeAspect="1"/>
              <a:extLst>
                <a:ext uri="{84589F7E-364E-4C9E-8A38-B11213B215E9}">
                  <a14:cameraTool cellRange="fotos" spid="_x0000_s22767"/>
                </a:ext>
              </a:extLst>
            </xdr:cNvPicPr>
          </xdr:nvPicPr>
          <xdr:blipFill>
            <a:blip xmlns:r="http://schemas.openxmlformats.org/officeDocument/2006/relationships" r:embed="rId1"/>
            <a:stretch>
              <a:fillRect/>
            </a:stretch>
          </xdr:blipFill>
          <xdr:spPr>
            <a:xfrm>
              <a:off x="981075" y="1352550"/>
              <a:ext cx="1466850" cy="1457325"/>
            </a:xfrm>
            <a:prstGeom prst="rect">
              <a:avLst/>
            </a:prstGeom>
          </xdr:spPr>
        </xdr:pic>
        <xdr:clientData/>
      </xdr:twoCellAnchor>
    </mc:Choice>
    <mc:Fallback/>
  </mc:AlternateContent>
  <xdr:oneCellAnchor>
    <xdr:from>
      <xdr:col>11</xdr:col>
      <xdr:colOff>304800</xdr:colOff>
      <xdr:row>8</xdr:row>
      <xdr:rowOff>157162</xdr:rowOff>
    </xdr:from>
    <xdr:ext cx="753155" cy="313099"/>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752975" y="2024062"/>
              <a:ext cx="75315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752975" y="2024062"/>
              <a:ext cx="75315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𝒇_𝑺𝑴=</a:t>
              </a:r>
              <a:endParaRPr lang="es-CO" sz="2000" b="1"/>
            </a:p>
          </xdr:txBody>
        </xdr:sp>
      </mc:Fallback>
    </mc:AlternateContent>
    <xdr:clientData/>
  </xdr:oneCellAnchor>
  <xdr:oneCellAnchor>
    <xdr:from>
      <xdr:col>14</xdr:col>
      <xdr:colOff>171450</xdr:colOff>
      <xdr:row>5</xdr:row>
      <xdr:rowOff>38100</xdr:rowOff>
    </xdr:from>
    <xdr:ext cx="646908" cy="313099"/>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7219950" y="130492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7219950" y="130492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𝒇_𝑴=</a:t>
              </a:r>
              <a:endParaRPr lang="es-CO" sz="2000" b="1"/>
            </a:p>
          </xdr:txBody>
        </xdr:sp>
      </mc:Fallback>
    </mc:AlternateContent>
    <xdr:clientData/>
  </xdr:oneCellAnchor>
  <xdr:twoCellAnchor>
    <xdr:from>
      <xdr:col>10</xdr:col>
      <xdr:colOff>57151</xdr:colOff>
      <xdr:row>19</xdr:row>
      <xdr:rowOff>19050</xdr:rowOff>
    </xdr:from>
    <xdr:to>
      <xdr:col>17</xdr:col>
      <xdr:colOff>495301</xdr:colOff>
      <xdr:row>44</xdr:row>
      <xdr:rowOff>47625</xdr:rowOff>
    </xdr:to>
    <xdr:graphicFrame macro="">
      <xdr:nvGraphicFramePr>
        <xdr:cNvPr id="13" name="Gráfico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47625</xdr:colOff>
      <xdr:row>18</xdr:row>
      <xdr:rowOff>180974</xdr:rowOff>
    </xdr:from>
    <xdr:to>
      <xdr:col>26</xdr:col>
      <xdr:colOff>209550</xdr:colOff>
      <xdr:row>44</xdr:row>
      <xdr:rowOff>19050</xdr:rowOff>
    </xdr:to>
    <xdr:graphicFrame macro="">
      <xdr:nvGraphicFramePr>
        <xdr:cNvPr id="16" name="Gráfico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24</xdr:col>
          <xdr:colOff>9525</xdr:colOff>
          <xdr:row>13</xdr:row>
          <xdr:rowOff>190500</xdr:rowOff>
        </xdr:from>
        <xdr:to>
          <xdr:col>26</xdr:col>
          <xdr:colOff>28575</xdr:colOff>
          <xdr:row>15</xdr:row>
          <xdr:rowOff>9525</xdr:rowOff>
        </xdr:to>
        <xdr:sp macro="" textlink="">
          <xdr:nvSpPr>
            <xdr:cNvPr id="22607" name="Button 79" hidden="1">
              <a:extLst>
                <a:ext uri="{63B3BB69-23CF-44E3-9099-C40C66FF867C}">
                  <a14:compatExt spid="_x0000_s22607"/>
                </a:ext>
                <a:ext uri="{FF2B5EF4-FFF2-40B4-BE49-F238E27FC236}">
                  <a16:creationId xmlns:a16="http://schemas.microsoft.com/office/drawing/2014/main" id="{00000000-0008-0000-0200-00004F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Informe</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11</xdr:col>
      <xdr:colOff>285750</xdr:colOff>
      <xdr:row>2</xdr:row>
      <xdr:rowOff>223837</xdr:rowOff>
    </xdr:from>
    <xdr:ext cx="701474" cy="313099"/>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𝑳𝑭</m:t>
                        </m:r>
                      </m:sub>
                    </m:sSub>
                    <m:r>
                      <a:rPr lang="es-CO" sz="2000" b="1" i="1">
                        <a:latin typeface="Cambria Math" panose="02040503050406030204" pitchFamily="18" charset="0"/>
                      </a:rPr>
                      <m:t>=</m:t>
                    </m:r>
                  </m:oMath>
                </m:oMathPara>
              </a14:m>
              <a:endParaRPr lang="es-CO" sz="2000" b="1"/>
            </a:p>
          </xdr:txBody>
        </xdr:sp>
      </mc:Choice>
      <mc:Fallback xmlns="">
        <xdr:sp macro="" textlink="">
          <xdr:nvSpPr>
            <xdr:cNvPr id="2" name="CuadroTexto 1">
              <a:extLst>
                <a:ext uri="{FF2B5EF4-FFF2-40B4-BE49-F238E27FC236}">
                  <a16:creationId xmlns:a16="http://schemas.microsoft.com/office/drawing/2014/main" id="{2701C83A-355A-45DD-BF45-B6B6FCE84B5D}"/>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2000" b="1" i="0">
                  <a:latin typeface="Cambria Math" panose="02040503050406030204" pitchFamily="18" charset="0"/>
                </a:rPr>
                <a:t>𝒇_𝑳𝑭=</a:t>
              </a:r>
              <a:endParaRPr lang="es-CO" sz="2000" b="1"/>
            </a:p>
          </xdr:txBody>
        </xdr:sp>
      </mc:Fallback>
    </mc:AlternateContent>
    <xdr:clientData/>
  </xdr:oneCellAnchor>
  <xdr:oneCellAnchor>
    <xdr:from>
      <xdr:col>11</xdr:col>
      <xdr:colOff>266700</xdr:colOff>
      <xdr:row>8</xdr:row>
      <xdr:rowOff>147637</xdr:rowOff>
    </xdr:from>
    <xdr:ext cx="752835" cy="313099"/>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5038725" y="20431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5038725" y="20431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𝒇_𝑳𝑴=</a:t>
              </a:r>
              <a:endParaRPr lang="es-CO" sz="2000" b="1"/>
            </a:p>
          </xdr:txBody>
        </xdr:sp>
      </mc:Fallback>
    </mc:AlternateContent>
    <xdr:clientData/>
  </xdr:oneCellAnchor>
  <xdr:oneCellAnchor>
    <xdr:from>
      <xdr:col>11</xdr:col>
      <xdr:colOff>400050</xdr:colOff>
      <xdr:row>5</xdr:row>
      <xdr:rowOff>133350</xdr:rowOff>
    </xdr:from>
    <xdr:ext cx="582211" cy="31309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5172075" y="14287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m:t>
                        </m:r>
                      </m:sub>
                    </m:sSub>
                    <m:r>
                      <a:rPr lang="es-CO" sz="2000" b="1" i="1">
                        <a:latin typeface="Cambria Math" panose="02040503050406030204" pitchFamily="18" charset="0"/>
                      </a:rPr>
                      <m:t>=</m:t>
                    </m:r>
                  </m:oMath>
                </m:oMathPara>
              </a14:m>
              <a:endParaRPr lang="es-CO" sz="2000" b="1"/>
            </a:p>
          </xdr:txBody>
        </xdr:sp>
      </mc:Choice>
      <mc:Fallback xmlns="">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5172075" y="14287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a:t>
              </a:r>
              <a:endParaRPr lang="es-CO" sz="2000" b="1"/>
            </a:p>
          </xdr:txBody>
        </xdr:sp>
      </mc:Fallback>
    </mc:AlternateContent>
    <xdr:clientData/>
  </xdr:oneCellAnchor>
  <xdr:oneCellAnchor>
    <xdr:from>
      <xdr:col>14</xdr:col>
      <xdr:colOff>219075</xdr:colOff>
      <xdr:row>5</xdr:row>
      <xdr:rowOff>38100</xdr:rowOff>
    </xdr:from>
    <xdr:ext cx="646908" cy="313099"/>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7296150" y="132397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7296150" y="132397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𝒇_𝑴=</a:t>
              </a:r>
              <a:endParaRPr lang="es-CO" sz="2000" b="1"/>
            </a:p>
          </xdr:txBody>
        </xdr:sp>
      </mc:Fallback>
    </mc:AlternateContent>
    <xdr:clientData/>
  </xdr:oneCellAnchor>
  <xdr:twoCellAnchor>
    <xdr:from>
      <xdr:col>10</xdr:col>
      <xdr:colOff>9525</xdr:colOff>
      <xdr:row>18</xdr:row>
      <xdr:rowOff>80961</xdr:rowOff>
    </xdr:from>
    <xdr:to>
      <xdr:col>17</xdr:col>
      <xdr:colOff>466725</xdr:colOff>
      <xdr:row>35</xdr:row>
      <xdr:rowOff>66675</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695325</xdr:colOff>
          <xdr:row>6</xdr:row>
          <xdr:rowOff>38100</xdr:rowOff>
        </xdr:from>
        <xdr:to>
          <xdr:col>5</xdr:col>
          <xdr:colOff>352425</xdr:colOff>
          <xdr:row>13</xdr:row>
          <xdr:rowOff>5292</xdr:rowOff>
        </xdr:to>
        <xdr:pic>
          <xdr:nvPicPr>
            <xdr:cNvPr id="11" name="Imagen 10">
              <a:extLst>
                <a:ext uri="{FF2B5EF4-FFF2-40B4-BE49-F238E27FC236}">
                  <a16:creationId xmlns:a16="http://schemas.microsoft.com/office/drawing/2014/main" id="{00000000-0008-0000-0300-00000B000000}"/>
                </a:ext>
              </a:extLst>
            </xdr:cNvPr>
            <xdr:cNvPicPr>
              <a:picLocks noChangeAspect="1"/>
              <a:extLst>
                <a:ext uri="{84589F7E-364E-4C9E-8A38-B11213B215E9}">
                  <a14:cameraTool cellRange="fotos_E" spid="_x0000_s27826"/>
                </a:ext>
              </a:extLst>
            </xdr:cNvPicPr>
          </xdr:nvPicPr>
          <xdr:blipFill rotWithShape="1">
            <a:blip xmlns:r="http://schemas.openxmlformats.org/officeDocument/2006/relationships" r:embed="rId2"/>
            <a:srcRect l="10021" t="3307" r="11827" b="4750"/>
            <a:stretch>
              <a:fillRect/>
            </a:stretch>
          </xdr:blipFill>
          <xdr:spPr>
            <a:xfrm>
              <a:off x="1085850" y="1428750"/>
              <a:ext cx="1495425" cy="1386417"/>
            </a:xfrm>
            <a:prstGeom prst="rect">
              <a:avLst/>
            </a:prstGeom>
          </xdr:spPr>
        </xdr:pic>
        <xdr:clientData/>
      </xdr:twoCellAnchor>
    </mc:Choice>
    <mc:Fallback/>
  </mc:AlternateContent>
  <xdr:twoCellAnchor>
    <xdr:from>
      <xdr:col>19</xdr:col>
      <xdr:colOff>47625</xdr:colOff>
      <xdr:row>18</xdr:row>
      <xdr:rowOff>28576</xdr:rowOff>
    </xdr:from>
    <xdr:to>
      <xdr:col>26</xdr:col>
      <xdr:colOff>438150</xdr:colOff>
      <xdr:row>35</xdr:row>
      <xdr:rowOff>66676</xdr:rowOff>
    </xdr:to>
    <xdr:graphicFrame macro="">
      <xdr:nvGraphicFramePr>
        <xdr:cNvPr id="16" name="Gráfico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24</xdr:col>
          <xdr:colOff>9525</xdr:colOff>
          <xdr:row>13</xdr:row>
          <xdr:rowOff>190500</xdr:rowOff>
        </xdr:from>
        <xdr:to>
          <xdr:col>26</xdr:col>
          <xdr:colOff>28575</xdr:colOff>
          <xdr:row>15</xdr:row>
          <xdr:rowOff>9525</xdr:rowOff>
        </xdr:to>
        <xdr:sp macro="" textlink="">
          <xdr:nvSpPr>
            <xdr:cNvPr id="27684" name="Button 36" hidden="1">
              <a:extLst>
                <a:ext uri="{63B3BB69-23CF-44E3-9099-C40C66FF867C}">
                  <a14:compatExt spid="_x0000_s27684"/>
                </a:ext>
                <a:ext uri="{FF2B5EF4-FFF2-40B4-BE49-F238E27FC236}">
                  <a16:creationId xmlns:a16="http://schemas.microsoft.com/office/drawing/2014/main" id="{00000000-0008-0000-0300-00002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Informe</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30691</xdr:colOff>
      <xdr:row>19</xdr:row>
      <xdr:rowOff>83609</xdr:rowOff>
    </xdr:from>
    <xdr:to>
      <xdr:col>10</xdr:col>
      <xdr:colOff>1424455</xdr:colOff>
      <xdr:row>19</xdr:row>
      <xdr:rowOff>1333501</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021" t="3307" r="11827" b="4750"/>
        <a:stretch/>
      </xdr:blipFill>
      <xdr:spPr>
        <a:xfrm>
          <a:off x="10285941" y="3703109"/>
          <a:ext cx="1393764" cy="1249892"/>
        </a:xfrm>
        <a:prstGeom prst="rect">
          <a:avLst/>
        </a:prstGeom>
      </xdr:spPr>
    </xdr:pic>
    <xdr:clientData/>
  </xdr:twoCellAnchor>
  <xdr:twoCellAnchor editAs="oneCell">
    <xdr:from>
      <xdr:col>10</xdr:col>
      <xdr:colOff>95251</xdr:colOff>
      <xdr:row>20</xdr:row>
      <xdr:rowOff>43001</xdr:rowOff>
    </xdr:from>
    <xdr:to>
      <xdr:col>10</xdr:col>
      <xdr:colOff>1385750</xdr:colOff>
      <xdr:row>20</xdr:row>
      <xdr:rowOff>1333500</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20918" y="5144168"/>
          <a:ext cx="1290499" cy="1290499"/>
        </a:xfrm>
        <a:prstGeom prst="rect">
          <a:avLst/>
        </a:prstGeom>
      </xdr:spPr>
    </xdr:pic>
    <xdr:clientData/>
  </xdr:twoCellAnchor>
  <xdr:twoCellAnchor editAs="oneCell">
    <xdr:from>
      <xdr:col>10</xdr:col>
      <xdr:colOff>95249</xdr:colOff>
      <xdr:row>21</xdr:row>
      <xdr:rowOff>31450</xdr:rowOff>
    </xdr:from>
    <xdr:to>
      <xdr:col>10</xdr:col>
      <xdr:colOff>1502832</xdr:colOff>
      <xdr:row>22</xdr:row>
      <xdr:rowOff>10584</xdr:rowOff>
    </xdr:to>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20916" y="6519033"/>
          <a:ext cx="1407583" cy="1365551"/>
        </a:xfrm>
        <a:prstGeom prst="rect">
          <a:avLst/>
        </a:prstGeom>
      </xdr:spPr>
    </xdr:pic>
    <xdr:clientData/>
  </xdr:twoCellAnchor>
  <xdr:twoCellAnchor editAs="oneCell">
    <xdr:from>
      <xdr:col>10</xdr:col>
      <xdr:colOff>31750</xdr:colOff>
      <xdr:row>22</xdr:row>
      <xdr:rowOff>21166</xdr:rowOff>
    </xdr:from>
    <xdr:to>
      <xdr:col>10</xdr:col>
      <xdr:colOff>1471750</xdr:colOff>
      <xdr:row>23</xdr:row>
      <xdr:rowOff>74749</xdr:rowOff>
    </xdr:to>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87000" y="7799916"/>
          <a:ext cx="1440000" cy="1440000"/>
        </a:xfrm>
        <a:prstGeom prst="rect">
          <a:avLst/>
        </a:prstGeom>
      </xdr:spPr>
    </xdr:pic>
    <xdr:clientData/>
  </xdr:twoCellAnchor>
  <xdr:twoCellAnchor editAs="oneCell">
    <xdr:from>
      <xdr:col>10</xdr:col>
      <xdr:colOff>0</xdr:colOff>
      <xdr:row>23</xdr:row>
      <xdr:rowOff>0</xdr:rowOff>
    </xdr:from>
    <xdr:to>
      <xdr:col>10</xdr:col>
      <xdr:colOff>1440000</xdr:colOff>
      <xdr:row>24</xdr:row>
      <xdr:rowOff>53584</xdr:rowOff>
    </xdr:to>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255250" y="9165167"/>
          <a:ext cx="1440000" cy="1440000"/>
        </a:xfrm>
        <a:prstGeom prst="rect">
          <a:avLst/>
        </a:prstGeom>
      </xdr:spPr>
    </xdr:pic>
    <xdr:clientData/>
  </xdr:twoCellAnchor>
  <xdr:twoCellAnchor editAs="oneCell">
    <xdr:from>
      <xdr:col>10</xdr:col>
      <xdr:colOff>0</xdr:colOff>
      <xdr:row>24</xdr:row>
      <xdr:rowOff>0</xdr:rowOff>
    </xdr:from>
    <xdr:to>
      <xdr:col>10</xdr:col>
      <xdr:colOff>1440000</xdr:colOff>
      <xdr:row>25</xdr:row>
      <xdr:rowOff>53583</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255250" y="10551583"/>
          <a:ext cx="1440000" cy="1440000"/>
        </a:xfrm>
        <a:prstGeom prst="rect">
          <a:avLst/>
        </a:prstGeom>
      </xdr:spPr>
    </xdr:pic>
    <xdr:clientData/>
  </xdr:twoCellAnchor>
  <xdr:twoCellAnchor editAs="oneCell">
    <xdr:from>
      <xdr:col>10</xdr:col>
      <xdr:colOff>0</xdr:colOff>
      <xdr:row>25</xdr:row>
      <xdr:rowOff>0</xdr:rowOff>
    </xdr:from>
    <xdr:to>
      <xdr:col>10</xdr:col>
      <xdr:colOff>1440000</xdr:colOff>
      <xdr:row>26</xdr:row>
      <xdr:rowOff>53583</xdr:rowOff>
    </xdr:to>
    <xdr:pic>
      <xdr:nvPicPr>
        <xdr:cNvPr id="19" name="Imagen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255250" y="11938000"/>
          <a:ext cx="1440000" cy="1440000"/>
        </a:xfrm>
        <a:prstGeom prst="rect">
          <a:avLst/>
        </a:prstGeom>
      </xdr:spPr>
    </xdr:pic>
    <xdr:clientData/>
  </xdr:twoCellAnchor>
  <xdr:twoCellAnchor editAs="oneCell">
    <xdr:from>
      <xdr:col>10</xdr:col>
      <xdr:colOff>0</xdr:colOff>
      <xdr:row>26</xdr:row>
      <xdr:rowOff>0</xdr:rowOff>
    </xdr:from>
    <xdr:to>
      <xdr:col>10</xdr:col>
      <xdr:colOff>1440000</xdr:colOff>
      <xdr:row>27</xdr:row>
      <xdr:rowOff>53584</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255250" y="13324417"/>
          <a:ext cx="1440000" cy="1440000"/>
        </a:xfrm>
        <a:prstGeom prst="rect">
          <a:avLst/>
        </a:prstGeom>
      </xdr:spPr>
    </xdr:pic>
    <xdr:clientData/>
  </xdr:twoCellAnchor>
  <xdr:twoCellAnchor editAs="oneCell">
    <xdr:from>
      <xdr:col>10</xdr:col>
      <xdr:colOff>0</xdr:colOff>
      <xdr:row>27</xdr:row>
      <xdr:rowOff>0</xdr:rowOff>
    </xdr:from>
    <xdr:to>
      <xdr:col>10</xdr:col>
      <xdr:colOff>1440000</xdr:colOff>
      <xdr:row>28</xdr:row>
      <xdr:rowOff>53583</xdr:rowOff>
    </xdr:to>
    <xdr:pic>
      <xdr:nvPicPr>
        <xdr:cNvPr id="23" name="Imagen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255250" y="14710833"/>
          <a:ext cx="1440000" cy="1440000"/>
        </a:xfrm>
        <a:prstGeom prst="rect">
          <a:avLst/>
        </a:prstGeom>
      </xdr:spPr>
    </xdr:pic>
    <xdr:clientData/>
  </xdr:twoCellAnchor>
  <xdr:twoCellAnchor editAs="oneCell">
    <xdr:from>
      <xdr:col>10</xdr:col>
      <xdr:colOff>0</xdr:colOff>
      <xdr:row>28</xdr:row>
      <xdr:rowOff>0</xdr:rowOff>
    </xdr:from>
    <xdr:to>
      <xdr:col>10</xdr:col>
      <xdr:colOff>1440000</xdr:colOff>
      <xdr:row>29</xdr:row>
      <xdr:rowOff>53583</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255250" y="16097250"/>
          <a:ext cx="1440000" cy="1440000"/>
        </a:xfrm>
        <a:prstGeom prst="rect">
          <a:avLst/>
        </a:prstGeom>
      </xdr:spPr>
    </xdr:pic>
    <xdr:clientData/>
  </xdr:twoCellAnchor>
  <xdr:twoCellAnchor editAs="oneCell">
    <xdr:from>
      <xdr:col>10</xdr:col>
      <xdr:colOff>0</xdr:colOff>
      <xdr:row>29</xdr:row>
      <xdr:rowOff>0</xdr:rowOff>
    </xdr:from>
    <xdr:to>
      <xdr:col>10</xdr:col>
      <xdr:colOff>1440000</xdr:colOff>
      <xdr:row>30</xdr:row>
      <xdr:rowOff>53584</xdr:rowOff>
    </xdr:to>
    <xdr:pic>
      <xdr:nvPicPr>
        <xdr:cNvPr id="27" name="Imagen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255250" y="17483667"/>
          <a:ext cx="1440000" cy="1440000"/>
        </a:xfrm>
        <a:prstGeom prst="rect">
          <a:avLst/>
        </a:prstGeom>
      </xdr:spPr>
    </xdr:pic>
    <xdr:clientData/>
  </xdr:twoCellAnchor>
  <xdr:twoCellAnchor editAs="oneCell">
    <xdr:from>
      <xdr:col>10</xdr:col>
      <xdr:colOff>0</xdr:colOff>
      <xdr:row>30</xdr:row>
      <xdr:rowOff>0</xdr:rowOff>
    </xdr:from>
    <xdr:to>
      <xdr:col>10</xdr:col>
      <xdr:colOff>1440000</xdr:colOff>
      <xdr:row>31</xdr:row>
      <xdr:rowOff>53583</xdr:rowOff>
    </xdr:to>
    <xdr:pic>
      <xdr:nvPicPr>
        <xdr:cNvPr id="29" name="Imagen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255250" y="18870083"/>
          <a:ext cx="1440000" cy="1440000"/>
        </a:xfrm>
        <a:prstGeom prst="rect">
          <a:avLst/>
        </a:prstGeom>
      </xdr:spPr>
    </xdr:pic>
    <xdr:clientData/>
  </xdr:twoCellAnchor>
  <xdr:twoCellAnchor editAs="oneCell">
    <xdr:from>
      <xdr:col>10</xdr:col>
      <xdr:colOff>0</xdr:colOff>
      <xdr:row>31</xdr:row>
      <xdr:rowOff>0</xdr:rowOff>
    </xdr:from>
    <xdr:to>
      <xdr:col>10</xdr:col>
      <xdr:colOff>1440000</xdr:colOff>
      <xdr:row>32</xdr:row>
      <xdr:rowOff>53583</xdr:rowOff>
    </xdr:to>
    <xdr:pic>
      <xdr:nvPicPr>
        <xdr:cNvPr id="31" name="Imagen 30">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255250" y="20256500"/>
          <a:ext cx="1440000" cy="1440000"/>
        </a:xfrm>
        <a:prstGeom prst="rect">
          <a:avLst/>
        </a:prstGeom>
      </xdr:spPr>
    </xdr:pic>
    <xdr:clientData/>
  </xdr:twoCellAnchor>
  <xdr:twoCellAnchor editAs="oneCell">
    <xdr:from>
      <xdr:col>10</xdr:col>
      <xdr:colOff>0</xdr:colOff>
      <xdr:row>32</xdr:row>
      <xdr:rowOff>0</xdr:rowOff>
    </xdr:from>
    <xdr:to>
      <xdr:col>10</xdr:col>
      <xdr:colOff>1440000</xdr:colOff>
      <xdr:row>33</xdr:row>
      <xdr:rowOff>53584</xdr:rowOff>
    </xdr:to>
    <xdr:pic>
      <xdr:nvPicPr>
        <xdr:cNvPr id="33" name="Imagen 32">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255250" y="21642917"/>
          <a:ext cx="1440000" cy="144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21</xdr:col>
      <xdr:colOff>9524</xdr:colOff>
      <xdr:row>110</xdr:row>
      <xdr:rowOff>9525</xdr:rowOff>
    </xdr:from>
    <xdr:to>
      <xdr:col>21</xdr:col>
      <xdr:colOff>1485900</xdr:colOff>
      <xdr:row>110</xdr:row>
      <xdr:rowOff>1333501</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021" t="3307" r="11827" b="4750"/>
        <a:stretch/>
      </xdr:blipFill>
      <xdr:spPr>
        <a:xfrm>
          <a:off x="8448674" y="20964525"/>
          <a:ext cx="1476376" cy="1323976"/>
        </a:xfrm>
        <a:prstGeom prst="rect">
          <a:avLst/>
        </a:prstGeom>
      </xdr:spPr>
    </xdr:pic>
    <xdr:clientData/>
  </xdr:twoCellAnchor>
  <xdr:twoCellAnchor>
    <xdr:from>
      <xdr:col>20</xdr:col>
      <xdr:colOff>2438400</xdr:colOff>
      <xdr:row>111</xdr:row>
      <xdr:rowOff>28575</xdr:rowOff>
    </xdr:from>
    <xdr:to>
      <xdr:col>22</xdr:col>
      <xdr:colOff>9525</xdr:colOff>
      <xdr:row>111</xdr:row>
      <xdr:rowOff>1468575</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20100" y="22326600"/>
          <a:ext cx="1495425" cy="1440000"/>
        </a:xfrm>
        <a:prstGeom prst="rect">
          <a:avLst/>
        </a:prstGeom>
      </xdr:spPr>
    </xdr:pic>
    <xdr:clientData/>
  </xdr:twoCellAnchor>
  <xdr:twoCellAnchor>
    <xdr:from>
      <xdr:col>21</xdr:col>
      <xdr:colOff>19050</xdr:colOff>
      <xdr:row>112</xdr:row>
      <xdr:rowOff>38100</xdr:rowOff>
    </xdr:from>
    <xdr:to>
      <xdr:col>22</xdr:col>
      <xdr:colOff>0</xdr:colOff>
      <xdr:row>112</xdr:row>
      <xdr:rowOff>1478100</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58200" y="23812500"/>
          <a:ext cx="1447800" cy="1440000"/>
        </a:xfrm>
        <a:prstGeom prst="rect">
          <a:avLst/>
        </a:prstGeom>
      </xdr:spPr>
    </xdr:pic>
    <xdr:clientData/>
  </xdr:twoCellAnchor>
  <xdr:twoCellAnchor>
    <xdr:from>
      <xdr:col>21</xdr:col>
      <xdr:colOff>47624</xdr:colOff>
      <xdr:row>116</xdr:row>
      <xdr:rowOff>9524</xdr:rowOff>
    </xdr:from>
    <xdr:to>
      <xdr:col>21</xdr:col>
      <xdr:colOff>1429420</xdr:colOff>
      <xdr:row>116</xdr:row>
      <xdr:rowOff>1427924</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410824" y="29708474"/>
          <a:ext cx="1381796" cy="1418400"/>
        </a:xfrm>
        <a:prstGeom prst="rect">
          <a:avLst/>
        </a:prstGeom>
      </xdr:spPr>
    </xdr:pic>
    <xdr:clientData/>
  </xdr:twoCellAnchor>
  <xdr:twoCellAnchor editAs="oneCell">
    <xdr:from>
      <xdr:col>21</xdr:col>
      <xdr:colOff>9526</xdr:colOff>
      <xdr:row>115</xdr:row>
      <xdr:rowOff>9525</xdr:rowOff>
    </xdr:from>
    <xdr:to>
      <xdr:col>21</xdr:col>
      <xdr:colOff>1454373</xdr:colOff>
      <xdr:row>115</xdr:row>
      <xdr:rowOff>1427925</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72726" y="28260675"/>
          <a:ext cx="1444847" cy="1418400"/>
        </a:xfrm>
        <a:prstGeom prst="rect">
          <a:avLst/>
        </a:prstGeom>
      </xdr:spPr>
    </xdr:pic>
    <xdr:clientData/>
  </xdr:twoCellAnchor>
  <xdr:twoCellAnchor editAs="oneCell">
    <xdr:from>
      <xdr:col>21</xdr:col>
      <xdr:colOff>9525</xdr:colOff>
      <xdr:row>113</xdr:row>
      <xdr:rowOff>0</xdr:rowOff>
    </xdr:from>
    <xdr:to>
      <xdr:col>21</xdr:col>
      <xdr:colOff>1449525</xdr:colOff>
      <xdr:row>113</xdr:row>
      <xdr:rowOff>1440000</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72725" y="25269825"/>
          <a:ext cx="1440000" cy="1440000"/>
        </a:xfrm>
        <a:prstGeom prst="rect">
          <a:avLst/>
        </a:prstGeom>
      </xdr:spPr>
    </xdr:pic>
    <xdr:clientData/>
  </xdr:twoCellAnchor>
  <xdr:twoCellAnchor editAs="oneCell">
    <xdr:from>
      <xdr:col>21</xdr:col>
      <xdr:colOff>0</xdr:colOff>
      <xdr:row>117</xdr:row>
      <xdr:rowOff>0</xdr:rowOff>
    </xdr:from>
    <xdr:to>
      <xdr:col>21</xdr:col>
      <xdr:colOff>1440000</xdr:colOff>
      <xdr:row>117</xdr:row>
      <xdr:rowOff>1440000</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39150" y="31146750"/>
          <a:ext cx="1440000" cy="1440000"/>
        </a:xfrm>
        <a:prstGeom prst="rect">
          <a:avLst/>
        </a:prstGeom>
      </xdr:spPr>
    </xdr:pic>
    <xdr:clientData/>
  </xdr:twoCellAnchor>
  <xdr:twoCellAnchor editAs="oneCell">
    <xdr:from>
      <xdr:col>21</xdr:col>
      <xdr:colOff>0</xdr:colOff>
      <xdr:row>118</xdr:row>
      <xdr:rowOff>0</xdr:rowOff>
    </xdr:from>
    <xdr:to>
      <xdr:col>21</xdr:col>
      <xdr:colOff>1440000</xdr:colOff>
      <xdr:row>118</xdr:row>
      <xdr:rowOff>1440000</xdr:rowOff>
    </xdr:to>
    <xdr:pic>
      <xdr:nvPicPr>
        <xdr:cNvPr id="19" name="Imagen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39150" y="32594550"/>
          <a:ext cx="1440000" cy="1440000"/>
        </a:xfrm>
        <a:prstGeom prst="rect">
          <a:avLst/>
        </a:prstGeom>
      </xdr:spPr>
    </xdr:pic>
    <xdr:clientData/>
  </xdr:twoCellAnchor>
  <xdr:twoCellAnchor editAs="oneCell">
    <xdr:from>
      <xdr:col>21</xdr:col>
      <xdr:colOff>0</xdr:colOff>
      <xdr:row>119</xdr:row>
      <xdr:rowOff>0</xdr:rowOff>
    </xdr:from>
    <xdr:to>
      <xdr:col>21</xdr:col>
      <xdr:colOff>1440000</xdr:colOff>
      <xdr:row>119</xdr:row>
      <xdr:rowOff>1440000</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39150" y="34042350"/>
          <a:ext cx="1440000" cy="1440000"/>
        </a:xfrm>
        <a:prstGeom prst="rect">
          <a:avLst/>
        </a:prstGeom>
      </xdr:spPr>
    </xdr:pic>
    <xdr:clientData/>
  </xdr:twoCellAnchor>
  <xdr:twoCellAnchor editAs="oneCell">
    <xdr:from>
      <xdr:col>21</xdr:col>
      <xdr:colOff>0</xdr:colOff>
      <xdr:row>120</xdr:row>
      <xdr:rowOff>0</xdr:rowOff>
    </xdr:from>
    <xdr:to>
      <xdr:col>21</xdr:col>
      <xdr:colOff>1440000</xdr:colOff>
      <xdr:row>120</xdr:row>
      <xdr:rowOff>1440000</xdr:rowOff>
    </xdr:to>
    <xdr:pic>
      <xdr:nvPicPr>
        <xdr:cNvPr id="23" name="Imagen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439150" y="35490150"/>
          <a:ext cx="1440000" cy="1440000"/>
        </a:xfrm>
        <a:prstGeom prst="rect">
          <a:avLst/>
        </a:prstGeom>
      </xdr:spPr>
    </xdr:pic>
    <xdr:clientData/>
  </xdr:twoCellAnchor>
  <xdr:twoCellAnchor editAs="oneCell">
    <xdr:from>
      <xdr:col>21</xdr:col>
      <xdr:colOff>0</xdr:colOff>
      <xdr:row>122</xdr:row>
      <xdr:rowOff>0</xdr:rowOff>
    </xdr:from>
    <xdr:to>
      <xdr:col>21</xdr:col>
      <xdr:colOff>1440000</xdr:colOff>
      <xdr:row>122</xdr:row>
      <xdr:rowOff>1440000</xdr:rowOff>
    </xdr:to>
    <xdr:pic>
      <xdr:nvPicPr>
        <xdr:cNvPr id="27" name="Imagen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439150" y="38385750"/>
          <a:ext cx="1440000" cy="1440000"/>
        </a:xfrm>
        <a:prstGeom prst="rect">
          <a:avLst/>
        </a:prstGeom>
      </xdr:spPr>
    </xdr:pic>
    <xdr:clientData/>
  </xdr:twoCellAnchor>
  <xdr:twoCellAnchor editAs="oneCell">
    <xdr:from>
      <xdr:col>21</xdr:col>
      <xdr:colOff>0</xdr:colOff>
      <xdr:row>123</xdr:row>
      <xdr:rowOff>0</xdr:rowOff>
    </xdr:from>
    <xdr:to>
      <xdr:col>21</xdr:col>
      <xdr:colOff>1440000</xdr:colOff>
      <xdr:row>123</xdr:row>
      <xdr:rowOff>1440000</xdr:rowOff>
    </xdr:to>
    <xdr:pic>
      <xdr:nvPicPr>
        <xdr:cNvPr id="29" name="Imagen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439150" y="39833550"/>
          <a:ext cx="1440000" cy="1440000"/>
        </a:xfrm>
        <a:prstGeom prst="rect">
          <a:avLst/>
        </a:prstGeom>
      </xdr:spPr>
    </xdr:pic>
    <xdr:clientData/>
  </xdr:twoCellAnchor>
  <xdr:twoCellAnchor editAs="oneCell">
    <xdr:from>
      <xdr:col>21</xdr:col>
      <xdr:colOff>0</xdr:colOff>
      <xdr:row>124</xdr:row>
      <xdr:rowOff>0</xdr:rowOff>
    </xdr:from>
    <xdr:to>
      <xdr:col>21</xdr:col>
      <xdr:colOff>1440000</xdr:colOff>
      <xdr:row>124</xdr:row>
      <xdr:rowOff>1440000</xdr:rowOff>
    </xdr:to>
    <xdr:pic>
      <xdr:nvPicPr>
        <xdr:cNvPr id="31" name="Imagen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439150" y="41281350"/>
          <a:ext cx="1440000" cy="1440000"/>
        </a:xfrm>
        <a:prstGeom prst="rect">
          <a:avLst/>
        </a:prstGeom>
      </xdr:spPr>
    </xdr:pic>
    <xdr:clientData/>
  </xdr:twoCellAnchor>
  <xdr:twoCellAnchor editAs="oneCell">
    <xdr:from>
      <xdr:col>21</xdr:col>
      <xdr:colOff>19050</xdr:colOff>
      <xdr:row>114</xdr:row>
      <xdr:rowOff>104774</xdr:rowOff>
    </xdr:from>
    <xdr:to>
      <xdr:col>21</xdr:col>
      <xdr:colOff>1437450</xdr:colOff>
      <xdr:row>114</xdr:row>
      <xdr:rowOff>1523174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382250" y="26831924"/>
          <a:ext cx="1418400" cy="1418400"/>
        </a:xfrm>
        <a:prstGeom prst="rect">
          <a:avLst/>
        </a:prstGeom>
      </xdr:spPr>
    </xdr:pic>
    <xdr:clientData/>
  </xdr:twoCellAnchor>
  <xdr:twoCellAnchor editAs="oneCell">
    <xdr:from>
      <xdr:col>21</xdr:col>
      <xdr:colOff>19050</xdr:colOff>
      <xdr:row>121</xdr:row>
      <xdr:rowOff>0</xdr:rowOff>
    </xdr:from>
    <xdr:to>
      <xdr:col>21</xdr:col>
      <xdr:colOff>1437450</xdr:colOff>
      <xdr:row>121</xdr:row>
      <xdr:rowOff>1418400</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82250" y="36937950"/>
          <a:ext cx="1418400" cy="1418400"/>
        </a:xfrm>
        <a:prstGeom prst="rect">
          <a:avLst/>
        </a:prstGeom>
      </xdr:spPr>
    </xdr:pic>
    <xdr:clientData/>
  </xdr:twoCellAnchor>
  <xdr:twoCellAnchor>
    <xdr:from>
      <xdr:col>20</xdr:col>
      <xdr:colOff>257176</xdr:colOff>
      <xdr:row>125</xdr:row>
      <xdr:rowOff>238125</xdr:rowOff>
    </xdr:from>
    <xdr:to>
      <xdr:col>20</xdr:col>
      <xdr:colOff>2162176</xdr:colOff>
      <xdr:row>125</xdr:row>
      <xdr:rowOff>971550</xdr:rowOff>
    </xdr:to>
    <xdr:sp macro="" textlink="">
      <xdr:nvSpPr>
        <xdr:cNvPr id="2" name="IMG">
          <a:extLst>
            <a:ext uri="{FF2B5EF4-FFF2-40B4-BE49-F238E27FC236}">
              <a16:creationId xmlns:a16="http://schemas.microsoft.com/office/drawing/2014/main" id="{00000000-0008-0000-0700-000002000000}"/>
            </a:ext>
          </a:extLst>
        </xdr:cNvPr>
        <xdr:cNvSpPr txBox="1"/>
      </xdr:nvSpPr>
      <xdr:spPr>
        <a:xfrm>
          <a:off x="8162926" y="42967275"/>
          <a:ext cx="190500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FACTOR DE </a:t>
          </a:r>
        </a:p>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MANTENIMIENTO</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318558</xdr:colOff>
          <xdr:row>21</xdr:row>
          <xdr:rowOff>35984</xdr:rowOff>
        </xdr:from>
        <xdr:to>
          <xdr:col>10</xdr:col>
          <xdr:colOff>16401</xdr:colOff>
          <xdr:row>27</xdr:row>
          <xdr:rowOff>49743</xdr:rowOff>
        </xdr:to>
        <xdr:pic>
          <xdr:nvPicPr>
            <xdr:cNvPr id="65" name="Imagen 64">
              <a:extLst>
                <a:ext uri="{FF2B5EF4-FFF2-40B4-BE49-F238E27FC236}">
                  <a16:creationId xmlns:a16="http://schemas.microsoft.com/office/drawing/2014/main" id="{00000000-0008-0000-0900-000041000000}"/>
                </a:ext>
              </a:extLst>
            </xdr:cNvPr>
            <xdr:cNvPicPr>
              <a:picLocks noChangeAspect="1"/>
              <a:extLst>
                <a:ext uri="{84589F7E-364E-4C9E-8A38-B11213B215E9}">
                  <a14:cameraTool cellRange="fotos" spid="_x0000_s31003"/>
                </a:ext>
              </a:extLst>
            </xdr:cNvPicPr>
          </xdr:nvPicPr>
          <xdr:blipFill>
            <a:blip xmlns:r="http://schemas.openxmlformats.org/officeDocument/2006/relationships" r:embed="rId1"/>
            <a:stretch>
              <a:fillRect/>
            </a:stretch>
          </xdr:blipFill>
          <xdr:spPr>
            <a:xfrm>
              <a:off x="2604558" y="4065059"/>
              <a:ext cx="1221843" cy="1213909"/>
            </a:xfrm>
            <a:prstGeom prst="rect">
              <a:avLst/>
            </a:prstGeom>
            <a:solidFill>
              <a:sysClr val="window" lastClr="FFFFFF"/>
            </a:solidFill>
          </xdr:spPr>
        </xdr:pic>
        <xdr:clientData/>
      </xdr:twoCellAnchor>
    </mc:Choice>
    <mc:Fallback/>
  </mc:AlternateContent>
  <xdr:oneCellAnchor>
    <xdr:from>
      <xdr:col>4</xdr:col>
      <xdr:colOff>275167</xdr:colOff>
      <xdr:row>33</xdr:row>
      <xdr:rowOff>83609</xdr:rowOff>
    </xdr:from>
    <xdr:ext cx="2882520"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900-000014000000}"/>
                </a:ext>
              </a:extLst>
            </xdr:cNvPr>
            <xdr:cNvSpPr txBox="1"/>
          </xdr:nvSpPr>
          <xdr:spPr>
            <a:xfrm>
              <a:off x="1799167" y="6493934"/>
              <a:ext cx="288252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800" b="1" i="1">
                            <a:latin typeface="Cambria Math" panose="02040503050406030204" pitchFamily="18" charset="0"/>
                          </a:rPr>
                        </m:ctrlPr>
                      </m:sSubPr>
                      <m:e>
                        <m:r>
                          <a:rPr lang="es-CO" sz="1800" b="1" i="1">
                            <a:latin typeface="Cambria Math" panose="02040503050406030204" pitchFamily="18" charset="0"/>
                          </a:rPr>
                          <m:t>𝒇</m:t>
                        </m:r>
                      </m:e>
                      <m:sub>
                        <m:r>
                          <a:rPr lang="es-CO" sz="1800" b="1" i="1">
                            <a:latin typeface="Cambria Math" panose="02040503050406030204" pitchFamily="18" charset="0"/>
                          </a:rPr>
                          <m:t>𝑴</m:t>
                        </m:r>
                      </m:sub>
                    </m:sSub>
                    <m:r>
                      <a:rPr lang="es-CO" sz="1800" b="1" i="1">
                        <a:latin typeface="Cambria Math" panose="02040503050406030204" pitchFamily="18" charset="0"/>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𝑳𝑭</m:t>
                        </m:r>
                      </m:sub>
                    </m:sSub>
                    <m:r>
                      <a:rPr lang="es-CO" sz="1800" b="1" i="1">
                        <a:solidFill>
                          <a:schemeClr val="tx1"/>
                        </a:solidFill>
                        <a:effectLst/>
                        <a:latin typeface="Cambria Math" panose="02040503050406030204" pitchFamily="18" charset="0"/>
                        <a:ea typeface="+mn-ea"/>
                        <a:cs typeface="+mn-cs"/>
                      </a:rPr>
                      <m:t> </m:t>
                    </m:r>
                    <m:r>
                      <a:rPr lang="es-CO" sz="1800" b="1" i="1">
                        <a:solidFill>
                          <a:schemeClr val="tx1"/>
                        </a:solidFill>
                        <a:effectLst/>
                        <a:latin typeface="Cambria Math" panose="02040503050406030204" pitchFamily="18" charset="0"/>
                        <a:ea typeface="Cambria Math" panose="02040503050406030204" pitchFamily="18" charset="0"/>
                        <a:cs typeface="+mn-cs"/>
                      </a:rPr>
                      <m:t>∙</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𝑳𝑴</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𝑺𝑴</m:t>
                        </m:r>
                      </m:sub>
                    </m:sSub>
                    <m:r>
                      <a:rPr lang="es-CO" sz="1800" b="1" i="1">
                        <a:solidFill>
                          <a:schemeClr val="tx1"/>
                        </a:solidFill>
                        <a:effectLst/>
                        <a:latin typeface="Cambria Math" panose="02040503050406030204" pitchFamily="18" charset="0"/>
                        <a:ea typeface="+mn-ea"/>
                        <a:cs typeface="+mn-cs"/>
                      </a:rPr>
                      <m:t> </m:t>
                    </m:r>
                  </m:oMath>
                </m:oMathPara>
              </a14:m>
              <a:endParaRPr lang="es-CO" sz="1800" b="1">
                <a:latin typeface="+mj-lt"/>
              </a:endParaRPr>
            </a:p>
          </xdr:txBody>
        </xdr:sp>
      </mc:Choice>
      <mc:Fallback xmlns="">
        <xdr:sp macro="" textlink="">
          <xdr:nvSpPr>
            <xdr:cNvPr id="20" name="CuadroTexto 19">
              <a:extLst>
                <a:ext uri="{FF2B5EF4-FFF2-40B4-BE49-F238E27FC236}">
                  <a16:creationId xmlns:a16="http://schemas.microsoft.com/office/drawing/2014/main" id="{D4DCF41F-310D-40FC-AF47-E0DFD4D559BC}"/>
                </a:ext>
              </a:extLst>
            </xdr:cNvPr>
            <xdr:cNvSpPr txBox="1"/>
          </xdr:nvSpPr>
          <xdr:spPr>
            <a:xfrm>
              <a:off x="1799167" y="6493934"/>
              <a:ext cx="288252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800" b="1" i="0">
                  <a:latin typeface="Cambria Math" panose="02040503050406030204" pitchFamily="18" charset="0"/>
                </a:rPr>
                <a:t>𝒇_𝑴=  </a:t>
              </a:r>
              <a:r>
                <a:rPr lang="es-CO" sz="1800" b="1" i="0">
                  <a:solidFill>
                    <a:schemeClr val="tx1"/>
                  </a:solidFill>
                  <a:effectLst/>
                  <a:latin typeface="Cambria Math" panose="02040503050406030204" pitchFamily="18" charset="0"/>
                  <a:ea typeface="+mn-ea"/>
                  <a:cs typeface="+mn-cs"/>
                </a:rPr>
                <a:t>𝒇_𝑳𝑭  </a:t>
              </a:r>
              <a:r>
                <a:rPr lang="es-CO" sz="1800" b="1" i="0">
                  <a:solidFill>
                    <a:schemeClr val="tx1"/>
                  </a:solidFill>
                  <a:effectLst/>
                  <a:latin typeface="Cambria Math" panose="02040503050406030204" pitchFamily="18" charset="0"/>
                  <a:ea typeface="Cambria Math" panose="02040503050406030204" pitchFamily="18" charset="0"/>
                  <a:cs typeface="+mn-cs"/>
                </a:rPr>
                <a:t>∙</a:t>
              </a:r>
              <a:r>
                <a:rPr lang="es-CO" sz="1800" b="1" i="0">
                  <a:solidFill>
                    <a:schemeClr val="tx1"/>
                  </a:solidFill>
                  <a:effectLst/>
                  <a:latin typeface="Cambria Math" panose="02040503050406030204" pitchFamily="18" charset="0"/>
                  <a:ea typeface="+mn-ea"/>
                  <a:cs typeface="+mn-cs"/>
                </a:rPr>
                <a:t>𝒇_𝑺  ∙𝒇_𝑳𝑴  ∙𝒇_𝑺𝑴  </a:t>
              </a:r>
              <a:endParaRPr lang="es-CO" sz="1800" b="1">
                <a:latin typeface="+mj-lt"/>
              </a:endParaRPr>
            </a:p>
          </xdr:txBody>
        </xdr:sp>
      </mc:Fallback>
    </mc:AlternateContent>
    <xdr:clientData/>
  </xdr:oneCellAnchor>
  <xdr:twoCellAnchor>
    <xdr:from>
      <xdr:col>17</xdr:col>
      <xdr:colOff>352424</xdr:colOff>
      <xdr:row>11</xdr:row>
      <xdr:rowOff>9525</xdr:rowOff>
    </xdr:from>
    <xdr:to>
      <xdr:col>32</xdr:col>
      <xdr:colOff>341842</xdr:colOff>
      <xdr:row>28</xdr:row>
      <xdr:rowOff>104775</xdr:rowOff>
    </xdr:to>
    <xdr:graphicFrame macro="">
      <xdr:nvGraphicFramePr>
        <xdr:cNvPr id="22" name="Gráfico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33</xdr:row>
      <xdr:rowOff>47625</xdr:rowOff>
    </xdr:from>
    <xdr:to>
      <xdr:col>32</xdr:col>
      <xdr:colOff>180975</xdr:colOff>
      <xdr:row>48</xdr:row>
      <xdr:rowOff>219075</xdr:rowOff>
    </xdr:to>
    <xdr:graphicFrame macro="">
      <xdr:nvGraphicFramePr>
        <xdr:cNvPr id="23" name="Gráfico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66675</xdr:colOff>
          <xdr:row>0</xdr:row>
          <xdr:rowOff>161925</xdr:rowOff>
        </xdr:from>
        <xdr:to>
          <xdr:col>5</xdr:col>
          <xdr:colOff>298448</xdr:colOff>
          <xdr:row>5</xdr:row>
          <xdr:rowOff>29632</xdr:rowOff>
        </xdr:to>
        <xdr:pic>
          <xdr:nvPicPr>
            <xdr:cNvPr id="13" name="IMG">
              <a:extLst>
                <a:ext uri="{FF2B5EF4-FFF2-40B4-BE49-F238E27FC236}">
                  <a16:creationId xmlns:a16="http://schemas.microsoft.com/office/drawing/2014/main" id="{00000000-0008-0000-0900-00000D000000}"/>
                </a:ext>
              </a:extLst>
            </xdr:cNvPr>
            <xdr:cNvPicPr>
              <a:picLocks/>
              <a:extLst>
                <a:ext uri="{84589F7E-364E-4C9E-8A38-B11213B215E9}">
                  <a14:cameraTool cellRange="Logo" spid="_x0000_s31004"/>
                </a:ext>
              </a:extLst>
            </xdr:cNvPicPr>
          </xdr:nvPicPr>
          <xdr:blipFill>
            <a:blip xmlns:r="http://schemas.openxmlformats.org/officeDocument/2006/relationships" r:embed="rId4"/>
            <a:stretch>
              <a:fillRect/>
            </a:stretch>
          </xdr:blipFill>
          <xdr:spPr>
            <a:xfrm>
              <a:off x="447675" y="161925"/>
              <a:ext cx="1755773" cy="82020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0</xdr:row>
          <xdr:rowOff>133350</xdr:rowOff>
        </xdr:from>
        <xdr:to>
          <xdr:col>22</xdr:col>
          <xdr:colOff>269874</xdr:colOff>
          <xdr:row>5</xdr:row>
          <xdr:rowOff>58207</xdr:rowOff>
        </xdr:to>
        <xdr:pic>
          <xdr:nvPicPr>
            <xdr:cNvPr id="14" name="IMG">
              <a:extLst>
                <a:ext uri="{FF2B5EF4-FFF2-40B4-BE49-F238E27FC236}">
                  <a16:creationId xmlns:a16="http://schemas.microsoft.com/office/drawing/2014/main" id="{00000000-0008-0000-0900-00000E000000}"/>
                </a:ext>
              </a:extLst>
            </xdr:cNvPr>
            <xdr:cNvPicPr>
              <a:picLocks/>
              <a:extLst>
                <a:ext uri="{84589F7E-364E-4C9E-8A38-B11213B215E9}">
                  <a14:cameraTool cellRange="Logo" spid="_x0000_s31005"/>
                </a:ext>
              </a:extLst>
            </xdr:cNvPicPr>
          </xdr:nvPicPr>
          <xdr:blipFill>
            <a:blip xmlns:r="http://schemas.openxmlformats.org/officeDocument/2006/relationships" r:embed="rId5"/>
            <a:stretch>
              <a:fillRect/>
            </a:stretch>
          </xdr:blipFill>
          <xdr:spPr>
            <a:xfrm>
              <a:off x="6972300" y="133350"/>
              <a:ext cx="1679574" cy="877357"/>
            </a:xfrm>
            <a:prstGeom prst="rect">
              <a:avLst/>
            </a:prstGeom>
          </xdr:spPr>
        </xdr:pic>
        <xdr:clientData/>
      </xdr:twoCellAnchor>
    </mc:Choice>
    <mc:Fallback/>
  </mc:AlternateContent>
  <xdr:twoCellAnchor>
    <xdr:from>
      <xdr:col>23</xdr:col>
      <xdr:colOff>73025</xdr:colOff>
      <xdr:row>0</xdr:row>
      <xdr:rowOff>47625</xdr:rowOff>
    </xdr:from>
    <xdr:to>
      <xdr:col>32</xdr:col>
      <xdr:colOff>316442</xdr:colOff>
      <xdr:row>5</xdr:row>
      <xdr:rowOff>121708</xdr:rowOff>
    </xdr:to>
    <xdr:sp macro="" textlink="">
      <xdr:nvSpPr>
        <xdr:cNvPr id="15" name="CuadroTexto 14">
          <a:extLst>
            <a:ext uri="{FF2B5EF4-FFF2-40B4-BE49-F238E27FC236}">
              <a16:creationId xmlns:a16="http://schemas.microsoft.com/office/drawing/2014/main" id="{00000000-0008-0000-0900-00000F000000}"/>
            </a:ext>
          </a:extLst>
        </xdr:cNvPr>
        <xdr:cNvSpPr txBox="1"/>
      </xdr:nvSpPr>
      <xdr:spPr>
        <a:xfrm>
          <a:off x="8836025" y="4762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6</xdr:col>
      <xdr:colOff>73025</xdr:colOff>
      <xdr:row>0</xdr:row>
      <xdr:rowOff>47625</xdr:rowOff>
    </xdr:from>
    <xdr:to>
      <xdr:col>15</xdr:col>
      <xdr:colOff>316442</xdr:colOff>
      <xdr:row>5</xdr:row>
      <xdr:rowOff>121708</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359025" y="4762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322792</xdr:colOff>
      <xdr:row>33</xdr:row>
      <xdr:rowOff>102659</xdr:rowOff>
    </xdr:from>
    <xdr:ext cx="2252796" cy="281808"/>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A00-00000A000000}"/>
                </a:ext>
              </a:extLst>
            </xdr:cNvPr>
            <xdr:cNvSpPr txBox="1"/>
          </xdr:nvSpPr>
          <xdr:spPr>
            <a:xfrm>
              <a:off x="2227792" y="6532034"/>
              <a:ext cx="2252796"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800" b="1" i="1">
                            <a:latin typeface="Cambria Math" panose="02040503050406030204" pitchFamily="18" charset="0"/>
                          </a:rPr>
                        </m:ctrlPr>
                      </m:sSubPr>
                      <m:e>
                        <m:r>
                          <a:rPr lang="es-CO" sz="1800" b="1" i="1">
                            <a:latin typeface="Cambria Math" panose="02040503050406030204" pitchFamily="18" charset="0"/>
                          </a:rPr>
                          <m:t>𝒇</m:t>
                        </m:r>
                      </m:e>
                      <m:sub>
                        <m:r>
                          <a:rPr lang="es-CO" sz="1800" b="1" i="1">
                            <a:latin typeface="Cambria Math" panose="02040503050406030204" pitchFamily="18" charset="0"/>
                          </a:rPr>
                          <m:t>𝑴</m:t>
                        </m:r>
                      </m:sub>
                    </m:sSub>
                    <m:r>
                      <a:rPr lang="es-CO" sz="1800" b="1" i="1">
                        <a:latin typeface="Cambria Math" panose="02040503050406030204" pitchFamily="18" charset="0"/>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𝑳𝑭</m:t>
                        </m:r>
                      </m:sub>
                    </m:sSub>
                    <m:r>
                      <a:rPr lang="es-CO" sz="1800" b="1" i="1">
                        <a:solidFill>
                          <a:schemeClr val="tx1"/>
                        </a:solidFill>
                        <a:effectLst/>
                        <a:latin typeface="Cambria Math" panose="02040503050406030204" pitchFamily="18" charset="0"/>
                        <a:ea typeface="+mn-ea"/>
                        <a:cs typeface="+mn-cs"/>
                      </a:rPr>
                      <m:t> </m:t>
                    </m:r>
                    <m:r>
                      <a:rPr lang="es-CO" sz="1800" b="1" i="1">
                        <a:solidFill>
                          <a:schemeClr val="tx1"/>
                        </a:solidFill>
                        <a:effectLst/>
                        <a:latin typeface="Cambria Math" panose="02040503050406030204" pitchFamily="18" charset="0"/>
                        <a:ea typeface="Cambria Math" panose="02040503050406030204" pitchFamily="18" charset="0"/>
                        <a:cs typeface="+mn-cs"/>
                      </a:rPr>
                      <m:t>∙</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𝑳𝑴</m:t>
                        </m:r>
                      </m:sub>
                    </m:sSub>
                    <m:r>
                      <a:rPr lang="es-CO" sz="1800" b="1" i="1">
                        <a:solidFill>
                          <a:schemeClr val="tx1"/>
                        </a:solidFill>
                        <a:effectLst/>
                        <a:latin typeface="Cambria Math" panose="02040503050406030204" pitchFamily="18" charset="0"/>
                        <a:ea typeface="+mn-ea"/>
                        <a:cs typeface="+mn-cs"/>
                      </a:rPr>
                      <m:t>  </m:t>
                    </m:r>
                  </m:oMath>
                </m:oMathPara>
              </a14:m>
              <a:endParaRPr lang="es-CO" sz="1800" b="1">
                <a:latin typeface="+mj-lt"/>
              </a:endParaRPr>
            </a:p>
          </xdr:txBody>
        </xdr:sp>
      </mc:Choice>
      <mc:Fallback xmlns="">
        <xdr:sp macro="" textlink="">
          <xdr:nvSpPr>
            <xdr:cNvPr id="10" name="CuadroTexto 9">
              <a:extLst>
                <a:ext uri="{FF2B5EF4-FFF2-40B4-BE49-F238E27FC236}">
                  <a16:creationId xmlns:a16="http://schemas.microsoft.com/office/drawing/2014/main" id="{759E5CFF-3BCD-44C6-9385-39EE04F1BD3B}"/>
                </a:ext>
              </a:extLst>
            </xdr:cNvPr>
            <xdr:cNvSpPr txBox="1"/>
          </xdr:nvSpPr>
          <xdr:spPr>
            <a:xfrm>
              <a:off x="2227792" y="6532034"/>
              <a:ext cx="2252796"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800" b="1" i="0">
                  <a:latin typeface="Cambria Math" panose="02040503050406030204" pitchFamily="18" charset="0"/>
                </a:rPr>
                <a:t>𝒇_𝑴=  </a:t>
              </a:r>
              <a:r>
                <a:rPr lang="es-CO" sz="1800" b="1" i="0">
                  <a:solidFill>
                    <a:schemeClr val="tx1"/>
                  </a:solidFill>
                  <a:effectLst/>
                  <a:latin typeface="Cambria Math" panose="02040503050406030204" pitchFamily="18" charset="0"/>
                  <a:ea typeface="+mn-ea"/>
                  <a:cs typeface="+mn-cs"/>
                </a:rPr>
                <a:t>𝒇_𝑳𝑭  </a:t>
              </a:r>
              <a:r>
                <a:rPr lang="es-CO" sz="1800" b="1" i="0">
                  <a:solidFill>
                    <a:schemeClr val="tx1"/>
                  </a:solidFill>
                  <a:effectLst/>
                  <a:latin typeface="Cambria Math" panose="02040503050406030204" pitchFamily="18" charset="0"/>
                  <a:ea typeface="Cambria Math" panose="02040503050406030204" pitchFamily="18" charset="0"/>
                  <a:cs typeface="+mn-cs"/>
                </a:rPr>
                <a:t>∙</a:t>
              </a:r>
              <a:r>
                <a:rPr lang="es-CO" sz="1800" b="1" i="0">
                  <a:solidFill>
                    <a:schemeClr val="tx1"/>
                  </a:solidFill>
                  <a:effectLst/>
                  <a:latin typeface="Cambria Math" panose="02040503050406030204" pitchFamily="18" charset="0"/>
                  <a:ea typeface="+mn-ea"/>
                  <a:cs typeface="+mn-cs"/>
                </a:rPr>
                <a:t>𝒇_𝑺  ∙𝒇_𝑳𝑴   </a:t>
              </a:r>
              <a:endParaRPr lang="es-CO" sz="1800" b="1">
                <a:latin typeface="+mj-lt"/>
              </a:endParaRPr>
            </a:p>
          </xdr:txBody>
        </xdr:sp>
      </mc:Fallback>
    </mc:AlternateContent>
    <xdr:clientData/>
  </xdr:oneCellAnchor>
  <mc:AlternateContent xmlns:mc="http://schemas.openxmlformats.org/markup-compatibility/2006">
    <mc:Choice xmlns:a14="http://schemas.microsoft.com/office/drawing/2010/main" Requires="a14">
      <xdr:twoCellAnchor>
        <xdr:from>
          <xdr:col>6</xdr:col>
          <xdr:colOff>304800</xdr:colOff>
          <xdr:row>21</xdr:row>
          <xdr:rowOff>28049</xdr:rowOff>
        </xdr:from>
        <xdr:to>
          <xdr:col>10</xdr:col>
          <xdr:colOff>114757</xdr:colOff>
          <xdr:row>27</xdr:row>
          <xdr:rowOff>47625</xdr:rowOff>
        </xdr:to>
        <xdr:pic>
          <xdr:nvPicPr>
            <xdr:cNvPr id="13" name="Imagen 12">
              <a:extLst>
                <a:ext uri="{FF2B5EF4-FFF2-40B4-BE49-F238E27FC236}">
                  <a16:creationId xmlns:a16="http://schemas.microsoft.com/office/drawing/2014/main" id="{00000000-0008-0000-0A00-00000D000000}"/>
                </a:ext>
              </a:extLst>
            </xdr:cNvPr>
            <xdr:cNvPicPr>
              <a:picLocks noChangeAspect="1"/>
              <a:extLst>
                <a:ext uri="{84589F7E-364E-4C9E-8A38-B11213B215E9}">
                  <a14:cameraTool cellRange="fotos_E" spid="_x0000_s36106"/>
                </a:ext>
              </a:extLst>
            </xdr:cNvPicPr>
          </xdr:nvPicPr>
          <xdr:blipFill rotWithShape="1">
            <a:blip xmlns:r="http://schemas.openxmlformats.org/officeDocument/2006/relationships" r:embed="rId1"/>
            <a:srcRect l="10021" t="3307" r="11827" b="4750"/>
            <a:stretch>
              <a:fillRect/>
            </a:stretch>
          </xdr:blipFill>
          <xdr:spPr>
            <a:xfrm>
              <a:off x="2590800" y="4057124"/>
              <a:ext cx="1333957" cy="1219726"/>
            </a:xfrm>
            <a:prstGeom prst="rect">
              <a:avLst/>
            </a:prstGeom>
          </xdr:spPr>
        </xdr:pic>
        <xdr:clientData/>
      </xdr:twoCellAnchor>
    </mc:Choice>
    <mc:Fallback/>
  </mc:AlternateContent>
  <xdr:twoCellAnchor>
    <xdr:from>
      <xdr:col>17</xdr:col>
      <xdr:colOff>380999</xdr:colOff>
      <xdr:row>11</xdr:row>
      <xdr:rowOff>9525</xdr:rowOff>
    </xdr:from>
    <xdr:to>
      <xdr:col>32</xdr:col>
      <xdr:colOff>371474</xdr:colOff>
      <xdr:row>27</xdr:row>
      <xdr:rowOff>190500</xdr:rowOff>
    </xdr:to>
    <xdr:graphicFrame macro="">
      <xdr:nvGraphicFramePr>
        <xdr:cNvPr id="14" name="Gráfico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33</xdr:row>
      <xdr:rowOff>9524</xdr:rowOff>
    </xdr:from>
    <xdr:to>
      <xdr:col>33</xdr:col>
      <xdr:colOff>9525</xdr:colOff>
      <xdr:row>48</xdr:row>
      <xdr:rowOff>257174</xdr:rowOff>
    </xdr:to>
    <xdr:graphicFrame macro="">
      <xdr:nvGraphicFramePr>
        <xdr:cNvPr id="15" name="Gráfico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53976</xdr:colOff>
          <xdr:row>0</xdr:row>
          <xdr:rowOff>160867</xdr:rowOff>
        </xdr:from>
        <xdr:to>
          <xdr:col>5</xdr:col>
          <xdr:colOff>285749</xdr:colOff>
          <xdr:row>5</xdr:row>
          <xdr:rowOff>28574</xdr:rowOff>
        </xdr:to>
        <xdr:pic>
          <xdr:nvPicPr>
            <xdr:cNvPr id="16" name="IMG">
              <a:extLst>
                <a:ext uri="{FF2B5EF4-FFF2-40B4-BE49-F238E27FC236}">
                  <a16:creationId xmlns:a16="http://schemas.microsoft.com/office/drawing/2014/main" id="{00000000-0008-0000-0A00-000010000000}"/>
                </a:ext>
              </a:extLst>
            </xdr:cNvPr>
            <xdr:cNvPicPr>
              <a:picLocks/>
              <a:extLst>
                <a:ext uri="{84589F7E-364E-4C9E-8A38-B11213B215E9}">
                  <a14:cameraTool cellRange="Logo" spid="_x0000_s36107"/>
                </a:ext>
              </a:extLst>
            </xdr:cNvPicPr>
          </xdr:nvPicPr>
          <xdr:blipFill>
            <a:blip xmlns:r="http://schemas.openxmlformats.org/officeDocument/2006/relationships" r:embed="rId4"/>
            <a:stretch>
              <a:fillRect/>
            </a:stretch>
          </xdr:blipFill>
          <xdr:spPr>
            <a:xfrm>
              <a:off x="434976" y="160867"/>
              <a:ext cx="1755773" cy="82020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101601</xdr:colOff>
          <xdr:row>0</xdr:row>
          <xdr:rowOff>132292</xdr:rowOff>
        </xdr:from>
        <xdr:to>
          <xdr:col>22</xdr:col>
          <xdr:colOff>257175</xdr:colOff>
          <xdr:row>5</xdr:row>
          <xdr:rowOff>57149</xdr:rowOff>
        </xdr:to>
        <xdr:pic>
          <xdr:nvPicPr>
            <xdr:cNvPr id="17" name="IMG">
              <a:extLst>
                <a:ext uri="{FF2B5EF4-FFF2-40B4-BE49-F238E27FC236}">
                  <a16:creationId xmlns:a16="http://schemas.microsoft.com/office/drawing/2014/main" id="{00000000-0008-0000-0A00-000011000000}"/>
                </a:ext>
              </a:extLst>
            </xdr:cNvPr>
            <xdr:cNvPicPr>
              <a:picLocks/>
              <a:extLst>
                <a:ext uri="{84589F7E-364E-4C9E-8A38-B11213B215E9}">
                  <a14:cameraTool cellRange="Logo" spid="_x0000_s36108"/>
                </a:ext>
              </a:extLst>
            </xdr:cNvPicPr>
          </xdr:nvPicPr>
          <xdr:blipFill>
            <a:blip xmlns:r="http://schemas.openxmlformats.org/officeDocument/2006/relationships" r:embed="rId4"/>
            <a:stretch>
              <a:fillRect/>
            </a:stretch>
          </xdr:blipFill>
          <xdr:spPr>
            <a:xfrm>
              <a:off x="6959601" y="132292"/>
              <a:ext cx="1679574" cy="877357"/>
            </a:xfrm>
            <a:prstGeom prst="rect">
              <a:avLst/>
            </a:prstGeom>
          </xdr:spPr>
        </xdr:pic>
        <xdr:clientData/>
      </xdr:twoCellAnchor>
    </mc:Choice>
    <mc:Fallback/>
  </mc:AlternateContent>
  <xdr:twoCellAnchor>
    <xdr:from>
      <xdr:col>23</xdr:col>
      <xdr:colOff>66675</xdr:colOff>
      <xdr:row>0</xdr:row>
      <xdr:rowOff>66675</xdr:rowOff>
    </xdr:from>
    <xdr:to>
      <xdr:col>32</xdr:col>
      <xdr:colOff>310092</xdr:colOff>
      <xdr:row>5</xdr:row>
      <xdr:rowOff>140758</xdr:rowOff>
    </xdr:to>
    <xdr:sp macro="" textlink="">
      <xdr:nvSpPr>
        <xdr:cNvPr id="19" name="CuadroTexto 18">
          <a:extLst>
            <a:ext uri="{FF2B5EF4-FFF2-40B4-BE49-F238E27FC236}">
              <a16:creationId xmlns:a16="http://schemas.microsoft.com/office/drawing/2014/main" id="{00000000-0008-0000-0A00-000013000000}"/>
            </a:ext>
          </a:extLst>
        </xdr:cNvPr>
        <xdr:cNvSpPr txBox="1"/>
      </xdr:nvSpPr>
      <xdr:spPr>
        <a:xfrm>
          <a:off x="8829675" y="6667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6</xdr:col>
      <xdr:colOff>66675</xdr:colOff>
      <xdr:row>0</xdr:row>
      <xdr:rowOff>66675</xdr:rowOff>
    </xdr:from>
    <xdr:to>
      <xdr:col>15</xdr:col>
      <xdr:colOff>310092</xdr:colOff>
      <xdr:row>5</xdr:row>
      <xdr:rowOff>140758</xdr:rowOff>
    </xdr:to>
    <xdr:sp macro="" textlink="">
      <xdr:nvSpPr>
        <xdr:cNvPr id="20" name="CuadroTexto 19">
          <a:extLst>
            <a:ext uri="{FF2B5EF4-FFF2-40B4-BE49-F238E27FC236}">
              <a16:creationId xmlns:a16="http://schemas.microsoft.com/office/drawing/2014/main" id="{00000000-0008-0000-0A00-000014000000}"/>
            </a:ext>
          </a:extLst>
        </xdr:cNvPr>
        <xdr:cNvSpPr txBox="1"/>
      </xdr:nvSpPr>
      <xdr:spPr>
        <a:xfrm>
          <a:off x="2352675" y="6667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arian@unal.edu.co" TargetMode="Externa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mailto:maria@unal.edu.co" TargetMode="Externa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9E9E9E"/>
  </sheetPr>
  <dimension ref="B7:C14"/>
  <sheetViews>
    <sheetView tabSelected="1" zoomScale="110" zoomScaleNormal="110" workbookViewId="0"/>
  </sheetViews>
  <sheetFormatPr baseColWidth="10" defaultRowHeight="24.95" customHeight="1" x14ac:dyDescent="0.2"/>
  <cols>
    <col min="1" max="1" width="7" style="43" customWidth="1"/>
    <col min="2" max="2" width="6.5703125" style="43" customWidth="1"/>
    <col min="3" max="3" width="109" style="43" customWidth="1"/>
    <col min="4" max="16384" width="11.42578125" style="43"/>
  </cols>
  <sheetData>
    <row r="7" spans="2:3" ht="24.95" customHeight="1" x14ac:dyDescent="0.2">
      <c r="B7" s="136" t="s">
        <v>162</v>
      </c>
      <c r="C7" s="136"/>
    </row>
    <row r="8" spans="2:3" ht="24.95" customHeight="1" x14ac:dyDescent="0.2">
      <c r="B8" s="136"/>
      <c r="C8" s="136"/>
    </row>
    <row r="9" spans="2:3" ht="24.95" customHeight="1" x14ac:dyDescent="0.2">
      <c r="B9" s="133" t="s">
        <v>9</v>
      </c>
      <c r="C9" s="133"/>
    </row>
    <row r="10" spans="2:3" ht="35.25" customHeight="1" x14ac:dyDescent="0.2">
      <c r="B10" s="45"/>
      <c r="C10" s="46" t="s">
        <v>16</v>
      </c>
    </row>
    <row r="11" spans="2:3" ht="24.95" customHeight="1" x14ac:dyDescent="0.2">
      <c r="B11" s="134" t="s">
        <v>99</v>
      </c>
      <c r="C11" s="134"/>
    </row>
    <row r="12" spans="2:3" ht="40.5" customHeight="1" x14ac:dyDescent="0.2">
      <c r="B12" s="45"/>
      <c r="C12" s="46" t="s">
        <v>100</v>
      </c>
    </row>
    <row r="13" spans="2:3" ht="24.95" customHeight="1" x14ac:dyDescent="0.2">
      <c r="B13" s="135" t="s">
        <v>98</v>
      </c>
      <c r="C13" s="135"/>
    </row>
    <row r="14" spans="2:3" ht="36.75" customHeight="1" x14ac:dyDescent="0.2">
      <c r="B14" s="45"/>
      <c r="C14" s="46" t="s">
        <v>101</v>
      </c>
    </row>
  </sheetData>
  <sheetProtection algorithmName="SHA-512" hashValue="28LRWLHM2j2lR/tP+bDGT+OeW49ef8BT50GkqDK1a3dNVZ4xBQnmV+Jq+5CSnx8h5iVeFfE0diYicmXWxuI8aw==" saltValue="2ZRtmnjwVb1FeRYIbcgx8A==" spinCount="100000" sheet="1" objects="1" scenarios="1" selectLockedCells="1"/>
  <mergeCells count="4">
    <mergeCell ref="B9:C9"/>
    <mergeCell ref="B11:C11"/>
    <mergeCell ref="B13:C13"/>
    <mergeCell ref="B7:C8"/>
  </mergeCells>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locked="0" defaultSize="0" print="0" autoFill="0" autoPict="0" macro="[0]!INSTRUC">
                <anchor moveWithCells="1" sizeWithCells="1">
                  <from>
                    <xdr:col>2</xdr:col>
                    <xdr:colOff>5743575</xdr:colOff>
                    <xdr:row>8</xdr:row>
                    <xdr:rowOff>47625</xdr:rowOff>
                  </from>
                  <to>
                    <xdr:col>2</xdr:col>
                    <xdr:colOff>7191375</xdr:colOff>
                    <xdr:row>8</xdr:row>
                    <xdr:rowOff>257175</xdr:rowOff>
                  </to>
                </anchor>
              </controlPr>
            </control>
          </mc:Choice>
        </mc:AlternateContent>
        <mc:AlternateContent xmlns:mc="http://schemas.openxmlformats.org/markup-compatibility/2006">
          <mc:Choice Requires="x14">
            <control shapeId="9218" r:id="rId5" name="Button 2">
              <controlPr locked="0" defaultSize="0" print="0" autoFill="0" autoPict="0" macro="[0]!LUMI">
                <anchor moveWithCells="1" sizeWithCells="1">
                  <from>
                    <xdr:col>2</xdr:col>
                    <xdr:colOff>5743575</xdr:colOff>
                    <xdr:row>10</xdr:row>
                    <xdr:rowOff>47625</xdr:rowOff>
                  </from>
                  <to>
                    <xdr:col>2</xdr:col>
                    <xdr:colOff>7191375</xdr:colOff>
                    <xdr:row>10</xdr:row>
                    <xdr:rowOff>257175</xdr:rowOff>
                  </to>
                </anchor>
              </controlPr>
            </control>
          </mc:Choice>
        </mc:AlternateContent>
        <mc:AlternateContent xmlns:mc="http://schemas.openxmlformats.org/markup-compatibility/2006">
          <mc:Choice Requires="x14">
            <control shapeId="9219" r:id="rId6" name="Button 3">
              <controlPr locked="0" defaultSize="0" print="0" autoFill="0" autoPict="0" macro="[0]!POSTE">
                <anchor moveWithCells="1" sizeWithCells="1">
                  <from>
                    <xdr:col>2</xdr:col>
                    <xdr:colOff>5743575</xdr:colOff>
                    <xdr:row>12</xdr:row>
                    <xdr:rowOff>38100</xdr:rowOff>
                  </from>
                  <to>
                    <xdr:col>2</xdr:col>
                    <xdr:colOff>7191375</xdr:colOff>
                    <xdr:row>12</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EB3B"/>
  </sheetPr>
  <dimension ref="A2:R39"/>
  <sheetViews>
    <sheetView zoomScale="120" zoomScaleNormal="120" workbookViewId="0">
      <selection activeCell="E5" sqref="E5"/>
    </sheetView>
  </sheetViews>
  <sheetFormatPr baseColWidth="10" defaultColWidth="11.42578125" defaultRowHeight="15" x14ac:dyDescent="0.25"/>
  <cols>
    <col min="1" max="1" width="3.5703125" style="111" customWidth="1"/>
    <col min="2" max="2" width="11.42578125" style="111"/>
    <col min="3" max="9" width="8.140625" style="111" customWidth="1"/>
    <col min="10" max="10" width="9.7109375" style="111" customWidth="1"/>
    <col min="11" max="11" width="3.5703125" style="111" customWidth="1"/>
    <col min="12" max="16384" width="11.42578125" style="111"/>
  </cols>
  <sheetData>
    <row r="2" spans="1:18" x14ac:dyDescent="0.25">
      <c r="B2" s="150"/>
      <c r="C2" s="150"/>
      <c r="D2" s="150"/>
    </row>
    <row r="3" spans="1:18" x14ac:dyDescent="0.25">
      <c r="B3" s="150"/>
      <c r="C3" s="150"/>
      <c r="D3" s="150"/>
    </row>
    <row r="4" spans="1:18" ht="21" customHeight="1" x14ac:dyDescent="0.25">
      <c r="B4" s="150"/>
      <c r="C4" s="150"/>
      <c r="D4" s="150"/>
      <c r="E4" s="129"/>
      <c r="F4" s="129"/>
      <c r="G4" s="129"/>
      <c r="H4" s="129"/>
      <c r="I4" s="129"/>
      <c r="J4" s="129"/>
    </row>
    <row r="5" spans="1:18" ht="15.75" customHeight="1" x14ac:dyDescent="0.25">
      <c r="B5" s="150"/>
      <c r="C5" s="150"/>
      <c r="D5" s="150"/>
      <c r="E5" s="129"/>
      <c r="F5" s="129"/>
      <c r="G5" s="129"/>
      <c r="H5" s="129"/>
      <c r="I5" s="129"/>
      <c r="J5" s="129"/>
    </row>
    <row r="6" spans="1:18" x14ac:dyDescent="0.25">
      <c r="A6" s="151" t="s">
        <v>155</v>
      </c>
      <c r="B6" s="151"/>
      <c r="C6" s="110"/>
      <c r="D6" s="110"/>
      <c r="E6" s="110"/>
      <c r="F6" s="110"/>
      <c r="G6" s="110"/>
      <c r="H6" s="110"/>
      <c r="I6" s="110"/>
      <c r="J6" s="110"/>
      <c r="L6" s="112"/>
      <c r="M6" s="112"/>
      <c r="N6" s="112"/>
      <c r="O6" s="112"/>
      <c r="P6" s="112"/>
      <c r="Q6" s="112"/>
      <c r="R6" s="112"/>
    </row>
    <row r="7" spans="1:18" x14ac:dyDescent="0.25">
      <c r="A7" s="151"/>
      <c r="B7" s="151"/>
      <c r="C7" s="110"/>
      <c r="D7" s="110"/>
      <c r="E7" s="110"/>
      <c r="F7" s="110"/>
      <c r="G7" s="110"/>
      <c r="H7" s="110"/>
      <c r="I7" s="110"/>
      <c r="J7" s="110"/>
      <c r="L7" s="112"/>
      <c r="M7" s="112"/>
      <c r="N7" s="112"/>
      <c r="O7" s="112"/>
      <c r="P7" s="112"/>
      <c r="Q7" s="112"/>
      <c r="R7" s="112"/>
    </row>
    <row r="8" spans="1:18" ht="22.5" customHeight="1" x14ac:dyDescent="0.25">
      <c r="A8" s="113" t="s">
        <v>189</v>
      </c>
      <c r="B8" s="114"/>
      <c r="C8" s="114"/>
      <c r="D8" s="114"/>
      <c r="E8" s="114"/>
      <c r="F8" s="114"/>
      <c r="G8" s="114"/>
      <c r="H8" s="114"/>
      <c r="I8" s="114"/>
      <c r="J8" s="115"/>
      <c r="K8" s="116"/>
      <c r="L8" s="139" t="s">
        <v>190</v>
      </c>
      <c r="M8" s="140"/>
      <c r="N8" s="140"/>
      <c r="O8" s="140"/>
      <c r="P8" s="140"/>
      <c r="Q8" s="140"/>
      <c r="R8" s="141"/>
    </row>
    <row r="9" spans="1:18" ht="9" customHeight="1" x14ac:dyDescent="0.25">
      <c r="A9" s="117"/>
      <c r="B9" s="118"/>
      <c r="C9" s="118"/>
      <c r="D9" s="118"/>
      <c r="E9" s="118"/>
      <c r="F9" s="118"/>
      <c r="G9" s="118"/>
      <c r="H9" s="118"/>
      <c r="I9" s="118"/>
      <c r="J9" s="119"/>
      <c r="K9" s="116"/>
      <c r="L9" s="142"/>
      <c r="M9" s="143"/>
      <c r="N9" s="143"/>
      <c r="O9" s="143"/>
      <c r="P9" s="143"/>
      <c r="Q9" s="143"/>
      <c r="R9" s="144"/>
    </row>
    <row r="10" spans="1:18" ht="15.75" x14ac:dyDescent="0.25">
      <c r="A10" s="120"/>
      <c r="B10" s="138" t="s">
        <v>44</v>
      </c>
      <c r="C10" s="138"/>
      <c r="D10" s="138"/>
      <c r="E10" s="138"/>
      <c r="F10" s="138"/>
      <c r="G10" s="138"/>
      <c r="H10" s="138"/>
      <c r="I10" s="118"/>
      <c r="J10" s="119"/>
      <c r="K10" s="116"/>
      <c r="L10" s="142"/>
      <c r="M10" s="143"/>
      <c r="N10" s="143"/>
      <c r="O10" s="143"/>
      <c r="P10" s="143"/>
      <c r="Q10" s="143"/>
      <c r="R10" s="144"/>
    </row>
    <row r="11" spans="1:18" ht="9.75" customHeight="1" x14ac:dyDescent="0.25">
      <c r="A11" s="120"/>
      <c r="B11" s="118"/>
      <c r="C11" s="118"/>
      <c r="D11" s="118"/>
      <c r="E11" s="118"/>
      <c r="F11" s="118"/>
      <c r="G11" s="118"/>
      <c r="H11" s="118"/>
      <c r="I11" s="118"/>
      <c r="J11" s="119"/>
      <c r="K11" s="116"/>
      <c r="L11" s="142"/>
      <c r="M11" s="143"/>
      <c r="N11" s="143"/>
      <c r="O11" s="143"/>
      <c r="P11" s="143"/>
      <c r="Q11" s="143"/>
      <c r="R11" s="144"/>
    </row>
    <row r="12" spans="1:18" x14ac:dyDescent="0.25">
      <c r="A12" s="120"/>
      <c r="B12" s="148" t="s">
        <v>191</v>
      </c>
      <c r="C12" s="148"/>
      <c r="D12" s="148"/>
      <c r="E12" s="148"/>
      <c r="F12" s="148"/>
      <c r="G12" s="148"/>
      <c r="H12" s="148"/>
      <c r="I12" s="148"/>
      <c r="J12" s="119"/>
      <c r="K12" s="116"/>
      <c r="L12" s="142"/>
      <c r="M12" s="143"/>
      <c r="N12" s="143"/>
      <c r="O12" s="143"/>
      <c r="P12" s="143"/>
      <c r="Q12" s="143"/>
      <c r="R12" s="144"/>
    </row>
    <row r="13" spans="1:18" ht="9" customHeight="1" x14ac:dyDescent="0.25">
      <c r="A13" s="120"/>
      <c r="B13" s="118"/>
      <c r="C13" s="118"/>
      <c r="D13" s="118"/>
      <c r="E13" s="118"/>
      <c r="F13" s="118"/>
      <c r="G13" s="118"/>
      <c r="H13" s="118"/>
      <c r="I13" s="118"/>
      <c r="J13" s="119"/>
      <c r="K13" s="116"/>
      <c r="L13" s="142"/>
      <c r="M13" s="143"/>
      <c r="N13" s="143"/>
      <c r="O13" s="143"/>
      <c r="P13" s="143"/>
      <c r="Q13" s="143"/>
      <c r="R13" s="144"/>
    </row>
    <row r="14" spans="1:18" ht="15.75" x14ac:dyDescent="0.25">
      <c r="A14" s="120"/>
      <c r="B14" s="138" t="s">
        <v>192</v>
      </c>
      <c r="C14" s="138"/>
      <c r="D14" s="138"/>
      <c r="E14" s="138"/>
      <c r="F14" s="138"/>
      <c r="G14" s="138"/>
      <c r="H14" s="138"/>
      <c r="I14" s="118"/>
      <c r="J14" s="119"/>
      <c r="K14" s="116"/>
      <c r="L14" s="142"/>
      <c r="M14" s="143"/>
      <c r="N14" s="143"/>
      <c r="O14" s="143"/>
      <c r="P14" s="143"/>
      <c r="Q14" s="143"/>
      <c r="R14" s="144"/>
    </row>
    <row r="15" spans="1:18" ht="8.25" customHeight="1" x14ac:dyDescent="0.25">
      <c r="A15" s="120"/>
      <c r="B15" s="118"/>
      <c r="C15" s="118"/>
      <c r="D15" s="118"/>
      <c r="E15" s="118"/>
      <c r="F15" s="118"/>
      <c r="G15" s="118"/>
      <c r="H15" s="118"/>
      <c r="I15" s="118"/>
      <c r="J15" s="119"/>
      <c r="K15" s="116"/>
      <c r="L15" s="142"/>
      <c r="M15" s="143"/>
      <c r="N15" s="143"/>
      <c r="O15" s="143"/>
      <c r="P15" s="143"/>
      <c r="Q15" s="143"/>
      <c r="R15" s="144"/>
    </row>
    <row r="16" spans="1:18" ht="15" customHeight="1" x14ac:dyDescent="0.25">
      <c r="A16" s="120"/>
      <c r="B16" s="149" t="s">
        <v>193</v>
      </c>
      <c r="C16" s="149"/>
      <c r="D16" s="149"/>
      <c r="E16" s="149"/>
      <c r="F16" s="149"/>
      <c r="G16" s="149"/>
      <c r="H16" s="149"/>
      <c r="I16" s="149"/>
      <c r="J16" s="119"/>
      <c r="K16" s="116"/>
      <c r="L16" s="142"/>
      <c r="M16" s="143"/>
      <c r="N16" s="143"/>
      <c r="O16" s="143"/>
      <c r="P16" s="143"/>
      <c r="Q16" s="143"/>
      <c r="R16" s="144"/>
    </row>
    <row r="17" spans="1:18" x14ac:dyDescent="0.25">
      <c r="A17" s="120"/>
      <c r="B17" s="149"/>
      <c r="C17" s="149"/>
      <c r="D17" s="149"/>
      <c r="E17" s="149"/>
      <c r="F17" s="149"/>
      <c r="G17" s="149"/>
      <c r="H17" s="149"/>
      <c r="I17" s="149"/>
      <c r="J17" s="119"/>
      <c r="K17" s="116"/>
      <c r="L17" s="142"/>
      <c r="M17" s="143"/>
      <c r="N17" s="143"/>
      <c r="O17" s="143"/>
      <c r="P17" s="143"/>
      <c r="Q17" s="143"/>
      <c r="R17" s="144"/>
    </row>
    <row r="18" spans="1:18" x14ac:dyDescent="0.25">
      <c r="A18" s="120"/>
      <c r="B18" s="149"/>
      <c r="C18" s="149"/>
      <c r="D18" s="149"/>
      <c r="E18" s="149"/>
      <c r="F18" s="149"/>
      <c r="G18" s="149"/>
      <c r="H18" s="149"/>
      <c r="I18" s="149"/>
      <c r="J18" s="119"/>
      <c r="K18" s="116"/>
      <c r="L18" s="142"/>
      <c r="M18" s="143"/>
      <c r="N18" s="143"/>
      <c r="O18" s="143"/>
      <c r="P18" s="143"/>
      <c r="Q18" s="143"/>
      <c r="R18" s="144"/>
    </row>
    <row r="19" spans="1:18" ht="9" customHeight="1" x14ac:dyDescent="0.25">
      <c r="A19" s="120"/>
      <c r="B19" s="118"/>
      <c r="C19" s="118"/>
      <c r="D19" s="118"/>
      <c r="E19" s="118"/>
      <c r="F19" s="118"/>
      <c r="G19" s="118"/>
      <c r="H19" s="118"/>
      <c r="I19" s="118"/>
      <c r="J19" s="119"/>
      <c r="K19" s="116"/>
      <c r="L19" s="142"/>
      <c r="M19" s="143"/>
      <c r="N19" s="143"/>
      <c r="O19" s="143"/>
      <c r="P19" s="143"/>
      <c r="Q19" s="143"/>
      <c r="R19" s="144"/>
    </row>
    <row r="20" spans="1:18" ht="15.75" x14ac:dyDescent="0.25">
      <c r="A20" s="120"/>
      <c r="B20" s="138" t="s">
        <v>194</v>
      </c>
      <c r="C20" s="138"/>
      <c r="D20" s="138"/>
      <c r="E20" s="138"/>
      <c r="F20" s="138"/>
      <c r="G20" s="138"/>
      <c r="H20" s="138"/>
      <c r="I20" s="121"/>
      <c r="J20" s="122"/>
      <c r="K20" s="116"/>
      <c r="L20" s="142"/>
      <c r="M20" s="143"/>
      <c r="N20" s="143"/>
      <c r="O20" s="143"/>
      <c r="P20" s="143"/>
      <c r="Q20" s="143"/>
      <c r="R20" s="144"/>
    </row>
    <row r="21" spans="1:18" ht="7.5" customHeight="1" x14ac:dyDescent="0.25">
      <c r="A21" s="120"/>
      <c r="B21" s="121"/>
      <c r="C21" s="121"/>
      <c r="D21" s="121"/>
      <c r="E21" s="121"/>
      <c r="F21" s="121"/>
      <c r="G21" s="121"/>
      <c r="H21" s="121"/>
      <c r="I21" s="121"/>
      <c r="J21" s="122"/>
      <c r="K21" s="116"/>
      <c r="L21" s="142"/>
      <c r="M21" s="143"/>
      <c r="N21" s="143"/>
      <c r="O21" s="143"/>
      <c r="P21" s="143"/>
      <c r="Q21" s="143"/>
      <c r="R21" s="144"/>
    </row>
    <row r="22" spans="1:18" ht="15" customHeight="1" x14ac:dyDescent="0.25">
      <c r="A22" s="120"/>
      <c r="B22" s="152" t="s">
        <v>195</v>
      </c>
      <c r="C22" s="152"/>
      <c r="D22" s="152"/>
      <c r="E22" s="152"/>
      <c r="F22" s="152"/>
      <c r="G22" s="152"/>
      <c r="H22" s="152"/>
      <c r="I22" s="152"/>
      <c r="J22" s="122"/>
      <c r="K22" s="116"/>
      <c r="L22" s="142"/>
      <c r="M22" s="143"/>
      <c r="N22" s="143"/>
      <c r="O22" s="143"/>
      <c r="P22" s="143"/>
      <c r="Q22" s="143"/>
      <c r="R22" s="144"/>
    </row>
    <row r="23" spans="1:18" x14ac:dyDescent="0.25">
      <c r="A23" s="120"/>
      <c r="B23" s="152"/>
      <c r="C23" s="152"/>
      <c r="D23" s="152"/>
      <c r="E23" s="152"/>
      <c r="F23" s="152"/>
      <c r="G23" s="152"/>
      <c r="H23" s="152"/>
      <c r="I23" s="152"/>
      <c r="J23" s="122"/>
      <c r="K23" s="116"/>
      <c r="L23" s="142"/>
      <c r="M23" s="143"/>
      <c r="N23" s="143"/>
      <c r="O23" s="143"/>
      <c r="P23" s="143"/>
      <c r="Q23" s="143"/>
      <c r="R23" s="144"/>
    </row>
    <row r="24" spans="1:18" ht="9" customHeight="1" x14ac:dyDescent="0.25">
      <c r="A24" s="120"/>
      <c r="B24" s="123"/>
      <c r="C24" s="123"/>
      <c r="D24" s="123"/>
      <c r="E24" s="123"/>
      <c r="F24" s="123"/>
      <c r="G24" s="123"/>
      <c r="H24" s="123"/>
      <c r="I24" s="123"/>
      <c r="J24" s="122"/>
      <c r="K24" s="116"/>
      <c r="L24" s="142"/>
      <c r="M24" s="143"/>
      <c r="N24" s="143"/>
      <c r="O24" s="143"/>
      <c r="P24" s="143"/>
      <c r="Q24" s="143"/>
      <c r="R24" s="144"/>
    </row>
    <row r="25" spans="1:18" ht="15.75" x14ac:dyDescent="0.25">
      <c r="A25" s="120"/>
      <c r="B25" s="138" t="s">
        <v>196</v>
      </c>
      <c r="C25" s="138"/>
      <c r="D25" s="138"/>
      <c r="E25" s="138"/>
      <c r="F25" s="138"/>
      <c r="G25" s="138"/>
      <c r="H25" s="138"/>
      <c r="I25" s="121"/>
      <c r="J25" s="122"/>
      <c r="K25" s="116"/>
      <c r="L25" s="142"/>
      <c r="M25" s="143"/>
      <c r="N25" s="143"/>
      <c r="O25" s="143"/>
      <c r="P25" s="143"/>
      <c r="Q25" s="143"/>
      <c r="R25" s="144"/>
    </row>
    <row r="26" spans="1:18" ht="9.75" customHeight="1" x14ac:dyDescent="0.25">
      <c r="A26" s="120"/>
      <c r="B26" s="121"/>
      <c r="C26" s="121"/>
      <c r="D26" s="121"/>
      <c r="E26" s="121"/>
      <c r="F26" s="121"/>
      <c r="G26" s="121"/>
      <c r="H26" s="121"/>
      <c r="I26" s="121"/>
      <c r="J26" s="122"/>
      <c r="K26" s="116"/>
      <c r="L26" s="142"/>
      <c r="M26" s="143"/>
      <c r="N26" s="143"/>
      <c r="O26" s="143"/>
      <c r="P26" s="143"/>
      <c r="Q26" s="143"/>
      <c r="R26" s="144"/>
    </row>
    <row r="27" spans="1:18" x14ac:dyDescent="0.25">
      <c r="A27" s="120"/>
      <c r="B27" s="137" t="s">
        <v>197</v>
      </c>
      <c r="C27" s="137"/>
      <c r="D27" s="137"/>
      <c r="E27" s="137"/>
      <c r="F27" s="137"/>
      <c r="G27" s="137"/>
      <c r="H27" s="137"/>
      <c r="I27" s="137"/>
      <c r="J27" s="122"/>
      <c r="K27" s="116"/>
      <c r="L27" s="142"/>
      <c r="M27" s="143"/>
      <c r="N27" s="143"/>
      <c r="O27" s="143"/>
      <c r="P27" s="143"/>
      <c r="Q27" s="143"/>
      <c r="R27" s="144"/>
    </row>
    <row r="28" spans="1:18" x14ac:dyDescent="0.25">
      <c r="A28" s="120"/>
      <c r="B28" s="137"/>
      <c r="C28" s="137"/>
      <c r="D28" s="137"/>
      <c r="E28" s="137"/>
      <c r="F28" s="137"/>
      <c r="G28" s="137"/>
      <c r="H28" s="137"/>
      <c r="I28" s="137"/>
      <c r="J28" s="122"/>
      <c r="K28" s="116"/>
      <c r="L28" s="142"/>
      <c r="M28" s="143"/>
      <c r="N28" s="143"/>
      <c r="O28" s="143"/>
      <c r="P28" s="143"/>
      <c r="Q28" s="143"/>
      <c r="R28" s="144"/>
    </row>
    <row r="29" spans="1:18" ht="10.5" customHeight="1" x14ac:dyDescent="0.25">
      <c r="A29" s="120"/>
      <c r="B29" s="121"/>
      <c r="C29" s="121"/>
      <c r="D29" s="121"/>
      <c r="E29" s="121"/>
      <c r="F29" s="121"/>
      <c r="G29" s="121"/>
      <c r="H29" s="121"/>
      <c r="I29" s="121"/>
      <c r="J29" s="122"/>
      <c r="K29" s="116"/>
      <c r="L29" s="142"/>
      <c r="M29" s="143"/>
      <c r="N29" s="143"/>
      <c r="O29" s="143"/>
      <c r="P29" s="143"/>
      <c r="Q29" s="143"/>
      <c r="R29" s="144"/>
    </row>
    <row r="30" spans="1:18" ht="15.75" x14ac:dyDescent="0.25">
      <c r="A30" s="120"/>
      <c r="B30" s="124" t="s">
        <v>55</v>
      </c>
      <c r="C30" s="124"/>
      <c r="D30" s="124"/>
      <c r="E30" s="124"/>
      <c r="F30" s="121"/>
      <c r="G30" s="121"/>
      <c r="H30" s="121"/>
      <c r="I30" s="121"/>
      <c r="J30" s="122"/>
      <c r="K30" s="116"/>
      <c r="L30" s="142"/>
      <c r="M30" s="143"/>
      <c r="N30" s="143"/>
      <c r="O30" s="143"/>
      <c r="P30" s="143"/>
      <c r="Q30" s="143"/>
      <c r="R30" s="144"/>
    </row>
    <row r="31" spans="1:18" ht="7.5" customHeight="1" x14ac:dyDescent="0.25">
      <c r="A31" s="120"/>
      <c r="B31" s="121"/>
      <c r="C31" s="121"/>
      <c r="D31" s="121"/>
      <c r="E31" s="121"/>
      <c r="F31" s="121"/>
      <c r="G31" s="121"/>
      <c r="H31" s="121"/>
      <c r="I31" s="121"/>
      <c r="J31" s="122"/>
      <c r="K31" s="116"/>
      <c r="L31" s="142"/>
      <c r="M31" s="143"/>
      <c r="N31" s="143"/>
      <c r="O31" s="143"/>
      <c r="P31" s="143"/>
      <c r="Q31" s="143"/>
      <c r="R31" s="144"/>
    </row>
    <row r="32" spans="1:18" x14ac:dyDescent="0.25">
      <c r="A32" s="120"/>
      <c r="B32" s="137" t="s">
        <v>158</v>
      </c>
      <c r="C32" s="137"/>
      <c r="D32" s="137"/>
      <c r="E32" s="137"/>
      <c r="F32" s="137"/>
      <c r="G32" s="137"/>
      <c r="H32" s="137"/>
      <c r="I32" s="137"/>
      <c r="J32" s="122"/>
      <c r="K32" s="116"/>
      <c r="L32" s="142"/>
      <c r="M32" s="143"/>
      <c r="N32" s="143"/>
      <c r="O32" s="143"/>
      <c r="P32" s="143"/>
      <c r="Q32" s="143"/>
      <c r="R32" s="144"/>
    </row>
    <row r="33" spans="1:18" x14ac:dyDescent="0.25">
      <c r="A33" s="120"/>
      <c r="B33" s="137"/>
      <c r="C33" s="137"/>
      <c r="D33" s="137"/>
      <c r="E33" s="137"/>
      <c r="F33" s="137"/>
      <c r="G33" s="137"/>
      <c r="H33" s="137"/>
      <c r="I33" s="137"/>
      <c r="J33" s="125"/>
      <c r="L33" s="142"/>
      <c r="M33" s="143"/>
      <c r="N33" s="143"/>
      <c r="O33" s="143"/>
      <c r="P33" s="143"/>
      <c r="Q33" s="143"/>
      <c r="R33" s="144"/>
    </row>
    <row r="34" spans="1:18" ht="8.25" customHeight="1" x14ac:dyDescent="0.25">
      <c r="A34" s="120"/>
      <c r="B34" s="121"/>
      <c r="C34" s="121"/>
      <c r="D34" s="121"/>
      <c r="E34" s="121"/>
      <c r="F34" s="121"/>
      <c r="G34" s="121"/>
      <c r="H34" s="121"/>
      <c r="I34" s="121"/>
      <c r="J34" s="125"/>
      <c r="L34" s="142"/>
      <c r="M34" s="143"/>
      <c r="N34" s="143"/>
      <c r="O34" s="143"/>
      <c r="P34" s="143"/>
      <c r="Q34" s="143"/>
      <c r="R34" s="144"/>
    </row>
    <row r="35" spans="1:18" ht="15.75" x14ac:dyDescent="0.25">
      <c r="A35" s="120"/>
      <c r="B35" s="138" t="s">
        <v>103</v>
      </c>
      <c r="C35" s="138"/>
      <c r="D35" s="138"/>
      <c r="E35" s="138"/>
      <c r="F35" s="138"/>
      <c r="G35" s="138"/>
      <c r="H35" s="138"/>
      <c r="I35" s="121"/>
      <c r="J35" s="125"/>
      <c r="L35" s="142"/>
      <c r="M35" s="143"/>
      <c r="N35" s="143"/>
      <c r="O35" s="143"/>
      <c r="P35" s="143"/>
      <c r="Q35" s="143"/>
      <c r="R35" s="144"/>
    </row>
    <row r="36" spans="1:18" ht="9.75" customHeight="1" x14ac:dyDescent="0.25">
      <c r="A36" s="120"/>
      <c r="J36" s="125"/>
      <c r="L36" s="142"/>
      <c r="M36" s="143"/>
      <c r="N36" s="143"/>
      <c r="O36" s="143"/>
      <c r="P36" s="143"/>
      <c r="Q36" s="143"/>
      <c r="R36" s="144"/>
    </row>
    <row r="37" spans="1:18" x14ac:dyDescent="0.25">
      <c r="A37" s="120"/>
      <c r="B37" s="111" t="s">
        <v>198</v>
      </c>
      <c r="J37" s="125"/>
      <c r="L37" s="142"/>
      <c r="M37" s="143"/>
      <c r="N37" s="143"/>
      <c r="O37" s="143"/>
      <c r="P37" s="143"/>
      <c r="Q37" s="143"/>
      <c r="R37" s="144"/>
    </row>
    <row r="38" spans="1:18" x14ac:dyDescent="0.25">
      <c r="A38" s="120"/>
      <c r="B38" s="111" t="s">
        <v>199</v>
      </c>
      <c r="J38" s="125"/>
      <c r="L38" s="142"/>
      <c r="M38" s="143"/>
      <c r="N38" s="143"/>
      <c r="O38" s="143"/>
      <c r="P38" s="143"/>
      <c r="Q38" s="143"/>
      <c r="R38" s="144"/>
    </row>
    <row r="39" spans="1:18" x14ac:dyDescent="0.25">
      <c r="A39" s="126"/>
      <c r="B39" s="127"/>
      <c r="C39" s="127"/>
      <c r="D39" s="127"/>
      <c r="E39" s="127"/>
      <c r="F39" s="127"/>
      <c r="G39" s="127"/>
      <c r="H39" s="127"/>
      <c r="I39" s="127"/>
      <c r="J39" s="128"/>
      <c r="L39" s="145"/>
      <c r="M39" s="146"/>
      <c r="N39" s="146"/>
      <c r="O39" s="146"/>
      <c r="P39" s="146"/>
      <c r="Q39" s="146"/>
      <c r="R39" s="147"/>
    </row>
  </sheetData>
  <sheetProtection algorithmName="SHA-512" hashValue="7aFmluXv+OmvIOqUEjNfOx4mfCnyRkwfXNLEk3uKe7yVnXDoE2RtEDzhosByLfC0uyXyVVRNr586t627oilBbA==" saltValue="3qxk1vGUyAIHUUQ6riBIHg==" spinCount="100000" sheet="1" objects="1" scenarios="1" selectLockedCells="1"/>
  <mergeCells count="13">
    <mergeCell ref="B2:D5"/>
    <mergeCell ref="A6:B7"/>
    <mergeCell ref="B20:H20"/>
    <mergeCell ref="B22:I23"/>
    <mergeCell ref="B25:H25"/>
    <mergeCell ref="B32:I33"/>
    <mergeCell ref="B35:H35"/>
    <mergeCell ref="L8:R39"/>
    <mergeCell ref="B10:H10"/>
    <mergeCell ref="B12:I12"/>
    <mergeCell ref="B14:H14"/>
    <mergeCell ref="B16:I18"/>
    <mergeCell ref="B27:I28"/>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locked="0" defaultSize="0" print="0" autoFill="0" autoPict="0" macro="[0]!Botón1_Haga_clic_en">
                <anchor moveWithCells="1" sizeWithCells="1">
                  <from>
                    <xdr:col>2</xdr:col>
                    <xdr:colOff>152400</xdr:colOff>
                    <xdr:row>5</xdr:row>
                    <xdr:rowOff>66675</xdr:rowOff>
                  </from>
                  <to>
                    <xdr:col>2</xdr:col>
                    <xdr:colOff>419100</xdr:colOff>
                    <xdr:row>6</xdr:row>
                    <xdr:rowOff>76200</xdr:rowOff>
                  </to>
                </anchor>
              </controlPr>
            </control>
          </mc:Choice>
        </mc:AlternateContent>
        <mc:AlternateContent xmlns:mc="http://schemas.openxmlformats.org/markup-compatibility/2006">
          <mc:Choice Requires="x14">
            <control shapeId="10243" r:id="rId5" name="Button 3">
              <controlPr locked="0" defaultSize="0" print="0" autoFill="0" autoPict="0" macro="[0]!Botón1_Haga_clic_en">
                <anchor moveWithCells="1" sizeWithCells="1">
                  <from>
                    <xdr:col>2</xdr:col>
                    <xdr:colOff>152400</xdr:colOff>
                    <xdr:row>5</xdr:row>
                    <xdr:rowOff>66675</xdr:rowOff>
                  </from>
                  <to>
                    <xdr:col>2</xdr:col>
                    <xdr:colOff>419100</xdr:colOff>
                    <xdr:row>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B492-498A-4865-96F5-81011E162E59}">
  <sheetPr codeName="Hoja8">
    <tabColor rgb="FF2196F3"/>
  </sheetPr>
  <dimension ref="A1:AJ59"/>
  <sheetViews>
    <sheetView zoomScaleNormal="100" workbookViewId="0">
      <selection activeCell="V13" sqref="V13:X13"/>
    </sheetView>
  </sheetViews>
  <sheetFormatPr baseColWidth="10" defaultRowHeight="14.25" x14ac:dyDescent="0.25"/>
  <cols>
    <col min="1" max="1" width="3.5703125" style="35" customWidth="1"/>
    <col min="2" max="2" width="2.28515625" style="30" customWidth="1"/>
    <col min="3" max="3" width="8.7109375" style="30" customWidth="1"/>
    <col min="4" max="4" width="13.85546875" style="30" customWidth="1"/>
    <col min="5" max="5" width="2.85546875" style="30" customWidth="1"/>
    <col min="6" max="6" width="7.7109375" style="30" customWidth="1"/>
    <col min="7" max="7" width="13" style="30" customWidth="1"/>
    <col min="8" max="8" width="6.140625" style="30" customWidth="1"/>
    <col min="9" max="9" width="3.140625" style="30" customWidth="1"/>
    <col min="10" max="10" width="3" style="30" customWidth="1"/>
    <col min="11" max="11" width="4.140625" style="30" customWidth="1"/>
    <col min="12" max="12" width="15.42578125" style="30" customWidth="1"/>
    <col min="13" max="13" width="11.85546875" style="30" bestFit="1" customWidth="1"/>
    <col min="14" max="14" width="11.7109375" style="30" customWidth="1"/>
    <col min="15" max="15" width="10.28515625" style="30" customWidth="1"/>
    <col min="16" max="16" width="3.42578125" style="30" customWidth="1"/>
    <col min="17" max="17" width="11.140625" style="30" customWidth="1"/>
    <col min="18" max="18" width="8.28515625" style="30" customWidth="1"/>
    <col min="19" max="19" width="3.140625" style="30" customWidth="1"/>
    <col min="20" max="20" width="3.7109375" style="35" customWidth="1"/>
    <col min="21" max="21" width="8.7109375" style="35" customWidth="1"/>
    <col min="22" max="24" width="7.140625" style="35" customWidth="1"/>
    <col min="25" max="25" width="12.140625" style="35" customWidth="1"/>
    <col min="26" max="26" width="24" style="35" customWidth="1"/>
    <col min="27" max="27" width="4.140625" style="35" customWidth="1"/>
    <col min="28" max="28" width="11.42578125" style="35"/>
    <col min="29" max="29" width="48" style="90" bestFit="1" customWidth="1"/>
    <col min="30" max="16384" width="11.42578125" style="30"/>
  </cols>
  <sheetData>
    <row r="1" spans="2:36" ht="33.75" customHeight="1" x14ac:dyDescent="0.25">
      <c r="B1" s="153" t="s">
        <v>159</v>
      </c>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53"/>
      <c r="AC1" s="53"/>
      <c r="AD1" s="53"/>
      <c r="AE1" s="53"/>
      <c r="AF1" s="53"/>
      <c r="AG1" s="53"/>
      <c r="AH1" s="53"/>
      <c r="AI1" s="50"/>
      <c r="AJ1" s="54"/>
    </row>
    <row r="2" spans="2:36" x14ac:dyDescent="0.25">
      <c r="B2" s="35"/>
      <c r="C2" s="35"/>
      <c r="D2" s="35"/>
      <c r="E2" s="35"/>
      <c r="F2" s="35"/>
      <c r="G2" s="35"/>
      <c r="H2" s="35"/>
      <c r="I2" s="35"/>
      <c r="J2" s="35"/>
      <c r="K2" s="35"/>
      <c r="L2" s="35"/>
      <c r="M2" s="35"/>
      <c r="N2" s="35"/>
      <c r="O2" s="35"/>
      <c r="P2" s="35"/>
      <c r="Q2" s="35"/>
      <c r="R2" s="35"/>
      <c r="S2" s="35"/>
    </row>
    <row r="3" spans="2:36" ht="19.5" customHeight="1" x14ac:dyDescent="0.25">
      <c r="B3" s="91"/>
      <c r="C3" s="159" t="s">
        <v>44</v>
      </c>
      <c r="D3" s="159"/>
      <c r="E3" s="159"/>
      <c r="F3" s="159"/>
      <c r="G3" s="159"/>
      <c r="H3" s="159"/>
      <c r="I3" s="160"/>
      <c r="J3" s="35"/>
      <c r="K3" s="91"/>
      <c r="L3" s="159"/>
      <c r="M3" s="159"/>
      <c r="N3" s="159"/>
      <c r="O3" s="159"/>
      <c r="P3" s="159"/>
      <c r="Q3" s="159"/>
      <c r="R3" s="160"/>
      <c r="S3" s="35"/>
      <c r="T3" s="91"/>
      <c r="U3" s="165" t="s">
        <v>103</v>
      </c>
      <c r="V3" s="165"/>
      <c r="W3" s="165"/>
      <c r="X3" s="165"/>
      <c r="Y3" s="165"/>
      <c r="Z3" s="165"/>
      <c r="AA3" s="166"/>
    </row>
    <row r="4" spans="2:36" ht="15.95" customHeight="1" x14ac:dyDescent="0.25">
      <c r="B4" s="92"/>
      <c r="C4" s="48"/>
      <c r="D4" s="48"/>
      <c r="E4" s="48"/>
      <c r="F4" s="48"/>
      <c r="G4" s="48"/>
      <c r="H4" s="48"/>
      <c r="I4" s="93"/>
      <c r="J4" s="35"/>
      <c r="K4" s="92"/>
      <c r="L4" s="48"/>
      <c r="M4" s="60" cm="1">
        <f t="array" ref="M4">FLF_i</f>
        <v>0.89</v>
      </c>
      <c r="N4" s="60"/>
      <c r="O4" s="61"/>
      <c r="P4" s="62"/>
      <c r="Q4" s="94"/>
      <c r="R4" s="93"/>
      <c r="S4" s="35"/>
      <c r="T4" s="92"/>
      <c r="AA4" s="95"/>
    </row>
    <row r="5" spans="2:36" ht="15.95" customHeight="1" x14ac:dyDescent="0.25">
      <c r="B5" s="92"/>
      <c r="C5" s="48"/>
      <c r="D5" s="163" t="s">
        <v>179</v>
      </c>
      <c r="E5" s="163"/>
      <c r="F5" s="163"/>
      <c r="G5" s="163"/>
      <c r="H5" s="163"/>
      <c r="I5" s="93"/>
      <c r="J5" s="35"/>
      <c r="K5" s="92"/>
      <c r="L5" s="48"/>
      <c r="M5" s="96"/>
      <c r="N5" s="60"/>
      <c r="O5" s="66"/>
      <c r="P5" s="161">
        <f>M4*M6*M8*M10</f>
        <v>0.68533560000000016</v>
      </c>
      <c r="Q5" s="162"/>
      <c r="R5" s="93"/>
      <c r="S5" s="35"/>
      <c r="T5" s="92"/>
      <c r="U5" s="155" t="s">
        <v>143</v>
      </c>
      <c r="V5" s="155"/>
      <c r="W5" s="155"/>
      <c r="X5" s="156"/>
      <c r="Y5" s="157" t="s">
        <v>105</v>
      </c>
      <c r="Z5" s="158"/>
      <c r="AA5" s="95"/>
      <c r="AC5" s="90" t="str">
        <f>TEXT(Y5,1)</f>
        <v>Casa el Olivar</v>
      </c>
    </row>
    <row r="6" spans="2:36" ht="15.95" customHeight="1" x14ac:dyDescent="0.25">
      <c r="B6" s="92"/>
      <c r="C6" s="48"/>
      <c r="D6" s="48"/>
      <c r="E6" s="48"/>
      <c r="F6" s="48"/>
      <c r="G6" s="130"/>
      <c r="H6" s="48"/>
      <c r="I6" s="93"/>
      <c r="J6" s="35"/>
      <c r="K6" s="92"/>
      <c r="L6" s="48"/>
      <c r="M6" s="60">
        <f>G35</f>
        <v>0.9</v>
      </c>
      <c r="N6" s="48"/>
      <c r="O6" s="66"/>
      <c r="P6" s="161"/>
      <c r="Q6" s="162"/>
      <c r="R6" s="93"/>
      <c r="S6" s="35"/>
      <c r="T6" s="92"/>
      <c r="AA6" s="95"/>
      <c r="AC6" s="90" t="str">
        <f>TEXT(Y7,1)</f>
        <v>Remodelación</v>
      </c>
    </row>
    <row r="7" spans="2:36" ht="15.95" customHeight="1" x14ac:dyDescent="0.25">
      <c r="B7" s="92"/>
      <c r="C7" s="48"/>
      <c r="D7" s="48"/>
      <c r="E7" s="48"/>
      <c r="F7" s="48"/>
      <c r="G7" s="53"/>
      <c r="H7" s="48"/>
      <c r="I7" s="93"/>
      <c r="J7" s="35"/>
      <c r="K7" s="92"/>
      <c r="L7" s="48"/>
      <c r="N7" s="60"/>
      <c r="O7" s="66"/>
      <c r="P7" s="161"/>
      <c r="Q7" s="162"/>
      <c r="R7" s="93"/>
      <c r="S7" s="35"/>
      <c r="T7" s="92"/>
      <c r="U7" s="155" t="s">
        <v>144</v>
      </c>
      <c r="V7" s="155"/>
      <c r="W7" s="155"/>
      <c r="X7" s="156"/>
      <c r="Y7" s="157" t="s">
        <v>106</v>
      </c>
      <c r="Z7" s="158"/>
      <c r="AA7" s="95"/>
      <c r="AC7" s="90" t="str">
        <f>TEXT(CONCATENATE(Y9,", Mat. Prof.: ",Y11),1)</f>
        <v>Marian, Mat. Prof.: 12345678</v>
      </c>
    </row>
    <row r="8" spans="2:36" ht="15.95" customHeight="1" x14ac:dyDescent="0.25">
      <c r="B8" s="92"/>
      <c r="C8" s="48"/>
      <c r="D8" s="164"/>
      <c r="E8" s="164"/>
      <c r="F8" s="164"/>
      <c r="G8" s="131">
        <f>VLOOKUP(D5,'FSM _Indoor2'!U111:W125,3,FALSE)</f>
        <v>5</v>
      </c>
      <c r="H8" s="35"/>
      <c r="I8" s="93"/>
      <c r="J8" s="35"/>
      <c r="K8" s="92"/>
      <c r="L8" s="48"/>
      <c r="M8" s="60" cm="1">
        <f t="array" ref="M8">FLM_i</f>
        <v>0.93</v>
      </c>
      <c r="N8" s="60"/>
      <c r="O8" s="66"/>
      <c r="P8" s="161"/>
      <c r="Q8" s="162"/>
      <c r="R8" s="93"/>
      <c r="S8" s="35"/>
      <c r="T8" s="92"/>
      <c r="Z8" s="97"/>
      <c r="AA8" s="95"/>
    </row>
    <row r="9" spans="2:36" ht="15.95" customHeight="1" x14ac:dyDescent="0.25">
      <c r="B9" s="92"/>
      <c r="C9" s="48"/>
      <c r="D9" s="164"/>
      <c r="E9" s="164"/>
      <c r="F9" s="164"/>
      <c r="G9" s="131" t="str">
        <f>CONCATENATE(G27,G29)</f>
        <v>0,5Normal</v>
      </c>
      <c r="H9" s="35"/>
      <c r="I9" s="93"/>
      <c r="J9" s="35"/>
      <c r="K9" s="92"/>
      <c r="L9" s="48"/>
      <c r="N9" s="49"/>
      <c r="O9" s="69"/>
      <c r="P9" s="70"/>
      <c r="Q9" s="98"/>
      <c r="R9" s="93"/>
      <c r="S9" s="35"/>
      <c r="T9" s="92"/>
      <c r="U9" s="155" t="s">
        <v>145</v>
      </c>
      <c r="V9" s="155"/>
      <c r="W9" s="155"/>
      <c r="X9" s="156"/>
      <c r="Y9" s="157" t="s">
        <v>157</v>
      </c>
      <c r="Z9" s="158"/>
      <c r="AA9" s="95"/>
      <c r="AC9" s="90" t="str">
        <f>TEXT(CONCATENATE("Datos de contacto: ",V13,", Tel: ",Z13),1)</f>
        <v>Datos de contacto: marian@unal.edu.co, Tel: 45555555</v>
      </c>
    </row>
    <row r="10" spans="2:36" ht="15.95" customHeight="1" x14ac:dyDescent="0.25">
      <c r="B10" s="92"/>
      <c r="C10" s="48"/>
      <c r="D10" s="164"/>
      <c r="E10" s="164"/>
      <c r="F10" s="164"/>
      <c r="G10" s="131" t="str">
        <f>LEFT(G15,1)</f>
        <v>1</v>
      </c>
      <c r="H10" s="35"/>
      <c r="I10" s="93"/>
      <c r="J10" s="35"/>
      <c r="K10" s="92"/>
      <c r="L10" s="48"/>
      <c r="M10" s="60">
        <f>VLOOKUP($G$13,FSM_itt,MATCH($G$44,FSM_it,0),FALSE)</f>
        <v>0.92</v>
      </c>
      <c r="N10" s="49"/>
      <c r="O10" s="72"/>
      <c r="P10" s="72"/>
      <c r="Q10" s="48"/>
      <c r="R10" s="93"/>
      <c r="S10" s="35"/>
      <c r="T10" s="92"/>
      <c r="Z10" s="97"/>
      <c r="AA10" s="95"/>
    </row>
    <row r="11" spans="2:36" ht="15.95" customHeight="1" x14ac:dyDescent="0.25">
      <c r="B11" s="92"/>
      <c r="C11" s="48"/>
      <c r="D11" s="164"/>
      <c r="E11" s="164"/>
      <c r="F11" s="164"/>
      <c r="G11" s="131"/>
      <c r="H11" s="35"/>
      <c r="I11" s="93"/>
      <c r="J11" s="35"/>
      <c r="K11" s="92"/>
      <c r="L11" s="48"/>
      <c r="N11" s="49"/>
      <c r="O11" s="72"/>
      <c r="P11" s="72"/>
      <c r="Q11" s="48"/>
      <c r="R11" s="93"/>
      <c r="S11" s="35"/>
      <c r="T11" s="92"/>
      <c r="U11" s="155" t="s">
        <v>146</v>
      </c>
      <c r="V11" s="155"/>
      <c r="W11" s="155"/>
      <c r="X11" s="156"/>
      <c r="Y11" s="157">
        <v>12345678</v>
      </c>
      <c r="Z11" s="158"/>
      <c r="AA11" s="93"/>
      <c r="AC11" s="90" t="str">
        <f>TEXT(CONCATENATE("LM ",D20,"  ",G20, " Horas"),1)</f>
        <v>LM 80  50000 Horas</v>
      </c>
    </row>
    <row r="12" spans="2:36" ht="15.95" customHeight="1" x14ac:dyDescent="0.25">
      <c r="B12" s="92"/>
      <c r="C12" s="48"/>
      <c r="D12" s="164"/>
      <c r="E12" s="164"/>
      <c r="F12" s="164"/>
      <c r="G12" s="131"/>
      <c r="H12" s="35"/>
      <c r="I12" s="93"/>
      <c r="J12" s="35"/>
      <c r="K12" s="92"/>
      <c r="L12" s="48"/>
      <c r="M12" s="72"/>
      <c r="N12" s="49"/>
      <c r="O12" s="72"/>
      <c r="P12" s="72"/>
      <c r="Q12" s="48"/>
      <c r="R12" s="93"/>
      <c r="S12" s="35"/>
      <c r="T12" s="92"/>
      <c r="U12" s="48"/>
      <c r="V12" s="72"/>
      <c r="W12" s="49"/>
      <c r="X12" s="72"/>
      <c r="Y12" s="72"/>
      <c r="Z12" s="48"/>
      <c r="AA12" s="93"/>
    </row>
    <row r="13" spans="2:36" ht="15.95" customHeight="1" x14ac:dyDescent="0.25">
      <c r="B13" s="92"/>
      <c r="C13" s="48"/>
      <c r="D13" s="164"/>
      <c r="E13" s="164"/>
      <c r="F13" s="164"/>
      <c r="G13" s="131" t="str">
        <f>CONCATENATE(G10,G40,G42,G29)</f>
        <v>15050Normal</v>
      </c>
      <c r="H13" s="35"/>
      <c r="I13" s="93"/>
      <c r="J13" s="35"/>
      <c r="K13" s="92"/>
      <c r="L13" s="48"/>
      <c r="M13" s="48"/>
      <c r="N13" s="48"/>
      <c r="O13" s="48"/>
      <c r="P13" s="48"/>
      <c r="Q13" s="48"/>
      <c r="R13" s="93"/>
      <c r="S13" s="35"/>
      <c r="T13" s="92"/>
      <c r="U13" s="30" t="s">
        <v>149</v>
      </c>
      <c r="V13" s="169" t="s">
        <v>156</v>
      </c>
      <c r="W13" s="170"/>
      <c r="X13" s="170"/>
      <c r="Y13" s="96" t="s">
        <v>150</v>
      </c>
      <c r="Z13" s="73">
        <v>45555555</v>
      </c>
      <c r="AA13" s="93"/>
      <c r="AC13" s="99">
        <f>ROUND(G22/(G33*G31),1)</f>
        <v>10.4</v>
      </c>
    </row>
    <row r="14" spans="2:36" ht="15.95" customHeight="1" x14ac:dyDescent="0.25">
      <c r="B14" s="92"/>
      <c r="C14" s="48"/>
      <c r="D14" s="164"/>
      <c r="E14" s="164"/>
      <c r="F14" s="164"/>
      <c r="G14" s="130"/>
      <c r="H14" s="48"/>
      <c r="I14" s="93"/>
      <c r="J14" s="35"/>
      <c r="K14" s="92"/>
      <c r="L14" s="167" t="s">
        <v>55</v>
      </c>
      <c r="M14" s="167"/>
      <c r="N14" s="167"/>
      <c r="O14" s="167"/>
      <c r="P14" s="48"/>
      <c r="Q14" s="73">
        <v>10</v>
      </c>
      <c r="R14" s="89" t="s">
        <v>31</v>
      </c>
      <c r="S14" s="35"/>
      <c r="T14" s="92"/>
      <c r="U14" s="97"/>
      <c r="V14" s="48"/>
      <c r="Z14" s="48"/>
      <c r="AA14" s="89"/>
      <c r="AC14" s="90" t="str">
        <f>CONCATENATE(AC13, " Años")</f>
        <v>10,4 Años</v>
      </c>
    </row>
    <row r="15" spans="2:36" ht="15.95" customHeight="1" x14ac:dyDescent="0.25">
      <c r="B15" s="92"/>
      <c r="C15" s="164" t="s">
        <v>47</v>
      </c>
      <c r="D15" s="164"/>
      <c r="E15" s="164"/>
      <c r="F15" s="174"/>
      <c r="G15" s="175" t="s">
        <v>40</v>
      </c>
      <c r="H15" s="175"/>
      <c r="I15" s="93"/>
      <c r="J15" s="35"/>
      <c r="K15" s="92"/>
      <c r="L15" s="48"/>
      <c r="M15" s="48"/>
      <c r="N15" s="48"/>
      <c r="O15" s="48"/>
      <c r="P15" s="48"/>
      <c r="Q15" s="48"/>
      <c r="R15" s="93"/>
      <c r="S15" s="35"/>
      <c r="T15" s="92"/>
      <c r="U15" s="173" t="s">
        <v>57</v>
      </c>
      <c r="V15" s="173"/>
      <c r="W15" s="173"/>
      <c r="X15" s="173"/>
      <c r="Y15" s="48"/>
      <c r="Z15" s="48"/>
      <c r="AA15" s="93"/>
      <c r="AC15" s="90" t="str">
        <f>CONCATENATE("Cada ", G27,  IF(G27&gt;1," Años"," Año"))</f>
        <v>Cada 0,5 Año</v>
      </c>
    </row>
    <row r="16" spans="2:36" x14ac:dyDescent="0.25">
      <c r="B16" s="100"/>
      <c r="C16" s="51"/>
      <c r="D16" s="51"/>
      <c r="E16" s="51"/>
      <c r="F16" s="51"/>
      <c r="G16" s="52"/>
      <c r="H16" s="52"/>
      <c r="I16" s="101"/>
      <c r="J16" s="35"/>
      <c r="K16" s="100"/>
      <c r="L16" s="51"/>
      <c r="M16" s="51"/>
      <c r="N16" s="51"/>
      <c r="O16" s="51"/>
      <c r="P16" s="51"/>
      <c r="Q16" s="51"/>
      <c r="R16" s="101"/>
      <c r="S16" s="35"/>
      <c r="T16" s="100"/>
      <c r="U16" s="51"/>
      <c r="V16" s="51"/>
      <c r="W16" s="51"/>
      <c r="X16" s="51"/>
      <c r="Y16" s="51"/>
      <c r="Z16" s="51"/>
      <c r="AA16" s="101"/>
      <c r="AC16" s="90" t="str">
        <f>CONCATENATE(G15)</f>
        <v>1. Directo</v>
      </c>
    </row>
    <row r="17" spans="2:29" x14ac:dyDescent="0.25">
      <c r="B17" s="48"/>
      <c r="C17" s="48"/>
      <c r="D17" s="48"/>
      <c r="E17" s="48"/>
      <c r="F17" s="48"/>
      <c r="G17" s="49"/>
      <c r="H17" s="49"/>
      <c r="I17" s="48"/>
      <c r="J17" s="35"/>
      <c r="K17" s="35"/>
      <c r="L17" s="35"/>
      <c r="M17" s="35"/>
      <c r="N17" s="35"/>
      <c r="O17" s="35"/>
      <c r="P17" s="35"/>
      <c r="Q17" s="35"/>
      <c r="R17" s="35"/>
      <c r="S17" s="35"/>
      <c r="AC17" s="90" t="str">
        <f>LEFT(D5,2)</f>
        <v>E.</v>
      </c>
    </row>
    <row r="18" spans="2:29" ht="21.75" customHeight="1" x14ac:dyDescent="0.25">
      <c r="B18" s="91"/>
      <c r="C18" s="165" t="s">
        <v>161</v>
      </c>
      <c r="D18" s="165"/>
      <c r="E18" s="165"/>
      <c r="F18" s="165"/>
      <c r="G18" s="165"/>
      <c r="H18" s="165"/>
      <c r="I18" s="166"/>
      <c r="J18" s="35"/>
      <c r="K18" s="171" t="s">
        <v>59</v>
      </c>
      <c r="L18" s="171"/>
      <c r="M18" s="171"/>
      <c r="N18" s="171"/>
      <c r="O18" s="171"/>
      <c r="P18" s="171"/>
      <c r="Q18" s="171"/>
      <c r="R18" s="172"/>
      <c r="S18" s="35"/>
      <c r="T18" s="171" t="s">
        <v>102</v>
      </c>
      <c r="U18" s="171"/>
      <c r="V18" s="171"/>
      <c r="W18" s="171"/>
      <c r="X18" s="171"/>
      <c r="Y18" s="171"/>
      <c r="Z18" s="171"/>
      <c r="AA18" s="172"/>
      <c r="AC18" s="90" t="str">
        <f>CONCATENATE("Techo: ",G40,"%, Paredes: ",G42,"%")</f>
        <v>Techo: 50%, Paredes: 50%</v>
      </c>
    </row>
    <row r="19" spans="2:29" x14ac:dyDescent="0.25">
      <c r="B19" s="92"/>
      <c r="C19" s="48"/>
      <c r="D19" s="48"/>
      <c r="E19" s="48"/>
      <c r="F19" s="48"/>
      <c r="G19" s="48"/>
      <c r="H19" s="48"/>
      <c r="I19" s="93"/>
      <c r="J19" s="35"/>
      <c r="K19" s="82"/>
      <c r="L19" s="48"/>
      <c r="M19" s="48"/>
      <c r="N19" s="48"/>
      <c r="O19" s="48"/>
      <c r="P19" s="48"/>
      <c r="Q19" s="48"/>
      <c r="R19" s="93"/>
      <c r="S19" s="35"/>
      <c r="T19" s="82"/>
      <c r="U19" s="48"/>
      <c r="V19" s="48"/>
      <c r="W19" s="48"/>
      <c r="X19" s="48"/>
      <c r="Y19" s="48"/>
      <c r="Z19" s="48"/>
      <c r="AA19" s="93"/>
    </row>
    <row r="20" spans="2:29" x14ac:dyDescent="0.25">
      <c r="B20" s="92"/>
      <c r="C20" s="83" t="s">
        <v>151</v>
      </c>
      <c r="D20" s="73">
        <v>80</v>
      </c>
      <c r="E20" s="176" t="s">
        <v>29</v>
      </c>
      <c r="F20" s="168"/>
      <c r="G20" s="102">
        <v>50000</v>
      </c>
      <c r="H20" s="49" t="s">
        <v>19</v>
      </c>
      <c r="I20" s="93"/>
      <c r="J20" s="35"/>
      <c r="K20" s="82"/>
      <c r="L20" s="48"/>
      <c r="M20" s="48"/>
      <c r="N20" s="48"/>
      <c r="O20" s="48"/>
      <c r="P20" s="48"/>
      <c r="Q20" s="48"/>
      <c r="R20" s="93"/>
      <c r="S20" s="35"/>
      <c r="T20" s="82"/>
      <c r="U20" s="48"/>
      <c r="V20" s="48"/>
      <c r="W20" s="48"/>
      <c r="X20" s="48"/>
      <c r="Y20" s="48"/>
      <c r="Z20" s="48"/>
      <c r="AA20" s="93"/>
      <c r="AC20" s="90" t="str">
        <f>CONCATENATE("Cada ", G44,  IF(G44&gt;1," Años"," Año"))</f>
        <v>Cada 3,5 Años</v>
      </c>
    </row>
    <row r="21" spans="2:29" x14ac:dyDescent="0.25">
      <c r="B21" s="92"/>
      <c r="C21" s="48"/>
      <c r="D21" s="48"/>
      <c r="E21" s="48"/>
      <c r="F21" s="48"/>
      <c r="G21" s="48"/>
      <c r="H21" s="49"/>
      <c r="I21" s="93"/>
      <c r="J21" s="35"/>
      <c r="K21" s="82"/>
      <c r="L21" s="48"/>
      <c r="M21" s="48"/>
      <c r="N21" s="48"/>
      <c r="O21" s="48"/>
      <c r="P21" s="48"/>
      <c r="Q21" s="48"/>
      <c r="R21" s="93"/>
      <c r="S21" s="35"/>
      <c r="T21" s="82"/>
      <c r="U21" s="48"/>
      <c r="V21" s="48"/>
      <c r="W21" s="48"/>
      <c r="X21" s="48"/>
      <c r="Y21" s="48"/>
      <c r="Z21" s="48"/>
      <c r="AA21" s="93"/>
    </row>
    <row r="22" spans="2:29" x14ac:dyDescent="0.25">
      <c r="B22" s="92"/>
      <c r="C22" s="164" t="s">
        <v>160</v>
      </c>
      <c r="D22" s="164"/>
      <c r="E22" s="164"/>
      <c r="F22" s="168"/>
      <c r="G22" s="103">
        <v>25000</v>
      </c>
      <c r="H22" s="49" t="s">
        <v>19</v>
      </c>
      <c r="I22" s="93"/>
      <c r="J22" s="35"/>
      <c r="K22" s="82"/>
      <c r="L22" s="48"/>
      <c r="M22" s="48"/>
      <c r="N22" s="48"/>
      <c r="O22" s="48"/>
      <c r="P22" s="48"/>
      <c r="Q22" s="48"/>
      <c r="R22" s="93"/>
      <c r="S22" s="35"/>
      <c r="T22" s="82"/>
      <c r="U22" s="48"/>
      <c r="V22" s="48"/>
      <c r="W22" s="48"/>
      <c r="X22" s="48"/>
      <c r="Y22" s="48"/>
      <c r="Z22" s="48"/>
      <c r="AA22" s="93"/>
      <c r="AC22" s="90" t="str">
        <f>CONCATENATE(G31*G33,  " horas al año")</f>
        <v>2400 horas al año</v>
      </c>
    </row>
    <row r="23" spans="2:29" ht="9.75" customHeight="1" x14ac:dyDescent="0.25">
      <c r="B23" s="100"/>
      <c r="C23" s="51"/>
      <c r="D23" s="51"/>
      <c r="E23" s="51"/>
      <c r="F23" s="51"/>
      <c r="G23" s="51"/>
      <c r="H23" s="51"/>
      <c r="I23" s="101"/>
      <c r="J23" s="35"/>
      <c r="K23" s="82"/>
      <c r="L23" s="48"/>
      <c r="M23" s="48"/>
      <c r="N23" s="48"/>
      <c r="O23" s="48"/>
      <c r="P23" s="48"/>
      <c r="Q23" s="48"/>
      <c r="R23" s="93"/>
      <c r="S23" s="35"/>
      <c r="T23" s="82"/>
      <c r="U23" s="48"/>
      <c r="V23" s="48"/>
      <c r="W23" s="48"/>
      <c r="X23" s="48"/>
      <c r="Y23" s="48"/>
      <c r="Z23" s="48"/>
      <c r="AA23" s="93"/>
    </row>
    <row r="24" spans="2:29" x14ac:dyDescent="0.25">
      <c r="B24" s="48"/>
      <c r="C24" s="48"/>
      <c r="D24" s="48"/>
      <c r="E24" s="48"/>
      <c r="F24" s="48"/>
      <c r="G24" s="49"/>
      <c r="H24" s="49"/>
      <c r="I24" s="48"/>
      <c r="J24" s="35"/>
      <c r="K24" s="82"/>
      <c r="L24" s="48"/>
      <c r="M24" s="48"/>
      <c r="N24" s="48"/>
      <c r="O24" s="48"/>
      <c r="P24" s="48"/>
      <c r="Q24" s="48"/>
      <c r="R24" s="93"/>
      <c r="S24" s="35"/>
      <c r="T24" s="82"/>
      <c r="U24" s="48"/>
      <c r="V24" s="48"/>
      <c r="W24" s="48"/>
      <c r="X24" s="48"/>
      <c r="Y24" s="48"/>
      <c r="Z24" s="48"/>
      <c r="AA24" s="93"/>
    </row>
    <row r="25" spans="2:29" ht="24" customHeight="1" x14ac:dyDescent="0.25">
      <c r="B25" s="91"/>
      <c r="C25" s="165" t="s">
        <v>165</v>
      </c>
      <c r="D25" s="165"/>
      <c r="E25" s="165"/>
      <c r="F25" s="165"/>
      <c r="G25" s="165"/>
      <c r="H25" s="165"/>
      <c r="I25" s="166"/>
      <c r="J25" s="35"/>
      <c r="K25" s="82"/>
      <c r="L25" s="48"/>
      <c r="M25" s="48"/>
      <c r="N25" s="48"/>
      <c r="O25" s="48"/>
      <c r="P25" s="48"/>
      <c r="Q25" s="48"/>
      <c r="R25" s="93"/>
      <c r="S25" s="35"/>
      <c r="T25" s="82"/>
      <c r="U25" s="48"/>
      <c r="V25" s="48"/>
      <c r="W25" s="48"/>
      <c r="X25" s="48"/>
      <c r="Y25" s="48"/>
      <c r="Z25" s="48"/>
      <c r="AA25" s="93"/>
    </row>
    <row r="26" spans="2:29" x14ac:dyDescent="0.25">
      <c r="B26" s="92"/>
      <c r="C26" s="48"/>
      <c r="D26" s="48"/>
      <c r="E26" s="48"/>
      <c r="F26" s="48"/>
      <c r="G26" s="48"/>
      <c r="H26" s="48"/>
      <c r="I26" s="93"/>
      <c r="J26" s="35"/>
      <c r="K26" s="82"/>
      <c r="L26" s="48"/>
      <c r="M26" s="48"/>
      <c r="N26" s="48"/>
      <c r="O26" s="48"/>
      <c r="P26" s="48"/>
      <c r="Q26" s="48"/>
      <c r="R26" s="93"/>
      <c r="S26" s="35"/>
      <c r="T26" s="82"/>
      <c r="U26" s="48"/>
      <c r="V26" s="48"/>
      <c r="W26" s="48"/>
      <c r="X26" s="48"/>
      <c r="Y26" s="48"/>
      <c r="Z26" s="48"/>
      <c r="AA26" s="93"/>
    </row>
    <row r="27" spans="2:29" x14ac:dyDescent="0.25">
      <c r="B27" s="92"/>
      <c r="C27" s="155" t="s">
        <v>42</v>
      </c>
      <c r="D27" s="155"/>
      <c r="E27" s="155"/>
      <c r="F27" s="156"/>
      <c r="G27" s="73">
        <v>0.5</v>
      </c>
      <c r="H27" s="49" t="s">
        <v>31</v>
      </c>
      <c r="I27" s="93"/>
      <c r="J27" s="35"/>
      <c r="K27" s="82"/>
      <c r="L27" s="48"/>
      <c r="M27" s="48"/>
      <c r="N27" s="48"/>
      <c r="O27" s="48"/>
      <c r="P27" s="48"/>
      <c r="Q27" s="48"/>
      <c r="R27" s="93"/>
      <c r="S27" s="35"/>
      <c r="T27" s="82"/>
      <c r="U27" s="48"/>
      <c r="V27" s="48"/>
      <c r="W27" s="48"/>
      <c r="X27" s="48"/>
      <c r="Y27" s="48"/>
      <c r="Z27" s="48"/>
      <c r="AA27" s="93"/>
    </row>
    <row r="28" spans="2:29" ht="8.25" customHeight="1" x14ac:dyDescent="0.25">
      <c r="B28" s="92"/>
      <c r="C28" s="48"/>
      <c r="D28" s="48"/>
      <c r="E28" s="48"/>
      <c r="F28" s="48"/>
      <c r="G28" s="49"/>
      <c r="H28" s="48"/>
      <c r="I28" s="93"/>
      <c r="J28" s="35"/>
      <c r="K28" s="82"/>
      <c r="L28" s="48"/>
      <c r="M28" s="48"/>
      <c r="N28" s="48"/>
      <c r="O28" s="48"/>
      <c r="P28" s="48"/>
      <c r="Q28" s="48"/>
      <c r="R28" s="93"/>
      <c r="S28" s="35"/>
      <c r="T28" s="82"/>
      <c r="U28" s="48"/>
      <c r="V28" s="48"/>
      <c r="W28" s="48"/>
      <c r="X28" s="48"/>
      <c r="Y28" s="48"/>
      <c r="Z28" s="48"/>
      <c r="AA28" s="93"/>
    </row>
    <row r="29" spans="2:29" x14ac:dyDescent="0.25">
      <c r="B29" s="92"/>
      <c r="C29" s="48" t="s">
        <v>43</v>
      </c>
      <c r="D29" s="48"/>
      <c r="E29" s="48"/>
      <c r="F29" s="48"/>
      <c r="G29" s="73" t="s">
        <v>52</v>
      </c>
      <c r="H29" s="49"/>
      <c r="I29" s="93"/>
      <c r="J29" s="35"/>
      <c r="K29" s="82"/>
      <c r="L29" s="48"/>
      <c r="M29" s="48"/>
      <c r="N29" s="48"/>
      <c r="O29" s="48"/>
      <c r="P29" s="48"/>
      <c r="Q29" s="48"/>
      <c r="R29" s="93"/>
      <c r="S29" s="35"/>
      <c r="T29" s="82"/>
      <c r="U29" s="48"/>
      <c r="V29" s="48"/>
      <c r="W29" s="48"/>
      <c r="X29" s="48"/>
      <c r="Y29" s="48"/>
      <c r="Z29" s="48"/>
      <c r="AA29" s="93"/>
    </row>
    <row r="30" spans="2:29" ht="9.75" customHeight="1" x14ac:dyDescent="0.25">
      <c r="B30" s="92"/>
      <c r="C30" s="48"/>
      <c r="D30" s="48"/>
      <c r="E30" s="48"/>
      <c r="F30" s="48"/>
      <c r="G30" s="48"/>
      <c r="H30" s="48"/>
      <c r="I30" s="93"/>
      <c r="J30" s="35"/>
      <c r="K30" s="82"/>
      <c r="L30" s="48"/>
      <c r="M30" s="48"/>
      <c r="N30" s="48"/>
      <c r="O30" s="48"/>
      <c r="P30" s="48"/>
      <c r="Q30" s="48"/>
      <c r="R30" s="93"/>
      <c r="S30" s="35"/>
      <c r="T30" s="82"/>
      <c r="U30" s="48"/>
      <c r="V30" s="48"/>
      <c r="W30" s="48"/>
      <c r="X30" s="48"/>
      <c r="Y30" s="48"/>
      <c r="Z30" s="48"/>
      <c r="AA30" s="93"/>
    </row>
    <row r="31" spans="2:29" x14ac:dyDescent="0.25">
      <c r="B31" s="92"/>
      <c r="C31" s="48" t="s">
        <v>45</v>
      </c>
      <c r="D31" s="48"/>
      <c r="E31" s="48"/>
      <c r="F31" s="48"/>
      <c r="G31" s="73">
        <v>200</v>
      </c>
      <c r="H31" s="49" t="s">
        <v>48</v>
      </c>
      <c r="I31" s="93"/>
      <c r="J31" s="35"/>
      <c r="K31" s="82"/>
      <c r="L31" s="48"/>
      <c r="M31" s="48"/>
      <c r="N31" s="48"/>
      <c r="O31" s="48"/>
      <c r="P31" s="48"/>
      <c r="Q31" s="48"/>
      <c r="R31" s="93"/>
      <c r="S31" s="35"/>
      <c r="T31" s="82"/>
      <c r="U31" s="48"/>
      <c r="V31" s="48"/>
      <c r="W31" s="48"/>
      <c r="X31" s="48"/>
      <c r="Y31" s="48"/>
      <c r="Z31" s="48"/>
      <c r="AA31" s="93"/>
    </row>
    <row r="32" spans="2:29" ht="9" customHeight="1" x14ac:dyDescent="0.25">
      <c r="B32" s="92"/>
      <c r="C32" s="48"/>
      <c r="D32" s="48"/>
      <c r="E32" s="48"/>
      <c r="F32" s="48"/>
      <c r="G32" s="104"/>
      <c r="H32" s="48"/>
      <c r="I32" s="93"/>
      <c r="J32" s="35"/>
      <c r="K32" s="82"/>
      <c r="L32" s="48"/>
      <c r="M32" s="48"/>
      <c r="N32" s="48"/>
      <c r="O32" s="48"/>
      <c r="P32" s="48"/>
      <c r="Q32" s="48"/>
      <c r="R32" s="93"/>
      <c r="S32" s="35"/>
      <c r="T32" s="82"/>
      <c r="U32" s="48"/>
      <c r="V32" s="48"/>
      <c r="W32" s="48"/>
      <c r="X32" s="48"/>
      <c r="Y32" s="48"/>
      <c r="Z32" s="48"/>
      <c r="AA32" s="93"/>
    </row>
    <row r="33" spans="2:29" x14ac:dyDescent="0.25">
      <c r="B33" s="92"/>
      <c r="C33" s="48" t="s">
        <v>46</v>
      </c>
      <c r="D33" s="48"/>
      <c r="E33" s="48"/>
      <c r="F33" s="48"/>
      <c r="G33" s="73">
        <v>12</v>
      </c>
      <c r="H33" s="49" t="s">
        <v>19</v>
      </c>
      <c r="I33" s="93"/>
      <c r="J33" s="35"/>
      <c r="K33" s="82"/>
      <c r="L33" s="48"/>
      <c r="M33" s="48"/>
      <c r="N33" s="48"/>
      <c r="O33" s="48"/>
      <c r="P33" s="48"/>
      <c r="Q33" s="48"/>
      <c r="R33" s="93"/>
      <c r="S33" s="35"/>
      <c r="T33" s="82"/>
      <c r="U33" s="48"/>
      <c r="V33" s="48"/>
      <c r="W33" s="48"/>
      <c r="X33" s="48"/>
      <c r="Y33" s="48"/>
      <c r="Z33" s="48"/>
      <c r="AA33" s="93"/>
    </row>
    <row r="34" spans="2:29" ht="8.25" customHeight="1" x14ac:dyDescent="0.25">
      <c r="B34" s="92"/>
      <c r="C34" s="48"/>
      <c r="D34" s="48"/>
      <c r="E34" s="48"/>
      <c r="F34" s="48"/>
      <c r="G34" s="104"/>
      <c r="H34" s="48"/>
      <c r="I34" s="93"/>
      <c r="J34" s="35"/>
      <c r="K34" s="82"/>
      <c r="L34" s="48"/>
      <c r="M34" s="48"/>
      <c r="N34" s="48"/>
      <c r="O34" s="48"/>
      <c r="P34" s="48"/>
      <c r="Q34" s="48"/>
      <c r="R34" s="93"/>
      <c r="S34" s="35"/>
      <c r="T34" s="82"/>
      <c r="U34" s="48"/>
      <c r="V34" s="48"/>
      <c r="W34" s="48"/>
      <c r="X34" s="48"/>
      <c r="Y34" s="48"/>
      <c r="Z34" s="48"/>
      <c r="AA34" s="93"/>
    </row>
    <row r="35" spans="2:29" ht="17.25" x14ac:dyDescent="0.25">
      <c r="B35" s="92"/>
      <c r="C35" s="155" t="s">
        <v>166</v>
      </c>
      <c r="D35" s="155"/>
      <c r="E35" s="155"/>
      <c r="F35" s="156"/>
      <c r="G35" s="73">
        <v>0.9</v>
      </c>
      <c r="H35" s="49"/>
      <c r="I35" s="93"/>
      <c r="J35" s="35"/>
      <c r="K35" s="82"/>
      <c r="L35" s="48"/>
      <c r="M35" s="48"/>
      <c r="N35" s="48"/>
      <c r="O35" s="48"/>
      <c r="P35" s="48"/>
      <c r="Q35" s="48"/>
      <c r="R35" s="93"/>
      <c r="S35" s="35"/>
      <c r="T35" s="82"/>
      <c r="U35" s="48"/>
      <c r="V35" s="48"/>
      <c r="W35" s="48"/>
      <c r="X35" s="48"/>
      <c r="Y35" s="48"/>
      <c r="Z35" s="48"/>
      <c r="AA35" s="93"/>
    </row>
    <row r="36" spans="2:29" ht="9" customHeight="1" x14ac:dyDescent="0.25">
      <c r="B36" s="100"/>
      <c r="C36" s="51"/>
      <c r="D36" s="51"/>
      <c r="E36" s="51"/>
      <c r="F36" s="51"/>
      <c r="G36" s="51"/>
      <c r="H36" s="51"/>
      <c r="I36" s="101"/>
      <c r="J36" s="35"/>
      <c r="K36" s="82"/>
      <c r="L36" s="48"/>
      <c r="M36" s="48"/>
      <c r="N36" s="48"/>
      <c r="O36" s="48"/>
      <c r="P36" s="48"/>
      <c r="Q36" s="48"/>
      <c r="R36" s="93"/>
      <c r="S36" s="35"/>
      <c r="T36" s="82"/>
      <c r="U36" s="48"/>
      <c r="V36" s="48"/>
      <c r="W36" s="48"/>
      <c r="X36" s="48"/>
      <c r="Y36" s="48"/>
      <c r="Z36" s="48"/>
      <c r="AA36" s="93"/>
    </row>
    <row r="37" spans="2:29" x14ac:dyDescent="0.25">
      <c r="B37" s="35"/>
      <c r="C37" s="35"/>
      <c r="D37" s="35"/>
      <c r="E37" s="35"/>
      <c r="F37" s="35"/>
      <c r="G37" s="35"/>
      <c r="H37" s="35"/>
      <c r="I37" s="35"/>
      <c r="J37" s="35"/>
      <c r="K37" s="82"/>
      <c r="L37" s="48"/>
      <c r="M37" s="48"/>
      <c r="N37" s="48"/>
      <c r="O37" s="48"/>
      <c r="P37" s="48"/>
      <c r="Q37" s="48"/>
      <c r="R37" s="93"/>
      <c r="S37" s="35"/>
      <c r="T37" s="82"/>
      <c r="U37" s="48"/>
      <c r="V37" s="48"/>
      <c r="W37" s="48"/>
      <c r="X37" s="48"/>
      <c r="Y37" s="48"/>
      <c r="Z37" s="48"/>
      <c r="AA37" s="93"/>
    </row>
    <row r="38" spans="2:29" ht="21.75" customHeight="1" x14ac:dyDescent="0.25">
      <c r="B38" s="91"/>
      <c r="C38" s="165" t="s">
        <v>163</v>
      </c>
      <c r="D38" s="165"/>
      <c r="E38" s="165"/>
      <c r="F38" s="165"/>
      <c r="G38" s="165"/>
      <c r="H38" s="165"/>
      <c r="I38" s="166"/>
      <c r="J38" s="35"/>
      <c r="K38" s="82"/>
      <c r="L38" s="48"/>
      <c r="M38" s="48"/>
      <c r="N38" s="48"/>
      <c r="O38" s="48"/>
      <c r="P38" s="48"/>
      <c r="Q38" s="48"/>
      <c r="R38" s="93"/>
      <c r="S38" s="35"/>
      <c r="T38" s="82"/>
      <c r="U38" s="48"/>
      <c r="V38" s="48"/>
      <c r="W38" s="48"/>
      <c r="X38" s="48"/>
      <c r="Y38" s="48"/>
      <c r="Z38" s="48"/>
      <c r="AA38" s="93"/>
    </row>
    <row r="39" spans="2:29" ht="7.5" customHeight="1" x14ac:dyDescent="0.25">
      <c r="B39" s="92"/>
      <c r="C39" s="48"/>
      <c r="D39" s="48"/>
      <c r="E39" s="48"/>
      <c r="F39" s="48"/>
      <c r="G39" s="48"/>
      <c r="H39" s="48"/>
      <c r="I39" s="93"/>
      <c r="J39" s="35"/>
      <c r="K39" s="82"/>
      <c r="L39" s="48"/>
      <c r="M39" s="48"/>
      <c r="N39" s="48"/>
      <c r="O39" s="48"/>
      <c r="P39" s="48"/>
      <c r="Q39" s="48"/>
      <c r="R39" s="93"/>
      <c r="S39" s="35"/>
      <c r="T39" s="82"/>
      <c r="U39" s="48"/>
      <c r="V39" s="48"/>
      <c r="W39" s="48"/>
      <c r="X39" s="48"/>
      <c r="Y39" s="48"/>
      <c r="Z39" s="48"/>
      <c r="AA39" s="93"/>
    </row>
    <row r="40" spans="2:29" x14ac:dyDescent="0.25">
      <c r="B40" s="92"/>
      <c r="C40" s="48" t="s">
        <v>28</v>
      </c>
      <c r="D40" s="48"/>
      <c r="E40" s="48"/>
      <c r="F40" s="48"/>
      <c r="G40" s="73">
        <v>50</v>
      </c>
      <c r="H40" s="49" t="s">
        <v>29</v>
      </c>
      <c r="I40" s="93"/>
      <c r="J40" s="35"/>
      <c r="K40" s="82"/>
      <c r="L40" s="48"/>
      <c r="M40" s="48"/>
      <c r="N40" s="48"/>
      <c r="O40" s="48"/>
      <c r="P40" s="48"/>
      <c r="Q40" s="48"/>
      <c r="R40" s="93"/>
      <c r="S40" s="35"/>
      <c r="T40" s="82"/>
      <c r="U40" s="48"/>
      <c r="V40" s="48"/>
      <c r="W40" s="48"/>
      <c r="X40" s="48"/>
      <c r="Y40" s="48"/>
      <c r="Z40" s="48"/>
      <c r="AA40" s="93"/>
    </row>
    <row r="41" spans="2:29" ht="8.25" customHeight="1" x14ac:dyDescent="0.25">
      <c r="B41" s="92"/>
      <c r="C41" s="48"/>
      <c r="D41" s="48"/>
      <c r="E41" s="48"/>
      <c r="F41" s="48"/>
      <c r="G41" s="49"/>
      <c r="H41" s="48"/>
      <c r="I41" s="93"/>
      <c r="J41" s="35"/>
      <c r="K41" s="82"/>
      <c r="L41" s="48"/>
      <c r="M41" s="48"/>
      <c r="N41" s="48"/>
      <c r="O41" s="48"/>
      <c r="P41" s="48"/>
      <c r="Q41" s="48"/>
      <c r="R41" s="93"/>
      <c r="S41" s="35"/>
      <c r="T41" s="82"/>
      <c r="U41" s="48"/>
      <c r="V41" s="48"/>
      <c r="W41" s="48"/>
      <c r="X41" s="48"/>
      <c r="Y41" s="48"/>
      <c r="Z41" s="48"/>
      <c r="AA41" s="93"/>
    </row>
    <row r="42" spans="2:29" x14ac:dyDescent="0.25">
      <c r="B42" s="92"/>
      <c r="C42" s="48" t="s">
        <v>30</v>
      </c>
      <c r="D42" s="48"/>
      <c r="E42" s="48"/>
      <c r="F42" s="48"/>
      <c r="G42" s="73">
        <v>50</v>
      </c>
      <c r="H42" s="49" t="s">
        <v>29</v>
      </c>
      <c r="I42" s="93"/>
      <c r="J42" s="35"/>
      <c r="K42" s="82"/>
      <c r="L42" s="48"/>
      <c r="M42" s="48"/>
      <c r="N42" s="48"/>
      <c r="O42" s="48"/>
      <c r="P42" s="48"/>
      <c r="Q42" s="48"/>
      <c r="R42" s="93"/>
      <c r="S42" s="35"/>
      <c r="T42" s="82"/>
      <c r="U42" s="48"/>
      <c r="V42" s="48"/>
      <c r="W42" s="48"/>
      <c r="X42" s="48"/>
      <c r="Y42" s="48"/>
      <c r="Z42" s="48"/>
      <c r="AA42" s="93"/>
    </row>
    <row r="43" spans="2:29" ht="9.75" customHeight="1" x14ac:dyDescent="0.25">
      <c r="B43" s="92"/>
      <c r="C43" s="48"/>
      <c r="D43" s="48"/>
      <c r="E43" s="48"/>
      <c r="F43" s="48"/>
      <c r="G43" s="49"/>
      <c r="H43" s="48"/>
      <c r="I43" s="93"/>
      <c r="J43" s="35"/>
      <c r="K43" s="82"/>
      <c r="L43" s="48"/>
      <c r="M43" s="48"/>
      <c r="N43" s="48"/>
      <c r="O43" s="48"/>
      <c r="P43" s="48"/>
      <c r="Q43" s="48"/>
      <c r="R43" s="93"/>
      <c r="S43" s="35"/>
      <c r="T43" s="82"/>
      <c r="U43" s="48"/>
      <c r="V43" s="48"/>
      <c r="W43" s="48"/>
      <c r="X43" s="48"/>
      <c r="Y43" s="48"/>
      <c r="Z43" s="48"/>
      <c r="AA43" s="93"/>
    </row>
    <row r="44" spans="2:29" x14ac:dyDescent="0.25">
      <c r="B44" s="92"/>
      <c r="C44" s="48" t="s">
        <v>54</v>
      </c>
      <c r="D44" s="48"/>
      <c r="E44" s="48"/>
      <c r="F44" s="48"/>
      <c r="G44" s="73">
        <v>3.5</v>
      </c>
      <c r="H44" s="49" t="s">
        <v>31</v>
      </c>
      <c r="I44" s="93"/>
      <c r="J44" s="35"/>
      <c r="K44" s="82"/>
      <c r="L44" s="48"/>
      <c r="M44" s="48"/>
      <c r="N44" s="48"/>
      <c r="O44" s="48"/>
      <c r="P44" s="48"/>
      <c r="Q44" s="48"/>
      <c r="R44" s="93"/>
      <c r="S44" s="35"/>
      <c r="T44" s="82"/>
      <c r="U44" s="48"/>
      <c r="V44" s="48"/>
      <c r="W44" s="48"/>
      <c r="X44" s="48"/>
      <c r="Y44" s="48"/>
      <c r="Z44" s="48"/>
      <c r="AA44" s="93"/>
    </row>
    <row r="45" spans="2:29" ht="9" customHeight="1" x14ac:dyDescent="0.25">
      <c r="B45" s="100"/>
      <c r="C45" s="51"/>
      <c r="D45" s="51"/>
      <c r="E45" s="51"/>
      <c r="F45" s="51"/>
      <c r="G45" s="51"/>
      <c r="H45" s="51"/>
      <c r="I45" s="101"/>
      <c r="J45" s="35"/>
      <c r="K45" s="88"/>
      <c r="L45" s="51"/>
      <c r="M45" s="51"/>
      <c r="N45" s="51"/>
      <c r="O45" s="51"/>
      <c r="P45" s="51"/>
      <c r="Q45" s="51"/>
      <c r="R45" s="101"/>
      <c r="S45" s="35"/>
      <c r="T45" s="88"/>
      <c r="U45" s="51"/>
      <c r="V45" s="51"/>
      <c r="W45" s="51"/>
      <c r="X45" s="51"/>
      <c r="Y45" s="51"/>
      <c r="Z45" s="51"/>
      <c r="AA45" s="101"/>
    </row>
    <row r="46" spans="2:29" s="35" customFormat="1" x14ac:dyDescent="0.25">
      <c r="AC46" s="90"/>
    </row>
    <row r="47" spans="2:29" s="35" customFormat="1" x14ac:dyDescent="0.25">
      <c r="AC47" s="90"/>
    </row>
    <row r="48" spans="2:29" s="35" customFormat="1" x14ac:dyDescent="0.25">
      <c r="AC48" s="90"/>
    </row>
    <row r="49" spans="29:29" s="35" customFormat="1" x14ac:dyDescent="0.25">
      <c r="AC49" s="90"/>
    </row>
    <row r="50" spans="29:29" s="35" customFormat="1" x14ac:dyDescent="0.25">
      <c r="AC50" s="90"/>
    </row>
    <row r="51" spans="29:29" s="35" customFormat="1" x14ac:dyDescent="0.25">
      <c r="AC51" s="90"/>
    </row>
    <row r="52" spans="29:29" s="35" customFormat="1" x14ac:dyDescent="0.25">
      <c r="AC52" s="90"/>
    </row>
    <row r="53" spans="29:29" s="35" customFormat="1" x14ac:dyDescent="0.25">
      <c r="AC53" s="90"/>
    </row>
    <row r="54" spans="29:29" s="35" customFormat="1" x14ac:dyDescent="0.25">
      <c r="AC54" s="90"/>
    </row>
    <row r="55" spans="29:29" s="35" customFormat="1" x14ac:dyDescent="0.25">
      <c r="AC55" s="90"/>
    </row>
    <row r="56" spans="29:29" s="35" customFormat="1" x14ac:dyDescent="0.25">
      <c r="AC56" s="90"/>
    </row>
    <row r="57" spans="29:29" s="35" customFormat="1" x14ac:dyDescent="0.25">
      <c r="AC57" s="90"/>
    </row>
    <row r="58" spans="29:29" s="35" customFormat="1" x14ac:dyDescent="0.25">
      <c r="AC58" s="90"/>
    </row>
    <row r="59" spans="29:29" s="35" customFormat="1" x14ac:dyDescent="0.25">
      <c r="AC59" s="90"/>
    </row>
  </sheetData>
  <sheetProtection algorithmName="SHA-512" hashValue="8rUeuRhMy9r/gXCMcD0fRXHUhbX+8+oaJYTZeUVgeg+SRXU+qm7x8ui95rAZJzPsZm/Bh9DBlL9dwWyQsPRVYA==" saltValue="EVXJRG6Q2Xa35ySjN4yb8Q==" spinCount="100000" sheet="1" objects="1" scenarios="1" selectLockedCells="1"/>
  <mergeCells count="29">
    <mergeCell ref="C22:F22"/>
    <mergeCell ref="V13:X13"/>
    <mergeCell ref="T18:AA18"/>
    <mergeCell ref="U15:X15"/>
    <mergeCell ref="C38:I38"/>
    <mergeCell ref="C15:F15"/>
    <mergeCell ref="C18:I18"/>
    <mergeCell ref="C35:F35"/>
    <mergeCell ref="C27:F27"/>
    <mergeCell ref="G15:H15"/>
    <mergeCell ref="C25:I25"/>
    <mergeCell ref="K18:R18"/>
    <mergeCell ref="E20:F20"/>
    <mergeCell ref="B1:AA1"/>
    <mergeCell ref="U9:X9"/>
    <mergeCell ref="Y11:Z11"/>
    <mergeCell ref="Y5:Z5"/>
    <mergeCell ref="U5:X5"/>
    <mergeCell ref="U7:X7"/>
    <mergeCell ref="Y7:Z7"/>
    <mergeCell ref="Y9:Z9"/>
    <mergeCell ref="C3:I3"/>
    <mergeCell ref="L3:R3"/>
    <mergeCell ref="P5:Q8"/>
    <mergeCell ref="D5:H5"/>
    <mergeCell ref="D8:F14"/>
    <mergeCell ref="U11:X11"/>
    <mergeCell ref="U3:AA3"/>
    <mergeCell ref="L14:O14"/>
  </mergeCells>
  <dataValidations count="4">
    <dataValidation type="decimal" allowBlank="1" showInputMessage="1" showErrorMessage="1" sqref="G35" xr:uid="{F768E8B7-3ABF-409A-943C-05EFE989DA0C}">
      <formula1>0</formula1>
      <formula2>1</formula2>
    </dataValidation>
    <dataValidation type="whole" allowBlank="1" showInputMessage="1" showErrorMessage="1" sqref="G31" xr:uid="{3EA1A980-09F3-4E18-B444-1977B9FB8985}">
      <formula1>1</formula1>
      <formula2>365</formula2>
    </dataValidation>
    <dataValidation type="whole" allowBlank="1" showInputMessage="1" showErrorMessage="1" sqref="G33" xr:uid="{63D7CA3B-401A-466E-ADAE-AB18898FF1B4}">
      <formula1>1</formula1>
      <formula2>24</formula2>
    </dataValidation>
    <dataValidation type="whole" allowBlank="1" showInputMessage="1" showErrorMessage="1" sqref="Q14" xr:uid="{4B927051-6E56-49AA-8106-D5A5B949CAB8}">
      <formula1>1</formula1>
      <formula2>50</formula2>
    </dataValidation>
  </dataValidations>
  <hyperlinks>
    <hyperlink ref="V13" r:id="rId1" xr:uid="{DDA9FDD2-9FDD-4849-9FAB-4F30A0EE0C58}"/>
  </hyperlinks>
  <pageMargins left="0.7" right="0.7" top="0.75" bottom="0.75" header="0.3" footer="0.3"/>
  <pageSetup orientation="portrait"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2607" r:id="rId5" name="Button 79">
              <controlPr locked="0" defaultSize="0" print="0" autoFill="0" autoPict="0" macro="[0]!imprimir_PDF">
                <anchor moveWithCells="1" sizeWithCells="1">
                  <from>
                    <xdr:col>24</xdr:col>
                    <xdr:colOff>9525</xdr:colOff>
                    <xdr:row>13</xdr:row>
                    <xdr:rowOff>190500</xdr:rowOff>
                  </from>
                  <to>
                    <xdr:col>26</xdr:col>
                    <xdr:colOff>28575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7E6CDEC4-A325-4B06-8DEC-2FDA8FCA4486}">
          <x14:formula1>
            <xm:f>FLF!$F$3:$F$7</xm:f>
          </x14:formula1>
          <xm:sqref>D20</xm:sqref>
        </x14:dataValidation>
        <x14:dataValidation type="list" allowBlank="1" showInputMessage="1" showErrorMessage="1" xr:uid="{B7AFD63E-B740-462A-A1AF-66E6D5574EA9}">
          <x14:formula1>
            <xm:f>FLF!$H$3:$H$6</xm:f>
          </x14:formula1>
          <xm:sqref>G20</xm:sqref>
        </x14:dataValidation>
        <x14:dataValidation type="list" allowBlank="1" showInputMessage="1" showErrorMessage="1" xr:uid="{3E33FA57-0018-453B-A5C2-EDD40DB45E4D}">
          <x14:formula1>
            <xm:f>FLF!$J$3:$J$22</xm:f>
          </x14:formula1>
          <xm:sqref>G22</xm:sqref>
        </x14:dataValidation>
        <x14:dataValidation type="list" allowBlank="1" showInputMessage="1" showErrorMessage="1" xr:uid="{BC568CBC-5B03-452C-91C3-35A62643981F}">
          <x14:formula1>
            <xm:f>'FSM _Indoor2'!$U$111:$U$125</xm:f>
          </x14:formula1>
          <xm:sqref>D5:D6</xm:sqref>
        </x14:dataValidation>
        <x14:dataValidation type="list" allowBlank="1" showInputMessage="1" showErrorMessage="1" xr:uid="{91F4FE51-ED71-4A21-8426-9E055E30B1D4}">
          <x14:formula1>
            <xm:f>'FSM _Indoor2'!$Z$111:$Z$113</xm:f>
          </x14:formula1>
          <xm:sqref>G15</xm:sqref>
        </x14:dataValidation>
        <x14:dataValidation type="list" allowBlank="1" showInputMessage="1" showErrorMessage="1" xr:uid="{9024742F-F7AD-4203-9348-4639D058A385}">
          <x14:formula1>
            <xm:f>'FSM _Indoor2'!$AC$111:$AC$113</xm:f>
          </x14:formula1>
          <xm:sqref>G40</xm:sqref>
        </x14:dataValidation>
        <x14:dataValidation type="list" allowBlank="1" showInputMessage="1" showErrorMessage="1" xr:uid="{ECE49B9F-ED71-4B46-9788-1FEE584C8034}">
          <x14:formula1>
            <xm:f>'FSM _Indoor2'!$AF$111:$AF$113</xm:f>
          </x14:formula1>
          <xm:sqref>G42</xm:sqref>
        </x14:dataValidation>
        <x14:dataValidation type="list" allowBlank="1" showInputMessage="1" showErrorMessage="1" xr:uid="{F42B933A-60AD-4F4A-A073-4D78C65ED15A}">
          <x14:formula1>
            <xm:f>'FSM _Indoor2'!$X$2:$X$14</xm:f>
          </x14:formula1>
          <xm:sqref>G44</xm:sqref>
        </x14:dataValidation>
        <x14:dataValidation type="list" allowBlank="1" showInputMessage="1" showErrorMessage="1" xr:uid="{2F57575E-5575-4F2C-9664-166A0022E8DE}">
          <x14:formula1>
            <xm:f>FLM_INDOOR!$AI$2:$AI$5</xm:f>
          </x14:formula1>
          <xm:sqref>G29</xm:sqref>
        </x14:dataValidation>
        <x14:dataValidation type="list" allowBlank="1" showInputMessage="1" showErrorMessage="1" xr:uid="{A1EB2B9E-7DD2-4D46-A4B0-62467B138504}">
          <x14:formula1>
            <xm:f>FLM_INDOOR!$AF$2:$AF$8</xm:f>
          </x14:formula1>
          <xm:sqref>G27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90219-8A4E-4D2D-8720-04A001C6B67D}">
  <sheetPr codeName="Hoja15">
    <tabColor rgb="FF4CAF50"/>
  </sheetPr>
  <dimension ref="A1:AN51"/>
  <sheetViews>
    <sheetView zoomScaleNormal="100" workbookViewId="0">
      <selection activeCell="V13" sqref="V13:X13"/>
    </sheetView>
  </sheetViews>
  <sheetFormatPr baseColWidth="10" defaultRowHeight="14.25" x14ac:dyDescent="0.2"/>
  <cols>
    <col min="1" max="1" width="3.5703125" style="43" customWidth="1"/>
    <col min="2" max="2" width="2.28515625" style="56" customWidth="1"/>
    <col min="3" max="3" width="10.85546875" style="56" customWidth="1"/>
    <col min="4" max="4" width="18.28515625" style="56" customWidth="1"/>
    <col min="5" max="5" width="2.85546875" style="56" customWidth="1"/>
    <col min="6" max="6" width="7.7109375" style="56" customWidth="1"/>
    <col min="7" max="7" width="13" style="56" customWidth="1"/>
    <col min="8" max="8" width="6.140625" style="56" customWidth="1"/>
    <col min="9" max="9" width="3.140625" style="56" customWidth="1"/>
    <col min="10" max="10" width="3" style="56" customWidth="1"/>
    <col min="11" max="11" width="4.140625" style="56" customWidth="1"/>
    <col min="12" max="12" width="15.42578125" style="56" customWidth="1"/>
    <col min="13" max="13" width="11.42578125" style="56" customWidth="1"/>
    <col min="14" max="14" width="4.28515625" style="56" customWidth="1"/>
    <col min="15" max="15" width="11.5703125" style="56" customWidth="1"/>
    <col min="16" max="16" width="4.7109375" style="56" customWidth="1"/>
    <col min="17" max="17" width="14.28515625" style="56" customWidth="1"/>
    <col min="18" max="18" width="8.28515625" style="56" customWidth="1"/>
    <col min="19" max="19" width="3.140625" style="56" customWidth="1"/>
    <col min="20" max="20" width="4.42578125" style="43" customWidth="1"/>
    <col min="21" max="21" width="8.42578125" style="43" customWidth="1"/>
    <col min="22" max="24" width="7.5703125" style="43" customWidth="1"/>
    <col min="25" max="25" width="10.85546875" style="43" customWidth="1"/>
    <col min="26" max="26" width="19.85546875" style="43" customWidth="1"/>
    <col min="27" max="27" width="2.5703125" style="43" customWidth="1"/>
    <col min="28" max="32" width="11.42578125" style="43"/>
    <col min="33" max="16384" width="11.42578125" style="56"/>
  </cols>
  <sheetData>
    <row r="1" spans="1:40" s="30" customFormat="1" ht="33.75" customHeight="1" x14ac:dyDescent="0.25">
      <c r="A1" s="35"/>
      <c r="B1" s="177" t="s">
        <v>164</v>
      </c>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53"/>
      <c r="AC1" s="53"/>
      <c r="AD1" s="53"/>
      <c r="AE1" s="53"/>
      <c r="AF1" s="53"/>
      <c r="AG1" s="53"/>
      <c r="AH1" s="53"/>
      <c r="AI1" s="53"/>
      <c r="AJ1" s="53"/>
      <c r="AK1" s="53"/>
      <c r="AL1" s="53"/>
      <c r="AM1" s="50"/>
      <c r="AN1" s="54"/>
    </row>
    <row r="2" spans="1:40" x14ac:dyDescent="0.2">
      <c r="B2" s="43"/>
      <c r="C2" s="43"/>
      <c r="D2" s="43"/>
      <c r="E2" s="43"/>
      <c r="F2" s="43"/>
      <c r="G2" s="43"/>
      <c r="H2" s="43"/>
      <c r="I2" s="43"/>
      <c r="J2" s="43"/>
      <c r="K2" s="43"/>
      <c r="L2" s="43"/>
      <c r="M2" s="43"/>
      <c r="N2" s="43"/>
      <c r="O2" s="43"/>
      <c r="P2" s="43"/>
      <c r="Q2" s="43"/>
      <c r="R2" s="43"/>
      <c r="S2" s="43"/>
    </row>
    <row r="3" spans="1:40" ht="19.5" customHeight="1" x14ac:dyDescent="0.2">
      <c r="B3" s="57"/>
      <c r="C3" s="192" t="s">
        <v>44</v>
      </c>
      <c r="D3" s="192"/>
      <c r="E3" s="192"/>
      <c r="F3" s="192"/>
      <c r="G3" s="192"/>
      <c r="H3" s="192"/>
      <c r="I3" s="193"/>
      <c r="J3" s="43"/>
      <c r="K3" s="57"/>
      <c r="L3" s="192"/>
      <c r="M3" s="192"/>
      <c r="N3" s="192"/>
      <c r="O3" s="192"/>
      <c r="P3" s="192"/>
      <c r="Q3" s="192"/>
      <c r="R3" s="193"/>
      <c r="S3" s="43"/>
      <c r="T3" s="57"/>
      <c r="U3" s="179" t="s">
        <v>103</v>
      </c>
      <c r="V3" s="179"/>
      <c r="W3" s="179"/>
      <c r="X3" s="179"/>
      <c r="Y3" s="179"/>
      <c r="Z3" s="179"/>
      <c r="AA3" s="180"/>
    </row>
    <row r="4" spans="1:40" ht="18" customHeight="1" x14ac:dyDescent="0.2">
      <c r="B4" s="58"/>
      <c r="C4" s="44"/>
      <c r="D4" s="44"/>
      <c r="E4" s="44"/>
      <c r="F4" s="44"/>
      <c r="G4" s="44"/>
      <c r="H4" s="44"/>
      <c r="I4" s="59"/>
      <c r="J4" s="43"/>
      <c r="K4" s="58"/>
      <c r="L4" s="44"/>
      <c r="M4" s="60" cm="1">
        <f t="array" ref="M4">FLF_e</f>
        <v>0.85</v>
      </c>
      <c r="N4" s="60"/>
      <c r="O4" s="61"/>
      <c r="P4" s="62"/>
      <c r="Q4" s="63"/>
      <c r="R4" s="59"/>
      <c r="S4" s="43"/>
      <c r="T4" s="58"/>
      <c r="AA4" s="64"/>
    </row>
    <row r="5" spans="1:40" ht="15.95" customHeight="1" x14ac:dyDescent="0.2">
      <c r="B5" s="58"/>
      <c r="C5" s="44"/>
      <c r="D5" s="163" t="s">
        <v>83</v>
      </c>
      <c r="E5" s="163"/>
      <c r="F5" s="163"/>
      <c r="G5" s="163"/>
      <c r="H5" s="163"/>
      <c r="I5" s="59"/>
      <c r="J5" s="43"/>
      <c r="K5" s="58"/>
      <c r="L5" s="44"/>
      <c r="M5" s="65"/>
      <c r="N5" s="60"/>
      <c r="O5" s="66"/>
      <c r="P5" s="161">
        <f>M4*M7*M10</f>
        <v>0.78200000000000003</v>
      </c>
      <c r="Q5" s="162"/>
      <c r="R5" s="59"/>
      <c r="S5" s="43"/>
      <c r="T5" s="58"/>
      <c r="U5" s="187" t="s">
        <v>143</v>
      </c>
      <c r="V5" s="187"/>
      <c r="W5" s="187"/>
      <c r="X5" s="188"/>
      <c r="Y5" s="170" t="s">
        <v>135</v>
      </c>
      <c r="Z5" s="170"/>
      <c r="AA5" s="64"/>
      <c r="AC5" s="55" t="str">
        <f>TEXT(Y5,1)</f>
        <v>ALUMBRADO PÚBLICO</v>
      </c>
    </row>
    <row r="6" spans="1:40" ht="15.95" customHeight="1" x14ac:dyDescent="0.2">
      <c r="B6" s="58"/>
      <c r="C6" s="44"/>
      <c r="D6" s="44"/>
      <c r="E6" s="44"/>
      <c r="F6" s="44"/>
      <c r="G6" s="44"/>
      <c r="H6" s="44"/>
      <c r="I6" s="59"/>
      <c r="J6" s="43"/>
      <c r="K6" s="58"/>
      <c r="L6" s="44"/>
      <c r="M6" s="47"/>
      <c r="N6" s="44"/>
      <c r="O6" s="66"/>
      <c r="P6" s="161"/>
      <c r="Q6" s="162"/>
      <c r="R6" s="59"/>
      <c r="S6" s="43"/>
      <c r="T6" s="58"/>
      <c r="AA6" s="64"/>
      <c r="AC6" s="55" t="str">
        <f>TEXT(Y7,1)</f>
        <v>Nuevo</v>
      </c>
    </row>
    <row r="7" spans="1:40" ht="15.95" customHeight="1" x14ac:dyDescent="0.2">
      <c r="B7" s="58"/>
      <c r="C7" s="44"/>
      <c r="D7" s="44"/>
      <c r="E7" s="44"/>
      <c r="F7" s="44"/>
      <c r="G7" s="44"/>
      <c r="H7" s="44"/>
      <c r="I7" s="59"/>
      <c r="J7" s="43"/>
      <c r="K7" s="58"/>
      <c r="L7" s="44"/>
      <c r="M7" s="60">
        <f>G35</f>
        <v>1</v>
      </c>
      <c r="N7" s="60"/>
      <c r="O7" s="66"/>
      <c r="P7" s="161"/>
      <c r="Q7" s="162"/>
      <c r="R7" s="59"/>
      <c r="S7" s="43"/>
      <c r="T7" s="58"/>
      <c r="U7" s="187" t="s">
        <v>144</v>
      </c>
      <c r="V7" s="187"/>
      <c r="W7" s="187"/>
      <c r="X7" s="188"/>
      <c r="Y7" s="170" t="s">
        <v>136</v>
      </c>
      <c r="Z7" s="170"/>
      <c r="AA7" s="64"/>
      <c r="AC7" s="55" t="str">
        <f>TEXT(CONCATENATE(Y9,", Mat. Prof.: ",Y11),1)</f>
        <v>María, Mat. Prof.: 12345678</v>
      </c>
    </row>
    <row r="8" spans="1:40" ht="15.95" customHeight="1" x14ac:dyDescent="0.2">
      <c r="B8" s="58"/>
      <c r="C8" s="44"/>
      <c r="D8" s="194"/>
      <c r="E8" s="194"/>
      <c r="F8" s="194"/>
      <c r="G8" s="67">
        <f>VLOOKUP(G15,FLM_outdoor!L12:M14,2,FALSE)</f>
        <v>3</v>
      </c>
      <c r="H8" s="43"/>
      <c r="I8" s="59"/>
      <c r="J8" s="43"/>
      <c r="K8" s="58"/>
      <c r="L8" s="44"/>
      <c r="M8" s="60"/>
      <c r="N8" s="60"/>
      <c r="O8" s="66"/>
      <c r="P8" s="161"/>
      <c r="Q8" s="162"/>
      <c r="R8" s="59"/>
      <c r="S8" s="43"/>
      <c r="T8" s="58"/>
      <c r="Z8" s="68"/>
      <c r="AA8" s="64"/>
      <c r="AC8" s="55"/>
    </row>
    <row r="9" spans="1:40" ht="15.95" customHeight="1" x14ac:dyDescent="0.2">
      <c r="B9" s="58"/>
      <c r="C9" s="44"/>
      <c r="D9" s="194"/>
      <c r="E9" s="194"/>
      <c r="F9" s="194"/>
      <c r="G9" s="67" t="str">
        <f>CONCATENATE(G8,G29)</f>
        <v>3Media</v>
      </c>
      <c r="H9" s="43"/>
      <c r="I9" s="59"/>
      <c r="J9" s="43"/>
      <c r="K9" s="58"/>
      <c r="L9" s="44"/>
      <c r="N9" s="47"/>
      <c r="O9" s="69"/>
      <c r="P9" s="70"/>
      <c r="Q9" s="71"/>
      <c r="R9" s="59"/>
      <c r="S9" s="43"/>
      <c r="T9" s="58"/>
      <c r="U9" s="187" t="s">
        <v>145</v>
      </c>
      <c r="V9" s="187"/>
      <c r="W9" s="187"/>
      <c r="X9" s="188"/>
      <c r="Y9" s="189" t="s">
        <v>147</v>
      </c>
      <c r="Z9" s="190"/>
      <c r="AA9" s="64"/>
      <c r="AC9" s="55" t="str">
        <f>TEXT(CONCATENATE("Datos de contacto: ",V13,", Tel: ",Z13),1)</f>
        <v>Datos de contacto: maria@unal.edu.co, Tel: 45555555</v>
      </c>
    </row>
    <row r="10" spans="1:40" ht="15.95" customHeight="1" x14ac:dyDescent="0.2">
      <c r="B10" s="58"/>
      <c r="C10" s="44"/>
      <c r="D10" s="194"/>
      <c r="E10" s="194"/>
      <c r="F10" s="194"/>
      <c r="G10" s="67"/>
      <c r="H10" s="43"/>
      <c r="I10" s="59"/>
      <c r="J10" s="43"/>
      <c r="K10" s="58"/>
      <c r="L10" s="44"/>
      <c r="M10" s="60" cm="1">
        <f t="array" ref="M10">FLM_e</f>
        <v>0.92</v>
      </c>
      <c r="N10" s="47"/>
      <c r="O10" s="72"/>
      <c r="P10" s="72"/>
      <c r="Q10" s="44"/>
      <c r="R10" s="59"/>
      <c r="S10" s="43"/>
      <c r="T10" s="58"/>
      <c r="Z10" s="68"/>
      <c r="AA10" s="64"/>
      <c r="AC10" s="55"/>
    </row>
    <row r="11" spans="1:40" ht="15.95" customHeight="1" x14ac:dyDescent="0.2">
      <c r="B11" s="58"/>
      <c r="C11" s="44"/>
      <c r="D11" s="194"/>
      <c r="E11" s="194"/>
      <c r="F11" s="194"/>
      <c r="G11" s="67"/>
      <c r="H11" s="43"/>
      <c r="I11" s="59"/>
      <c r="J11" s="43"/>
      <c r="K11" s="58"/>
      <c r="L11" s="44"/>
      <c r="M11" s="60"/>
      <c r="N11" s="47"/>
      <c r="O11" s="72"/>
      <c r="P11" s="72"/>
      <c r="Q11" s="44"/>
      <c r="R11" s="59"/>
      <c r="S11" s="43"/>
      <c r="T11" s="58"/>
      <c r="U11" s="187" t="s">
        <v>146</v>
      </c>
      <c r="V11" s="187"/>
      <c r="W11" s="187"/>
      <c r="X11" s="188"/>
      <c r="Y11" s="191">
        <v>12345678</v>
      </c>
      <c r="Z11" s="191"/>
      <c r="AA11" s="59"/>
      <c r="AC11" s="55" t="str">
        <f>TEXT(CONCATENATE("LM ",D20,"  ",G20, " Horas"),1)</f>
        <v>LM 80  100000 Horas</v>
      </c>
    </row>
    <row r="12" spans="1:40" ht="15.95" customHeight="1" x14ac:dyDescent="0.2">
      <c r="B12" s="58"/>
      <c r="C12" s="44"/>
      <c r="D12" s="194"/>
      <c r="E12" s="194"/>
      <c r="F12" s="194"/>
      <c r="G12" s="105"/>
      <c r="H12" s="43"/>
      <c r="I12" s="59"/>
      <c r="J12" s="43"/>
      <c r="K12" s="58"/>
      <c r="L12" s="44"/>
      <c r="M12" s="72"/>
      <c r="N12" s="47"/>
      <c r="O12" s="72"/>
      <c r="P12" s="72"/>
      <c r="Q12" s="44"/>
      <c r="R12" s="59"/>
      <c r="S12" s="43"/>
      <c r="T12" s="58"/>
      <c r="U12" s="44"/>
      <c r="V12" s="72"/>
      <c r="W12" s="47"/>
      <c r="X12" s="72"/>
      <c r="Y12" s="72"/>
      <c r="Z12" s="44"/>
      <c r="AA12" s="59"/>
      <c r="AC12" s="55"/>
    </row>
    <row r="13" spans="1:40" ht="15.95" customHeight="1" x14ac:dyDescent="0.2">
      <c r="B13" s="58"/>
      <c r="C13" s="44"/>
      <c r="D13" s="194"/>
      <c r="E13" s="194"/>
      <c r="F13" s="194"/>
      <c r="G13" s="105"/>
      <c r="H13" s="43"/>
      <c r="I13" s="59"/>
      <c r="J13" s="43"/>
      <c r="K13" s="58"/>
      <c r="L13" s="44"/>
      <c r="M13" s="44"/>
      <c r="N13" s="44"/>
      <c r="O13" s="44"/>
      <c r="P13" s="44"/>
      <c r="Q13" s="44"/>
      <c r="R13" s="59"/>
      <c r="S13" s="43"/>
      <c r="T13" s="58"/>
      <c r="U13" s="56" t="s">
        <v>148</v>
      </c>
      <c r="V13" s="169" t="s">
        <v>152</v>
      </c>
      <c r="W13" s="170"/>
      <c r="X13" s="170"/>
      <c r="Y13" s="65" t="s">
        <v>150</v>
      </c>
      <c r="Z13" s="73">
        <v>45555555</v>
      </c>
      <c r="AA13" s="59"/>
      <c r="AC13" s="74">
        <f>ROUND(G22/(G33*G31),1)</f>
        <v>17.100000000000001</v>
      </c>
    </row>
    <row r="14" spans="1:40" ht="15.95" customHeight="1" x14ac:dyDescent="0.2">
      <c r="B14" s="58"/>
      <c r="C14" s="44"/>
      <c r="D14" s="194"/>
      <c r="E14" s="194"/>
      <c r="F14" s="194"/>
      <c r="G14" s="105"/>
      <c r="H14" s="44"/>
      <c r="I14" s="59"/>
      <c r="J14" s="43"/>
      <c r="K14" s="58"/>
      <c r="L14" s="109" t="s">
        <v>182</v>
      </c>
      <c r="M14" s="106"/>
      <c r="N14" s="106"/>
      <c r="O14" s="106"/>
      <c r="P14" s="107"/>
      <c r="Q14" s="75">
        <v>27</v>
      </c>
      <c r="R14" s="76" t="s">
        <v>31</v>
      </c>
      <c r="S14" s="43"/>
      <c r="T14" s="58"/>
      <c r="U14" s="77"/>
      <c r="V14" s="44"/>
      <c r="Z14" s="44"/>
      <c r="AA14" s="76"/>
      <c r="AC14" s="55" t="str">
        <f>CONCATENATE(AC13, " Años")</f>
        <v>17,1 Años</v>
      </c>
    </row>
    <row r="15" spans="1:40" ht="15.95" customHeight="1" x14ac:dyDescent="0.2">
      <c r="B15" s="58"/>
      <c r="C15" s="194" t="s">
        <v>91</v>
      </c>
      <c r="D15" s="194"/>
      <c r="E15" s="194"/>
      <c r="F15" s="195"/>
      <c r="G15" s="196" t="s">
        <v>89</v>
      </c>
      <c r="H15" s="196"/>
      <c r="I15" s="59"/>
      <c r="J15" s="43"/>
      <c r="K15" s="58"/>
      <c r="L15" s="44"/>
      <c r="M15" s="44"/>
      <c r="N15" s="44"/>
      <c r="O15" s="44"/>
      <c r="P15" s="44"/>
      <c r="Q15" s="44"/>
      <c r="R15" s="59"/>
      <c r="S15" s="43"/>
      <c r="T15" s="58"/>
      <c r="U15" s="173" t="s">
        <v>57</v>
      </c>
      <c r="V15" s="173"/>
      <c r="W15" s="173"/>
      <c r="X15" s="173"/>
      <c r="Y15" s="44"/>
      <c r="Z15" s="44"/>
      <c r="AA15" s="59"/>
      <c r="AC15" s="55" t="str">
        <f>CONCATENATE("Cada ", G27,  IF(G27&gt;1," Años"," Año"))</f>
        <v>Cada 1 Año</v>
      </c>
    </row>
    <row r="16" spans="1:40" ht="10.5" customHeight="1" x14ac:dyDescent="0.2">
      <c r="B16" s="78"/>
      <c r="C16" s="79"/>
      <c r="D16" s="79"/>
      <c r="E16" s="79"/>
      <c r="F16" s="79"/>
      <c r="G16" s="80"/>
      <c r="H16" s="80"/>
      <c r="I16" s="81"/>
      <c r="J16" s="43"/>
      <c r="K16" s="78"/>
      <c r="L16" s="79"/>
      <c r="M16" s="79"/>
      <c r="N16" s="79"/>
      <c r="O16" s="79"/>
      <c r="P16" s="79"/>
      <c r="Q16" s="79"/>
      <c r="R16" s="81"/>
      <c r="S16" s="43"/>
      <c r="T16" s="78"/>
      <c r="U16" s="79"/>
      <c r="V16" s="79"/>
      <c r="W16" s="79"/>
      <c r="X16" s="79"/>
      <c r="Y16" s="79"/>
      <c r="Z16" s="79"/>
      <c r="AA16" s="81"/>
      <c r="AC16" s="55" t="str">
        <f>CONCATENATE(G15)</f>
        <v>IP 6X</v>
      </c>
    </row>
    <row r="17" spans="2:29" x14ac:dyDescent="0.2">
      <c r="B17" s="44"/>
      <c r="C17" s="44"/>
      <c r="D17" s="44"/>
      <c r="E17" s="44"/>
      <c r="F17" s="44"/>
      <c r="G17" s="47"/>
      <c r="H17" s="47"/>
      <c r="I17" s="44"/>
      <c r="J17" s="43"/>
      <c r="K17" s="43"/>
      <c r="L17" s="43"/>
      <c r="M17" s="43"/>
      <c r="N17" s="43"/>
      <c r="O17" s="43"/>
      <c r="P17" s="43"/>
      <c r="Q17" s="43"/>
      <c r="R17" s="43"/>
      <c r="S17" s="43"/>
      <c r="AC17" s="55" t="str">
        <f>CONCATENATE(G33," horas al día")</f>
        <v>12 horas al día</v>
      </c>
    </row>
    <row r="18" spans="2:29" ht="21.75" customHeight="1" x14ac:dyDescent="0.25">
      <c r="B18" s="57"/>
      <c r="C18" s="165" t="s">
        <v>161</v>
      </c>
      <c r="D18" s="165"/>
      <c r="E18" s="165"/>
      <c r="F18" s="165"/>
      <c r="G18" s="165"/>
      <c r="H18" s="165"/>
      <c r="I18" s="166"/>
      <c r="J18" s="43"/>
      <c r="K18" s="181" t="s">
        <v>59</v>
      </c>
      <c r="L18" s="182"/>
      <c r="M18" s="182"/>
      <c r="N18" s="182"/>
      <c r="O18" s="182"/>
      <c r="P18" s="182"/>
      <c r="Q18" s="182"/>
      <c r="R18" s="183"/>
      <c r="S18" s="43"/>
      <c r="T18" s="184" t="s">
        <v>60</v>
      </c>
      <c r="U18" s="185"/>
      <c r="V18" s="185"/>
      <c r="W18" s="185"/>
      <c r="X18" s="185"/>
      <c r="Y18" s="185"/>
      <c r="Z18" s="185"/>
      <c r="AA18" s="186"/>
      <c r="AC18" s="55" t="str">
        <f>CONCATENATE(G31," días al año")</f>
        <v>365 días al año</v>
      </c>
    </row>
    <row r="19" spans="2:29" x14ac:dyDescent="0.2">
      <c r="B19" s="58"/>
      <c r="C19" s="44"/>
      <c r="D19" s="44"/>
      <c r="E19" s="44"/>
      <c r="F19" s="44"/>
      <c r="G19" s="44"/>
      <c r="H19" s="44"/>
      <c r="I19" s="59"/>
      <c r="J19" s="43"/>
      <c r="K19" s="82"/>
      <c r="L19" s="44"/>
      <c r="M19" s="44"/>
      <c r="N19" s="44"/>
      <c r="O19" s="44"/>
      <c r="P19" s="44"/>
      <c r="Q19" s="44"/>
      <c r="R19" s="59"/>
      <c r="S19" s="43"/>
      <c r="T19" s="108"/>
      <c r="U19" s="44"/>
      <c r="V19" s="44"/>
      <c r="W19" s="44"/>
      <c r="X19" s="44"/>
      <c r="Y19" s="44"/>
      <c r="Z19" s="44"/>
      <c r="AA19" s="59"/>
      <c r="AC19" s="55"/>
    </row>
    <row r="20" spans="2:29" x14ac:dyDescent="0.2">
      <c r="B20" s="58"/>
      <c r="C20" s="83" t="s">
        <v>151</v>
      </c>
      <c r="D20" s="75">
        <v>80</v>
      </c>
      <c r="E20" s="197" t="s">
        <v>29</v>
      </c>
      <c r="F20" s="198"/>
      <c r="G20" s="84">
        <v>100000</v>
      </c>
      <c r="H20" s="47" t="s">
        <v>19</v>
      </c>
      <c r="I20" s="59"/>
      <c r="J20" s="43"/>
      <c r="K20" s="82"/>
      <c r="L20" s="44"/>
      <c r="M20" s="44"/>
      <c r="N20" s="44"/>
      <c r="O20" s="44"/>
      <c r="P20" s="44"/>
      <c r="Q20" s="44"/>
      <c r="R20" s="59"/>
      <c r="S20" s="43"/>
      <c r="T20" s="108"/>
      <c r="U20" s="44"/>
      <c r="V20" s="44"/>
      <c r="W20" s="44"/>
      <c r="X20" s="44"/>
      <c r="Y20" s="44"/>
      <c r="Z20" s="44"/>
      <c r="AA20" s="59"/>
      <c r="AC20" s="55" t="str">
        <f>CONCATENATE("Cada ", G27,  IF(G27&gt;1," Años"," Año"))</f>
        <v>Cada 1 Año</v>
      </c>
    </row>
    <row r="21" spans="2:29" x14ac:dyDescent="0.2">
      <c r="B21" s="58"/>
      <c r="C21" s="44"/>
      <c r="D21" s="44"/>
      <c r="E21" s="44"/>
      <c r="F21" s="44"/>
      <c r="G21" s="85"/>
      <c r="H21" s="47"/>
      <c r="I21" s="59"/>
      <c r="J21" s="43"/>
      <c r="K21" s="82"/>
      <c r="L21" s="44"/>
      <c r="M21" s="44"/>
      <c r="N21" s="44"/>
      <c r="O21" s="44"/>
      <c r="P21" s="44"/>
      <c r="Q21" s="44"/>
      <c r="R21" s="59"/>
      <c r="S21" s="43"/>
      <c r="T21" s="108"/>
      <c r="U21" s="44"/>
      <c r="V21" s="44"/>
      <c r="W21" s="44"/>
      <c r="X21" s="44"/>
      <c r="Y21" s="44"/>
      <c r="Z21" s="44"/>
      <c r="AA21" s="59"/>
      <c r="AC21" s="55"/>
    </row>
    <row r="22" spans="2:29" x14ac:dyDescent="0.2">
      <c r="B22" s="58"/>
      <c r="C22" s="194" t="s">
        <v>21</v>
      </c>
      <c r="D22" s="194"/>
      <c r="E22" s="194"/>
      <c r="F22" s="198"/>
      <c r="G22" s="86">
        <v>75000</v>
      </c>
      <c r="H22" s="47" t="s">
        <v>19</v>
      </c>
      <c r="I22" s="59"/>
      <c r="J22" s="43"/>
      <c r="K22" s="82"/>
      <c r="L22" s="44"/>
      <c r="M22" s="44"/>
      <c r="N22" s="44"/>
      <c r="O22" s="44"/>
      <c r="P22" s="44"/>
      <c r="Q22" s="44"/>
      <c r="R22" s="59"/>
      <c r="S22" s="43"/>
      <c r="T22" s="108"/>
      <c r="U22" s="44"/>
      <c r="V22" s="44"/>
      <c r="W22" s="44"/>
      <c r="X22" s="44"/>
      <c r="Y22" s="44"/>
      <c r="Z22" s="44"/>
      <c r="AA22" s="59"/>
      <c r="AC22" s="55" t="str">
        <f>CONCATENATE(G31*G33,  " horas al año")</f>
        <v>4380 horas al año</v>
      </c>
    </row>
    <row r="23" spans="2:29" ht="9.75" customHeight="1" x14ac:dyDescent="0.2">
      <c r="B23" s="78"/>
      <c r="C23" s="79"/>
      <c r="D23" s="79"/>
      <c r="E23" s="79"/>
      <c r="F23" s="79"/>
      <c r="G23" s="79"/>
      <c r="H23" s="79"/>
      <c r="I23" s="81"/>
      <c r="J23" s="43"/>
      <c r="K23" s="82"/>
      <c r="L23" s="44"/>
      <c r="M23" s="44"/>
      <c r="N23" s="44"/>
      <c r="O23" s="44"/>
      <c r="P23" s="44"/>
      <c r="Q23" s="44"/>
      <c r="R23" s="59"/>
      <c r="S23" s="43"/>
      <c r="T23" s="108"/>
      <c r="U23" s="44"/>
      <c r="V23" s="44"/>
      <c r="W23" s="44"/>
      <c r="X23" s="44"/>
      <c r="Y23" s="44"/>
      <c r="Z23" s="44"/>
      <c r="AA23" s="59"/>
    </row>
    <row r="24" spans="2:29" x14ac:dyDescent="0.2">
      <c r="B24" s="44"/>
      <c r="C24" s="44"/>
      <c r="D24" s="44"/>
      <c r="E24" s="44"/>
      <c r="F24" s="44"/>
      <c r="G24" s="47"/>
      <c r="H24" s="47"/>
      <c r="I24" s="44"/>
      <c r="J24" s="43"/>
      <c r="K24" s="82"/>
      <c r="L24" s="44"/>
      <c r="M24" s="44"/>
      <c r="N24" s="44"/>
      <c r="O24" s="44"/>
      <c r="P24" s="44"/>
      <c r="Q24" s="44"/>
      <c r="R24" s="59"/>
      <c r="S24" s="43"/>
      <c r="T24" s="108"/>
      <c r="U24" s="44"/>
      <c r="V24" s="44"/>
      <c r="W24" s="44"/>
      <c r="X24" s="44"/>
      <c r="Y24" s="44"/>
      <c r="Z24" s="44"/>
      <c r="AA24" s="59"/>
    </row>
    <row r="25" spans="2:29" ht="24" customHeight="1" x14ac:dyDescent="0.2">
      <c r="B25" s="57"/>
      <c r="C25" s="165" t="s">
        <v>165</v>
      </c>
      <c r="D25" s="165"/>
      <c r="E25" s="165"/>
      <c r="F25" s="165"/>
      <c r="G25" s="165"/>
      <c r="H25" s="165"/>
      <c r="I25" s="166"/>
      <c r="J25" s="43"/>
      <c r="K25" s="82"/>
      <c r="L25" s="44"/>
      <c r="M25" s="44"/>
      <c r="N25" s="44"/>
      <c r="O25" s="44"/>
      <c r="P25" s="44"/>
      <c r="Q25" s="44"/>
      <c r="R25" s="59"/>
      <c r="S25" s="43"/>
      <c r="T25" s="108"/>
      <c r="U25" s="44"/>
      <c r="V25" s="44"/>
      <c r="W25" s="44"/>
      <c r="X25" s="44"/>
      <c r="Y25" s="44"/>
      <c r="Z25" s="44"/>
      <c r="AA25" s="59"/>
    </row>
    <row r="26" spans="2:29" x14ac:dyDescent="0.2">
      <c r="B26" s="58"/>
      <c r="C26" s="44"/>
      <c r="D26" s="44"/>
      <c r="E26" s="44"/>
      <c r="F26" s="44"/>
      <c r="G26" s="44"/>
      <c r="H26" s="44"/>
      <c r="I26" s="59"/>
      <c r="J26" s="43"/>
      <c r="K26" s="82"/>
      <c r="L26" s="44"/>
      <c r="M26" s="44"/>
      <c r="N26" s="44"/>
      <c r="O26" s="44"/>
      <c r="P26" s="44"/>
      <c r="Q26" s="44"/>
      <c r="R26" s="59"/>
      <c r="S26" s="43"/>
      <c r="T26" s="108"/>
      <c r="U26" s="44"/>
      <c r="V26" s="44"/>
      <c r="W26" s="44"/>
      <c r="X26" s="44"/>
      <c r="Y26" s="44"/>
      <c r="Z26" s="44"/>
      <c r="AA26" s="59"/>
    </row>
    <row r="27" spans="2:29" x14ac:dyDescent="0.2">
      <c r="B27" s="58"/>
      <c r="C27" s="187" t="s">
        <v>42</v>
      </c>
      <c r="D27" s="187"/>
      <c r="E27" s="187"/>
      <c r="F27" s="188"/>
      <c r="G27" s="75">
        <v>1</v>
      </c>
      <c r="H27" s="47" t="s">
        <v>31</v>
      </c>
      <c r="I27" s="59"/>
      <c r="J27" s="43"/>
      <c r="K27" s="82"/>
      <c r="L27" s="44"/>
      <c r="M27" s="44"/>
      <c r="N27" s="44"/>
      <c r="O27" s="44"/>
      <c r="P27" s="44"/>
      <c r="Q27" s="44"/>
      <c r="R27" s="59"/>
      <c r="S27" s="43"/>
      <c r="T27" s="108"/>
      <c r="U27" s="44"/>
      <c r="V27" s="44"/>
      <c r="W27" s="44"/>
      <c r="X27" s="44"/>
      <c r="Y27" s="44"/>
      <c r="Z27" s="44"/>
      <c r="AA27" s="59"/>
    </row>
    <row r="28" spans="2:29" ht="8.25" customHeight="1" x14ac:dyDescent="0.2">
      <c r="B28" s="58"/>
      <c r="C28" s="44"/>
      <c r="D28" s="44"/>
      <c r="E28" s="44"/>
      <c r="F28" s="44"/>
      <c r="G28" s="47"/>
      <c r="H28" s="44"/>
      <c r="I28" s="59"/>
      <c r="J28" s="43"/>
      <c r="K28" s="82"/>
      <c r="L28" s="44"/>
      <c r="M28" s="44"/>
      <c r="N28" s="44"/>
      <c r="O28" s="44"/>
      <c r="P28" s="44"/>
      <c r="Q28" s="44"/>
      <c r="R28" s="59"/>
      <c r="S28" s="43"/>
      <c r="T28" s="108"/>
      <c r="U28" s="44"/>
      <c r="V28" s="44"/>
      <c r="W28" s="44"/>
      <c r="X28" s="44"/>
      <c r="Y28" s="44"/>
      <c r="Z28" s="44"/>
      <c r="AA28" s="59"/>
    </row>
    <row r="29" spans="2:29" x14ac:dyDescent="0.2">
      <c r="B29" s="58"/>
      <c r="C29" s="44" t="s">
        <v>92</v>
      </c>
      <c r="D29" s="44"/>
      <c r="E29" s="44"/>
      <c r="F29" s="44"/>
      <c r="G29" s="75" t="s">
        <v>94</v>
      </c>
      <c r="H29" s="47"/>
      <c r="I29" s="59"/>
      <c r="J29" s="43"/>
      <c r="K29" s="82"/>
      <c r="L29" s="44"/>
      <c r="M29" s="44"/>
      <c r="N29" s="44"/>
      <c r="O29" s="44"/>
      <c r="P29" s="44"/>
      <c r="Q29" s="44"/>
      <c r="R29" s="59"/>
      <c r="S29" s="43"/>
      <c r="T29" s="108"/>
      <c r="U29" s="44"/>
      <c r="V29" s="44"/>
      <c r="W29" s="44"/>
      <c r="X29" s="44"/>
      <c r="Y29" s="44"/>
      <c r="Z29" s="44"/>
      <c r="AA29" s="59"/>
    </row>
    <row r="30" spans="2:29" ht="9.75" customHeight="1" x14ac:dyDescent="0.2">
      <c r="B30" s="58"/>
      <c r="C30" s="44"/>
      <c r="D30" s="44"/>
      <c r="E30" s="44"/>
      <c r="F30" s="44"/>
      <c r="G30" s="44"/>
      <c r="H30" s="44"/>
      <c r="I30" s="59"/>
      <c r="J30" s="43"/>
      <c r="K30" s="82"/>
      <c r="L30" s="44"/>
      <c r="M30" s="44"/>
      <c r="N30" s="44"/>
      <c r="O30" s="44"/>
      <c r="P30" s="44"/>
      <c r="Q30" s="44"/>
      <c r="R30" s="59"/>
      <c r="S30" s="43"/>
      <c r="T30" s="108"/>
      <c r="U30" s="44"/>
      <c r="V30" s="44"/>
      <c r="W30" s="44"/>
      <c r="X30" s="44"/>
      <c r="Y30" s="44"/>
      <c r="Z30" s="44"/>
      <c r="AA30" s="59"/>
    </row>
    <row r="31" spans="2:29" x14ac:dyDescent="0.2">
      <c r="B31" s="58"/>
      <c r="C31" s="44" t="s">
        <v>45</v>
      </c>
      <c r="D31" s="44"/>
      <c r="E31" s="44"/>
      <c r="F31" s="44"/>
      <c r="G31" s="75">
        <v>365</v>
      </c>
      <c r="H31" s="47" t="s">
        <v>48</v>
      </c>
      <c r="I31" s="59"/>
      <c r="J31" s="43"/>
      <c r="K31" s="58"/>
      <c r="L31" s="44"/>
      <c r="M31" s="44"/>
      <c r="N31" s="44"/>
      <c r="O31" s="44"/>
      <c r="P31" s="44"/>
      <c r="Q31" s="44"/>
      <c r="R31" s="59"/>
      <c r="S31" s="43"/>
      <c r="T31" s="58"/>
      <c r="U31" s="44"/>
      <c r="V31" s="44"/>
      <c r="W31" s="44"/>
      <c r="X31" s="44"/>
      <c r="Y31" s="44"/>
      <c r="Z31" s="44"/>
      <c r="AA31" s="59"/>
    </row>
    <row r="32" spans="2:29" ht="9" customHeight="1" x14ac:dyDescent="0.2">
      <c r="B32" s="58"/>
      <c r="C32" s="44"/>
      <c r="D32" s="44"/>
      <c r="E32" s="44"/>
      <c r="F32" s="44"/>
      <c r="G32" s="87"/>
      <c r="H32" s="44"/>
      <c r="I32" s="59"/>
      <c r="J32" s="43"/>
      <c r="K32" s="58"/>
      <c r="L32" s="44"/>
      <c r="M32" s="44"/>
      <c r="N32" s="44"/>
      <c r="O32" s="44"/>
      <c r="P32" s="44"/>
      <c r="Q32" s="44"/>
      <c r="R32" s="59"/>
      <c r="S32" s="43"/>
      <c r="T32" s="58"/>
      <c r="U32" s="44"/>
      <c r="V32" s="44"/>
      <c r="W32" s="44"/>
      <c r="X32" s="44"/>
      <c r="Y32" s="44"/>
      <c r="Z32" s="44"/>
      <c r="AA32" s="59"/>
    </row>
    <row r="33" spans="2:27" x14ac:dyDescent="0.2">
      <c r="B33" s="58"/>
      <c r="C33" s="44" t="s">
        <v>46</v>
      </c>
      <c r="D33" s="44"/>
      <c r="E33" s="44"/>
      <c r="F33" s="44"/>
      <c r="G33" s="75">
        <v>12</v>
      </c>
      <c r="H33" s="47" t="s">
        <v>19</v>
      </c>
      <c r="I33" s="59"/>
      <c r="J33" s="43"/>
      <c r="K33" s="58"/>
      <c r="L33" s="44"/>
      <c r="M33" s="44"/>
      <c r="N33" s="44"/>
      <c r="O33" s="44"/>
      <c r="P33" s="44"/>
      <c r="Q33" s="44"/>
      <c r="R33" s="59"/>
      <c r="S33" s="43"/>
      <c r="T33" s="58"/>
      <c r="U33" s="44"/>
      <c r="V33" s="44"/>
      <c r="W33" s="44"/>
      <c r="X33" s="44"/>
      <c r="Y33" s="44"/>
      <c r="Z33" s="44"/>
      <c r="AA33" s="59"/>
    </row>
    <row r="34" spans="2:27" ht="8.25" customHeight="1" x14ac:dyDescent="0.2">
      <c r="B34" s="58"/>
      <c r="C34" s="44"/>
      <c r="D34" s="44"/>
      <c r="E34" s="44"/>
      <c r="F34" s="44"/>
      <c r="G34" s="87"/>
      <c r="H34" s="44"/>
      <c r="I34" s="59"/>
      <c r="J34" s="43"/>
      <c r="K34" s="58"/>
      <c r="L34" s="44"/>
      <c r="M34" s="44"/>
      <c r="N34" s="44"/>
      <c r="O34" s="44"/>
      <c r="P34" s="44"/>
      <c r="Q34" s="44"/>
      <c r="R34" s="59"/>
      <c r="S34" s="43"/>
      <c r="T34" s="58"/>
      <c r="U34" s="44"/>
      <c r="V34" s="44"/>
      <c r="W34" s="44"/>
      <c r="X34" s="44"/>
      <c r="Y34" s="44"/>
      <c r="Z34" s="44"/>
      <c r="AA34" s="59"/>
    </row>
    <row r="35" spans="2:27" ht="17.25" x14ac:dyDescent="0.2">
      <c r="B35" s="58"/>
      <c r="C35" s="155" t="s">
        <v>166</v>
      </c>
      <c r="D35" s="155"/>
      <c r="E35" s="155"/>
      <c r="F35" s="156"/>
      <c r="G35" s="75">
        <v>1</v>
      </c>
      <c r="H35" s="47"/>
      <c r="I35" s="59"/>
      <c r="J35" s="43"/>
      <c r="K35" s="58"/>
      <c r="L35" s="44"/>
      <c r="M35" s="44"/>
      <c r="N35" s="44"/>
      <c r="O35" s="44"/>
      <c r="P35" s="44"/>
      <c r="Q35" s="44"/>
      <c r="R35" s="59"/>
      <c r="S35" s="43"/>
      <c r="T35" s="58"/>
      <c r="U35" s="44"/>
      <c r="V35" s="44"/>
      <c r="W35" s="44"/>
      <c r="X35" s="44"/>
      <c r="Y35" s="44"/>
      <c r="Z35" s="44"/>
      <c r="AA35" s="59"/>
    </row>
    <row r="36" spans="2:27" ht="9" customHeight="1" x14ac:dyDescent="0.2">
      <c r="B36" s="78"/>
      <c r="C36" s="79"/>
      <c r="D36" s="79"/>
      <c r="E36" s="79"/>
      <c r="F36" s="79"/>
      <c r="G36" s="79"/>
      <c r="H36" s="79"/>
      <c r="I36" s="81"/>
      <c r="J36" s="43"/>
      <c r="K36" s="78"/>
      <c r="L36" s="79"/>
      <c r="M36" s="79"/>
      <c r="N36" s="79"/>
      <c r="O36" s="79"/>
      <c r="P36" s="79"/>
      <c r="Q36" s="79"/>
      <c r="R36" s="81"/>
      <c r="S36" s="43"/>
      <c r="T36" s="78"/>
      <c r="U36" s="79"/>
      <c r="V36" s="79"/>
      <c r="W36" s="79"/>
      <c r="X36" s="79"/>
      <c r="Y36" s="79"/>
      <c r="Z36" s="79"/>
      <c r="AA36" s="81"/>
    </row>
    <row r="37" spans="2:27" x14ac:dyDescent="0.2">
      <c r="B37" s="43"/>
      <c r="C37" s="43"/>
      <c r="D37" s="43"/>
      <c r="E37" s="43"/>
      <c r="F37" s="43"/>
      <c r="G37" s="43"/>
      <c r="H37" s="43"/>
      <c r="I37" s="43"/>
      <c r="J37" s="43"/>
      <c r="K37" s="43"/>
      <c r="L37" s="43"/>
      <c r="M37" s="43"/>
      <c r="N37" s="43"/>
      <c r="O37" s="43"/>
      <c r="P37" s="43"/>
      <c r="Q37" s="43"/>
      <c r="R37" s="43"/>
      <c r="S37" s="43"/>
    </row>
    <row r="38" spans="2:27" s="43" customFormat="1" x14ac:dyDescent="0.2"/>
    <row r="39" spans="2:27" s="43" customFormat="1" x14ac:dyDescent="0.2"/>
    <row r="40" spans="2:27" s="43" customFormat="1" x14ac:dyDescent="0.2"/>
    <row r="41" spans="2:27" s="43" customFormat="1" x14ac:dyDescent="0.2"/>
    <row r="42" spans="2:27" s="43" customFormat="1" x14ac:dyDescent="0.2"/>
    <row r="43" spans="2:27" s="43" customFormat="1" x14ac:dyDescent="0.2"/>
    <row r="44" spans="2:27" s="43" customFormat="1" x14ac:dyDescent="0.2"/>
    <row r="45" spans="2:27" s="43" customFormat="1" x14ac:dyDescent="0.2"/>
    <row r="46" spans="2:27" s="43" customFormat="1" x14ac:dyDescent="0.2"/>
    <row r="47" spans="2:27" s="43" customFormat="1" x14ac:dyDescent="0.2"/>
    <row r="48" spans="2:27" s="43" customFormat="1" x14ac:dyDescent="0.2"/>
    <row r="49" s="43" customFormat="1" x14ac:dyDescent="0.2"/>
    <row r="50" s="43" customFormat="1" x14ac:dyDescent="0.2"/>
    <row r="51" s="43" customFormat="1" x14ac:dyDescent="0.2"/>
  </sheetData>
  <sheetProtection algorithmName="SHA-512" hashValue="g/ZAnKyLDf3romeC8Ebg/UhG/3PSdvArLdwDBq+nQJvP7K4O9eKbuqy9nHOFEUtH3xJ/SXp8xrct+jaGrYY4UQ==" saltValue="FAwJjaSLhV6V0DMofbpzkg==" spinCount="100000" sheet="1" objects="1" scenarios="1" selectLockedCells="1"/>
  <mergeCells count="27">
    <mergeCell ref="D5:H5"/>
    <mergeCell ref="P5:Q8"/>
    <mergeCell ref="D8:F14"/>
    <mergeCell ref="C35:F35"/>
    <mergeCell ref="C15:F15"/>
    <mergeCell ref="G15:H15"/>
    <mergeCell ref="C18:I18"/>
    <mergeCell ref="C25:I25"/>
    <mergeCell ref="C27:F27"/>
    <mergeCell ref="E20:F20"/>
    <mergeCell ref="C22:F22"/>
    <mergeCell ref="U15:X15"/>
    <mergeCell ref="B1:AA1"/>
    <mergeCell ref="U3:AA3"/>
    <mergeCell ref="K18:R18"/>
    <mergeCell ref="T18:AA18"/>
    <mergeCell ref="U5:X5"/>
    <mergeCell ref="Y5:Z5"/>
    <mergeCell ref="U7:X7"/>
    <mergeCell ref="Y7:Z7"/>
    <mergeCell ref="U9:X9"/>
    <mergeCell ref="Y9:Z9"/>
    <mergeCell ref="U11:X11"/>
    <mergeCell ref="Y11:Z11"/>
    <mergeCell ref="V13:X13"/>
    <mergeCell ref="C3:I3"/>
    <mergeCell ref="L3:R3"/>
  </mergeCells>
  <dataValidations count="4">
    <dataValidation type="whole" allowBlank="1" showInputMessage="1" showErrorMessage="1" sqref="Q14" xr:uid="{D56D2CBF-2B26-423B-8CD6-E085B007E549}">
      <formula1>1</formula1>
      <formula2>50</formula2>
    </dataValidation>
    <dataValidation type="whole" allowBlank="1" showInputMessage="1" showErrorMessage="1" sqref="G33" xr:uid="{7CAC135F-AE41-45FE-AFA3-DB883649C666}">
      <formula1>1</formula1>
      <formula2>24</formula2>
    </dataValidation>
    <dataValidation type="whole" allowBlank="1" showInputMessage="1" showErrorMessage="1" sqref="G31" xr:uid="{B3BC3A2F-1879-41AA-826B-12D9C5D97585}">
      <formula1>1</formula1>
      <formula2>365</formula2>
    </dataValidation>
    <dataValidation type="decimal" allowBlank="1" showInputMessage="1" showErrorMessage="1" sqref="G35" xr:uid="{5472E59A-06D9-41A6-ACD4-2575571091AA}">
      <formula1>0</formula1>
      <formula2>1</formula2>
    </dataValidation>
  </dataValidations>
  <hyperlinks>
    <hyperlink ref="V13" r:id="rId1" xr:uid="{65692347-19CC-4E14-B6D5-F6CC7A84819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7684" r:id="rId4" name="Button 36">
              <controlPr locked="0" defaultSize="0" print="0" autoFill="0" autoPict="0" macro="[0]!imprimir_PDF2">
                <anchor moveWithCells="1" sizeWithCells="1">
                  <from>
                    <xdr:col>24</xdr:col>
                    <xdr:colOff>9525</xdr:colOff>
                    <xdr:row>13</xdr:row>
                    <xdr:rowOff>190500</xdr:rowOff>
                  </from>
                  <to>
                    <xdr:col>26</xdr:col>
                    <xdr:colOff>28575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88BE2DF3-41DA-45E1-849C-35ECDF9974F2}">
          <x14:formula1>
            <xm:f>FLM_outdoor!$M$3:$M$7</xm:f>
          </x14:formula1>
          <xm:sqref>G27</xm:sqref>
        </x14:dataValidation>
        <x14:dataValidation type="list" allowBlank="1" showInputMessage="1" showErrorMessage="1" xr:uid="{D62E6FB0-5D1E-4D0A-A53C-AF8713794BE6}">
          <x14:formula1>
            <xm:f>FLM_outdoor!$N$3:$N$5</xm:f>
          </x14:formula1>
          <xm:sqref>G29</xm:sqref>
        </x14:dataValidation>
        <x14:dataValidation type="list" allowBlank="1" showInputMessage="1" showErrorMessage="1" xr:uid="{3D007AC8-18A4-4D90-BEB7-831B7AAB1C21}">
          <x14:formula1>
            <xm:f>'FSM _Indoor2'!$U$111:$U$125</xm:f>
          </x14:formula1>
          <xm:sqref>D6</xm:sqref>
        </x14:dataValidation>
        <x14:dataValidation type="list" allowBlank="1" showInputMessage="1" showErrorMessage="1" xr:uid="{260A4364-85B0-46BD-85DD-62C6079EF994}">
          <x14:formula1>
            <xm:f>FLF!$R$3:$R$22</xm:f>
          </x14:formula1>
          <xm:sqref>G22</xm:sqref>
        </x14:dataValidation>
        <x14:dataValidation type="list" allowBlank="1" showInputMessage="1" showErrorMessage="1" xr:uid="{BC991C41-1658-4184-BD5E-AC7E118D738F}">
          <x14:formula1>
            <xm:f>FLF!$P$3:$P$6</xm:f>
          </x14:formula1>
          <xm:sqref>G20</xm:sqref>
        </x14:dataValidation>
        <x14:dataValidation type="list" allowBlank="1" showInputMessage="1" showErrorMessage="1" xr:uid="{4D7700B0-BF66-4953-97F8-771F080D93FB}">
          <x14:formula1>
            <xm:f>FLF!$N$3:$N$7</xm:f>
          </x14:formula1>
          <xm:sqref>D20</xm:sqref>
        </x14:dataValidation>
        <x14:dataValidation type="list" allowBlank="1" showInputMessage="1" showErrorMessage="1" xr:uid="{37ADEADD-F75E-4AF9-858D-EFD4F43B430D}">
          <x14:formula1>
            <xm:f>FLM_outdoor!$J$20:$J$35</xm:f>
          </x14:formula1>
          <xm:sqref>D5:H5</xm:sqref>
        </x14:dataValidation>
        <x14:dataValidation type="list" allowBlank="1" showInputMessage="1" showErrorMessage="1" xr:uid="{52471523-3066-4D5B-B514-359A5E693ECF}">
          <x14:formula1>
            <xm:f>FLM_outdoor!$L$12:$L$14</xm:f>
          </x14:formula1>
          <xm:sqref>G15:H15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Z51"/>
  <sheetViews>
    <sheetView topLeftCell="A16" workbookViewId="0">
      <selection sqref="A1:XFD1048576"/>
    </sheetView>
  </sheetViews>
  <sheetFormatPr baseColWidth="10" defaultRowHeight="15" x14ac:dyDescent="0.25"/>
  <cols>
    <col min="7" max="7" width="6.28515625" customWidth="1"/>
    <col min="8" max="8" width="14.42578125" customWidth="1"/>
    <col min="11" max="11" width="9.28515625" customWidth="1"/>
    <col min="14" max="14" width="9" customWidth="1"/>
  </cols>
  <sheetData>
    <row r="1" spans="2:18" x14ac:dyDescent="0.25">
      <c r="F1" t="s">
        <v>22</v>
      </c>
      <c r="N1" t="s">
        <v>23</v>
      </c>
    </row>
    <row r="2" spans="2:18" ht="34.5" customHeight="1" x14ac:dyDescent="0.25">
      <c r="B2" t="s">
        <v>2</v>
      </c>
      <c r="F2" s="2" t="s">
        <v>18</v>
      </c>
      <c r="G2" s="3"/>
      <c r="H2" s="3" t="s">
        <v>19</v>
      </c>
      <c r="I2" s="3"/>
      <c r="J2" s="4" t="s">
        <v>20</v>
      </c>
      <c r="N2" s="2" t="s">
        <v>18</v>
      </c>
      <c r="O2" s="3"/>
      <c r="P2" s="3" t="s">
        <v>19</v>
      </c>
      <c r="Q2" s="3"/>
      <c r="R2" s="4" t="s">
        <v>20</v>
      </c>
    </row>
    <row r="3" spans="2:18" x14ac:dyDescent="0.25">
      <c r="F3" s="5">
        <v>70</v>
      </c>
      <c r="G3" s="6"/>
      <c r="H3" s="11">
        <v>35000</v>
      </c>
      <c r="I3" s="6"/>
      <c r="J3" s="12">
        <v>5000</v>
      </c>
      <c r="N3" s="5">
        <v>70</v>
      </c>
      <c r="O3" s="6"/>
      <c r="P3" s="11">
        <v>35000</v>
      </c>
      <c r="Q3" s="6"/>
      <c r="R3" s="12">
        <v>5000</v>
      </c>
    </row>
    <row r="4" spans="2:18" x14ac:dyDescent="0.25">
      <c r="B4" t="s">
        <v>3</v>
      </c>
      <c r="D4" t="s">
        <v>0</v>
      </c>
      <c r="F4" s="5">
        <v>75</v>
      </c>
      <c r="G4" s="6"/>
      <c r="H4" s="11">
        <v>50000</v>
      </c>
      <c r="I4" s="6"/>
      <c r="J4" s="12">
        <v>10000</v>
      </c>
      <c r="N4" s="5">
        <v>75</v>
      </c>
      <c r="O4" s="6"/>
      <c r="P4" s="11">
        <v>50000</v>
      </c>
      <c r="Q4" s="6"/>
      <c r="R4" s="12">
        <v>10000</v>
      </c>
    </row>
    <row r="5" spans="2:18" x14ac:dyDescent="0.25">
      <c r="B5" t="s">
        <v>4</v>
      </c>
      <c r="D5" t="s">
        <v>1</v>
      </c>
      <c r="F5" s="5">
        <v>80</v>
      </c>
      <c r="G5" s="6"/>
      <c r="H5" s="11">
        <v>70000</v>
      </c>
      <c r="I5" s="6"/>
      <c r="J5" s="12">
        <v>15000</v>
      </c>
      <c r="N5" s="5">
        <v>80</v>
      </c>
      <c r="O5" s="6"/>
      <c r="P5" s="11">
        <v>70000</v>
      </c>
      <c r="Q5" s="6"/>
      <c r="R5" s="12">
        <v>15000</v>
      </c>
    </row>
    <row r="6" spans="2:18" x14ac:dyDescent="0.25">
      <c r="B6" t="s">
        <v>5</v>
      </c>
      <c r="D6" t="s">
        <v>6</v>
      </c>
      <c r="F6" s="5">
        <v>85</v>
      </c>
      <c r="G6" s="6"/>
      <c r="H6" s="11">
        <v>100000</v>
      </c>
      <c r="I6" s="6"/>
      <c r="J6" s="12">
        <v>20000</v>
      </c>
      <c r="N6" s="5">
        <v>85</v>
      </c>
      <c r="O6" s="6"/>
      <c r="P6" s="11">
        <v>100000</v>
      </c>
      <c r="Q6" s="6"/>
      <c r="R6" s="12">
        <v>20000</v>
      </c>
    </row>
    <row r="7" spans="2:18" x14ac:dyDescent="0.25">
      <c r="F7" s="5">
        <v>90</v>
      </c>
      <c r="G7" s="6"/>
      <c r="H7" s="6"/>
      <c r="I7" s="6"/>
      <c r="J7" s="12">
        <v>25000</v>
      </c>
      <c r="N7" s="5">
        <v>90</v>
      </c>
      <c r="O7" s="6"/>
      <c r="P7" s="6"/>
      <c r="Q7" s="6"/>
      <c r="R7" s="12">
        <v>25000</v>
      </c>
    </row>
    <row r="8" spans="2:18" x14ac:dyDescent="0.25">
      <c r="F8" s="5"/>
      <c r="G8" s="6"/>
      <c r="H8" s="6"/>
      <c r="I8" s="6"/>
      <c r="J8" s="12">
        <v>30000</v>
      </c>
      <c r="N8" s="5"/>
      <c r="O8" s="6"/>
      <c r="P8" s="6"/>
      <c r="Q8" s="6"/>
      <c r="R8" s="12">
        <v>30000</v>
      </c>
    </row>
    <row r="9" spans="2:18" x14ac:dyDescent="0.25">
      <c r="F9" s="5"/>
      <c r="G9" s="6"/>
      <c r="H9" s="6"/>
      <c r="I9" s="6"/>
      <c r="J9" s="12">
        <v>35000</v>
      </c>
      <c r="N9" s="5"/>
      <c r="O9" s="6"/>
      <c r="P9" s="6"/>
      <c r="Q9" s="6"/>
      <c r="R9" s="12">
        <v>35000</v>
      </c>
    </row>
    <row r="10" spans="2:18" x14ac:dyDescent="0.25">
      <c r="F10" s="5"/>
      <c r="G10" s="6"/>
      <c r="H10" s="6"/>
      <c r="I10" s="11">
        <v>40000</v>
      </c>
      <c r="J10" s="12">
        <f>IF('FM Interiores'!$G$20&gt;=I10,I10," ")</f>
        <v>40000</v>
      </c>
      <c r="N10" s="5"/>
      <c r="O10" s="6"/>
      <c r="P10" s="6"/>
      <c r="Q10" s="11">
        <v>40000</v>
      </c>
      <c r="R10" s="12">
        <f>IF('FM Exteriores'!$G$20&gt;=Q10,Q10," ")</f>
        <v>40000</v>
      </c>
    </row>
    <row r="11" spans="2:18" x14ac:dyDescent="0.25">
      <c r="F11" s="5"/>
      <c r="G11" s="6"/>
      <c r="H11" s="6"/>
      <c r="I11" s="11">
        <v>45000</v>
      </c>
      <c r="J11" s="12">
        <f>IF('FM Interiores'!$G$20&gt;=I11,I11," ")</f>
        <v>45000</v>
      </c>
      <c r="N11" s="5"/>
      <c r="O11" s="6"/>
      <c r="P11" s="6"/>
      <c r="Q11" s="11">
        <v>45000</v>
      </c>
      <c r="R11" s="12">
        <f>IF('FM Exteriores'!$G$20&gt;=Q11,Q11," ")</f>
        <v>45000</v>
      </c>
    </row>
    <row r="12" spans="2:18" x14ac:dyDescent="0.25">
      <c r="F12" s="5"/>
      <c r="G12" s="6"/>
      <c r="H12" s="6"/>
      <c r="I12" s="11">
        <v>50000</v>
      </c>
      <c r="J12" s="12">
        <f>IF('FM Interiores'!$G$20&gt;=I12,I12," ")</f>
        <v>50000</v>
      </c>
      <c r="N12" s="5"/>
      <c r="O12" s="6"/>
      <c r="P12" s="6"/>
      <c r="Q12" s="11">
        <v>50000</v>
      </c>
      <c r="R12" s="12">
        <f>IF('FM Exteriores'!$G$20&gt;=Q12,Q12," ")</f>
        <v>50000</v>
      </c>
    </row>
    <row r="13" spans="2:18" x14ac:dyDescent="0.25">
      <c r="F13" s="5"/>
      <c r="G13" s="6"/>
      <c r="H13" s="6"/>
      <c r="I13" s="11">
        <v>55000</v>
      </c>
      <c r="J13" s="12" t="str">
        <f>IF('FM Interiores'!$G$20&gt;=I13,I13," ")</f>
        <v xml:space="preserve"> </v>
      </c>
      <c r="N13" s="5"/>
      <c r="O13" s="6"/>
      <c r="P13" s="6"/>
      <c r="Q13" s="11">
        <v>55000</v>
      </c>
      <c r="R13" s="12">
        <f>IF('FM Exteriores'!$G$20&gt;=Q13,Q13," ")</f>
        <v>55000</v>
      </c>
    </row>
    <row r="14" spans="2:18" x14ac:dyDescent="0.25">
      <c r="F14" s="5"/>
      <c r="G14" s="6"/>
      <c r="H14" s="6"/>
      <c r="I14" s="11">
        <v>60000</v>
      </c>
      <c r="J14" s="12" t="str">
        <f>IF('FM Interiores'!$G$20&gt;=I14,I14," ")</f>
        <v xml:space="preserve"> </v>
      </c>
      <c r="N14" s="5"/>
      <c r="O14" s="6"/>
      <c r="P14" s="6"/>
      <c r="Q14" s="11">
        <v>60000</v>
      </c>
      <c r="R14" s="12">
        <f>IF('FM Exteriores'!$G$20&gt;=Q14,Q14," ")</f>
        <v>60000</v>
      </c>
    </row>
    <row r="15" spans="2:18" x14ac:dyDescent="0.25">
      <c r="F15" s="5"/>
      <c r="G15" s="6"/>
      <c r="H15" s="6"/>
      <c r="I15" s="11">
        <v>65000</v>
      </c>
      <c r="J15" s="12" t="str">
        <f>IF('FM Interiores'!$G$20&gt;=I15,I15," ")</f>
        <v xml:space="preserve"> </v>
      </c>
      <c r="N15" s="5"/>
      <c r="O15" s="6"/>
      <c r="P15" s="6"/>
      <c r="Q15" s="11">
        <v>65000</v>
      </c>
      <c r="R15" s="12">
        <f>IF('FM Exteriores'!$G$20&gt;=Q15,Q15," ")</f>
        <v>65000</v>
      </c>
    </row>
    <row r="16" spans="2:18" x14ac:dyDescent="0.25">
      <c r="F16" s="5"/>
      <c r="G16" s="6"/>
      <c r="H16" s="6"/>
      <c r="I16" s="11">
        <v>70000</v>
      </c>
      <c r="J16" s="12" t="str">
        <f>IF('FM Interiores'!$G$20&gt;=I16,I16," ")</f>
        <v xml:space="preserve"> </v>
      </c>
      <c r="N16" s="5"/>
      <c r="O16" s="6"/>
      <c r="P16" s="6"/>
      <c r="Q16" s="11">
        <v>70000</v>
      </c>
      <c r="R16" s="12">
        <f>IF('FM Exteriores'!$G$20&gt;=Q16,Q16," ")</f>
        <v>70000</v>
      </c>
    </row>
    <row r="17" spans="4:26" x14ac:dyDescent="0.25">
      <c r="F17" s="5"/>
      <c r="G17" s="6"/>
      <c r="H17" s="6"/>
      <c r="I17" s="11">
        <v>75000</v>
      </c>
      <c r="J17" s="12" t="str">
        <f>IF('FM Interiores'!$G$20&gt;=I17,I17," ")</f>
        <v xml:space="preserve"> </v>
      </c>
      <c r="N17" s="5"/>
      <c r="O17" s="6"/>
      <c r="P17" s="6"/>
      <c r="Q17" s="11">
        <v>75000</v>
      </c>
      <c r="R17" s="12">
        <f>IF('FM Exteriores'!$G$20&gt;=Q17,Q17," ")</f>
        <v>75000</v>
      </c>
    </row>
    <row r="18" spans="4:26" x14ac:dyDescent="0.25">
      <c r="F18" s="5"/>
      <c r="G18" s="6"/>
      <c r="H18" s="6"/>
      <c r="I18" s="11">
        <v>80000</v>
      </c>
      <c r="J18" s="12" t="str">
        <f>IF('FM Interiores'!$G$20&gt;=I18,I18," ")</f>
        <v xml:space="preserve"> </v>
      </c>
      <c r="N18" s="5"/>
      <c r="O18" s="6"/>
      <c r="P18" s="6"/>
      <c r="Q18" s="11">
        <v>80000</v>
      </c>
      <c r="R18" s="12">
        <f>IF('FM Exteriores'!$G$20&gt;=Q18,Q18," ")</f>
        <v>80000</v>
      </c>
    </row>
    <row r="19" spans="4:26" x14ac:dyDescent="0.25">
      <c r="F19" s="5"/>
      <c r="G19" s="6"/>
      <c r="H19" s="6"/>
      <c r="I19" s="11">
        <v>85000</v>
      </c>
      <c r="J19" s="12" t="str">
        <f>IF('FM Interiores'!$G$20&gt;=I19,I19," ")</f>
        <v xml:space="preserve"> </v>
      </c>
      <c r="N19" s="5"/>
      <c r="O19" s="6"/>
      <c r="P19" s="6"/>
      <c r="Q19" s="11">
        <v>85000</v>
      </c>
      <c r="R19" s="12">
        <f>IF('FM Exteriores'!$G$20&gt;=Q19,Q19," ")</f>
        <v>85000</v>
      </c>
    </row>
    <row r="20" spans="4:26" x14ac:dyDescent="0.25">
      <c r="F20" s="5"/>
      <c r="G20" s="6"/>
      <c r="H20" s="6"/>
      <c r="I20" s="11">
        <v>90000</v>
      </c>
      <c r="J20" s="12" t="str">
        <f>IF('FM Interiores'!$G$20&gt;=I20,I20," ")</f>
        <v xml:space="preserve"> </v>
      </c>
      <c r="N20" s="5"/>
      <c r="O20" s="6"/>
      <c r="P20" s="6"/>
      <c r="Q20" s="11">
        <v>90000</v>
      </c>
      <c r="R20" s="12">
        <f>IF('FM Exteriores'!$G$20&gt;=Q20,Q20," ")</f>
        <v>90000</v>
      </c>
    </row>
    <row r="21" spans="4:26" x14ac:dyDescent="0.25">
      <c r="F21" s="5"/>
      <c r="G21" s="6"/>
      <c r="H21" s="6"/>
      <c r="I21" s="11">
        <v>95000</v>
      </c>
      <c r="J21" s="12" t="str">
        <f>IF('FM Interiores'!$G$20&gt;=I21,I21," ")</f>
        <v xml:space="preserve"> </v>
      </c>
      <c r="N21" s="5"/>
      <c r="O21" s="6"/>
      <c r="P21" s="6"/>
      <c r="Q21" s="11">
        <v>95000</v>
      </c>
      <c r="R21" s="12">
        <f>IF('FM Exteriores'!$G$20&gt;=Q21,Q21," ")</f>
        <v>95000</v>
      </c>
    </row>
    <row r="22" spans="4:26" x14ac:dyDescent="0.25">
      <c r="F22" s="8"/>
      <c r="G22" s="9"/>
      <c r="H22" s="9"/>
      <c r="I22" s="13">
        <v>100000</v>
      </c>
      <c r="J22" s="14" t="str">
        <f>IF('FM Interiores'!$G$20&gt;=I22,I22," ")</f>
        <v xml:space="preserve"> </v>
      </c>
      <c r="N22" s="8"/>
      <c r="O22" s="9"/>
      <c r="P22" s="9"/>
      <c r="Q22" s="13">
        <v>100000</v>
      </c>
      <c r="R22" s="12">
        <f>IF('FM Exteriores'!$G$20&gt;=Q22,Q22," ")</f>
        <v>100000</v>
      </c>
    </row>
    <row r="27" spans="4:26" x14ac:dyDescent="0.25">
      <c r="E27" s="2"/>
      <c r="F27" s="3">
        <v>0</v>
      </c>
      <c r="G27" s="3">
        <v>5000</v>
      </c>
      <c r="H27" s="3">
        <v>10000</v>
      </c>
      <c r="I27" s="3">
        <v>15000</v>
      </c>
      <c r="J27" s="3">
        <v>20000</v>
      </c>
      <c r="K27" s="3">
        <v>25000</v>
      </c>
      <c r="L27" s="3">
        <v>30000</v>
      </c>
      <c r="M27" s="3">
        <v>35000</v>
      </c>
      <c r="N27" s="3">
        <v>40000</v>
      </c>
      <c r="O27" s="3">
        <v>45000</v>
      </c>
      <c r="P27" s="3">
        <v>50000</v>
      </c>
      <c r="Q27" s="3">
        <v>55000</v>
      </c>
      <c r="R27" s="3">
        <v>60000</v>
      </c>
      <c r="S27" s="3">
        <v>65000</v>
      </c>
      <c r="T27" s="3">
        <v>70000</v>
      </c>
      <c r="U27" s="3">
        <v>75000</v>
      </c>
      <c r="V27" s="3">
        <v>80000</v>
      </c>
      <c r="W27" s="3">
        <v>85000</v>
      </c>
      <c r="X27" s="3">
        <v>90000</v>
      </c>
      <c r="Y27" s="3">
        <v>95000</v>
      </c>
      <c r="Z27" s="4">
        <v>100000</v>
      </c>
    </row>
    <row r="28" spans="4:26" x14ac:dyDescent="0.25">
      <c r="D28" s="5">
        <v>35000</v>
      </c>
      <c r="E28" s="6">
        <v>70</v>
      </c>
      <c r="F28" t="str">
        <f t="shared" ref="F28:F47" si="0">CONCATENATE(D28,E28)</f>
        <v>3500070</v>
      </c>
      <c r="G28" s="6">
        <v>0.95</v>
      </c>
      <c r="H28" s="6">
        <v>0.9</v>
      </c>
      <c r="I28" s="6">
        <v>0.86</v>
      </c>
      <c r="J28" s="6">
        <v>0.82</v>
      </c>
      <c r="K28" s="6">
        <v>0.78</v>
      </c>
      <c r="L28" s="6">
        <v>0.74</v>
      </c>
      <c r="M28" s="6">
        <v>0.7</v>
      </c>
      <c r="N28" s="6"/>
      <c r="O28" s="6"/>
      <c r="P28" s="6"/>
      <c r="Q28" s="6"/>
      <c r="R28" s="6"/>
      <c r="S28" s="6"/>
      <c r="T28" s="6"/>
      <c r="U28" s="6"/>
      <c r="V28" s="6"/>
      <c r="W28" s="6"/>
      <c r="X28" s="6"/>
      <c r="Y28" s="6"/>
      <c r="Z28" s="7"/>
    </row>
    <row r="29" spans="4:26" x14ac:dyDescent="0.25">
      <c r="D29" s="5">
        <v>35000</v>
      </c>
      <c r="E29" s="6">
        <v>75</v>
      </c>
      <c r="F29" t="str">
        <f t="shared" si="0"/>
        <v>3500075</v>
      </c>
      <c r="G29" s="6">
        <v>0.96</v>
      </c>
      <c r="H29" s="6">
        <v>0.92</v>
      </c>
      <c r="I29" s="6">
        <v>0.88</v>
      </c>
      <c r="J29" s="6">
        <v>0.85</v>
      </c>
      <c r="K29" s="6">
        <v>0.81</v>
      </c>
      <c r="L29" s="6">
        <v>0.78</v>
      </c>
      <c r="M29" s="6">
        <v>0.75</v>
      </c>
      <c r="N29" s="6"/>
      <c r="O29" s="6"/>
      <c r="P29" s="6"/>
      <c r="Q29" s="6"/>
      <c r="R29" s="6"/>
      <c r="S29" s="6"/>
      <c r="T29" s="6"/>
      <c r="U29" s="6"/>
      <c r="V29" s="6"/>
      <c r="W29" s="6"/>
      <c r="X29" s="6"/>
      <c r="Y29" s="6"/>
      <c r="Z29" s="7"/>
    </row>
    <row r="30" spans="4:26" x14ac:dyDescent="0.25">
      <c r="D30" s="5">
        <v>35000</v>
      </c>
      <c r="E30" s="6">
        <v>80</v>
      </c>
      <c r="F30" t="str">
        <f t="shared" si="0"/>
        <v>3500080</v>
      </c>
      <c r="G30" s="6">
        <v>0.97</v>
      </c>
      <c r="H30" s="6">
        <v>0.94</v>
      </c>
      <c r="I30" s="6">
        <v>0.91</v>
      </c>
      <c r="J30" s="6">
        <v>0.88</v>
      </c>
      <c r="K30" s="6">
        <v>0.85</v>
      </c>
      <c r="L30" s="6">
        <v>0.83</v>
      </c>
      <c r="M30" s="6">
        <v>0.8</v>
      </c>
      <c r="N30" s="6"/>
      <c r="O30" s="6"/>
      <c r="P30" s="6"/>
      <c r="Q30" s="6"/>
      <c r="R30" s="6"/>
      <c r="S30" s="6"/>
      <c r="T30" s="6"/>
      <c r="U30" s="6"/>
      <c r="V30" s="6"/>
      <c r="W30" s="6"/>
      <c r="X30" s="6"/>
      <c r="Y30" s="6"/>
      <c r="Z30" s="7"/>
    </row>
    <row r="31" spans="4:26" x14ac:dyDescent="0.25">
      <c r="D31" s="5">
        <v>35000</v>
      </c>
      <c r="E31" s="6">
        <v>85</v>
      </c>
      <c r="F31" t="str">
        <f t="shared" si="0"/>
        <v>3500085</v>
      </c>
      <c r="G31" s="6">
        <v>0.98</v>
      </c>
      <c r="H31" s="6">
        <v>0.95</v>
      </c>
      <c r="I31" s="6">
        <v>0.93</v>
      </c>
      <c r="J31" s="6">
        <v>0.91</v>
      </c>
      <c r="K31" s="6">
        <v>0.89</v>
      </c>
      <c r="L31" s="6">
        <v>0.87</v>
      </c>
      <c r="M31" s="6">
        <v>0.85</v>
      </c>
      <c r="N31" s="6"/>
      <c r="O31" s="6"/>
      <c r="P31" s="6"/>
      <c r="Q31" s="6"/>
      <c r="R31" s="6"/>
      <c r="S31" s="6"/>
      <c r="T31" s="6"/>
      <c r="U31" s="6"/>
      <c r="V31" s="6"/>
      <c r="W31" s="6"/>
      <c r="X31" s="6"/>
      <c r="Y31" s="6"/>
      <c r="Z31" s="7"/>
    </row>
    <row r="32" spans="4:26" x14ac:dyDescent="0.25">
      <c r="D32" s="5">
        <v>35000</v>
      </c>
      <c r="E32" s="6">
        <v>90</v>
      </c>
      <c r="F32" t="str">
        <f t="shared" si="0"/>
        <v>3500090</v>
      </c>
      <c r="G32" s="6">
        <v>0.99</v>
      </c>
      <c r="H32" s="6">
        <v>0.97</v>
      </c>
      <c r="I32" s="6">
        <v>0.96</v>
      </c>
      <c r="J32" s="6">
        <v>0.94</v>
      </c>
      <c r="K32" s="6">
        <v>0.93</v>
      </c>
      <c r="L32" s="6">
        <v>0.91</v>
      </c>
      <c r="M32" s="6">
        <v>0.9</v>
      </c>
      <c r="N32" s="6"/>
      <c r="O32" s="6"/>
      <c r="P32" s="6"/>
      <c r="Q32" s="6"/>
      <c r="R32" s="6"/>
      <c r="S32" s="6"/>
      <c r="T32" s="6"/>
      <c r="U32" s="6"/>
      <c r="V32" s="6"/>
      <c r="W32" s="6"/>
      <c r="X32" s="6"/>
      <c r="Y32" s="6"/>
      <c r="Z32" s="7"/>
    </row>
    <row r="33" spans="4:26" x14ac:dyDescent="0.25">
      <c r="D33" s="5">
        <v>50000</v>
      </c>
      <c r="E33" s="6">
        <v>70</v>
      </c>
      <c r="F33" t="str">
        <f t="shared" si="0"/>
        <v>5000070</v>
      </c>
      <c r="G33" s="6">
        <v>0.96</v>
      </c>
      <c r="H33" s="6">
        <v>0.93</v>
      </c>
      <c r="I33" s="6">
        <v>0.9</v>
      </c>
      <c r="J33" s="6">
        <v>0.87</v>
      </c>
      <c r="K33" s="6">
        <v>0.84</v>
      </c>
      <c r="L33" s="6">
        <v>0.81</v>
      </c>
      <c r="M33" s="6">
        <v>0.78</v>
      </c>
      <c r="N33" s="6">
        <v>0.75</v>
      </c>
      <c r="O33" s="6">
        <v>0.73</v>
      </c>
      <c r="P33" s="6">
        <v>0.7</v>
      </c>
      <c r="Q33" s="6"/>
      <c r="R33" s="6"/>
      <c r="S33" s="6"/>
      <c r="T33" s="6"/>
      <c r="U33" s="6"/>
      <c r="V33" s="6"/>
      <c r="W33" s="6"/>
      <c r="X33" s="6"/>
      <c r="Y33" s="6"/>
      <c r="Z33" s="7"/>
    </row>
    <row r="34" spans="4:26" x14ac:dyDescent="0.25">
      <c r="D34" s="5">
        <v>50000</v>
      </c>
      <c r="E34" s="6">
        <v>75</v>
      </c>
      <c r="F34" t="str">
        <f t="shared" si="0"/>
        <v>5000075</v>
      </c>
      <c r="G34" s="6">
        <v>0.97</v>
      </c>
      <c r="H34" s="6">
        <v>0.94</v>
      </c>
      <c r="I34" s="6">
        <v>0.92</v>
      </c>
      <c r="J34" s="6">
        <v>0.89</v>
      </c>
      <c r="K34" s="6">
        <v>0.87</v>
      </c>
      <c r="L34" s="6">
        <v>0.84</v>
      </c>
      <c r="M34" s="6">
        <v>0.82</v>
      </c>
      <c r="N34" s="6">
        <v>0.79</v>
      </c>
      <c r="O34" s="6">
        <v>0.77</v>
      </c>
      <c r="P34" s="6">
        <v>0.75</v>
      </c>
      <c r="Q34" s="6"/>
      <c r="R34" s="6"/>
      <c r="S34" s="6"/>
      <c r="T34" s="6"/>
      <c r="U34" s="6"/>
      <c r="V34" s="6"/>
      <c r="W34" s="6"/>
      <c r="X34" s="6"/>
      <c r="Y34" s="6"/>
      <c r="Z34" s="7"/>
    </row>
    <row r="35" spans="4:26" x14ac:dyDescent="0.25">
      <c r="D35" s="5">
        <v>50000</v>
      </c>
      <c r="E35" s="6">
        <v>80</v>
      </c>
      <c r="F35" t="str">
        <f t="shared" si="0"/>
        <v>5000080</v>
      </c>
      <c r="G35" s="6">
        <v>0.98</v>
      </c>
      <c r="H35" s="6">
        <v>0.96</v>
      </c>
      <c r="I35" s="6">
        <v>0.94</v>
      </c>
      <c r="J35" s="6">
        <v>0.91</v>
      </c>
      <c r="K35" s="6">
        <v>0.89</v>
      </c>
      <c r="L35" s="6">
        <v>0.87</v>
      </c>
      <c r="M35" s="6">
        <v>0.86</v>
      </c>
      <c r="N35" s="6">
        <v>0.84</v>
      </c>
      <c r="O35" s="6">
        <v>0.82</v>
      </c>
      <c r="P35" s="6">
        <v>0.8</v>
      </c>
      <c r="Q35" s="6"/>
      <c r="R35" s="6"/>
      <c r="S35" s="6"/>
      <c r="T35" s="6"/>
      <c r="U35" s="6"/>
      <c r="V35" s="6"/>
      <c r="W35" s="6"/>
      <c r="X35" s="6"/>
      <c r="Y35" s="6"/>
      <c r="Z35" s="7"/>
    </row>
    <row r="36" spans="4:26" x14ac:dyDescent="0.25">
      <c r="D36" s="5">
        <v>50000</v>
      </c>
      <c r="E36" s="6">
        <v>85</v>
      </c>
      <c r="F36" t="str">
        <f t="shared" si="0"/>
        <v>5000085</v>
      </c>
      <c r="G36" s="6">
        <v>0.98</v>
      </c>
      <c r="H36" s="6">
        <v>0.97</v>
      </c>
      <c r="I36" s="6">
        <v>0.95</v>
      </c>
      <c r="J36" s="6">
        <v>0.94</v>
      </c>
      <c r="K36" s="6">
        <v>0.92</v>
      </c>
      <c r="L36" s="6">
        <v>0.91</v>
      </c>
      <c r="M36" s="6">
        <v>0.89</v>
      </c>
      <c r="N36" s="6">
        <v>0.88</v>
      </c>
      <c r="O36" s="6">
        <v>0.86</v>
      </c>
      <c r="P36" s="6">
        <v>0.85</v>
      </c>
      <c r="Q36" s="6"/>
      <c r="R36" s="6"/>
      <c r="S36" s="6"/>
      <c r="T36" s="6"/>
      <c r="U36" s="6"/>
      <c r="V36" s="6"/>
      <c r="W36" s="6"/>
      <c r="X36" s="6"/>
      <c r="Y36" s="6"/>
      <c r="Z36" s="7"/>
    </row>
    <row r="37" spans="4:26" x14ac:dyDescent="0.25">
      <c r="D37" s="5">
        <v>50000</v>
      </c>
      <c r="E37" s="6">
        <v>90</v>
      </c>
      <c r="F37" t="str">
        <f t="shared" si="0"/>
        <v>5000090</v>
      </c>
      <c r="G37" s="6">
        <v>0.99</v>
      </c>
      <c r="H37" s="6">
        <v>0.98</v>
      </c>
      <c r="I37" s="6">
        <v>0.97</v>
      </c>
      <c r="J37" s="6">
        <v>0.96</v>
      </c>
      <c r="K37" s="6">
        <v>0.95</v>
      </c>
      <c r="L37" s="6">
        <v>0.94</v>
      </c>
      <c r="M37" s="6">
        <v>0.93</v>
      </c>
      <c r="N37" s="6">
        <v>0.92</v>
      </c>
      <c r="O37" s="6">
        <v>0.91</v>
      </c>
      <c r="P37" s="6">
        <v>0.9</v>
      </c>
      <c r="Q37" s="6"/>
      <c r="R37" s="6"/>
      <c r="S37" s="6"/>
      <c r="T37" s="6"/>
      <c r="U37" s="6"/>
      <c r="V37" s="6"/>
      <c r="W37" s="6"/>
      <c r="X37" s="6"/>
      <c r="Y37" s="6"/>
      <c r="Z37" s="7"/>
    </row>
    <row r="38" spans="4:26" x14ac:dyDescent="0.25">
      <c r="D38" s="5">
        <v>70000</v>
      </c>
      <c r="E38" s="6">
        <v>70</v>
      </c>
      <c r="F38" t="str">
        <f t="shared" si="0"/>
        <v>7000070</v>
      </c>
      <c r="G38" s="6">
        <v>0.97</v>
      </c>
      <c r="H38" s="6">
        <v>0.95</v>
      </c>
      <c r="I38" s="6">
        <v>0.93</v>
      </c>
      <c r="J38" s="6">
        <v>0.9</v>
      </c>
      <c r="K38" s="6">
        <v>0.88</v>
      </c>
      <c r="L38" s="6">
        <v>0.86</v>
      </c>
      <c r="M38" s="6">
        <v>0.84</v>
      </c>
      <c r="N38" s="6">
        <v>0.82</v>
      </c>
      <c r="O38" s="6">
        <v>0.8</v>
      </c>
      <c r="P38" s="6">
        <v>0.78</v>
      </c>
      <c r="Q38" s="6">
        <v>0.76</v>
      </c>
      <c r="R38" s="6">
        <v>0.74</v>
      </c>
      <c r="S38" s="6">
        <v>0.72</v>
      </c>
      <c r="T38" s="6">
        <v>0.7</v>
      </c>
      <c r="U38" s="6"/>
      <c r="V38" s="6"/>
      <c r="W38" s="6"/>
      <c r="X38" s="6"/>
      <c r="Y38" s="6"/>
      <c r="Z38" s="7"/>
    </row>
    <row r="39" spans="4:26" x14ac:dyDescent="0.25">
      <c r="D39" s="5">
        <v>70000</v>
      </c>
      <c r="E39" s="6">
        <v>75</v>
      </c>
      <c r="F39" t="str">
        <f t="shared" si="0"/>
        <v>7000075</v>
      </c>
      <c r="G39" s="6">
        <v>0.98</v>
      </c>
      <c r="H39" s="6">
        <v>0.96</v>
      </c>
      <c r="I39" s="6">
        <v>0.94</v>
      </c>
      <c r="J39" s="6">
        <v>0.92</v>
      </c>
      <c r="K39" s="6">
        <v>0.9</v>
      </c>
      <c r="L39" s="6">
        <v>0.88</v>
      </c>
      <c r="M39" s="6">
        <v>0.87</v>
      </c>
      <c r="N39" s="6">
        <v>0.85</v>
      </c>
      <c r="O39" s="6">
        <v>0.83</v>
      </c>
      <c r="P39" s="6">
        <v>0.81</v>
      </c>
      <c r="Q39" s="6">
        <v>0.8</v>
      </c>
      <c r="R39" s="6">
        <v>0.78</v>
      </c>
      <c r="S39" s="6">
        <v>0.77</v>
      </c>
      <c r="T39" s="6">
        <v>0.75</v>
      </c>
      <c r="U39" s="6"/>
      <c r="V39" s="6"/>
      <c r="W39" s="6"/>
      <c r="X39" s="6"/>
      <c r="Y39" s="6"/>
      <c r="Z39" s="7"/>
    </row>
    <row r="40" spans="4:26" x14ac:dyDescent="0.25">
      <c r="D40" s="5">
        <v>70000</v>
      </c>
      <c r="E40" s="6">
        <v>80</v>
      </c>
      <c r="F40" t="str">
        <f t="shared" si="0"/>
        <v>7000080</v>
      </c>
      <c r="G40" s="6">
        <v>0.98</v>
      </c>
      <c r="H40" s="6">
        <v>0.97</v>
      </c>
      <c r="I40" s="6">
        <v>0.95</v>
      </c>
      <c r="J40" s="6">
        <v>0.94</v>
      </c>
      <c r="K40" s="6">
        <v>0.92</v>
      </c>
      <c r="L40" s="6">
        <v>0.91</v>
      </c>
      <c r="M40" s="6">
        <v>0.89</v>
      </c>
      <c r="N40" s="6">
        <v>0.88</v>
      </c>
      <c r="O40" s="6">
        <v>0.87</v>
      </c>
      <c r="P40" s="6">
        <v>0.85</v>
      </c>
      <c r="Q40" s="6">
        <v>0.84</v>
      </c>
      <c r="R40" s="6">
        <v>0.83</v>
      </c>
      <c r="S40" s="6">
        <v>0.81</v>
      </c>
      <c r="T40" s="6">
        <v>0.8</v>
      </c>
      <c r="U40" s="6"/>
      <c r="V40" s="6"/>
      <c r="W40" s="6"/>
      <c r="X40" s="6"/>
      <c r="Y40" s="6"/>
      <c r="Z40" s="7"/>
    </row>
    <row r="41" spans="4:26" x14ac:dyDescent="0.25">
      <c r="D41" s="5">
        <v>70000</v>
      </c>
      <c r="E41" s="6">
        <v>85</v>
      </c>
      <c r="F41" t="str">
        <f t="shared" si="0"/>
        <v>7000085</v>
      </c>
      <c r="G41" s="6">
        <v>0.99</v>
      </c>
      <c r="H41" s="6">
        <v>0.98</v>
      </c>
      <c r="I41" s="6">
        <v>0.97</v>
      </c>
      <c r="J41" s="6">
        <v>0.95</v>
      </c>
      <c r="K41" s="6">
        <v>0.94</v>
      </c>
      <c r="L41" s="6">
        <v>0.93</v>
      </c>
      <c r="M41" s="6">
        <v>0.92</v>
      </c>
      <c r="N41" s="6">
        <v>0.91</v>
      </c>
      <c r="O41" s="6">
        <v>0.9</v>
      </c>
      <c r="P41" s="6">
        <v>0.89</v>
      </c>
      <c r="Q41" s="6">
        <v>0.88</v>
      </c>
      <c r="R41" s="6">
        <v>0.87</v>
      </c>
      <c r="S41" s="6">
        <v>0.86</v>
      </c>
      <c r="T41" s="6">
        <v>0.85</v>
      </c>
      <c r="U41" s="6"/>
      <c r="V41" s="6"/>
      <c r="W41" s="6"/>
      <c r="X41" s="6"/>
      <c r="Y41" s="6"/>
      <c r="Z41" s="7"/>
    </row>
    <row r="42" spans="4:26" x14ac:dyDescent="0.25">
      <c r="D42" s="5">
        <v>70000</v>
      </c>
      <c r="E42" s="6">
        <v>90</v>
      </c>
      <c r="F42" t="str">
        <f t="shared" si="0"/>
        <v>7000090</v>
      </c>
      <c r="G42" s="6">
        <v>0.99</v>
      </c>
      <c r="H42" s="6">
        <v>0.99</v>
      </c>
      <c r="I42" s="6">
        <v>0.98</v>
      </c>
      <c r="J42" s="6">
        <v>0.97</v>
      </c>
      <c r="K42" s="6">
        <v>0.96</v>
      </c>
      <c r="L42" s="6">
        <v>0.96</v>
      </c>
      <c r="M42" s="6">
        <v>0.95</v>
      </c>
      <c r="N42" s="6">
        <v>0.94</v>
      </c>
      <c r="O42" s="6">
        <v>0.93</v>
      </c>
      <c r="P42" s="6">
        <v>0.93</v>
      </c>
      <c r="Q42" s="6">
        <v>0.92</v>
      </c>
      <c r="R42" s="6">
        <v>0.91</v>
      </c>
      <c r="S42" s="6">
        <v>0.91</v>
      </c>
      <c r="T42" s="6">
        <v>0.9</v>
      </c>
      <c r="U42" s="6"/>
      <c r="V42" s="6"/>
      <c r="W42" s="6"/>
      <c r="X42" s="6"/>
      <c r="Y42" s="6"/>
      <c r="Z42" s="7"/>
    </row>
    <row r="43" spans="4:26" x14ac:dyDescent="0.25">
      <c r="D43" s="5">
        <v>100000</v>
      </c>
      <c r="E43" s="6">
        <v>70</v>
      </c>
      <c r="F43" t="str">
        <f t="shared" si="0"/>
        <v>10000070</v>
      </c>
      <c r="G43" s="6">
        <v>0.98</v>
      </c>
      <c r="H43" s="6">
        <v>0.96</v>
      </c>
      <c r="I43" s="6">
        <v>0.95</v>
      </c>
      <c r="J43" s="6">
        <v>0.93</v>
      </c>
      <c r="K43" s="6">
        <v>0.91</v>
      </c>
      <c r="L43" s="6">
        <v>0.9</v>
      </c>
      <c r="M43" s="6">
        <v>0.88</v>
      </c>
      <c r="N43" s="6">
        <v>0.87</v>
      </c>
      <c r="O43" s="6">
        <v>0.85</v>
      </c>
      <c r="P43" s="6">
        <v>0.84</v>
      </c>
      <c r="Q43" s="6">
        <v>0.82</v>
      </c>
      <c r="R43" s="6">
        <v>0.81</v>
      </c>
      <c r="S43" s="6">
        <v>0.79</v>
      </c>
      <c r="T43" s="6">
        <v>0.78</v>
      </c>
      <c r="U43" s="6">
        <v>0.77</v>
      </c>
      <c r="V43" s="6">
        <v>0.75</v>
      </c>
      <c r="W43" s="6">
        <v>0.74</v>
      </c>
      <c r="X43" s="6">
        <v>0.73</v>
      </c>
      <c r="Y43" s="6">
        <v>0.71</v>
      </c>
      <c r="Z43" s="7">
        <v>0.7</v>
      </c>
    </row>
    <row r="44" spans="4:26" x14ac:dyDescent="0.25">
      <c r="D44" s="5">
        <v>100000</v>
      </c>
      <c r="E44" s="6">
        <v>75</v>
      </c>
      <c r="F44" t="str">
        <f t="shared" si="0"/>
        <v>10000075</v>
      </c>
      <c r="G44" s="6">
        <v>0.99</v>
      </c>
      <c r="H44" s="6">
        <v>0.97</v>
      </c>
      <c r="I44" s="6">
        <v>0.96</v>
      </c>
      <c r="J44" s="6">
        <v>0.94</v>
      </c>
      <c r="K44" s="6">
        <v>0.93</v>
      </c>
      <c r="L44" s="6">
        <v>0.92</v>
      </c>
      <c r="M44" s="6">
        <v>0.9</v>
      </c>
      <c r="N44" s="6">
        <v>0.89</v>
      </c>
      <c r="O44" s="6">
        <v>0.88</v>
      </c>
      <c r="P44" s="6">
        <v>0.87</v>
      </c>
      <c r="Q44" s="6">
        <v>0.85</v>
      </c>
      <c r="R44" s="6">
        <v>0.84</v>
      </c>
      <c r="S44" s="6">
        <v>0.83</v>
      </c>
      <c r="T44" s="6">
        <v>0.82</v>
      </c>
      <c r="U44" s="6">
        <v>0.81</v>
      </c>
      <c r="V44" s="6">
        <v>0.79</v>
      </c>
      <c r="W44" s="6">
        <v>0.78</v>
      </c>
      <c r="X44" s="6">
        <v>0.77</v>
      </c>
      <c r="Y44" s="6">
        <v>0.76</v>
      </c>
      <c r="Z44" s="7">
        <v>0.75</v>
      </c>
    </row>
    <row r="45" spans="4:26" x14ac:dyDescent="0.25">
      <c r="D45" s="5">
        <v>100000</v>
      </c>
      <c r="E45" s="6">
        <v>80</v>
      </c>
      <c r="F45" t="str">
        <f t="shared" si="0"/>
        <v>10000080</v>
      </c>
      <c r="G45" s="6">
        <v>0.99</v>
      </c>
      <c r="H45" s="6">
        <v>0.98</v>
      </c>
      <c r="I45" s="6">
        <v>0.97</v>
      </c>
      <c r="J45" s="6">
        <v>0.96</v>
      </c>
      <c r="K45" s="6">
        <v>0.95</v>
      </c>
      <c r="L45" s="6">
        <v>0.94</v>
      </c>
      <c r="M45" s="6">
        <v>0.92</v>
      </c>
      <c r="N45" s="6">
        <v>0.91</v>
      </c>
      <c r="O45" s="6">
        <v>0.9</v>
      </c>
      <c r="P45" s="6">
        <v>0.89</v>
      </c>
      <c r="Q45" s="6">
        <v>0.88</v>
      </c>
      <c r="R45" s="6">
        <v>0.87</v>
      </c>
      <c r="S45" s="6">
        <v>0.86</v>
      </c>
      <c r="T45" s="6">
        <v>0.86</v>
      </c>
      <c r="U45" s="6">
        <v>0.85</v>
      </c>
      <c r="V45" s="6">
        <v>0.84</v>
      </c>
      <c r="W45" s="6">
        <v>0.83</v>
      </c>
      <c r="X45" s="6">
        <v>0.82</v>
      </c>
      <c r="Y45" s="6">
        <v>0.81</v>
      </c>
      <c r="Z45" s="7">
        <v>0.8</v>
      </c>
    </row>
    <row r="46" spans="4:26" x14ac:dyDescent="0.25">
      <c r="D46" s="5">
        <v>100000</v>
      </c>
      <c r="E46" s="6">
        <v>85</v>
      </c>
      <c r="F46" t="str">
        <f t="shared" si="0"/>
        <v>10000085</v>
      </c>
      <c r="G46" s="6">
        <v>0.99</v>
      </c>
      <c r="H46" s="6">
        <v>0.98</v>
      </c>
      <c r="I46" s="6">
        <v>0.98</v>
      </c>
      <c r="J46" s="6">
        <v>0.97</v>
      </c>
      <c r="K46" s="6">
        <v>0.96</v>
      </c>
      <c r="L46" s="6">
        <v>0.95</v>
      </c>
      <c r="M46" s="6">
        <v>0.94</v>
      </c>
      <c r="N46" s="6">
        <v>0.94</v>
      </c>
      <c r="O46" s="6">
        <v>0.93</v>
      </c>
      <c r="P46" s="6">
        <v>0.92</v>
      </c>
      <c r="Q46" s="6">
        <v>0.91</v>
      </c>
      <c r="R46" s="6">
        <v>0.91</v>
      </c>
      <c r="S46" s="6">
        <v>0.9</v>
      </c>
      <c r="T46" s="6">
        <v>0.89</v>
      </c>
      <c r="U46" s="6">
        <v>0.89</v>
      </c>
      <c r="V46" s="6">
        <v>0.88</v>
      </c>
      <c r="W46" s="6">
        <v>0.87</v>
      </c>
      <c r="X46" s="6">
        <v>0.86</v>
      </c>
      <c r="Y46" s="6">
        <v>0.86</v>
      </c>
      <c r="Z46" s="7">
        <v>0.85</v>
      </c>
    </row>
    <row r="47" spans="4:26" x14ac:dyDescent="0.25">
      <c r="D47" s="8">
        <v>100000</v>
      </c>
      <c r="E47" s="9">
        <v>90</v>
      </c>
      <c r="F47" t="str">
        <f t="shared" si="0"/>
        <v>10000090</v>
      </c>
      <c r="G47" s="9">
        <v>0.99</v>
      </c>
      <c r="H47" s="9">
        <v>0.99</v>
      </c>
      <c r="I47" s="9">
        <v>0.98</v>
      </c>
      <c r="J47" s="9">
        <v>0.98</v>
      </c>
      <c r="K47" s="9">
        <v>0.97</v>
      </c>
      <c r="L47" s="9">
        <v>0.97</v>
      </c>
      <c r="M47" s="9">
        <v>0.96</v>
      </c>
      <c r="N47" s="9">
        <v>0.96</v>
      </c>
      <c r="O47" s="9">
        <v>0.95</v>
      </c>
      <c r="P47" s="9">
        <v>0.95</v>
      </c>
      <c r="Q47" s="9">
        <v>0.94</v>
      </c>
      <c r="R47" s="9">
        <v>0.94</v>
      </c>
      <c r="S47" s="9">
        <v>0.93</v>
      </c>
      <c r="T47" s="9">
        <v>0.93</v>
      </c>
      <c r="U47" s="9">
        <v>0.92</v>
      </c>
      <c r="V47" s="9">
        <v>0.92</v>
      </c>
      <c r="W47" s="9">
        <v>0.91</v>
      </c>
      <c r="X47" s="9">
        <v>0.91</v>
      </c>
      <c r="Y47" s="9">
        <v>0.9</v>
      </c>
      <c r="Z47" s="10">
        <v>0.9</v>
      </c>
    </row>
    <row r="50" spans="6:7" x14ac:dyDescent="0.25">
      <c r="F50" s="5"/>
      <c r="G50" s="6"/>
    </row>
    <row r="51" spans="6:7" x14ac:dyDescent="0.25">
      <c r="F51" s="5"/>
      <c r="G51" s="6"/>
    </row>
  </sheetData>
  <sheetProtection algorithmName="SHA-512" hashValue="9TkA0Yi6zM3B03lR6JsKZKjSy+Bmaw6PlBG10/wUm9/x6PxSs1tfN2kzxdM/iviV2iWEFdYYLwLtX7/5YOWUwQ==" saltValue="WEypQNMT7b2xMAygxqf5qw==" spinCount="100000" sheet="1" objects="1" scenarios="1" selectLockedCells="1" selectUn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B79C-4D87-4B68-BA39-BCCD88942B43}">
  <sheetPr codeName="Hoja9"/>
  <dimension ref="A1:AI10"/>
  <sheetViews>
    <sheetView zoomScaleNormal="100" workbookViewId="0">
      <selection activeCell="M4" sqref="M4"/>
    </sheetView>
  </sheetViews>
  <sheetFormatPr baseColWidth="10" defaultRowHeight="15" x14ac:dyDescent="0.25"/>
  <cols>
    <col min="1" max="1" width="2" bestFit="1" customWidth="1"/>
    <col min="2" max="2" width="12" bestFit="1" customWidth="1"/>
    <col min="3" max="3" width="8" bestFit="1" customWidth="1"/>
    <col min="4" max="4" width="8.5703125" bestFit="1" customWidth="1"/>
    <col min="5" max="5" width="6.7109375" bestFit="1" customWidth="1"/>
    <col min="6" max="6" width="13.5703125" bestFit="1" customWidth="1"/>
    <col min="7" max="7" width="9.5703125" bestFit="1" customWidth="1"/>
    <col min="8" max="8" width="10.140625" bestFit="1" customWidth="1"/>
    <col min="9" max="9" width="8.28515625" bestFit="1" customWidth="1"/>
    <col min="10" max="10" width="12" bestFit="1" customWidth="1"/>
    <col min="11" max="11" width="8" bestFit="1" customWidth="1"/>
    <col min="12" max="12" width="8.5703125" bestFit="1" customWidth="1"/>
    <col min="13" max="13" width="6.7109375" bestFit="1" customWidth="1"/>
    <col min="14" max="14" width="13.5703125" bestFit="1" customWidth="1"/>
    <col min="15" max="15" width="9.5703125" bestFit="1" customWidth="1"/>
    <col min="16" max="16" width="10.140625" bestFit="1" customWidth="1"/>
    <col min="17" max="17" width="8.28515625" bestFit="1" customWidth="1"/>
    <col min="18" max="18" width="12" bestFit="1" customWidth="1"/>
    <col min="19" max="19" width="8" bestFit="1" customWidth="1"/>
    <col min="20" max="20" width="8.5703125" bestFit="1" customWidth="1"/>
    <col min="21" max="21" width="6.7109375" bestFit="1" customWidth="1"/>
    <col min="22" max="22" width="13.5703125" bestFit="1" customWidth="1"/>
    <col min="23" max="23" width="9.5703125" bestFit="1" customWidth="1"/>
    <col min="24" max="24" width="10.140625" bestFit="1" customWidth="1"/>
    <col min="25" max="25" width="8.28515625" bestFit="1" customWidth="1"/>
    <col min="26" max="26" width="12" bestFit="1" customWidth="1"/>
    <col min="27" max="27" width="8" bestFit="1" customWidth="1"/>
    <col min="28" max="28" width="8.5703125" bestFit="1" customWidth="1"/>
    <col min="29" max="29" width="6.7109375" bestFit="1" customWidth="1"/>
    <col min="32" max="32" width="30.28515625" bestFit="1" customWidth="1"/>
    <col min="35" max="35" width="32.42578125" bestFit="1" customWidth="1"/>
  </cols>
  <sheetData>
    <row r="1" spans="1:35" x14ac:dyDescent="0.25">
      <c r="B1">
        <v>0</v>
      </c>
      <c r="C1">
        <v>0</v>
      </c>
      <c r="D1">
        <v>0</v>
      </c>
      <c r="E1">
        <v>0</v>
      </c>
      <c r="F1">
        <v>0.5</v>
      </c>
      <c r="G1">
        <v>0.5</v>
      </c>
      <c r="H1">
        <v>0.5</v>
      </c>
      <c r="I1">
        <v>0.5</v>
      </c>
      <c r="J1">
        <v>1</v>
      </c>
      <c r="K1">
        <v>1</v>
      </c>
      <c r="L1">
        <v>1</v>
      </c>
      <c r="M1">
        <v>1</v>
      </c>
      <c r="N1">
        <v>1.5</v>
      </c>
      <c r="O1">
        <v>1.5</v>
      </c>
      <c r="P1">
        <v>1.5</v>
      </c>
      <c r="Q1">
        <v>1.5</v>
      </c>
      <c r="R1">
        <v>2</v>
      </c>
      <c r="S1">
        <v>2</v>
      </c>
      <c r="T1">
        <v>2</v>
      </c>
      <c r="U1">
        <v>2</v>
      </c>
      <c r="V1">
        <v>2.5</v>
      </c>
      <c r="W1">
        <v>2.5</v>
      </c>
      <c r="X1">
        <v>2.5</v>
      </c>
      <c r="Y1">
        <v>2.5</v>
      </c>
      <c r="Z1">
        <v>3</v>
      </c>
      <c r="AA1">
        <v>3</v>
      </c>
      <c r="AB1">
        <v>3</v>
      </c>
      <c r="AC1">
        <v>3</v>
      </c>
      <c r="AF1" t="s">
        <v>42</v>
      </c>
      <c r="AI1" t="s">
        <v>49</v>
      </c>
    </row>
    <row r="2" spans="1:35" x14ac:dyDescent="0.25">
      <c r="B2" t="s">
        <v>50</v>
      </c>
      <c r="C2" t="s">
        <v>51</v>
      </c>
      <c r="D2" t="s">
        <v>52</v>
      </c>
      <c r="E2" t="s">
        <v>53</v>
      </c>
      <c r="F2" t="s">
        <v>50</v>
      </c>
      <c r="G2" t="s">
        <v>51</v>
      </c>
      <c r="H2" t="s">
        <v>52</v>
      </c>
      <c r="I2" t="s">
        <v>53</v>
      </c>
      <c r="J2" t="s">
        <v>50</v>
      </c>
      <c r="K2" t="s">
        <v>51</v>
      </c>
      <c r="L2" t="s">
        <v>52</v>
      </c>
      <c r="M2" t="s">
        <v>53</v>
      </c>
      <c r="N2" t="s">
        <v>50</v>
      </c>
      <c r="O2" t="s">
        <v>51</v>
      </c>
      <c r="P2" t="s">
        <v>52</v>
      </c>
      <c r="Q2" t="s">
        <v>53</v>
      </c>
      <c r="R2" t="s">
        <v>50</v>
      </c>
      <c r="S2" t="s">
        <v>51</v>
      </c>
      <c r="T2" t="s">
        <v>52</v>
      </c>
      <c r="U2" t="s">
        <v>53</v>
      </c>
      <c r="V2" t="s">
        <v>50</v>
      </c>
      <c r="W2" t="s">
        <v>51</v>
      </c>
      <c r="X2" t="s">
        <v>52</v>
      </c>
      <c r="Y2" t="s">
        <v>53</v>
      </c>
      <c r="Z2" t="s">
        <v>50</v>
      </c>
      <c r="AA2" t="s">
        <v>51</v>
      </c>
      <c r="AB2" t="s">
        <v>52</v>
      </c>
      <c r="AC2" t="s">
        <v>53</v>
      </c>
      <c r="AF2">
        <v>0</v>
      </c>
      <c r="AI2" t="s">
        <v>50</v>
      </c>
    </row>
    <row r="3" spans="1:35" x14ac:dyDescent="0.25">
      <c r="B3" t="str">
        <f t="shared" ref="B3:E3" si="0">CONCATENATE(B1,B2)</f>
        <v>0Muy limpio</v>
      </c>
      <c r="C3" t="str">
        <f t="shared" si="0"/>
        <v>0Limpio</v>
      </c>
      <c r="D3" t="str">
        <f t="shared" si="0"/>
        <v>0Normal</v>
      </c>
      <c r="E3" t="str">
        <f t="shared" si="0"/>
        <v>0Sucio</v>
      </c>
      <c r="F3" t="str">
        <f>CONCATENATE(F1,F2)</f>
        <v>0,5Muy limpio</v>
      </c>
      <c r="G3" t="str">
        <f t="shared" ref="G3:AC3" si="1">CONCATENATE(G1,G2)</f>
        <v>0,5Limpio</v>
      </c>
      <c r="H3" t="str">
        <f t="shared" si="1"/>
        <v>0,5Normal</v>
      </c>
      <c r="I3" t="str">
        <f t="shared" si="1"/>
        <v>0,5Sucio</v>
      </c>
      <c r="J3" t="str">
        <f t="shared" si="1"/>
        <v>1Muy limpio</v>
      </c>
      <c r="K3" t="str">
        <f t="shared" si="1"/>
        <v>1Limpio</v>
      </c>
      <c r="L3" t="str">
        <f t="shared" si="1"/>
        <v>1Normal</v>
      </c>
      <c r="M3" t="str">
        <f t="shared" si="1"/>
        <v>1Sucio</v>
      </c>
      <c r="N3" t="str">
        <f t="shared" si="1"/>
        <v>1,5Muy limpio</v>
      </c>
      <c r="O3" t="str">
        <f t="shared" si="1"/>
        <v>1,5Limpio</v>
      </c>
      <c r="P3" t="str">
        <f t="shared" si="1"/>
        <v>1,5Normal</v>
      </c>
      <c r="Q3" t="str">
        <f t="shared" si="1"/>
        <v>1,5Sucio</v>
      </c>
      <c r="R3" t="str">
        <f t="shared" si="1"/>
        <v>2Muy limpio</v>
      </c>
      <c r="S3" t="str">
        <f t="shared" si="1"/>
        <v>2Limpio</v>
      </c>
      <c r="T3" t="str">
        <f t="shared" si="1"/>
        <v>2Normal</v>
      </c>
      <c r="U3" t="str">
        <f t="shared" si="1"/>
        <v>2Sucio</v>
      </c>
      <c r="V3" t="str">
        <f t="shared" si="1"/>
        <v>2,5Muy limpio</v>
      </c>
      <c r="W3" t="str">
        <f t="shared" si="1"/>
        <v>2,5Limpio</v>
      </c>
      <c r="X3" t="str">
        <f t="shared" si="1"/>
        <v>2,5Normal</v>
      </c>
      <c r="Y3" t="str">
        <f t="shared" si="1"/>
        <v>2,5Sucio</v>
      </c>
      <c r="Z3" t="str">
        <f t="shared" si="1"/>
        <v>3Muy limpio</v>
      </c>
      <c r="AA3" t="str">
        <f t="shared" si="1"/>
        <v>3Limpio</v>
      </c>
      <c r="AB3" t="str">
        <f t="shared" si="1"/>
        <v>3Normal</v>
      </c>
      <c r="AC3" t="str">
        <f t="shared" si="1"/>
        <v>3Sucio</v>
      </c>
      <c r="AF3">
        <v>0.5</v>
      </c>
      <c r="AI3" t="s">
        <v>51</v>
      </c>
    </row>
    <row r="4" spans="1:35" x14ac:dyDescent="0.25">
      <c r="A4">
        <v>1</v>
      </c>
      <c r="B4">
        <v>1</v>
      </c>
      <c r="C4">
        <v>1</v>
      </c>
      <c r="D4">
        <v>1</v>
      </c>
      <c r="E4">
        <v>1</v>
      </c>
      <c r="F4" s="15">
        <v>0.98</v>
      </c>
      <c r="G4" s="15">
        <v>0.95</v>
      </c>
      <c r="H4" s="15">
        <v>0.92</v>
      </c>
      <c r="I4" s="15">
        <v>0.88</v>
      </c>
      <c r="J4" s="15">
        <v>0.96</v>
      </c>
      <c r="K4" s="15">
        <v>0.93</v>
      </c>
      <c r="L4" s="15">
        <v>0.89</v>
      </c>
      <c r="M4" s="15">
        <v>0.83</v>
      </c>
      <c r="N4" s="15">
        <v>0.95</v>
      </c>
      <c r="O4" s="15">
        <v>0.91</v>
      </c>
      <c r="P4" s="15">
        <v>0.87</v>
      </c>
      <c r="Q4" s="15">
        <v>0.8</v>
      </c>
      <c r="R4" s="15">
        <v>0.94</v>
      </c>
      <c r="S4" s="15">
        <v>0.89</v>
      </c>
      <c r="T4" s="15">
        <v>0.84</v>
      </c>
      <c r="U4" s="15">
        <v>0.78</v>
      </c>
      <c r="V4" s="15">
        <v>0.93</v>
      </c>
      <c r="W4" s="15">
        <v>0.87</v>
      </c>
      <c r="X4" s="15">
        <v>0.82</v>
      </c>
      <c r="Y4" s="15">
        <v>0.75</v>
      </c>
      <c r="Z4" s="15">
        <v>0.92</v>
      </c>
      <c r="AA4" s="15">
        <v>0.85</v>
      </c>
      <c r="AB4" s="15">
        <v>0.79</v>
      </c>
      <c r="AC4" s="15">
        <v>0.73</v>
      </c>
      <c r="AF4" s="15">
        <v>1</v>
      </c>
      <c r="AI4" t="s">
        <v>52</v>
      </c>
    </row>
    <row r="5" spans="1:35" x14ac:dyDescent="0.25">
      <c r="A5">
        <v>2</v>
      </c>
      <c r="B5">
        <v>1</v>
      </c>
      <c r="C5">
        <v>1</v>
      </c>
      <c r="D5">
        <v>1</v>
      </c>
      <c r="E5">
        <v>1</v>
      </c>
      <c r="F5" s="15">
        <v>0.96</v>
      </c>
      <c r="G5" s="15">
        <v>0.95</v>
      </c>
      <c r="H5" s="15">
        <v>0.91</v>
      </c>
      <c r="I5" s="15">
        <v>0.88</v>
      </c>
      <c r="J5" s="15">
        <v>0.95</v>
      </c>
      <c r="K5" s="15">
        <v>0.9</v>
      </c>
      <c r="L5" s="15">
        <v>0.86</v>
      </c>
      <c r="M5" s="15">
        <v>0.83</v>
      </c>
      <c r="N5" s="15">
        <v>0.94</v>
      </c>
      <c r="O5" s="15">
        <v>0.87</v>
      </c>
      <c r="P5" s="15">
        <v>0.83</v>
      </c>
      <c r="Q5" s="15">
        <v>0.79</v>
      </c>
      <c r="R5" s="15">
        <v>0.92</v>
      </c>
      <c r="S5" s="15">
        <v>0.84</v>
      </c>
      <c r="T5" s="15">
        <v>0.8</v>
      </c>
      <c r="U5" s="15">
        <v>0.75</v>
      </c>
      <c r="V5" s="15">
        <v>0.91</v>
      </c>
      <c r="W5" s="15">
        <v>0.82</v>
      </c>
      <c r="X5" s="15">
        <v>0.76</v>
      </c>
      <c r="Y5" s="15">
        <v>0.71</v>
      </c>
      <c r="Z5" s="15">
        <v>0.89</v>
      </c>
      <c r="AA5" s="15">
        <v>0.79</v>
      </c>
      <c r="AB5" s="15">
        <v>0.74</v>
      </c>
      <c r="AC5" s="15">
        <v>0.68</v>
      </c>
      <c r="AF5">
        <v>1.5</v>
      </c>
      <c r="AI5" t="s">
        <v>53</v>
      </c>
    </row>
    <row r="6" spans="1:35" x14ac:dyDescent="0.25">
      <c r="A6">
        <v>3</v>
      </c>
      <c r="B6">
        <v>1</v>
      </c>
      <c r="C6">
        <v>1</v>
      </c>
      <c r="D6">
        <v>1</v>
      </c>
      <c r="E6">
        <v>1</v>
      </c>
      <c r="F6" s="15">
        <v>0.95</v>
      </c>
      <c r="G6" s="15">
        <v>0.93</v>
      </c>
      <c r="H6" s="15">
        <v>0.89</v>
      </c>
      <c r="I6" s="15">
        <v>0.85</v>
      </c>
      <c r="J6" s="15">
        <v>0.94</v>
      </c>
      <c r="K6" s="15">
        <v>0.89</v>
      </c>
      <c r="L6" s="15">
        <v>0.81</v>
      </c>
      <c r="M6" s="15">
        <v>0.75</v>
      </c>
      <c r="N6" s="15">
        <v>0.93</v>
      </c>
      <c r="O6" s="15">
        <v>0.84</v>
      </c>
      <c r="P6" s="15">
        <v>0.74</v>
      </c>
      <c r="Q6" s="15">
        <v>0.66</v>
      </c>
      <c r="R6" s="15">
        <v>0.91</v>
      </c>
      <c r="S6" s="15">
        <v>0.8</v>
      </c>
      <c r="T6" s="15">
        <v>0.69</v>
      </c>
      <c r="U6" s="15">
        <v>0.59</v>
      </c>
      <c r="V6" s="15">
        <v>0.89</v>
      </c>
      <c r="W6" s="15">
        <v>0.77</v>
      </c>
      <c r="X6" s="15">
        <v>0.64</v>
      </c>
      <c r="Y6" s="15">
        <v>0.54</v>
      </c>
      <c r="Z6" s="15">
        <v>0.87</v>
      </c>
      <c r="AA6" s="15">
        <v>0.74</v>
      </c>
      <c r="AB6" s="15">
        <v>0.61</v>
      </c>
      <c r="AC6" s="15">
        <v>0.52</v>
      </c>
      <c r="AF6" s="15">
        <v>2</v>
      </c>
    </row>
    <row r="7" spans="1:35" x14ac:dyDescent="0.25">
      <c r="A7">
        <v>4</v>
      </c>
      <c r="B7">
        <v>1</v>
      </c>
      <c r="C7">
        <v>1</v>
      </c>
      <c r="D7">
        <v>1</v>
      </c>
      <c r="E7">
        <v>1</v>
      </c>
      <c r="F7" s="15">
        <v>0.94</v>
      </c>
      <c r="G7" s="15">
        <v>0.92</v>
      </c>
      <c r="H7" s="15">
        <v>0.87</v>
      </c>
      <c r="I7" s="15">
        <v>0.83</v>
      </c>
      <c r="J7" s="15">
        <v>0.94</v>
      </c>
      <c r="K7" s="15">
        <v>0.88</v>
      </c>
      <c r="L7" s="15">
        <v>0.82</v>
      </c>
      <c r="M7" s="15">
        <v>0.77</v>
      </c>
      <c r="N7" s="15">
        <v>0.93</v>
      </c>
      <c r="O7" s="15">
        <v>0.85</v>
      </c>
      <c r="P7" s="15">
        <v>0.79</v>
      </c>
      <c r="Q7" s="15">
        <v>0.73</v>
      </c>
      <c r="R7" s="15">
        <v>0.91</v>
      </c>
      <c r="S7" s="15">
        <v>0.83</v>
      </c>
      <c r="T7" s="15">
        <v>0.77</v>
      </c>
      <c r="U7" s="15">
        <v>0.71</v>
      </c>
      <c r="V7" s="15">
        <v>0.9</v>
      </c>
      <c r="W7" s="15">
        <v>0.81</v>
      </c>
      <c r="X7" s="15">
        <v>0.75</v>
      </c>
      <c r="Y7" s="15">
        <v>0.68</v>
      </c>
      <c r="Z7" s="15">
        <v>0.89</v>
      </c>
      <c r="AA7" s="15">
        <v>0.79</v>
      </c>
      <c r="AB7" s="15">
        <v>0.73</v>
      </c>
      <c r="AC7" s="15">
        <v>0.65</v>
      </c>
      <c r="AF7">
        <v>2.5</v>
      </c>
    </row>
    <row r="8" spans="1:35" x14ac:dyDescent="0.25">
      <c r="A8">
        <v>5</v>
      </c>
      <c r="B8">
        <v>1</v>
      </c>
      <c r="C8">
        <v>1</v>
      </c>
      <c r="D8">
        <v>1</v>
      </c>
      <c r="E8">
        <v>1</v>
      </c>
      <c r="F8" s="15">
        <v>0.96</v>
      </c>
      <c r="G8" s="15">
        <v>0.94</v>
      </c>
      <c r="H8" s="15">
        <v>0.93</v>
      </c>
      <c r="I8" s="15">
        <v>0.91</v>
      </c>
      <c r="J8" s="15">
        <v>0.96</v>
      </c>
      <c r="K8" s="15">
        <v>0.94</v>
      </c>
      <c r="L8" s="15">
        <v>0.9</v>
      </c>
      <c r="M8" s="15">
        <v>0.86</v>
      </c>
      <c r="N8" s="15">
        <v>0.92</v>
      </c>
      <c r="O8" s="15">
        <v>0.92</v>
      </c>
      <c r="P8" s="15">
        <v>0.88</v>
      </c>
      <c r="Q8" s="15">
        <v>0.83</v>
      </c>
      <c r="R8" s="15">
        <v>0.93</v>
      </c>
      <c r="S8" s="15">
        <v>0.91</v>
      </c>
      <c r="T8" s="15">
        <v>0.86</v>
      </c>
      <c r="U8" s="15">
        <v>0.81</v>
      </c>
      <c r="V8" s="15">
        <v>0.92</v>
      </c>
      <c r="W8" s="15">
        <v>0.9</v>
      </c>
      <c r="X8" s="15">
        <v>0.85</v>
      </c>
      <c r="Y8" s="15">
        <v>0.8</v>
      </c>
      <c r="Z8" s="15">
        <v>0.92</v>
      </c>
      <c r="AA8" s="15">
        <v>0.9</v>
      </c>
      <c r="AB8" s="15">
        <v>0.84</v>
      </c>
      <c r="AC8" s="15">
        <v>0.79</v>
      </c>
      <c r="AF8" s="15">
        <v>3</v>
      </c>
    </row>
    <row r="9" spans="1:35" x14ac:dyDescent="0.25">
      <c r="A9">
        <v>6</v>
      </c>
      <c r="B9">
        <v>1</v>
      </c>
      <c r="C9">
        <v>1</v>
      </c>
      <c r="D9">
        <v>1</v>
      </c>
      <c r="E9">
        <v>1</v>
      </c>
      <c r="F9" s="15">
        <v>0.94</v>
      </c>
      <c r="G9" s="15">
        <v>0.92</v>
      </c>
      <c r="H9" s="15">
        <v>0.89</v>
      </c>
      <c r="I9" s="15">
        <v>0.85</v>
      </c>
      <c r="J9" s="15">
        <v>0.93</v>
      </c>
      <c r="K9" s="15">
        <v>0.86</v>
      </c>
      <c r="L9" s="15">
        <v>0.81</v>
      </c>
      <c r="M9" s="15">
        <v>0.74</v>
      </c>
      <c r="N9" s="15">
        <v>0.91</v>
      </c>
      <c r="O9" s="15">
        <v>0.81</v>
      </c>
      <c r="P9" s="15">
        <v>0.73</v>
      </c>
      <c r="Q9" s="15">
        <v>0.65</v>
      </c>
      <c r="R9" s="15">
        <v>0.88</v>
      </c>
      <c r="S9" s="15">
        <v>0.77</v>
      </c>
      <c r="T9" s="15">
        <v>0.66</v>
      </c>
      <c r="U9" s="15">
        <v>0.56999999999999995</v>
      </c>
      <c r="V9" s="15">
        <v>0.86</v>
      </c>
      <c r="W9" s="15">
        <v>0.73</v>
      </c>
      <c r="X9" s="15">
        <v>0.6</v>
      </c>
      <c r="Y9" s="15">
        <v>0.51</v>
      </c>
      <c r="Z9" s="15">
        <v>0.85</v>
      </c>
      <c r="AA9" s="15">
        <v>0.7</v>
      </c>
      <c r="AB9" s="15">
        <v>0.55000000000000004</v>
      </c>
      <c r="AC9" s="15">
        <v>0.45</v>
      </c>
    </row>
    <row r="10" spans="1:35" x14ac:dyDescent="0.25">
      <c r="A10">
        <v>7</v>
      </c>
      <c r="B10">
        <v>1</v>
      </c>
      <c r="C10">
        <v>1</v>
      </c>
      <c r="D10">
        <v>1</v>
      </c>
      <c r="E10">
        <v>1</v>
      </c>
      <c r="F10" s="15">
        <v>1</v>
      </c>
      <c r="G10" s="15">
        <v>1</v>
      </c>
      <c r="H10" s="15">
        <v>0.99</v>
      </c>
      <c r="I10" s="15">
        <v>0.98</v>
      </c>
      <c r="J10" s="15">
        <v>1</v>
      </c>
      <c r="K10" s="15">
        <v>0.99</v>
      </c>
      <c r="L10" s="15">
        <v>0.96</v>
      </c>
      <c r="M10" s="15">
        <v>0.93</v>
      </c>
      <c r="N10" s="15">
        <v>0.99</v>
      </c>
      <c r="O10" s="15">
        <v>0.97</v>
      </c>
      <c r="P10" s="15">
        <v>0.94</v>
      </c>
      <c r="Q10" s="15">
        <v>0.89</v>
      </c>
      <c r="R10" s="15">
        <v>0.99</v>
      </c>
      <c r="S10" s="15">
        <v>0.96</v>
      </c>
      <c r="T10" s="15">
        <v>0.92</v>
      </c>
      <c r="U10" s="15">
        <v>0.87</v>
      </c>
      <c r="V10" s="15">
        <v>0.98</v>
      </c>
      <c r="W10" s="15">
        <v>0.95</v>
      </c>
      <c r="X10" s="15">
        <v>0.91</v>
      </c>
      <c r="Y10" s="15">
        <v>0.86</v>
      </c>
      <c r="Z10" s="15">
        <v>0.98</v>
      </c>
      <c r="AA10" s="15">
        <v>0.95</v>
      </c>
      <c r="AB10" s="15">
        <v>0.9</v>
      </c>
      <c r="AC10" s="15">
        <v>0.85</v>
      </c>
    </row>
  </sheetData>
  <sheetProtection algorithmName="SHA-512" hashValue="qOeo5qhVPQxck7ddK+9Oh4aQkaabQFht95QC2DcSl+x9+Xp5Z8rR/ufOUTPW0Qfd8cU11MwvZ92Ic0cFuSUFQw==" saltValue="jAqGd5K3C+rsinqXvi1p5g==" spinCount="100000" sheet="1" objects="1" scenarios="1"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FEF3E-277C-4FB6-9AB7-A20B221639A9}">
  <sheetPr codeName="Hoja12"/>
  <dimension ref="A1:N33"/>
  <sheetViews>
    <sheetView topLeftCell="A16" zoomScale="90" zoomScaleNormal="90" workbookViewId="0">
      <selection activeCell="F6" sqref="F6"/>
    </sheetView>
  </sheetViews>
  <sheetFormatPr baseColWidth="10" defaultRowHeight="15" x14ac:dyDescent="0.25"/>
  <cols>
    <col min="1" max="8" width="11.28515625" customWidth="1"/>
    <col min="9" max="10" width="34.5703125" customWidth="1"/>
    <col min="11" max="11" width="23" customWidth="1"/>
    <col min="12" max="12" width="6.85546875" customWidth="1"/>
    <col min="13" max="24" width="34.5703125" customWidth="1"/>
    <col min="25" max="26" width="5.7109375" customWidth="1"/>
  </cols>
  <sheetData>
    <row r="1" spans="1:14" x14ac:dyDescent="0.25">
      <c r="A1" s="16" t="s">
        <v>24</v>
      </c>
      <c r="B1" s="16" t="s">
        <v>25</v>
      </c>
      <c r="C1">
        <v>0</v>
      </c>
      <c r="D1">
        <v>1</v>
      </c>
      <c r="E1">
        <v>1.5</v>
      </c>
      <c r="F1">
        <v>2</v>
      </c>
      <c r="G1">
        <v>2.5</v>
      </c>
      <c r="H1">
        <v>3</v>
      </c>
    </row>
    <row r="2" spans="1:14" x14ac:dyDescent="0.25">
      <c r="A2" s="17">
        <v>1</v>
      </c>
      <c r="B2" t="s">
        <v>93</v>
      </c>
      <c r="C2" t="str">
        <f>CONCATENATE(A2,B2)</f>
        <v>1Alta</v>
      </c>
      <c r="D2">
        <v>0.53</v>
      </c>
      <c r="E2">
        <v>0.48</v>
      </c>
      <c r="F2">
        <v>0.45</v>
      </c>
      <c r="G2">
        <v>0.43</v>
      </c>
      <c r="H2">
        <v>0.42</v>
      </c>
      <c r="M2" t="s">
        <v>90</v>
      </c>
      <c r="N2" t="s">
        <v>167</v>
      </c>
    </row>
    <row r="3" spans="1:14" x14ac:dyDescent="0.25">
      <c r="A3" s="18">
        <v>1</v>
      </c>
      <c r="B3" t="s">
        <v>94</v>
      </c>
      <c r="C3" t="str">
        <f t="shared" ref="C3:C10" si="0">CONCATENATE(A3,B3)</f>
        <v>1Media</v>
      </c>
      <c r="D3">
        <v>0.62</v>
      </c>
      <c r="E3">
        <v>0.57999999999999996</v>
      </c>
      <c r="F3">
        <v>0.56000000000000005</v>
      </c>
      <c r="G3">
        <v>0.54</v>
      </c>
      <c r="H3">
        <v>0.53</v>
      </c>
      <c r="M3">
        <v>1</v>
      </c>
      <c r="N3" t="s">
        <v>93</v>
      </c>
    </row>
    <row r="4" spans="1:14" x14ac:dyDescent="0.25">
      <c r="A4" s="18">
        <v>1</v>
      </c>
      <c r="B4" t="s">
        <v>95</v>
      </c>
      <c r="C4" t="str">
        <f t="shared" si="0"/>
        <v>1Baja</v>
      </c>
      <c r="D4">
        <v>0.82</v>
      </c>
      <c r="E4">
        <v>0.8</v>
      </c>
      <c r="F4">
        <v>0.79</v>
      </c>
      <c r="G4">
        <v>0.78</v>
      </c>
      <c r="H4">
        <v>0.78</v>
      </c>
      <c r="M4">
        <v>1.5</v>
      </c>
      <c r="N4" t="s">
        <v>94</v>
      </c>
    </row>
    <row r="5" spans="1:14" x14ac:dyDescent="0.25">
      <c r="A5" s="17">
        <v>2</v>
      </c>
      <c r="B5" t="s">
        <v>93</v>
      </c>
      <c r="C5" t="str">
        <f t="shared" si="0"/>
        <v>2Alta</v>
      </c>
      <c r="D5">
        <v>0.89</v>
      </c>
      <c r="E5">
        <v>0.87</v>
      </c>
      <c r="F5">
        <v>0.84</v>
      </c>
      <c r="G5">
        <v>0.8</v>
      </c>
      <c r="H5">
        <v>0.76</v>
      </c>
      <c r="M5">
        <v>2</v>
      </c>
      <c r="N5" t="s">
        <v>95</v>
      </c>
    </row>
    <row r="6" spans="1:14" x14ac:dyDescent="0.25">
      <c r="A6" s="18">
        <v>2</v>
      </c>
      <c r="B6" t="s">
        <v>94</v>
      </c>
      <c r="C6" t="str">
        <f t="shared" si="0"/>
        <v>2Media</v>
      </c>
      <c r="D6">
        <v>0.9</v>
      </c>
      <c r="E6">
        <v>0.88</v>
      </c>
      <c r="F6">
        <v>0.86</v>
      </c>
      <c r="G6">
        <v>0.84</v>
      </c>
      <c r="H6">
        <v>0.82</v>
      </c>
      <c r="M6">
        <v>2.5</v>
      </c>
    </row>
    <row r="7" spans="1:14" x14ac:dyDescent="0.25">
      <c r="A7" s="18">
        <v>2</v>
      </c>
      <c r="B7" t="s">
        <v>95</v>
      </c>
      <c r="C7" t="str">
        <f t="shared" si="0"/>
        <v>2Baja</v>
      </c>
      <c r="D7">
        <v>0.92</v>
      </c>
      <c r="E7">
        <v>0.91</v>
      </c>
      <c r="F7">
        <v>0.9</v>
      </c>
      <c r="G7">
        <v>0.89</v>
      </c>
      <c r="H7">
        <v>0.88</v>
      </c>
      <c r="M7">
        <v>3</v>
      </c>
    </row>
    <row r="8" spans="1:14" x14ac:dyDescent="0.25">
      <c r="A8" s="17">
        <v>3</v>
      </c>
      <c r="B8" t="s">
        <v>93</v>
      </c>
      <c r="C8" t="str">
        <f t="shared" si="0"/>
        <v>3Alta</v>
      </c>
      <c r="D8">
        <v>0.91</v>
      </c>
      <c r="E8">
        <v>0.9</v>
      </c>
      <c r="F8">
        <v>0.88</v>
      </c>
      <c r="G8">
        <v>0.85</v>
      </c>
      <c r="H8">
        <v>0.83</v>
      </c>
    </row>
    <row r="9" spans="1:14" x14ac:dyDescent="0.25">
      <c r="A9" s="18">
        <v>3</v>
      </c>
      <c r="B9" t="s">
        <v>94</v>
      </c>
      <c r="C9" t="str">
        <f t="shared" si="0"/>
        <v>3Media</v>
      </c>
      <c r="D9">
        <v>0.92</v>
      </c>
      <c r="E9">
        <v>0.91</v>
      </c>
      <c r="F9">
        <v>0.89</v>
      </c>
      <c r="G9">
        <v>0.88</v>
      </c>
      <c r="H9">
        <v>0.87</v>
      </c>
    </row>
    <row r="10" spans="1:14" x14ac:dyDescent="0.25">
      <c r="A10" s="18">
        <v>3</v>
      </c>
      <c r="B10" t="s">
        <v>95</v>
      </c>
      <c r="C10" t="str">
        <f t="shared" si="0"/>
        <v>3Baja</v>
      </c>
      <c r="D10">
        <v>0.93</v>
      </c>
      <c r="E10">
        <v>0.92</v>
      </c>
      <c r="F10">
        <v>0.91</v>
      </c>
      <c r="G10">
        <v>0.9</v>
      </c>
      <c r="H10">
        <v>0.9</v>
      </c>
    </row>
    <row r="11" spans="1:14" x14ac:dyDescent="0.25">
      <c r="L11" t="s">
        <v>24</v>
      </c>
    </row>
    <row r="12" spans="1:14" x14ac:dyDescent="0.25">
      <c r="L12" t="s">
        <v>87</v>
      </c>
      <c r="M12">
        <v>1</v>
      </c>
    </row>
    <row r="13" spans="1:14" x14ac:dyDescent="0.25">
      <c r="L13" t="s">
        <v>88</v>
      </c>
      <c r="M13">
        <v>2</v>
      </c>
    </row>
    <row r="14" spans="1:14" x14ac:dyDescent="0.25">
      <c r="L14" t="s">
        <v>89</v>
      </c>
      <c r="M14">
        <v>3</v>
      </c>
    </row>
    <row r="19" spans="9:12" x14ac:dyDescent="0.25">
      <c r="J19" t="s">
        <v>7</v>
      </c>
      <c r="K19" t="s">
        <v>32</v>
      </c>
      <c r="L19" t="s">
        <v>24</v>
      </c>
    </row>
    <row r="20" spans="9:12" ht="117" customHeight="1" x14ac:dyDescent="0.25">
      <c r="I20" s="19">
        <v>0</v>
      </c>
      <c r="J20" t="s">
        <v>33</v>
      </c>
      <c r="L20">
        <v>1</v>
      </c>
    </row>
    <row r="21" spans="9:12" ht="110.1" customHeight="1" x14ac:dyDescent="0.25">
      <c r="I21" s="19">
        <v>1</v>
      </c>
      <c r="J21" t="s">
        <v>75</v>
      </c>
      <c r="L21">
        <v>2</v>
      </c>
    </row>
    <row r="22" spans="9:12" ht="110.1" customHeight="1" x14ac:dyDescent="0.25">
      <c r="I22" s="19">
        <v>2</v>
      </c>
      <c r="J22" t="s">
        <v>76</v>
      </c>
      <c r="L22">
        <v>2</v>
      </c>
    </row>
    <row r="23" spans="9:12" ht="110.1" customHeight="1" x14ac:dyDescent="0.25">
      <c r="I23" s="19">
        <v>3</v>
      </c>
      <c r="J23" t="s">
        <v>77</v>
      </c>
      <c r="L23">
        <v>2</v>
      </c>
    </row>
    <row r="24" spans="9:12" ht="110.1" customHeight="1" x14ac:dyDescent="0.25">
      <c r="I24" s="19">
        <v>4</v>
      </c>
      <c r="J24" t="s">
        <v>78</v>
      </c>
      <c r="L24">
        <v>2</v>
      </c>
    </row>
    <row r="25" spans="9:12" ht="110.1" customHeight="1" x14ac:dyDescent="0.25">
      <c r="I25" s="19">
        <v>5</v>
      </c>
      <c r="J25" t="s">
        <v>79</v>
      </c>
      <c r="L25">
        <v>2</v>
      </c>
    </row>
    <row r="26" spans="9:12" ht="110.1" customHeight="1" x14ac:dyDescent="0.25">
      <c r="I26" s="19">
        <v>6</v>
      </c>
      <c r="J26" t="s">
        <v>80</v>
      </c>
      <c r="L26">
        <v>2</v>
      </c>
    </row>
    <row r="27" spans="9:12" ht="110.1" customHeight="1" x14ac:dyDescent="0.25">
      <c r="I27" s="19">
        <v>7</v>
      </c>
      <c r="J27" t="s">
        <v>81</v>
      </c>
      <c r="L27">
        <v>2</v>
      </c>
    </row>
    <row r="28" spans="9:12" ht="110.1" customHeight="1" x14ac:dyDescent="0.25">
      <c r="I28" s="19">
        <v>8</v>
      </c>
      <c r="J28" t="s">
        <v>172</v>
      </c>
      <c r="L28">
        <v>2</v>
      </c>
    </row>
    <row r="29" spans="9:12" ht="110.1" customHeight="1" x14ac:dyDescent="0.25">
      <c r="I29" s="19">
        <v>9</v>
      </c>
      <c r="J29" t="s">
        <v>82</v>
      </c>
      <c r="L29">
        <v>2</v>
      </c>
    </row>
    <row r="30" spans="9:12" ht="110.1" customHeight="1" x14ac:dyDescent="0.25">
      <c r="I30" s="19">
        <v>10</v>
      </c>
      <c r="J30" t="s">
        <v>83</v>
      </c>
      <c r="L30">
        <v>2</v>
      </c>
    </row>
    <row r="31" spans="9:12" ht="110.1" customHeight="1" x14ac:dyDescent="0.25">
      <c r="I31" s="19">
        <v>11</v>
      </c>
      <c r="J31" t="s">
        <v>84</v>
      </c>
      <c r="L31">
        <v>2</v>
      </c>
    </row>
    <row r="32" spans="9:12" ht="110.1" customHeight="1" x14ac:dyDescent="0.25">
      <c r="I32" s="19">
        <v>12</v>
      </c>
      <c r="J32" t="s">
        <v>85</v>
      </c>
      <c r="L32">
        <v>2</v>
      </c>
    </row>
    <row r="33" spans="9:12" ht="110.1" customHeight="1" x14ac:dyDescent="0.25">
      <c r="I33" s="19">
        <v>13</v>
      </c>
      <c r="J33" t="s">
        <v>86</v>
      </c>
      <c r="L33">
        <v>2</v>
      </c>
    </row>
  </sheetData>
  <sheetProtection algorithmName="SHA-512" hashValue="cVhomKTeASoiXuu7kKHQc+KAdNNcG9u+QPJ+UFVmxEhdo0U7pN6vN/8asQHIuMPaKaMxUPKz7CrKizNjk06iiw==" saltValue="yvvI/QN8ndNJzRR53ELk9w==" spinCount="100000" sheet="1" objects="1" scenarios="1" selectLockedCells="1" selectUnlockedCell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4BEE9-ECD8-459B-AE67-E002DB9884FC}">
  <sheetPr codeName="Hoja14"/>
  <dimension ref="A1:AF131"/>
  <sheetViews>
    <sheetView topLeftCell="A124" workbookViewId="0">
      <selection activeCell="U126" sqref="U126"/>
    </sheetView>
  </sheetViews>
  <sheetFormatPr baseColWidth="10" defaultRowHeight="15" x14ac:dyDescent="0.25"/>
  <cols>
    <col min="1" max="1" width="2.28515625" bestFit="1" customWidth="1"/>
    <col min="2" max="4" width="4" bestFit="1" customWidth="1"/>
    <col min="5" max="5" width="11" bestFit="1" customWidth="1"/>
    <col min="6" max="6" width="19.85546875" bestFit="1" customWidth="1"/>
    <col min="7" max="7" width="2" bestFit="1" customWidth="1"/>
    <col min="8" max="19" width="5" bestFit="1" customWidth="1"/>
    <col min="21" max="21" width="36.85546875" customWidth="1"/>
    <col min="22" max="22" width="22" customWidth="1"/>
    <col min="23" max="23" width="8.85546875" customWidth="1"/>
  </cols>
  <sheetData>
    <row r="1" spans="1:24" x14ac:dyDescent="0.25">
      <c r="A1" t="s">
        <v>8</v>
      </c>
      <c r="B1" t="s">
        <v>4</v>
      </c>
      <c r="C1" t="s">
        <v>5</v>
      </c>
      <c r="D1" t="s">
        <v>26</v>
      </c>
      <c r="E1" t="s">
        <v>27</v>
      </c>
      <c r="F1" t="s">
        <v>56</v>
      </c>
      <c r="G1">
        <v>0</v>
      </c>
      <c r="H1">
        <v>0.5</v>
      </c>
      <c r="I1">
        <v>1</v>
      </c>
      <c r="J1">
        <v>1.5</v>
      </c>
      <c r="K1">
        <v>2</v>
      </c>
      <c r="L1">
        <v>2.5</v>
      </c>
      <c r="M1">
        <v>3</v>
      </c>
      <c r="N1">
        <v>3.5</v>
      </c>
      <c r="O1">
        <v>4</v>
      </c>
      <c r="P1">
        <v>4.5</v>
      </c>
      <c r="Q1">
        <v>5</v>
      </c>
      <c r="R1">
        <v>5.5</v>
      </c>
      <c r="S1">
        <v>6</v>
      </c>
      <c r="X1" t="s">
        <v>54</v>
      </c>
    </row>
    <row r="2" spans="1:24" x14ac:dyDescent="0.25">
      <c r="A2">
        <v>1</v>
      </c>
      <c r="B2">
        <v>80</v>
      </c>
      <c r="C2">
        <v>70</v>
      </c>
      <c r="D2">
        <v>20</v>
      </c>
      <c r="E2" t="s">
        <v>50</v>
      </c>
      <c r="F2" t="str">
        <f>+CONCATENATE(A2,B2,C2,E2)</f>
        <v>18070Muy limpio</v>
      </c>
      <c r="G2">
        <v>1</v>
      </c>
      <c r="H2">
        <v>0.97</v>
      </c>
      <c r="I2">
        <v>0.96</v>
      </c>
      <c r="J2">
        <v>0.95</v>
      </c>
      <c r="K2">
        <v>0.95</v>
      </c>
      <c r="L2">
        <v>0.95</v>
      </c>
      <c r="M2">
        <v>0.95</v>
      </c>
      <c r="N2">
        <v>0.95</v>
      </c>
      <c r="O2">
        <v>0.95</v>
      </c>
      <c r="P2">
        <v>0.95</v>
      </c>
      <c r="Q2">
        <v>0.95</v>
      </c>
      <c r="R2">
        <v>0.95</v>
      </c>
      <c r="S2">
        <v>0.95</v>
      </c>
      <c r="X2">
        <v>0</v>
      </c>
    </row>
    <row r="3" spans="1:24" x14ac:dyDescent="0.25">
      <c r="A3">
        <v>1</v>
      </c>
      <c r="B3">
        <v>80</v>
      </c>
      <c r="C3">
        <v>70</v>
      </c>
      <c r="D3">
        <v>20</v>
      </c>
      <c r="E3" t="s">
        <v>51</v>
      </c>
      <c r="F3" t="str">
        <f t="shared" ref="F3:F66" si="0">+CONCATENATE(A3,B3,C3,E3)</f>
        <v>18070Limpio</v>
      </c>
      <c r="G3">
        <v>1</v>
      </c>
      <c r="H3">
        <v>0.93</v>
      </c>
      <c r="I3">
        <v>0.92</v>
      </c>
      <c r="J3">
        <v>0.91</v>
      </c>
      <c r="K3">
        <v>0.91</v>
      </c>
      <c r="L3">
        <v>0.91</v>
      </c>
      <c r="M3">
        <v>0.91</v>
      </c>
      <c r="N3">
        <v>0.91</v>
      </c>
      <c r="O3">
        <v>0.91</v>
      </c>
      <c r="P3">
        <v>0.91</v>
      </c>
      <c r="Q3">
        <v>0.91</v>
      </c>
      <c r="R3">
        <v>0.91</v>
      </c>
      <c r="S3">
        <v>0.91</v>
      </c>
      <c r="X3">
        <v>0.5</v>
      </c>
    </row>
    <row r="4" spans="1:24" x14ac:dyDescent="0.25">
      <c r="A4">
        <v>1</v>
      </c>
      <c r="B4">
        <v>80</v>
      </c>
      <c r="C4">
        <v>70</v>
      </c>
      <c r="D4">
        <v>20</v>
      </c>
      <c r="E4" t="s">
        <v>52</v>
      </c>
      <c r="F4" t="str">
        <f t="shared" si="0"/>
        <v>18070Normal</v>
      </c>
      <c r="G4">
        <v>1</v>
      </c>
      <c r="H4">
        <v>0.88</v>
      </c>
      <c r="I4">
        <v>0.86</v>
      </c>
      <c r="J4">
        <v>0.86</v>
      </c>
      <c r="K4">
        <v>0.85</v>
      </c>
      <c r="L4">
        <v>0.85</v>
      </c>
      <c r="M4">
        <v>0.85</v>
      </c>
      <c r="N4">
        <v>0.85</v>
      </c>
      <c r="O4">
        <v>0.85</v>
      </c>
      <c r="P4">
        <v>0.85</v>
      </c>
      <c r="Q4">
        <v>0.85</v>
      </c>
      <c r="R4">
        <v>0.85</v>
      </c>
      <c r="S4">
        <v>0.85</v>
      </c>
      <c r="X4">
        <v>1</v>
      </c>
    </row>
    <row r="5" spans="1:24" x14ac:dyDescent="0.25">
      <c r="A5">
        <v>1</v>
      </c>
      <c r="B5">
        <v>80</v>
      </c>
      <c r="C5">
        <v>70</v>
      </c>
      <c r="D5">
        <v>20</v>
      </c>
      <c r="E5" t="s">
        <v>53</v>
      </c>
      <c r="F5" t="str">
        <f t="shared" si="0"/>
        <v>18070Sucio</v>
      </c>
      <c r="G5">
        <v>1</v>
      </c>
      <c r="H5">
        <v>0.81</v>
      </c>
      <c r="I5">
        <v>0.8</v>
      </c>
      <c r="J5">
        <v>0.8</v>
      </c>
      <c r="K5">
        <v>0.8</v>
      </c>
      <c r="L5">
        <v>0.8</v>
      </c>
      <c r="M5">
        <v>0.8</v>
      </c>
      <c r="N5">
        <v>0.8</v>
      </c>
      <c r="O5">
        <v>0.8</v>
      </c>
      <c r="P5">
        <v>0.8</v>
      </c>
      <c r="Q5">
        <v>0.8</v>
      </c>
      <c r="R5">
        <v>0.8</v>
      </c>
      <c r="S5">
        <v>0.8</v>
      </c>
      <c r="X5">
        <v>1.5</v>
      </c>
    </row>
    <row r="6" spans="1:24" x14ac:dyDescent="0.25">
      <c r="A6">
        <v>1</v>
      </c>
      <c r="B6">
        <v>80</v>
      </c>
      <c r="C6">
        <v>50</v>
      </c>
      <c r="D6">
        <v>20</v>
      </c>
      <c r="E6" t="s">
        <v>50</v>
      </c>
      <c r="F6" t="str">
        <f t="shared" si="0"/>
        <v>18050Muy limpio</v>
      </c>
      <c r="G6">
        <v>1</v>
      </c>
      <c r="H6">
        <v>0.98</v>
      </c>
      <c r="I6">
        <v>0.97</v>
      </c>
      <c r="J6">
        <v>0.97</v>
      </c>
      <c r="K6">
        <v>0.97</v>
      </c>
      <c r="L6">
        <v>0.97</v>
      </c>
      <c r="M6">
        <v>0.97</v>
      </c>
      <c r="N6">
        <v>0.97</v>
      </c>
      <c r="O6">
        <v>0.97</v>
      </c>
      <c r="P6">
        <v>0.97</v>
      </c>
      <c r="Q6">
        <v>0.97</v>
      </c>
      <c r="R6">
        <v>0.97</v>
      </c>
      <c r="S6">
        <v>0.97</v>
      </c>
      <c r="X6">
        <v>2</v>
      </c>
    </row>
    <row r="7" spans="1:24" x14ac:dyDescent="0.25">
      <c r="A7">
        <v>1</v>
      </c>
      <c r="B7">
        <v>80</v>
      </c>
      <c r="C7">
        <v>50</v>
      </c>
      <c r="D7">
        <v>20</v>
      </c>
      <c r="E7" t="s">
        <v>51</v>
      </c>
      <c r="F7" t="str">
        <f t="shared" si="0"/>
        <v>18050Limpio</v>
      </c>
      <c r="G7">
        <v>1</v>
      </c>
      <c r="H7">
        <v>0.95</v>
      </c>
      <c r="I7">
        <v>0.94</v>
      </c>
      <c r="J7">
        <v>0.94</v>
      </c>
      <c r="K7">
        <v>0.94</v>
      </c>
      <c r="L7">
        <v>0.94</v>
      </c>
      <c r="M7">
        <v>0.94</v>
      </c>
      <c r="N7">
        <v>0.94</v>
      </c>
      <c r="O7">
        <v>0.94</v>
      </c>
      <c r="P7">
        <v>0.94</v>
      </c>
      <c r="Q7">
        <v>0.94</v>
      </c>
      <c r="R7">
        <v>0.94</v>
      </c>
      <c r="S7">
        <v>0.94</v>
      </c>
      <c r="X7">
        <v>2.5</v>
      </c>
    </row>
    <row r="8" spans="1:24" x14ac:dyDescent="0.25">
      <c r="A8">
        <v>1</v>
      </c>
      <c r="B8">
        <v>80</v>
      </c>
      <c r="C8">
        <v>50</v>
      </c>
      <c r="D8">
        <v>20</v>
      </c>
      <c r="E8" t="s">
        <v>52</v>
      </c>
      <c r="F8" t="str">
        <f t="shared" si="0"/>
        <v>18050Normal</v>
      </c>
      <c r="G8">
        <v>1</v>
      </c>
      <c r="H8">
        <v>0.91</v>
      </c>
      <c r="I8">
        <v>0.9</v>
      </c>
      <c r="J8">
        <v>0.9</v>
      </c>
      <c r="K8">
        <v>0.9</v>
      </c>
      <c r="L8">
        <v>0.9</v>
      </c>
      <c r="M8">
        <v>0.9</v>
      </c>
      <c r="N8">
        <v>0.9</v>
      </c>
      <c r="O8">
        <v>0.9</v>
      </c>
      <c r="P8">
        <v>0.9</v>
      </c>
      <c r="Q8">
        <v>0.9</v>
      </c>
      <c r="R8">
        <v>0.9</v>
      </c>
      <c r="S8">
        <v>0.9</v>
      </c>
      <c r="X8">
        <v>3</v>
      </c>
    </row>
    <row r="9" spans="1:24" x14ac:dyDescent="0.25">
      <c r="A9">
        <v>1</v>
      </c>
      <c r="B9">
        <v>80</v>
      </c>
      <c r="C9">
        <v>50</v>
      </c>
      <c r="D9">
        <v>20</v>
      </c>
      <c r="E9" t="s">
        <v>53</v>
      </c>
      <c r="F9" t="str">
        <f t="shared" si="0"/>
        <v>18050Sucio</v>
      </c>
      <c r="G9">
        <v>1</v>
      </c>
      <c r="H9">
        <v>0.86</v>
      </c>
      <c r="I9">
        <v>0.85</v>
      </c>
      <c r="J9">
        <v>0.85</v>
      </c>
      <c r="K9">
        <v>0.85</v>
      </c>
      <c r="L9">
        <v>0.85</v>
      </c>
      <c r="M9">
        <v>0.85</v>
      </c>
      <c r="N9">
        <v>0.85</v>
      </c>
      <c r="O9">
        <v>0.85</v>
      </c>
      <c r="P9">
        <v>0.85</v>
      </c>
      <c r="Q9">
        <v>0.85</v>
      </c>
      <c r="R9">
        <v>0.85</v>
      </c>
      <c r="S9">
        <v>0.85</v>
      </c>
      <c r="X9">
        <v>3.5</v>
      </c>
    </row>
    <row r="10" spans="1:24" x14ac:dyDescent="0.25">
      <c r="A10">
        <v>1</v>
      </c>
      <c r="B10">
        <v>80</v>
      </c>
      <c r="C10">
        <v>30</v>
      </c>
      <c r="D10">
        <v>20</v>
      </c>
      <c r="E10" t="s">
        <v>50</v>
      </c>
      <c r="F10" t="str">
        <f t="shared" si="0"/>
        <v>18030Muy limpio</v>
      </c>
      <c r="G10">
        <v>1</v>
      </c>
      <c r="H10">
        <v>0.99</v>
      </c>
      <c r="I10">
        <v>0.98</v>
      </c>
      <c r="J10">
        <v>0.98</v>
      </c>
      <c r="K10">
        <v>0.98</v>
      </c>
      <c r="L10">
        <v>0.98</v>
      </c>
      <c r="M10">
        <v>0.98</v>
      </c>
      <c r="N10">
        <v>0.98</v>
      </c>
      <c r="O10">
        <v>0.98</v>
      </c>
      <c r="P10">
        <v>0.98</v>
      </c>
      <c r="Q10">
        <v>0.98</v>
      </c>
      <c r="R10">
        <v>0.98</v>
      </c>
      <c r="S10">
        <v>0.98</v>
      </c>
      <c r="X10">
        <v>4</v>
      </c>
    </row>
    <row r="11" spans="1:24" x14ac:dyDescent="0.25">
      <c r="A11">
        <v>1</v>
      </c>
      <c r="B11">
        <v>80</v>
      </c>
      <c r="C11">
        <v>30</v>
      </c>
      <c r="D11">
        <v>20</v>
      </c>
      <c r="E11" t="s">
        <v>51</v>
      </c>
      <c r="F11" t="str">
        <f t="shared" si="0"/>
        <v>18030Limpio</v>
      </c>
      <c r="G11">
        <v>1</v>
      </c>
      <c r="H11">
        <v>0.97</v>
      </c>
      <c r="I11">
        <v>0.96</v>
      </c>
      <c r="J11">
        <v>0.96</v>
      </c>
      <c r="K11">
        <v>0.96</v>
      </c>
      <c r="L11">
        <v>0.96</v>
      </c>
      <c r="M11">
        <v>0.96</v>
      </c>
      <c r="N11">
        <v>0.96</v>
      </c>
      <c r="O11">
        <v>0.96</v>
      </c>
      <c r="P11">
        <v>0.96</v>
      </c>
      <c r="Q11">
        <v>0.96</v>
      </c>
      <c r="R11">
        <v>0.96</v>
      </c>
      <c r="S11">
        <v>0.96</v>
      </c>
      <c r="X11">
        <v>4.5</v>
      </c>
    </row>
    <row r="12" spans="1:24" x14ac:dyDescent="0.25">
      <c r="A12">
        <v>1</v>
      </c>
      <c r="B12">
        <v>80</v>
      </c>
      <c r="C12">
        <v>30</v>
      </c>
      <c r="D12">
        <v>20</v>
      </c>
      <c r="E12" t="s">
        <v>52</v>
      </c>
      <c r="F12" t="str">
        <f t="shared" si="0"/>
        <v>18030Normal</v>
      </c>
      <c r="G12">
        <v>1</v>
      </c>
      <c r="H12">
        <v>0.94</v>
      </c>
      <c r="I12">
        <v>0.93</v>
      </c>
      <c r="J12">
        <v>0.93</v>
      </c>
      <c r="K12">
        <v>0.93</v>
      </c>
      <c r="L12">
        <v>0.93</v>
      </c>
      <c r="M12">
        <v>0.93</v>
      </c>
      <c r="N12">
        <v>0.93</v>
      </c>
      <c r="O12">
        <v>0.93</v>
      </c>
      <c r="P12">
        <v>0.93</v>
      </c>
      <c r="Q12">
        <v>0.93</v>
      </c>
      <c r="R12">
        <v>0.93</v>
      </c>
      <c r="S12">
        <v>0.93</v>
      </c>
      <c r="X12">
        <v>5</v>
      </c>
    </row>
    <row r="13" spans="1:24" x14ac:dyDescent="0.25">
      <c r="A13">
        <v>1</v>
      </c>
      <c r="B13">
        <v>80</v>
      </c>
      <c r="C13">
        <v>30</v>
      </c>
      <c r="D13">
        <v>20</v>
      </c>
      <c r="E13" t="s">
        <v>53</v>
      </c>
      <c r="F13" t="str">
        <f t="shared" si="0"/>
        <v>18030Sucio</v>
      </c>
      <c r="G13">
        <v>1</v>
      </c>
      <c r="H13">
        <v>0.91</v>
      </c>
      <c r="I13">
        <v>0.9</v>
      </c>
      <c r="J13">
        <v>0.9</v>
      </c>
      <c r="K13">
        <v>0.9</v>
      </c>
      <c r="L13">
        <v>0.9</v>
      </c>
      <c r="M13">
        <v>0.9</v>
      </c>
      <c r="N13">
        <v>0.9</v>
      </c>
      <c r="O13">
        <v>0.9</v>
      </c>
      <c r="P13">
        <v>0.9</v>
      </c>
      <c r="Q13">
        <v>0.9</v>
      </c>
      <c r="R13">
        <v>0.9</v>
      </c>
      <c r="S13">
        <v>0.9</v>
      </c>
      <c r="X13">
        <v>5.5</v>
      </c>
    </row>
    <row r="14" spans="1:24" x14ac:dyDescent="0.25">
      <c r="A14">
        <v>1</v>
      </c>
      <c r="B14">
        <v>70</v>
      </c>
      <c r="C14">
        <v>70</v>
      </c>
      <c r="D14">
        <v>20</v>
      </c>
      <c r="E14" t="s">
        <v>50</v>
      </c>
      <c r="F14" t="str">
        <f t="shared" si="0"/>
        <v>17070Muy limpio</v>
      </c>
      <c r="G14">
        <v>1</v>
      </c>
      <c r="H14">
        <v>0.97</v>
      </c>
      <c r="I14">
        <v>0.96</v>
      </c>
      <c r="J14">
        <v>0.96</v>
      </c>
      <c r="K14">
        <v>0.96</v>
      </c>
      <c r="L14">
        <v>0.96</v>
      </c>
      <c r="M14">
        <v>0.96</v>
      </c>
      <c r="N14">
        <v>0.96</v>
      </c>
      <c r="O14">
        <v>0.96</v>
      </c>
      <c r="P14">
        <v>0.96</v>
      </c>
      <c r="Q14">
        <v>0.96</v>
      </c>
      <c r="R14">
        <v>0.96</v>
      </c>
      <c r="S14">
        <v>0.96</v>
      </c>
      <c r="X14">
        <v>6</v>
      </c>
    </row>
    <row r="15" spans="1:24" x14ac:dyDescent="0.25">
      <c r="A15">
        <v>1</v>
      </c>
      <c r="B15">
        <v>70</v>
      </c>
      <c r="C15">
        <v>70</v>
      </c>
      <c r="D15">
        <v>20</v>
      </c>
      <c r="E15" t="s">
        <v>51</v>
      </c>
      <c r="F15" t="str">
        <f t="shared" si="0"/>
        <v>17070Limpio</v>
      </c>
      <c r="G15">
        <v>1</v>
      </c>
      <c r="H15">
        <v>0.94</v>
      </c>
      <c r="I15">
        <v>0.92</v>
      </c>
      <c r="J15">
        <v>0.92</v>
      </c>
      <c r="K15">
        <v>0.92</v>
      </c>
      <c r="L15">
        <v>0.92</v>
      </c>
      <c r="M15">
        <v>0.92</v>
      </c>
      <c r="N15">
        <v>0.92</v>
      </c>
      <c r="O15">
        <v>0.92</v>
      </c>
      <c r="P15">
        <v>0.92</v>
      </c>
      <c r="Q15">
        <v>0.92</v>
      </c>
      <c r="R15">
        <v>0.92</v>
      </c>
      <c r="S15">
        <v>0.92</v>
      </c>
    </row>
    <row r="16" spans="1:24" x14ac:dyDescent="0.25">
      <c r="A16">
        <v>1</v>
      </c>
      <c r="B16">
        <v>70</v>
      </c>
      <c r="C16">
        <v>70</v>
      </c>
      <c r="D16">
        <v>20</v>
      </c>
      <c r="E16" t="s">
        <v>52</v>
      </c>
      <c r="F16" t="str">
        <f t="shared" si="0"/>
        <v>17070Normal</v>
      </c>
      <c r="G16">
        <v>1</v>
      </c>
      <c r="H16">
        <v>0.89</v>
      </c>
      <c r="I16">
        <v>0.87</v>
      </c>
      <c r="J16">
        <v>0.87</v>
      </c>
      <c r="K16">
        <v>0.87</v>
      </c>
      <c r="L16">
        <v>0.87</v>
      </c>
      <c r="M16">
        <v>0.87</v>
      </c>
      <c r="N16">
        <v>0.87</v>
      </c>
      <c r="O16">
        <v>0.87</v>
      </c>
      <c r="P16">
        <v>0.87</v>
      </c>
      <c r="Q16">
        <v>0.87</v>
      </c>
      <c r="R16">
        <v>0.87</v>
      </c>
      <c r="S16">
        <v>0.87</v>
      </c>
    </row>
    <row r="17" spans="1:19" x14ac:dyDescent="0.25">
      <c r="A17">
        <v>1</v>
      </c>
      <c r="B17">
        <v>70</v>
      </c>
      <c r="C17">
        <v>70</v>
      </c>
      <c r="D17">
        <v>20</v>
      </c>
      <c r="E17" t="s">
        <v>53</v>
      </c>
      <c r="F17" t="str">
        <f t="shared" si="0"/>
        <v>17070Sucio</v>
      </c>
      <c r="G17">
        <v>1</v>
      </c>
      <c r="H17">
        <v>0.83</v>
      </c>
      <c r="I17">
        <v>0.81</v>
      </c>
      <c r="J17">
        <v>0.81</v>
      </c>
      <c r="K17">
        <v>0.81</v>
      </c>
      <c r="L17">
        <v>0.81</v>
      </c>
      <c r="M17">
        <v>0.81</v>
      </c>
      <c r="N17">
        <v>0.81</v>
      </c>
      <c r="O17">
        <v>0.81</v>
      </c>
      <c r="P17">
        <v>0.81</v>
      </c>
      <c r="Q17">
        <v>0.81</v>
      </c>
      <c r="R17">
        <v>0.81</v>
      </c>
      <c r="S17">
        <v>0.81</v>
      </c>
    </row>
    <row r="18" spans="1:19" x14ac:dyDescent="0.25">
      <c r="A18">
        <v>1</v>
      </c>
      <c r="B18">
        <v>70</v>
      </c>
      <c r="C18">
        <v>50</v>
      </c>
      <c r="D18">
        <v>20</v>
      </c>
      <c r="E18" t="s">
        <v>50</v>
      </c>
      <c r="F18" t="str">
        <f t="shared" si="0"/>
        <v>17050Muy limpio</v>
      </c>
      <c r="G18">
        <v>1</v>
      </c>
      <c r="H18">
        <v>0.98</v>
      </c>
      <c r="I18">
        <v>0.97</v>
      </c>
      <c r="J18">
        <v>0.97</v>
      </c>
      <c r="K18">
        <v>0.97</v>
      </c>
      <c r="L18">
        <v>0.97</v>
      </c>
      <c r="M18">
        <v>0.97</v>
      </c>
      <c r="N18">
        <v>0.97</v>
      </c>
      <c r="O18">
        <v>0.97</v>
      </c>
      <c r="P18">
        <v>0.97</v>
      </c>
      <c r="Q18">
        <v>0.97</v>
      </c>
      <c r="R18">
        <v>0.97</v>
      </c>
      <c r="S18">
        <v>0.97</v>
      </c>
    </row>
    <row r="19" spans="1:19" x14ac:dyDescent="0.25">
      <c r="A19">
        <v>1</v>
      </c>
      <c r="B19">
        <v>70</v>
      </c>
      <c r="C19">
        <v>50</v>
      </c>
      <c r="D19">
        <v>20</v>
      </c>
      <c r="E19" t="s">
        <v>51</v>
      </c>
      <c r="F19" t="str">
        <f t="shared" si="0"/>
        <v>17050Limpio</v>
      </c>
      <c r="G19">
        <v>1</v>
      </c>
      <c r="H19">
        <v>0.96</v>
      </c>
      <c r="I19">
        <v>0.95</v>
      </c>
      <c r="J19">
        <v>0.94</v>
      </c>
      <c r="K19">
        <v>0.94</v>
      </c>
      <c r="L19">
        <v>0.94</v>
      </c>
      <c r="M19">
        <v>0.94</v>
      </c>
      <c r="N19">
        <v>0.94</v>
      </c>
      <c r="O19">
        <v>0.94</v>
      </c>
      <c r="P19">
        <v>0.94</v>
      </c>
      <c r="Q19">
        <v>0.94</v>
      </c>
      <c r="R19">
        <v>0.94</v>
      </c>
      <c r="S19">
        <v>0.94</v>
      </c>
    </row>
    <row r="20" spans="1:19" x14ac:dyDescent="0.25">
      <c r="A20">
        <v>1</v>
      </c>
      <c r="B20">
        <v>70</v>
      </c>
      <c r="C20">
        <v>50</v>
      </c>
      <c r="D20">
        <v>20</v>
      </c>
      <c r="E20" t="s">
        <v>52</v>
      </c>
      <c r="F20" t="str">
        <f t="shared" si="0"/>
        <v>17050Normal</v>
      </c>
      <c r="G20">
        <v>1</v>
      </c>
      <c r="H20">
        <v>0.92</v>
      </c>
      <c r="I20">
        <v>0.91</v>
      </c>
      <c r="J20">
        <v>0.9</v>
      </c>
      <c r="K20">
        <v>0.9</v>
      </c>
      <c r="L20">
        <v>0.9</v>
      </c>
      <c r="M20">
        <v>0.9</v>
      </c>
      <c r="N20">
        <v>0.9</v>
      </c>
      <c r="O20">
        <v>0.9</v>
      </c>
      <c r="P20">
        <v>0.9</v>
      </c>
      <c r="Q20">
        <v>0.9</v>
      </c>
      <c r="R20">
        <v>0.9</v>
      </c>
      <c r="S20">
        <v>0.9</v>
      </c>
    </row>
    <row r="21" spans="1:19" x14ac:dyDescent="0.25">
      <c r="A21">
        <v>1</v>
      </c>
      <c r="B21">
        <v>70</v>
      </c>
      <c r="C21">
        <v>50</v>
      </c>
      <c r="D21">
        <v>20</v>
      </c>
      <c r="E21" t="s">
        <v>53</v>
      </c>
      <c r="F21" t="str">
        <f t="shared" si="0"/>
        <v>17050Sucio</v>
      </c>
      <c r="G21">
        <v>1</v>
      </c>
      <c r="H21">
        <v>0.87</v>
      </c>
      <c r="I21">
        <v>0.86</v>
      </c>
      <c r="J21">
        <v>0.86</v>
      </c>
      <c r="K21">
        <v>0.86</v>
      </c>
      <c r="L21">
        <v>0.86</v>
      </c>
      <c r="M21">
        <v>0.86</v>
      </c>
      <c r="N21">
        <v>0.86</v>
      </c>
      <c r="O21">
        <v>0.86</v>
      </c>
      <c r="P21">
        <v>0.86</v>
      </c>
      <c r="Q21">
        <v>0.86</v>
      </c>
      <c r="R21">
        <v>0.86</v>
      </c>
      <c r="S21">
        <v>0.86</v>
      </c>
    </row>
    <row r="22" spans="1:19" x14ac:dyDescent="0.25">
      <c r="A22">
        <v>1</v>
      </c>
      <c r="B22">
        <v>70</v>
      </c>
      <c r="C22">
        <v>30</v>
      </c>
      <c r="D22">
        <v>20</v>
      </c>
      <c r="E22" t="s">
        <v>50</v>
      </c>
      <c r="F22" t="str">
        <f t="shared" si="0"/>
        <v>17030Muy limpio</v>
      </c>
      <c r="G22">
        <v>1</v>
      </c>
      <c r="H22">
        <v>0.99</v>
      </c>
      <c r="I22">
        <v>0.98</v>
      </c>
      <c r="J22">
        <v>0.98</v>
      </c>
      <c r="K22">
        <v>0.98</v>
      </c>
      <c r="L22">
        <v>0.98</v>
      </c>
      <c r="M22">
        <v>0.98</v>
      </c>
      <c r="N22">
        <v>0.98</v>
      </c>
      <c r="O22">
        <v>0.98</v>
      </c>
      <c r="P22">
        <v>0.98</v>
      </c>
      <c r="Q22">
        <v>0.98</v>
      </c>
      <c r="R22">
        <v>0.98</v>
      </c>
      <c r="S22">
        <v>0.98</v>
      </c>
    </row>
    <row r="23" spans="1:19" x14ac:dyDescent="0.25">
      <c r="A23">
        <v>1</v>
      </c>
      <c r="B23">
        <v>70</v>
      </c>
      <c r="C23">
        <v>30</v>
      </c>
      <c r="D23">
        <v>20</v>
      </c>
      <c r="E23" t="s">
        <v>51</v>
      </c>
      <c r="F23" t="str">
        <f t="shared" si="0"/>
        <v>17030Limpio</v>
      </c>
      <c r="G23">
        <v>1</v>
      </c>
      <c r="H23">
        <v>0.97</v>
      </c>
      <c r="I23">
        <v>0.96</v>
      </c>
      <c r="J23">
        <v>0.96</v>
      </c>
      <c r="K23">
        <v>0.96</v>
      </c>
      <c r="L23">
        <v>0.96</v>
      </c>
      <c r="M23">
        <v>0.96</v>
      </c>
      <c r="N23">
        <v>0.96</v>
      </c>
      <c r="O23">
        <v>0.96</v>
      </c>
      <c r="P23">
        <v>0.96</v>
      </c>
      <c r="Q23">
        <v>0.96</v>
      </c>
      <c r="R23">
        <v>0.96</v>
      </c>
      <c r="S23">
        <v>0.96</v>
      </c>
    </row>
    <row r="24" spans="1:19" x14ac:dyDescent="0.25">
      <c r="A24">
        <v>1</v>
      </c>
      <c r="B24">
        <v>70</v>
      </c>
      <c r="C24">
        <v>30</v>
      </c>
      <c r="D24">
        <v>20</v>
      </c>
      <c r="E24" t="s">
        <v>52</v>
      </c>
      <c r="F24" t="str">
        <f t="shared" si="0"/>
        <v>17030Normal</v>
      </c>
      <c r="G24">
        <v>1</v>
      </c>
      <c r="H24">
        <v>0.95</v>
      </c>
      <c r="I24">
        <v>0.94</v>
      </c>
      <c r="J24">
        <v>0.94</v>
      </c>
      <c r="K24">
        <v>0.94</v>
      </c>
      <c r="L24">
        <v>0.93</v>
      </c>
      <c r="M24">
        <v>0.93</v>
      </c>
      <c r="N24">
        <v>0.93</v>
      </c>
      <c r="O24">
        <v>0.93</v>
      </c>
      <c r="P24">
        <v>0.93</v>
      </c>
      <c r="Q24">
        <v>0.93</v>
      </c>
      <c r="R24">
        <v>0.93</v>
      </c>
      <c r="S24">
        <v>0.93</v>
      </c>
    </row>
    <row r="25" spans="1:19" x14ac:dyDescent="0.25">
      <c r="A25">
        <v>1</v>
      </c>
      <c r="B25">
        <v>70</v>
      </c>
      <c r="C25">
        <v>30</v>
      </c>
      <c r="D25">
        <v>20</v>
      </c>
      <c r="E25" t="s">
        <v>53</v>
      </c>
      <c r="F25" t="str">
        <f t="shared" si="0"/>
        <v>17030Sucio</v>
      </c>
      <c r="G25">
        <v>1</v>
      </c>
      <c r="H25">
        <v>0.92</v>
      </c>
      <c r="I25">
        <v>0.91</v>
      </c>
      <c r="J25">
        <v>0.91</v>
      </c>
      <c r="K25">
        <v>0.91</v>
      </c>
      <c r="L25">
        <v>0.91</v>
      </c>
      <c r="M25">
        <v>0.91</v>
      </c>
      <c r="N25">
        <v>0.91</v>
      </c>
      <c r="O25">
        <v>0.91</v>
      </c>
      <c r="P25">
        <v>0.91</v>
      </c>
      <c r="Q25">
        <v>0.91</v>
      </c>
      <c r="R25">
        <v>0.91</v>
      </c>
      <c r="S25">
        <v>0.91</v>
      </c>
    </row>
    <row r="26" spans="1:19" x14ac:dyDescent="0.25">
      <c r="A26">
        <v>1</v>
      </c>
      <c r="B26">
        <v>50</v>
      </c>
      <c r="C26">
        <v>70</v>
      </c>
      <c r="D26">
        <v>20</v>
      </c>
      <c r="E26" t="s">
        <v>50</v>
      </c>
      <c r="F26" t="str">
        <f t="shared" si="0"/>
        <v>15070Muy limpio</v>
      </c>
      <c r="G26">
        <v>1</v>
      </c>
      <c r="H26">
        <v>0.98</v>
      </c>
      <c r="I26">
        <v>0.97</v>
      </c>
      <c r="J26">
        <v>0.97</v>
      </c>
      <c r="K26">
        <v>0.96</v>
      </c>
      <c r="L26">
        <v>0.96</v>
      </c>
      <c r="M26">
        <v>0.96</v>
      </c>
      <c r="N26">
        <v>0.96</v>
      </c>
      <c r="O26">
        <v>0.96</v>
      </c>
      <c r="P26">
        <v>0.96</v>
      </c>
      <c r="Q26">
        <v>0.96</v>
      </c>
      <c r="R26">
        <v>0.96</v>
      </c>
      <c r="S26">
        <v>0.96</v>
      </c>
    </row>
    <row r="27" spans="1:19" x14ac:dyDescent="0.25">
      <c r="A27">
        <v>1</v>
      </c>
      <c r="B27">
        <v>50</v>
      </c>
      <c r="C27">
        <v>70</v>
      </c>
      <c r="D27">
        <v>20</v>
      </c>
      <c r="E27" t="s">
        <v>51</v>
      </c>
      <c r="F27" t="str">
        <f t="shared" si="0"/>
        <v>15070Limpio</v>
      </c>
      <c r="G27">
        <v>1</v>
      </c>
      <c r="H27">
        <v>0.95</v>
      </c>
      <c r="I27">
        <v>0.94</v>
      </c>
      <c r="J27">
        <v>0.93</v>
      </c>
      <c r="K27">
        <v>0.93</v>
      </c>
      <c r="L27">
        <v>0.93</v>
      </c>
      <c r="M27">
        <v>0.93</v>
      </c>
      <c r="N27">
        <v>0.93</v>
      </c>
      <c r="O27">
        <v>0.93</v>
      </c>
      <c r="P27">
        <v>0.93</v>
      </c>
      <c r="Q27">
        <v>0.93</v>
      </c>
      <c r="R27">
        <v>0.93</v>
      </c>
      <c r="S27">
        <v>0.93</v>
      </c>
    </row>
    <row r="28" spans="1:19" x14ac:dyDescent="0.25">
      <c r="A28">
        <v>1</v>
      </c>
      <c r="B28">
        <v>50</v>
      </c>
      <c r="C28">
        <v>70</v>
      </c>
      <c r="D28">
        <v>20</v>
      </c>
      <c r="E28" t="s">
        <v>52</v>
      </c>
      <c r="F28" t="str">
        <f t="shared" si="0"/>
        <v>15070Normal</v>
      </c>
      <c r="G28">
        <v>1</v>
      </c>
      <c r="H28">
        <v>0.91</v>
      </c>
      <c r="I28">
        <v>0.89</v>
      </c>
      <c r="J28">
        <v>0.89</v>
      </c>
      <c r="K28">
        <v>0.89</v>
      </c>
      <c r="L28">
        <v>0.89</v>
      </c>
      <c r="M28">
        <v>0.89</v>
      </c>
      <c r="N28">
        <v>0.89</v>
      </c>
      <c r="O28">
        <v>0.89</v>
      </c>
      <c r="P28">
        <v>0.89</v>
      </c>
      <c r="Q28">
        <v>0.89</v>
      </c>
      <c r="R28">
        <v>0.89</v>
      </c>
      <c r="S28">
        <v>0.89</v>
      </c>
    </row>
    <row r="29" spans="1:19" x14ac:dyDescent="0.25">
      <c r="A29">
        <v>1</v>
      </c>
      <c r="B29">
        <v>50</v>
      </c>
      <c r="C29">
        <v>70</v>
      </c>
      <c r="D29">
        <v>20</v>
      </c>
      <c r="E29" t="s">
        <v>53</v>
      </c>
      <c r="F29" t="str">
        <f t="shared" si="0"/>
        <v>15070Sucio</v>
      </c>
      <c r="G29">
        <v>1</v>
      </c>
      <c r="H29">
        <v>0.85</v>
      </c>
      <c r="I29">
        <v>0.84</v>
      </c>
      <c r="J29">
        <v>0.84</v>
      </c>
      <c r="K29">
        <v>0.84</v>
      </c>
      <c r="L29">
        <v>0.84</v>
      </c>
      <c r="M29">
        <v>0.84</v>
      </c>
      <c r="N29">
        <v>0.84</v>
      </c>
      <c r="O29">
        <v>0.84</v>
      </c>
      <c r="P29">
        <v>0.84</v>
      </c>
      <c r="Q29">
        <v>0.84</v>
      </c>
      <c r="R29">
        <v>0.84</v>
      </c>
      <c r="S29">
        <v>0.84</v>
      </c>
    </row>
    <row r="30" spans="1:19" x14ac:dyDescent="0.25">
      <c r="A30">
        <v>1</v>
      </c>
      <c r="B30">
        <v>50</v>
      </c>
      <c r="C30">
        <v>50</v>
      </c>
      <c r="D30">
        <v>20</v>
      </c>
      <c r="E30" t="s">
        <v>50</v>
      </c>
      <c r="F30" t="str">
        <f t="shared" si="0"/>
        <v>15050Muy limpio</v>
      </c>
      <c r="G30">
        <v>1</v>
      </c>
      <c r="H30">
        <v>0.98</v>
      </c>
      <c r="I30">
        <v>0.98</v>
      </c>
      <c r="J30">
        <v>0.98</v>
      </c>
      <c r="K30">
        <v>0.98</v>
      </c>
      <c r="L30">
        <v>0.97</v>
      </c>
      <c r="M30">
        <v>0.97</v>
      </c>
      <c r="N30">
        <v>0.97</v>
      </c>
      <c r="O30">
        <v>0.97</v>
      </c>
      <c r="P30">
        <v>0.97</v>
      </c>
      <c r="Q30">
        <v>0.97</v>
      </c>
      <c r="R30">
        <v>0.97</v>
      </c>
      <c r="S30">
        <v>0.97</v>
      </c>
    </row>
    <row r="31" spans="1:19" x14ac:dyDescent="0.25">
      <c r="A31">
        <v>1</v>
      </c>
      <c r="B31">
        <v>50</v>
      </c>
      <c r="C31">
        <v>50</v>
      </c>
      <c r="D31">
        <v>20</v>
      </c>
      <c r="E31" t="s">
        <v>51</v>
      </c>
      <c r="F31" t="str">
        <f t="shared" si="0"/>
        <v>15050Limpio</v>
      </c>
      <c r="G31">
        <v>1</v>
      </c>
      <c r="H31">
        <v>0.97</v>
      </c>
      <c r="I31">
        <v>0.96</v>
      </c>
      <c r="J31">
        <v>0.95</v>
      </c>
      <c r="K31">
        <v>0.95</v>
      </c>
      <c r="L31">
        <v>0.95</v>
      </c>
      <c r="M31">
        <v>0.95</v>
      </c>
      <c r="N31">
        <v>0.95</v>
      </c>
      <c r="O31">
        <v>0.95</v>
      </c>
      <c r="P31">
        <v>0.95</v>
      </c>
      <c r="Q31">
        <v>0.95</v>
      </c>
      <c r="R31">
        <v>0.95</v>
      </c>
      <c r="S31">
        <v>0.95</v>
      </c>
    </row>
    <row r="32" spans="1:19" x14ac:dyDescent="0.25">
      <c r="A32">
        <v>1</v>
      </c>
      <c r="B32">
        <v>50</v>
      </c>
      <c r="C32">
        <v>50</v>
      </c>
      <c r="D32">
        <v>20</v>
      </c>
      <c r="E32" t="s">
        <v>52</v>
      </c>
      <c r="F32" t="str">
        <f t="shared" si="0"/>
        <v>15050Normal</v>
      </c>
      <c r="G32">
        <v>1</v>
      </c>
      <c r="H32">
        <v>0.94</v>
      </c>
      <c r="I32">
        <v>0.92</v>
      </c>
      <c r="J32">
        <v>0.92</v>
      </c>
      <c r="K32">
        <v>0.92</v>
      </c>
      <c r="L32">
        <v>0.92</v>
      </c>
      <c r="M32">
        <v>0.92</v>
      </c>
      <c r="N32">
        <v>0.92</v>
      </c>
      <c r="O32">
        <v>0.92</v>
      </c>
      <c r="P32">
        <v>0.92</v>
      </c>
      <c r="Q32">
        <v>0.92</v>
      </c>
      <c r="R32">
        <v>0.92</v>
      </c>
      <c r="S32">
        <v>0.92</v>
      </c>
    </row>
    <row r="33" spans="1:19" x14ac:dyDescent="0.25">
      <c r="A33">
        <v>1</v>
      </c>
      <c r="B33">
        <v>50</v>
      </c>
      <c r="C33">
        <v>50</v>
      </c>
      <c r="D33">
        <v>20</v>
      </c>
      <c r="E33" t="s">
        <v>53</v>
      </c>
      <c r="F33" t="str">
        <f t="shared" si="0"/>
        <v>15050Sucio</v>
      </c>
      <c r="G33">
        <v>1</v>
      </c>
      <c r="H33">
        <v>0.89</v>
      </c>
      <c r="I33">
        <v>0.89</v>
      </c>
      <c r="J33">
        <v>0.88</v>
      </c>
      <c r="K33">
        <v>0.88</v>
      </c>
      <c r="L33">
        <v>0.88</v>
      </c>
      <c r="M33">
        <v>0.88</v>
      </c>
      <c r="N33">
        <v>0.88</v>
      </c>
      <c r="O33">
        <v>0.88</v>
      </c>
      <c r="P33">
        <v>0.88</v>
      </c>
      <c r="Q33">
        <v>0.88</v>
      </c>
      <c r="R33">
        <v>0.88</v>
      </c>
      <c r="S33">
        <v>0.88</v>
      </c>
    </row>
    <row r="34" spans="1:19" x14ac:dyDescent="0.25">
      <c r="A34">
        <v>1</v>
      </c>
      <c r="B34">
        <v>50</v>
      </c>
      <c r="C34">
        <v>30</v>
      </c>
      <c r="D34">
        <v>20</v>
      </c>
      <c r="E34" t="s">
        <v>50</v>
      </c>
      <c r="F34" t="str">
        <f t="shared" si="0"/>
        <v>15030Muy limpio</v>
      </c>
      <c r="G34">
        <v>1</v>
      </c>
      <c r="H34">
        <v>0.99</v>
      </c>
      <c r="I34">
        <v>0.99</v>
      </c>
      <c r="J34">
        <v>0.98</v>
      </c>
      <c r="K34">
        <v>0.98</v>
      </c>
      <c r="L34">
        <v>0.98</v>
      </c>
      <c r="M34">
        <v>0.98</v>
      </c>
      <c r="N34">
        <v>0.98</v>
      </c>
      <c r="O34">
        <v>0.98</v>
      </c>
      <c r="P34">
        <v>0.98</v>
      </c>
      <c r="Q34">
        <v>0.98</v>
      </c>
      <c r="R34">
        <v>0.98</v>
      </c>
      <c r="S34">
        <v>0.98</v>
      </c>
    </row>
    <row r="35" spans="1:19" x14ac:dyDescent="0.25">
      <c r="A35">
        <v>1</v>
      </c>
      <c r="B35">
        <v>50</v>
      </c>
      <c r="C35">
        <v>30</v>
      </c>
      <c r="D35">
        <v>20</v>
      </c>
      <c r="E35" t="s">
        <v>51</v>
      </c>
      <c r="F35" t="str">
        <f t="shared" si="0"/>
        <v>15030Limpio</v>
      </c>
      <c r="G35">
        <v>1</v>
      </c>
      <c r="H35">
        <v>0.98</v>
      </c>
      <c r="I35">
        <v>0.97</v>
      </c>
      <c r="J35">
        <v>0.97</v>
      </c>
      <c r="K35">
        <v>0.97</v>
      </c>
      <c r="L35">
        <v>0.97</v>
      </c>
      <c r="M35">
        <v>0.97</v>
      </c>
      <c r="N35">
        <v>0.97</v>
      </c>
      <c r="O35">
        <v>0.97</v>
      </c>
      <c r="P35">
        <v>0.97</v>
      </c>
      <c r="Q35">
        <v>0.97</v>
      </c>
      <c r="R35">
        <v>0.97</v>
      </c>
      <c r="S35">
        <v>0.97</v>
      </c>
    </row>
    <row r="36" spans="1:19" x14ac:dyDescent="0.25">
      <c r="A36">
        <v>1</v>
      </c>
      <c r="B36">
        <v>50</v>
      </c>
      <c r="C36">
        <v>30</v>
      </c>
      <c r="D36">
        <v>20</v>
      </c>
      <c r="E36" t="s">
        <v>52</v>
      </c>
      <c r="F36" t="str">
        <f t="shared" si="0"/>
        <v>15030Normal</v>
      </c>
      <c r="G36">
        <v>1</v>
      </c>
      <c r="H36">
        <v>0.96</v>
      </c>
      <c r="I36">
        <v>0.95</v>
      </c>
      <c r="J36">
        <v>0.95</v>
      </c>
      <c r="K36">
        <v>0.95</v>
      </c>
      <c r="L36">
        <v>0.95</v>
      </c>
      <c r="M36">
        <v>0.95</v>
      </c>
      <c r="N36">
        <v>0.95</v>
      </c>
      <c r="O36">
        <v>0.95</v>
      </c>
      <c r="P36">
        <v>0.95</v>
      </c>
      <c r="Q36">
        <v>0.95</v>
      </c>
      <c r="R36">
        <v>0.95</v>
      </c>
      <c r="S36">
        <v>0.95</v>
      </c>
    </row>
    <row r="37" spans="1:19" x14ac:dyDescent="0.25">
      <c r="A37">
        <v>1</v>
      </c>
      <c r="B37">
        <v>50</v>
      </c>
      <c r="C37">
        <v>30</v>
      </c>
      <c r="D37">
        <v>20</v>
      </c>
      <c r="E37" t="s">
        <v>53</v>
      </c>
      <c r="F37" t="str">
        <f t="shared" si="0"/>
        <v>15030Sucio</v>
      </c>
      <c r="G37">
        <v>1</v>
      </c>
      <c r="H37">
        <v>0.93</v>
      </c>
      <c r="I37">
        <v>0.92</v>
      </c>
      <c r="J37">
        <v>0.92</v>
      </c>
      <c r="K37">
        <v>0.92</v>
      </c>
      <c r="L37">
        <v>0.92</v>
      </c>
      <c r="M37">
        <v>0.92</v>
      </c>
      <c r="N37">
        <v>0.92</v>
      </c>
      <c r="O37">
        <v>0.92</v>
      </c>
      <c r="P37">
        <v>0.92</v>
      </c>
      <c r="Q37">
        <v>0.92</v>
      </c>
      <c r="R37">
        <v>0.92</v>
      </c>
      <c r="S37">
        <v>0.92</v>
      </c>
    </row>
    <row r="38" spans="1:19" x14ac:dyDescent="0.25">
      <c r="A38">
        <v>2</v>
      </c>
      <c r="B38">
        <v>80</v>
      </c>
      <c r="C38">
        <v>70</v>
      </c>
      <c r="D38">
        <v>20</v>
      </c>
      <c r="E38" t="s">
        <v>50</v>
      </c>
      <c r="F38" t="str">
        <f t="shared" si="0"/>
        <v>28070Muy limpio</v>
      </c>
      <c r="G38">
        <v>1</v>
      </c>
      <c r="H38">
        <v>0.95</v>
      </c>
      <c r="I38">
        <v>0.94</v>
      </c>
      <c r="J38">
        <v>0.93</v>
      </c>
      <c r="K38">
        <v>0.93</v>
      </c>
      <c r="L38">
        <v>0.93</v>
      </c>
      <c r="M38">
        <v>0.93</v>
      </c>
      <c r="N38">
        <v>0.93</v>
      </c>
      <c r="O38">
        <v>0.93</v>
      </c>
      <c r="P38">
        <v>0.93</v>
      </c>
      <c r="Q38">
        <v>0.93</v>
      </c>
      <c r="R38">
        <v>0.93</v>
      </c>
      <c r="S38">
        <v>0.93</v>
      </c>
    </row>
    <row r="39" spans="1:19" x14ac:dyDescent="0.25">
      <c r="A39">
        <v>2</v>
      </c>
      <c r="B39">
        <v>80</v>
      </c>
      <c r="C39">
        <v>70</v>
      </c>
      <c r="D39">
        <v>20</v>
      </c>
      <c r="E39" t="s">
        <v>51</v>
      </c>
      <c r="F39" t="str">
        <f t="shared" si="0"/>
        <v>28070Limpio</v>
      </c>
      <c r="G39">
        <v>1</v>
      </c>
      <c r="H39">
        <v>0.9</v>
      </c>
      <c r="I39">
        <v>0.88</v>
      </c>
      <c r="J39">
        <v>0.87</v>
      </c>
      <c r="K39">
        <v>0.87</v>
      </c>
      <c r="L39">
        <v>0.87</v>
      </c>
      <c r="M39">
        <v>0.87</v>
      </c>
      <c r="N39">
        <v>0.87</v>
      </c>
      <c r="O39">
        <v>0.87</v>
      </c>
      <c r="P39">
        <v>0.87</v>
      </c>
      <c r="Q39">
        <v>0.87</v>
      </c>
      <c r="R39">
        <v>0.87</v>
      </c>
      <c r="S39">
        <v>0.87</v>
      </c>
    </row>
    <row r="40" spans="1:19" x14ac:dyDescent="0.25">
      <c r="A40">
        <v>2</v>
      </c>
      <c r="B40">
        <v>80</v>
      </c>
      <c r="C40">
        <v>70</v>
      </c>
      <c r="D40">
        <v>20</v>
      </c>
      <c r="E40" t="s">
        <v>52</v>
      </c>
      <c r="F40" t="str">
        <f t="shared" si="0"/>
        <v>28070Normal</v>
      </c>
      <c r="G40">
        <v>1</v>
      </c>
      <c r="H40">
        <v>0.81</v>
      </c>
      <c r="I40">
        <v>0.78</v>
      </c>
      <c r="J40">
        <v>0.77</v>
      </c>
      <c r="K40">
        <v>0.77</v>
      </c>
      <c r="L40">
        <v>0.77</v>
      </c>
      <c r="M40">
        <v>0.77</v>
      </c>
      <c r="N40">
        <v>0.77</v>
      </c>
      <c r="O40">
        <v>0.77</v>
      </c>
      <c r="P40">
        <v>0.77</v>
      </c>
      <c r="Q40">
        <v>0.77</v>
      </c>
      <c r="R40">
        <v>0.77</v>
      </c>
      <c r="S40">
        <v>0.77</v>
      </c>
    </row>
    <row r="41" spans="1:19" x14ac:dyDescent="0.25">
      <c r="A41">
        <v>2</v>
      </c>
      <c r="B41">
        <v>80</v>
      </c>
      <c r="C41">
        <v>70</v>
      </c>
      <c r="D41">
        <v>20</v>
      </c>
      <c r="E41" t="s">
        <v>53</v>
      </c>
      <c r="F41" t="str">
        <f t="shared" si="0"/>
        <v>28070Sucio</v>
      </c>
      <c r="G41">
        <v>1</v>
      </c>
      <c r="H41">
        <v>0.7</v>
      </c>
      <c r="I41">
        <v>0.67</v>
      </c>
      <c r="J41">
        <v>0.67</v>
      </c>
      <c r="K41">
        <v>0.67</v>
      </c>
      <c r="L41">
        <v>0.67</v>
      </c>
      <c r="M41">
        <v>0.67</v>
      </c>
      <c r="N41">
        <v>0.67</v>
      </c>
      <c r="O41">
        <v>0.67</v>
      </c>
      <c r="P41">
        <v>0.67</v>
      </c>
      <c r="Q41">
        <v>0.67</v>
      </c>
      <c r="R41">
        <v>0.67</v>
      </c>
      <c r="S41">
        <v>0.67</v>
      </c>
    </row>
    <row r="42" spans="1:19" x14ac:dyDescent="0.25">
      <c r="A42">
        <v>2</v>
      </c>
      <c r="B42">
        <v>80</v>
      </c>
      <c r="C42">
        <v>50</v>
      </c>
      <c r="D42">
        <v>20</v>
      </c>
      <c r="E42" t="s">
        <v>50</v>
      </c>
      <c r="F42" t="str">
        <f t="shared" si="0"/>
        <v>28050Muy limpio</v>
      </c>
      <c r="G42">
        <v>1</v>
      </c>
      <c r="H42">
        <v>0.96</v>
      </c>
      <c r="I42">
        <v>0.95</v>
      </c>
      <c r="J42">
        <v>0.95</v>
      </c>
      <c r="K42">
        <v>0.95</v>
      </c>
      <c r="L42">
        <v>0.95</v>
      </c>
      <c r="M42">
        <v>0.95</v>
      </c>
      <c r="N42">
        <v>0.95</v>
      </c>
      <c r="O42">
        <v>0.95</v>
      </c>
      <c r="P42">
        <v>0.95</v>
      </c>
      <c r="Q42">
        <v>0.95</v>
      </c>
      <c r="R42">
        <v>0.95</v>
      </c>
      <c r="S42">
        <v>0.95</v>
      </c>
    </row>
    <row r="43" spans="1:19" x14ac:dyDescent="0.25">
      <c r="A43">
        <v>2</v>
      </c>
      <c r="B43">
        <v>80</v>
      </c>
      <c r="C43">
        <v>50</v>
      </c>
      <c r="D43">
        <v>20</v>
      </c>
      <c r="E43" t="s">
        <v>51</v>
      </c>
      <c r="F43" t="str">
        <f t="shared" si="0"/>
        <v>28050Limpio</v>
      </c>
      <c r="G43">
        <v>1</v>
      </c>
      <c r="H43">
        <v>0.93</v>
      </c>
      <c r="I43">
        <v>0.91</v>
      </c>
      <c r="J43">
        <v>0.9</v>
      </c>
      <c r="K43">
        <v>0.9</v>
      </c>
      <c r="L43">
        <v>0.9</v>
      </c>
      <c r="M43">
        <v>0.9</v>
      </c>
      <c r="N43">
        <v>0.9</v>
      </c>
      <c r="O43">
        <v>0.9</v>
      </c>
      <c r="P43">
        <v>0.9</v>
      </c>
      <c r="Q43">
        <v>0.9</v>
      </c>
      <c r="R43">
        <v>0.9</v>
      </c>
      <c r="S43">
        <v>0.9</v>
      </c>
    </row>
    <row r="44" spans="1:19" x14ac:dyDescent="0.25">
      <c r="A44">
        <v>2</v>
      </c>
      <c r="B44">
        <v>80</v>
      </c>
      <c r="C44">
        <v>50</v>
      </c>
      <c r="D44">
        <v>20</v>
      </c>
      <c r="E44" t="s">
        <v>52</v>
      </c>
      <c r="F44" t="str">
        <f t="shared" si="0"/>
        <v>28050Normal</v>
      </c>
      <c r="G44">
        <v>1</v>
      </c>
      <c r="H44">
        <v>0.85</v>
      </c>
      <c r="I44">
        <v>0.83</v>
      </c>
      <c r="J44">
        <v>0.82</v>
      </c>
      <c r="K44">
        <v>0.82</v>
      </c>
      <c r="L44">
        <v>0.82</v>
      </c>
      <c r="M44">
        <v>0.82</v>
      </c>
      <c r="N44">
        <v>0.82</v>
      </c>
      <c r="O44">
        <v>0.82</v>
      </c>
      <c r="P44">
        <v>0.82</v>
      </c>
      <c r="Q44">
        <v>0.82</v>
      </c>
      <c r="R44">
        <v>0.82</v>
      </c>
      <c r="S44">
        <v>0.82</v>
      </c>
    </row>
    <row r="45" spans="1:19" x14ac:dyDescent="0.25">
      <c r="A45">
        <v>2</v>
      </c>
      <c r="B45">
        <v>80</v>
      </c>
      <c r="C45">
        <v>50</v>
      </c>
      <c r="D45">
        <v>20</v>
      </c>
      <c r="E45" t="s">
        <v>53</v>
      </c>
      <c r="F45" t="str">
        <f t="shared" si="0"/>
        <v>28050Sucio</v>
      </c>
      <c r="G45">
        <v>1</v>
      </c>
      <c r="H45">
        <v>0.76</v>
      </c>
      <c r="I45">
        <v>0.73</v>
      </c>
      <c r="J45">
        <v>0.73</v>
      </c>
      <c r="K45">
        <v>0.73</v>
      </c>
      <c r="L45">
        <v>0.73</v>
      </c>
      <c r="M45">
        <v>0.73</v>
      </c>
      <c r="N45">
        <v>0.73</v>
      </c>
      <c r="O45">
        <v>0.73</v>
      </c>
      <c r="P45">
        <v>0.73</v>
      </c>
      <c r="Q45">
        <v>0.73</v>
      </c>
      <c r="R45">
        <v>0.73</v>
      </c>
      <c r="S45">
        <v>0.73</v>
      </c>
    </row>
    <row r="46" spans="1:19" x14ac:dyDescent="0.25">
      <c r="A46">
        <v>2</v>
      </c>
      <c r="B46">
        <v>80</v>
      </c>
      <c r="C46">
        <v>30</v>
      </c>
      <c r="D46">
        <v>20</v>
      </c>
      <c r="E46" t="s">
        <v>50</v>
      </c>
      <c r="F46" t="str">
        <f t="shared" si="0"/>
        <v>28030Muy limpio</v>
      </c>
      <c r="G46">
        <v>1</v>
      </c>
      <c r="H46">
        <v>0.97</v>
      </c>
      <c r="I46">
        <v>0.96</v>
      </c>
      <c r="J46">
        <v>0.96</v>
      </c>
      <c r="K46">
        <v>0.96</v>
      </c>
      <c r="L46">
        <v>0.96</v>
      </c>
      <c r="M46">
        <v>0.96</v>
      </c>
      <c r="N46">
        <v>0.96</v>
      </c>
      <c r="O46">
        <v>0.96</v>
      </c>
      <c r="P46">
        <v>0.96</v>
      </c>
      <c r="Q46">
        <v>0.96</v>
      </c>
      <c r="R46">
        <v>0.96</v>
      </c>
      <c r="S46">
        <v>0.96</v>
      </c>
    </row>
    <row r="47" spans="1:19" x14ac:dyDescent="0.25">
      <c r="A47">
        <v>2</v>
      </c>
      <c r="B47">
        <v>80</v>
      </c>
      <c r="C47">
        <v>30</v>
      </c>
      <c r="D47">
        <v>20</v>
      </c>
      <c r="E47" t="s">
        <v>51</v>
      </c>
      <c r="F47" t="str">
        <f t="shared" si="0"/>
        <v>28030Limpio</v>
      </c>
      <c r="G47">
        <v>1</v>
      </c>
      <c r="H47">
        <v>0.94</v>
      </c>
      <c r="I47">
        <v>0.93</v>
      </c>
      <c r="J47">
        <v>0.92</v>
      </c>
      <c r="K47">
        <v>0.92</v>
      </c>
      <c r="L47">
        <v>0.92</v>
      </c>
      <c r="M47">
        <v>0.92</v>
      </c>
      <c r="N47">
        <v>0.92</v>
      </c>
      <c r="O47">
        <v>0.92</v>
      </c>
      <c r="P47">
        <v>0.92</v>
      </c>
      <c r="Q47">
        <v>0.92</v>
      </c>
      <c r="R47">
        <v>0.92</v>
      </c>
      <c r="S47">
        <v>0.92</v>
      </c>
    </row>
    <row r="48" spans="1:19" x14ac:dyDescent="0.25">
      <c r="A48">
        <v>2</v>
      </c>
      <c r="B48">
        <v>80</v>
      </c>
      <c r="C48">
        <v>30</v>
      </c>
      <c r="D48">
        <v>20</v>
      </c>
      <c r="E48" t="s">
        <v>52</v>
      </c>
      <c r="F48" t="str">
        <f t="shared" si="0"/>
        <v>28030Normal</v>
      </c>
      <c r="G48">
        <v>1</v>
      </c>
      <c r="H48">
        <v>0.89</v>
      </c>
      <c r="I48">
        <v>0.87</v>
      </c>
      <c r="J48">
        <v>0.86</v>
      </c>
      <c r="K48">
        <v>0.86</v>
      </c>
      <c r="L48">
        <v>0.86</v>
      </c>
      <c r="M48">
        <v>0.86</v>
      </c>
      <c r="N48">
        <v>0.86</v>
      </c>
      <c r="O48">
        <v>0.86</v>
      </c>
      <c r="P48">
        <v>0.86</v>
      </c>
      <c r="Q48">
        <v>0.86</v>
      </c>
      <c r="R48">
        <v>0.86</v>
      </c>
      <c r="S48">
        <v>0.86</v>
      </c>
    </row>
    <row r="49" spans="1:19" x14ac:dyDescent="0.25">
      <c r="A49">
        <v>2</v>
      </c>
      <c r="B49">
        <v>80</v>
      </c>
      <c r="C49">
        <v>30</v>
      </c>
      <c r="D49">
        <v>20</v>
      </c>
      <c r="E49" t="s">
        <v>53</v>
      </c>
      <c r="F49" t="str">
        <f t="shared" si="0"/>
        <v>28030Sucio</v>
      </c>
      <c r="G49">
        <v>1</v>
      </c>
      <c r="H49">
        <v>0.81</v>
      </c>
      <c r="I49">
        <v>0.79</v>
      </c>
      <c r="J49">
        <v>0.78</v>
      </c>
      <c r="K49">
        <v>0.78</v>
      </c>
      <c r="L49">
        <v>0.78</v>
      </c>
      <c r="M49">
        <v>0.78</v>
      </c>
      <c r="N49">
        <v>0.78</v>
      </c>
      <c r="O49">
        <v>0.78</v>
      </c>
      <c r="P49">
        <v>0.78</v>
      </c>
      <c r="Q49">
        <v>0.78</v>
      </c>
      <c r="R49">
        <v>0.78</v>
      </c>
      <c r="S49">
        <v>0.78</v>
      </c>
    </row>
    <row r="50" spans="1:19" x14ac:dyDescent="0.25">
      <c r="A50">
        <v>2</v>
      </c>
      <c r="B50">
        <v>70</v>
      </c>
      <c r="C50">
        <v>70</v>
      </c>
      <c r="D50">
        <v>20</v>
      </c>
      <c r="E50" t="s">
        <v>50</v>
      </c>
      <c r="F50" t="str">
        <f t="shared" si="0"/>
        <v>27070Muy limpio</v>
      </c>
      <c r="G50">
        <v>1</v>
      </c>
      <c r="H50">
        <v>0.96</v>
      </c>
      <c r="I50">
        <v>0.94</v>
      </c>
      <c r="J50">
        <v>0.94</v>
      </c>
      <c r="K50">
        <v>0.93</v>
      </c>
      <c r="L50">
        <v>0.93</v>
      </c>
      <c r="M50">
        <v>0.93</v>
      </c>
      <c r="N50">
        <v>0.93</v>
      </c>
      <c r="O50">
        <v>0.93</v>
      </c>
      <c r="P50">
        <v>0.93</v>
      </c>
      <c r="Q50">
        <v>0.93</v>
      </c>
      <c r="R50">
        <v>0.93</v>
      </c>
      <c r="S50">
        <v>0.93</v>
      </c>
    </row>
    <row r="51" spans="1:19" x14ac:dyDescent="0.25">
      <c r="A51">
        <v>2</v>
      </c>
      <c r="B51">
        <v>70</v>
      </c>
      <c r="C51">
        <v>70</v>
      </c>
      <c r="D51">
        <v>20</v>
      </c>
      <c r="E51" t="s">
        <v>51</v>
      </c>
      <c r="F51" t="str">
        <f t="shared" si="0"/>
        <v>27070Limpio</v>
      </c>
      <c r="G51">
        <v>1</v>
      </c>
      <c r="H51">
        <v>0.91</v>
      </c>
      <c r="I51">
        <v>0.89</v>
      </c>
      <c r="J51">
        <v>0.88</v>
      </c>
      <c r="K51">
        <v>0.88</v>
      </c>
      <c r="L51">
        <v>0.88</v>
      </c>
      <c r="M51">
        <v>0.88</v>
      </c>
      <c r="N51">
        <v>0.88</v>
      </c>
      <c r="O51">
        <v>0.88</v>
      </c>
      <c r="P51">
        <v>0.88</v>
      </c>
      <c r="Q51">
        <v>0.88</v>
      </c>
      <c r="R51">
        <v>0.88</v>
      </c>
      <c r="S51">
        <v>0.88</v>
      </c>
    </row>
    <row r="52" spans="1:19" x14ac:dyDescent="0.25">
      <c r="A52">
        <v>2</v>
      </c>
      <c r="B52">
        <v>70</v>
      </c>
      <c r="C52">
        <v>70</v>
      </c>
      <c r="D52">
        <v>20</v>
      </c>
      <c r="E52" t="s">
        <v>52</v>
      </c>
      <c r="F52" t="str">
        <f t="shared" si="0"/>
        <v>27070Normal</v>
      </c>
      <c r="G52">
        <v>1</v>
      </c>
      <c r="H52">
        <v>0.83</v>
      </c>
      <c r="I52">
        <v>0.8</v>
      </c>
      <c r="J52">
        <v>0.79</v>
      </c>
      <c r="K52">
        <v>0.79</v>
      </c>
      <c r="L52">
        <v>0.79</v>
      </c>
      <c r="M52">
        <v>0.79</v>
      </c>
      <c r="N52">
        <v>0.79</v>
      </c>
      <c r="O52">
        <v>0.79</v>
      </c>
      <c r="P52">
        <v>0.79</v>
      </c>
      <c r="Q52">
        <v>0.79</v>
      </c>
      <c r="R52">
        <v>0.79</v>
      </c>
      <c r="S52">
        <v>0.79</v>
      </c>
    </row>
    <row r="53" spans="1:19" x14ac:dyDescent="0.25">
      <c r="A53">
        <v>2</v>
      </c>
      <c r="B53">
        <v>70</v>
      </c>
      <c r="C53">
        <v>70</v>
      </c>
      <c r="D53">
        <v>20</v>
      </c>
      <c r="E53" t="s">
        <v>53</v>
      </c>
      <c r="F53" t="str">
        <f t="shared" si="0"/>
        <v>27070Sucio</v>
      </c>
      <c r="G53">
        <v>1</v>
      </c>
      <c r="H53">
        <v>0.72</v>
      </c>
      <c r="I53">
        <v>0.69</v>
      </c>
      <c r="J53">
        <v>0.69</v>
      </c>
      <c r="K53">
        <v>0.69</v>
      </c>
      <c r="L53">
        <v>0.69</v>
      </c>
      <c r="M53">
        <v>0.69</v>
      </c>
      <c r="N53">
        <v>0.69</v>
      </c>
      <c r="O53">
        <v>0.69</v>
      </c>
      <c r="P53">
        <v>0.69</v>
      </c>
      <c r="Q53">
        <v>0.69</v>
      </c>
      <c r="R53">
        <v>0.69</v>
      </c>
      <c r="S53">
        <v>0.69</v>
      </c>
    </row>
    <row r="54" spans="1:19" x14ac:dyDescent="0.25">
      <c r="A54">
        <v>2</v>
      </c>
      <c r="B54">
        <v>70</v>
      </c>
      <c r="C54">
        <v>50</v>
      </c>
      <c r="D54">
        <v>20</v>
      </c>
      <c r="E54" t="s">
        <v>50</v>
      </c>
      <c r="F54" t="str">
        <f t="shared" si="0"/>
        <v>27050Muy limpio</v>
      </c>
      <c r="G54">
        <v>1</v>
      </c>
      <c r="H54">
        <v>0.97</v>
      </c>
      <c r="I54">
        <v>0.96</v>
      </c>
      <c r="J54">
        <v>0.95</v>
      </c>
      <c r="K54">
        <v>0.95</v>
      </c>
      <c r="L54">
        <v>0.95</v>
      </c>
      <c r="M54">
        <v>0.95</v>
      </c>
      <c r="N54">
        <v>0.95</v>
      </c>
      <c r="O54">
        <v>0.95</v>
      </c>
      <c r="P54">
        <v>0.95</v>
      </c>
      <c r="Q54">
        <v>0.95</v>
      </c>
      <c r="R54">
        <v>0.95</v>
      </c>
      <c r="S54">
        <v>0.95</v>
      </c>
    </row>
    <row r="55" spans="1:19" x14ac:dyDescent="0.25">
      <c r="A55">
        <v>2</v>
      </c>
      <c r="B55">
        <v>70</v>
      </c>
      <c r="C55">
        <v>50</v>
      </c>
      <c r="D55">
        <v>20</v>
      </c>
      <c r="E55" t="s">
        <v>51</v>
      </c>
      <c r="F55" t="str">
        <f t="shared" si="0"/>
        <v>27050Limpio</v>
      </c>
      <c r="G55">
        <v>1</v>
      </c>
      <c r="H55">
        <v>0.93</v>
      </c>
      <c r="I55">
        <v>0.91</v>
      </c>
      <c r="J55">
        <v>0.91</v>
      </c>
      <c r="K55">
        <v>0.91</v>
      </c>
      <c r="L55">
        <v>0.91</v>
      </c>
      <c r="M55">
        <v>0.91</v>
      </c>
      <c r="N55">
        <v>0.91</v>
      </c>
      <c r="O55">
        <v>0.91</v>
      </c>
      <c r="P55">
        <v>0.91</v>
      </c>
      <c r="Q55">
        <v>0.91</v>
      </c>
      <c r="R55">
        <v>0.91</v>
      </c>
      <c r="S55">
        <v>0.91</v>
      </c>
    </row>
    <row r="56" spans="1:19" x14ac:dyDescent="0.25">
      <c r="A56">
        <v>2</v>
      </c>
      <c r="B56">
        <v>70</v>
      </c>
      <c r="C56">
        <v>50</v>
      </c>
      <c r="D56">
        <v>20</v>
      </c>
      <c r="E56" t="s">
        <v>52</v>
      </c>
      <c r="F56" t="str">
        <f t="shared" si="0"/>
        <v>27050Normal</v>
      </c>
      <c r="G56">
        <v>1</v>
      </c>
      <c r="H56">
        <v>0.87</v>
      </c>
      <c r="I56">
        <v>0.84</v>
      </c>
      <c r="J56">
        <v>0.84</v>
      </c>
      <c r="K56">
        <v>0.83</v>
      </c>
      <c r="L56">
        <v>0.83</v>
      </c>
      <c r="M56">
        <v>0.83</v>
      </c>
      <c r="N56">
        <v>0.83</v>
      </c>
      <c r="O56">
        <v>0.83</v>
      </c>
      <c r="P56">
        <v>0.83</v>
      </c>
      <c r="Q56">
        <v>0.83</v>
      </c>
      <c r="R56">
        <v>0.83</v>
      </c>
      <c r="S56">
        <v>0.83</v>
      </c>
    </row>
    <row r="57" spans="1:19" x14ac:dyDescent="0.25">
      <c r="A57">
        <v>2</v>
      </c>
      <c r="B57">
        <v>70</v>
      </c>
      <c r="C57">
        <v>50</v>
      </c>
      <c r="D57">
        <v>20</v>
      </c>
      <c r="E57" t="s">
        <v>53</v>
      </c>
      <c r="F57" t="str">
        <f t="shared" si="0"/>
        <v>27050Sucio</v>
      </c>
      <c r="G57">
        <v>1</v>
      </c>
      <c r="H57">
        <v>0.77</v>
      </c>
      <c r="I57">
        <v>0.75</v>
      </c>
      <c r="J57">
        <v>0.75</v>
      </c>
      <c r="K57">
        <v>0.75</v>
      </c>
      <c r="L57">
        <v>0.75</v>
      </c>
      <c r="M57">
        <v>0.75</v>
      </c>
      <c r="N57">
        <v>0.75</v>
      </c>
      <c r="O57">
        <v>0.75</v>
      </c>
      <c r="P57">
        <v>0.75</v>
      </c>
      <c r="Q57">
        <v>0.75</v>
      </c>
      <c r="R57">
        <v>0.75</v>
      </c>
      <c r="S57">
        <v>0.75</v>
      </c>
    </row>
    <row r="58" spans="1:19" x14ac:dyDescent="0.25">
      <c r="A58">
        <v>2</v>
      </c>
      <c r="B58">
        <v>70</v>
      </c>
      <c r="C58">
        <v>30</v>
      </c>
      <c r="D58">
        <v>20</v>
      </c>
      <c r="E58" t="s">
        <v>50</v>
      </c>
      <c r="F58" t="str">
        <f t="shared" si="0"/>
        <v>27030Muy limpio</v>
      </c>
      <c r="G58">
        <v>1</v>
      </c>
      <c r="H58">
        <v>0.98</v>
      </c>
      <c r="I58">
        <v>0.97</v>
      </c>
      <c r="J58">
        <v>0.96</v>
      </c>
      <c r="K58">
        <v>0.96</v>
      </c>
      <c r="L58">
        <v>0.96</v>
      </c>
      <c r="M58">
        <v>0.96</v>
      </c>
      <c r="N58">
        <v>0.96</v>
      </c>
      <c r="O58">
        <v>0.96</v>
      </c>
      <c r="P58">
        <v>0.96</v>
      </c>
      <c r="Q58">
        <v>0.96</v>
      </c>
      <c r="R58">
        <v>0.96</v>
      </c>
      <c r="S58">
        <v>0.96</v>
      </c>
    </row>
    <row r="59" spans="1:19" x14ac:dyDescent="0.25">
      <c r="A59">
        <v>2</v>
      </c>
      <c r="B59">
        <v>70</v>
      </c>
      <c r="C59">
        <v>30</v>
      </c>
      <c r="D59">
        <v>20</v>
      </c>
      <c r="E59" t="s">
        <v>51</v>
      </c>
      <c r="F59" t="str">
        <f t="shared" si="0"/>
        <v>27030Limpio</v>
      </c>
      <c r="G59">
        <v>1</v>
      </c>
      <c r="H59">
        <v>0.95</v>
      </c>
      <c r="I59">
        <v>0.93</v>
      </c>
      <c r="J59">
        <v>0.93</v>
      </c>
      <c r="K59">
        <v>0.93</v>
      </c>
      <c r="L59">
        <v>0.93</v>
      </c>
      <c r="M59">
        <v>0.93</v>
      </c>
      <c r="N59">
        <v>0.93</v>
      </c>
      <c r="O59">
        <v>0.93</v>
      </c>
      <c r="P59">
        <v>0.93</v>
      </c>
      <c r="Q59">
        <v>0.93</v>
      </c>
      <c r="R59">
        <v>0.93</v>
      </c>
      <c r="S59">
        <v>0.93</v>
      </c>
    </row>
    <row r="60" spans="1:19" x14ac:dyDescent="0.25">
      <c r="A60">
        <v>2</v>
      </c>
      <c r="B60">
        <v>70</v>
      </c>
      <c r="C60">
        <v>30</v>
      </c>
      <c r="D60">
        <v>20</v>
      </c>
      <c r="E60" t="s">
        <v>52</v>
      </c>
      <c r="F60" t="str">
        <f t="shared" si="0"/>
        <v>27030Normal</v>
      </c>
      <c r="G60">
        <v>1</v>
      </c>
      <c r="H60">
        <v>0.9</v>
      </c>
      <c r="I60">
        <v>0.88</v>
      </c>
      <c r="J60">
        <v>0.87</v>
      </c>
      <c r="K60">
        <v>0.87</v>
      </c>
      <c r="L60">
        <v>0.87</v>
      </c>
      <c r="M60">
        <v>0.87</v>
      </c>
      <c r="N60">
        <v>0.87</v>
      </c>
      <c r="O60">
        <v>0.87</v>
      </c>
      <c r="P60">
        <v>0.87</v>
      </c>
      <c r="Q60">
        <v>0.87</v>
      </c>
      <c r="R60">
        <v>0.87</v>
      </c>
      <c r="S60">
        <v>0.87</v>
      </c>
    </row>
    <row r="61" spans="1:19" x14ac:dyDescent="0.25">
      <c r="A61">
        <v>2</v>
      </c>
      <c r="B61">
        <v>70</v>
      </c>
      <c r="C61">
        <v>30</v>
      </c>
      <c r="D61">
        <v>20</v>
      </c>
      <c r="E61" t="s">
        <v>53</v>
      </c>
      <c r="F61" t="str">
        <f t="shared" si="0"/>
        <v>27030Sucio</v>
      </c>
      <c r="G61">
        <v>1</v>
      </c>
      <c r="H61">
        <v>0.82</v>
      </c>
      <c r="I61">
        <v>0.8</v>
      </c>
      <c r="J61">
        <v>0.8</v>
      </c>
      <c r="K61">
        <v>0.8</v>
      </c>
      <c r="L61">
        <v>0.8</v>
      </c>
      <c r="M61">
        <v>0.8</v>
      </c>
      <c r="N61">
        <v>0.8</v>
      </c>
      <c r="O61">
        <v>0.8</v>
      </c>
      <c r="P61">
        <v>0.8</v>
      </c>
      <c r="Q61">
        <v>0.8</v>
      </c>
      <c r="R61">
        <v>0.8</v>
      </c>
      <c r="S61">
        <v>0.8</v>
      </c>
    </row>
    <row r="62" spans="1:19" x14ac:dyDescent="0.25">
      <c r="A62">
        <v>2</v>
      </c>
      <c r="B62">
        <v>50</v>
      </c>
      <c r="C62">
        <v>70</v>
      </c>
      <c r="D62">
        <v>20</v>
      </c>
      <c r="E62" t="s">
        <v>50</v>
      </c>
      <c r="F62" t="str">
        <f t="shared" si="0"/>
        <v>25070Muy limpio</v>
      </c>
      <c r="G62">
        <v>1</v>
      </c>
      <c r="H62">
        <v>0.97</v>
      </c>
      <c r="I62">
        <v>0.95</v>
      </c>
      <c r="J62">
        <v>0.95</v>
      </c>
      <c r="K62">
        <v>0.95</v>
      </c>
      <c r="L62">
        <v>0.95</v>
      </c>
      <c r="M62">
        <v>0.95</v>
      </c>
      <c r="N62">
        <v>0.95</v>
      </c>
      <c r="O62">
        <v>0.95</v>
      </c>
      <c r="P62">
        <v>0.95</v>
      </c>
      <c r="Q62">
        <v>0.95</v>
      </c>
      <c r="R62">
        <v>0.95</v>
      </c>
      <c r="S62">
        <v>0.95</v>
      </c>
    </row>
    <row r="63" spans="1:19" x14ac:dyDescent="0.25">
      <c r="A63">
        <v>2</v>
      </c>
      <c r="B63">
        <v>50</v>
      </c>
      <c r="C63">
        <v>70</v>
      </c>
      <c r="D63">
        <v>20</v>
      </c>
      <c r="E63" t="s">
        <v>51</v>
      </c>
      <c r="F63" t="str">
        <f t="shared" si="0"/>
        <v>25070Limpio</v>
      </c>
      <c r="G63">
        <v>1</v>
      </c>
      <c r="H63">
        <v>0.93</v>
      </c>
      <c r="I63">
        <v>0.91</v>
      </c>
      <c r="J63">
        <v>0.9</v>
      </c>
      <c r="K63">
        <v>0.9</v>
      </c>
      <c r="L63">
        <v>0.9</v>
      </c>
      <c r="M63">
        <v>0.9</v>
      </c>
      <c r="N63">
        <v>0.9</v>
      </c>
      <c r="O63">
        <v>0.9</v>
      </c>
      <c r="P63">
        <v>0.9</v>
      </c>
      <c r="Q63">
        <v>0.9</v>
      </c>
      <c r="R63">
        <v>0.9</v>
      </c>
      <c r="S63">
        <v>0.9</v>
      </c>
    </row>
    <row r="64" spans="1:19" x14ac:dyDescent="0.25">
      <c r="A64">
        <v>2</v>
      </c>
      <c r="B64">
        <v>50</v>
      </c>
      <c r="C64">
        <v>70</v>
      </c>
      <c r="D64">
        <v>20</v>
      </c>
      <c r="E64" t="s">
        <v>52</v>
      </c>
      <c r="F64" t="str">
        <f t="shared" si="0"/>
        <v>25070Normal</v>
      </c>
      <c r="G64">
        <v>1</v>
      </c>
      <c r="H64">
        <v>0.86</v>
      </c>
      <c r="I64">
        <v>0.83</v>
      </c>
      <c r="J64">
        <v>0.83</v>
      </c>
      <c r="K64">
        <v>0.83</v>
      </c>
      <c r="L64">
        <v>0.83</v>
      </c>
      <c r="M64">
        <v>0.83</v>
      </c>
      <c r="N64">
        <v>0.83</v>
      </c>
      <c r="O64">
        <v>0.83</v>
      </c>
      <c r="P64">
        <v>0.83</v>
      </c>
      <c r="Q64">
        <v>0.83</v>
      </c>
      <c r="R64">
        <v>0.83</v>
      </c>
      <c r="S64">
        <v>0.83</v>
      </c>
    </row>
    <row r="65" spans="1:19" x14ac:dyDescent="0.25">
      <c r="A65">
        <v>2</v>
      </c>
      <c r="B65">
        <v>50</v>
      </c>
      <c r="C65">
        <v>70</v>
      </c>
      <c r="D65">
        <v>20</v>
      </c>
      <c r="E65" t="s">
        <v>53</v>
      </c>
      <c r="F65" t="str">
        <f t="shared" si="0"/>
        <v>25070Sucio</v>
      </c>
      <c r="G65">
        <v>1</v>
      </c>
      <c r="H65">
        <v>0.76</v>
      </c>
      <c r="I65">
        <v>0.74</v>
      </c>
      <c r="J65">
        <v>0.74</v>
      </c>
      <c r="K65">
        <v>0.74</v>
      </c>
      <c r="L65">
        <v>0.74</v>
      </c>
      <c r="M65">
        <v>0.74</v>
      </c>
      <c r="N65">
        <v>0.74</v>
      </c>
      <c r="O65">
        <v>0.74</v>
      </c>
      <c r="P65">
        <v>0.74</v>
      </c>
      <c r="Q65">
        <v>0.74</v>
      </c>
      <c r="R65">
        <v>0.74</v>
      </c>
      <c r="S65">
        <v>0.74</v>
      </c>
    </row>
    <row r="66" spans="1:19" x14ac:dyDescent="0.25">
      <c r="A66">
        <v>2</v>
      </c>
      <c r="B66">
        <v>50</v>
      </c>
      <c r="C66">
        <v>50</v>
      </c>
      <c r="D66">
        <v>20</v>
      </c>
      <c r="E66" t="s">
        <v>50</v>
      </c>
      <c r="F66" t="str">
        <f t="shared" si="0"/>
        <v>25050Muy limpio</v>
      </c>
      <c r="G66">
        <v>1</v>
      </c>
      <c r="H66">
        <v>0.97</v>
      </c>
      <c r="I66">
        <v>0.96</v>
      </c>
      <c r="J66">
        <v>0.96</v>
      </c>
      <c r="K66">
        <v>0.96</v>
      </c>
      <c r="L66">
        <v>0.96</v>
      </c>
      <c r="M66">
        <v>0.96</v>
      </c>
      <c r="N66">
        <v>0.96</v>
      </c>
      <c r="O66">
        <v>0.96</v>
      </c>
      <c r="P66">
        <v>0.96</v>
      </c>
      <c r="Q66">
        <v>0.96</v>
      </c>
      <c r="R66">
        <v>0.96</v>
      </c>
      <c r="S66">
        <v>0.96</v>
      </c>
    </row>
    <row r="67" spans="1:19" x14ac:dyDescent="0.25">
      <c r="A67">
        <v>2</v>
      </c>
      <c r="B67">
        <v>50</v>
      </c>
      <c r="C67">
        <v>50</v>
      </c>
      <c r="D67">
        <v>20</v>
      </c>
      <c r="E67" t="s">
        <v>51</v>
      </c>
      <c r="F67" t="str">
        <f t="shared" ref="F67:F109" si="1">+CONCATENATE(A67,B67,C67,E67)</f>
        <v>25050Limpio</v>
      </c>
      <c r="G67">
        <v>1</v>
      </c>
      <c r="H67">
        <v>0.94</v>
      </c>
      <c r="I67">
        <v>0.93</v>
      </c>
      <c r="J67">
        <v>0.92</v>
      </c>
      <c r="K67">
        <v>0.92</v>
      </c>
      <c r="L67">
        <v>0.92</v>
      </c>
      <c r="M67">
        <v>0.92</v>
      </c>
      <c r="N67">
        <v>0.92</v>
      </c>
      <c r="O67">
        <v>0.92</v>
      </c>
      <c r="P67">
        <v>0.92</v>
      </c>
      <c r="Q67">
        <v>0.92</v>
      </c>
      <c r="R67">
        <v>0.92</v>
      </c>
      <c r="S67">
        <v>0.92</v>
      </c>
    </row>
    <row r="68" spans="1:19" x14ac:dyDescent="0.25">
      <c r="A68">
        <v>2</v>
      </c>
      <c r="B68">
        <v>50</v>
      </c>
      <c r="C68">
        <v>50</v>
      </c>
      <c r="D68">
        <v>20</v>
      </c>
      <c r="E68" t="s">
        <v>52</v>
      </c>
      <c r="F68" t="str">
        <f t="shared" si="1"/>
        <v>25050Normal</v>
      </c>
      <c r="G68">
        <v>1</v>
      </c>
      <c r="H68">
        <v>0.89</v>
      </c>
      <c r="I68">
        <v>0.87</v>
      </c>
      <c r="J68">
        <v>0.86</v>
      </c>
      <c r="K68">
        <v>0.86</v>
      </c>
      <c r="L68">
        <v>0.86</v>
      </c>
      <c r="M68">
        <v>0.86</v>
      </c>
      <c r="N68">
        <v>0.86</v>
      </c>
      <c r="O68">
        <v>0.86</v>
      </c>
      <c r="P68">
        <v>0.86</v>
      </c>
      <c r="Q68">
        <v>0.86</v>
      </c>
      <c r="R68">
        <v>0.86</v>
      </c>
      <c r="S68">
        <v>0.86</v>
      </c>
    </row>
    <row r="69" spans="1:19" x14ac:dyDescent="0.25">
      <c r="A69">
        <v>2</v>
      </c>
      <c r="B69">
        <v>50</v>
      </c>
      <c r="C69">
        <v>50</v>
      </c>
      <c r="D69">
        <v>20</v>
      </c>
      <c r="E69" t="s">
        <v>53</v>
      </c>
      <c r="F69" t="str">
        <f t="shared" si="1"/>
        <v>25050Sucio</v>
      </c>
      <c r="G69">
        <v>1</v>
      </c>
      <c r="H69">
        <v>0.81</v>
      </c>
      <c r="I69">
        <v>0.79</v>
      </c>
      <c r="J69">
        <v>0.79</v>
      </c>
      <c r="K69">
        <v>0.79</v>
      </c>
      <c r="L69">
        <v>0.79</v>
      </c>
      <c r="M69">
        <v>0.79</v>
      </c>
      <c r="N69">
        <v>0.79</v>
      </c>
      <c r="O69">
        <v>0.79</v>
      </c>
      <c r="P69">
        <v>0.79</v>
      </c>
      <c r="Q69">
        <v>0.79</v>
      </c>
      <c r="R69">
        <v>0.79</v>
      </c>
      <c r="S69">
        <v>0.79</v>
      </c>
    </row>
    <row r="70" spans="1:19" x14ac:dyDescent="0.25">
      <c r="A70">
        <v>2</v>
      </c>
      <c r="B70">
        <v>50</v>
      </c>
      <c r="C70">
        <v>30</v>
      </c>
      <c r="D70">
        <v>20</v>
      </c>
      <c r="E70" t="s">
        <v>50</v>
      </c>
      <c r="F70" t="str">
        <f t="shared" si="1"/>
        <v>25030Muy limpio</v>
      </c>
      <c r="G70">
        <v>1</v>
      </c>
      <c r="H70">
        <v>0.98</v>
      </c>
      <c r="I70">
        <v>0.97</v>
      </c>
      <c r="J70">
        <v>0.97</v>
      </c>
      <c r="K70">
        <v>0.97</v>
      </c>
      <c r="L70">
        <v>0.97</v>
      </c>
      <c r="M70">
        <v>0.97</v>
      </c>
      <c r="N70">
        <v>0.97</v>
      </c>
      <c r="O70">
        <v>0.97</v>
      </c>
      <c r="P70">
        <v>0.97</v>
      </c>
      <c r="Q70">
        <v>0.97</v>
      </c>
      <c r="R70">
        <v>0.97</v>
      </c>
      <c r="S70">
        <v>0.97</v>
      </c>
    </row>
    <row r="71" spans="1:19" x14ac:dyDescent="0.25">
      <c r="A71">
        <v>2</v>
      </c>
      <c r="B71">
        <v>50</v>
      </c>
      <c r="C71">
        <v>30</v>
      </c>
      <c r="D71">
        <v>20</v>
      </c>
      <c r="E71" t="s">
        <v>51</v>
      </c>
      <c r="F71" t="str">
        <f t="shared" si="1"/>
        <v>25030Limpio</v>
      </c>
      <c r="G71">
        <v>1</v>
      </c>
      <c r="H71">
        <v>0.96</v>
      </c>
      <c r="I71">
        <v>0.95</v>
      </c>
      <c r="J71">
        <v>0.94</v>
      </c>
      <c r="K71">
        <v>0.94</v>
      </c>
      <c r="L71">
        <v>0.94</v>
      </c>
      <c r="M71">
        <v>0.94</v>
      </c>
      <c r="N71">
        <v>0.94</v>
      </c>
      <c r="O71">
        <v>0.94</v>
      </c>
      <c r="P71">
        <v>0.94</v>
      </c>
      <c r="Q71">
        <v>0.94</v>
      </c>
      <c r="R71">
        <v>0.94</v>
      </c>
      <c r="S71">
        <v>0.94</v>
      </c>
    </row>
    <row r="72" spans="1:19" x14ac:dyDescent="0.25">
      <c r="A72">
        <v>2</v>
      </c>
      <c r="B72">
        <v>50</v>
      </c>
      <c r="C72">
        <v>30</v>
      </c>
      <c r="D72">
        <v>20</v>
      </c>
      <c r="E72" t="s">
        <v>52</v>
      </c>
      <c r="F72" t="str">
        <f t="shared" si="1"/>
        <v>25030Normal</v>
      </c>
      <c r="G72">
        <v>1</v>
      </c>
      <c r="H72">
        <v>0.92</v>
      </c>
      <c r="I72">
        <v>0.9</v>
      </c>
      <c r="J72">
        <v>0.9</v>
      </c>
      <c r="K72">
        <v>0.9</v>
      </c>
      <c r="L72">
        <v>0.9</v>
      </c>
      <c r="M72">
        <v>0.9</v>
      </c>
      <c r="N72">
        <v>0.9</v>
      </c>
      <c r="O72">
        <v>0.9</v>
      </c>
      <c r="P72">
        <v>0.9</v>
      </c>
      <c r="Q72">
        <v>0.9</v>
      </c>
      <c r="R72">
        <v>0.9</v>
      </c>
      <c r="S72">
        <v>0.9</v>
      </c>
    </row>
    <row r="73" spans="1:19" x14ac:dyDescent="0.25">
      <c r="A73">
        <v>2</v>
      </c>
      <c r="B73">
        <v>50</v>
      </c>
      <c r="C73">
        <v>30</v>
      </c>
      <c r="D73">
        <v>20</v>
      </c>
      <c r="E73" t="s">
        <v>53</v>
      </c>
      <c r="F73" t="str">
        <f t="shared" si="1"/>
        <v>25030Sucio</v>
      </c>
      <c r="G73">
        <v>1</v>
      </c>
      <c r="H73">
        <v>0.85</v>
      </c>
      <c r="I73">
        <v>0.84</v>
      </c>
      <c r="J73">
        <v>0.84</v>
      </c>
      <c r="K73">
        <v>0.84</v>
      </c>
      <c r="L73">
        <v>0.84</v>
      </c>
      <c r="M73">
        <v>0.84</v>
      </c>
      <c r="N73">
        <v>0.84</v>
      </c>
      <c r="O73">
        <v>0.84</v>
      </c>
      <c r="P73">
        <v>0.84</v>
      </c>
      <c r="Q73">
        <v>0.84</v>
      </c>
      <c r="R73">
        <v>0.84</v>
      </c>
      <c r="S73">
        <v>0.84</v>
      </c>
    </row>
    <row r="74" spans="1:19" x14ac:dyDescent="0.25">
      <c r="A74">
        <v>3</v>
      </c>
      <c r="B74">
        <v>80</v>
      </c>
      <c r="C74">
        <v>70</v>
      </c>
      <c r="D74">
        <v>20</v>
      </c>
      <c r="E74" t="s">
        <v>50</v>
      </c>
      <c r="F74" t="str">
        <f t="shared" si="1"/>
        <v>38070Muy limpio</v>
      </c>
      <c r="G74">
        <v>1</v>
      </c>
      <c r="H74">
        <v>0.93</v>
      </c>
      <c r="I74">
        <v>0.91</v>
      </c>
      <c r="J74">
        <v>0.9</v>
      </c>
      <c r="K74">
        <v>0.9</v>
      </c>
      <c r="L74">
        <v>0.9</v>
      </c>
      <c r="M74">
        <v>0.9</v>
      </c>
      <c r="N74">
        <v>0.89</v>
      </c>
      <c r="O74">
        <v>0.89</v>
      </c>
      <c r="P74">
        <v>0.89</v>
      </c>
      <c r="Q74">
        <v>0.89</v>
      </c>
      <c r="R74">
        <v>0.89</v>
      </c>
      <c r="S74">
        <v>0.89</v>
      </c>
    </row>
    <row r="75" spans="1:19" x14ac:dyDescent="0.25">
      <c r="A75">
        <v>3</v>
      </c>
      <c r="B75">
        <v>80</v>
      </c>
      <c r="C75">
        <v>70</v>
      </c>
      <c r="D75">
        <v>20</v>
      </c>
      <c r="E75" t="s">
        <v>51</v>
      </c>
      <c r="F75" t="str">
        <f t="shared" si="1"/>
        <v>38070Limpio</v>
      </c>
      <c r="G75">
        <v>1</v>
      </c>
      <c r="H75">
        <v>0.86</v>
      </c>
      <c r="I75">
        <v>0.82</v>
      </c>
      <c r="J75">
        <v>0.81</v>
      </c>
      <c r="K75">
        <v>0.81</v>
      </c>
      <c r="L75">
        <v>0.81</v>
      </c>
      <c r="M75">
        <v>0.81</v>
      </c>
      <c r="N75">
        <v>0.81</v>
      </c>
      <c r="O75">
        <v>0.81</v>
      </c>
      <c r="P75">
        <v>0.81</v>
      </c>
      <c r="Q75">
        <v>0.81</v>
      </c>
      <c r="R75">
        <v>0.81</v>
      </c>
      <c r="S75">
        <v>0.81</v>
      </c>
    </row>
    <row r="76" spans="1:19" x14ac:dyDescent="0.25">
      <c r="A76">
        <v>3</v>
      </c>
      <c r="B76">
        <v>80</v>
      </c>
      <c r="C76">
        <v>70</v>
      </c>
      <c r="D76">
        <v>20</v>
      </c>
      <c r="E76" t="s">
        <v>52</v>
      </c>
      <c r="F76" t="str">
        <f t="shared" si="1"/>
        <v>38070Normal</v>
      </c>
      <c r="G76">
        <v>1</v>
      </c>
      <c r="H76">
        <v>0.72</v>
      </c>
      <c r="I76">
        <v>0.67</v>
      </c>
      <c r="J76">
        <v>0.66</v>
      </c>
      <c r="K76">
        <v>0.66</v>
      </c>
      <c r="L76">
        <v>0.66</v>
      </c>
      <c r="M76">
        <v>0.66</v>
      </c>
      <c r="N76">
        <v>0.66</v>
      </c>
      <c r="O76">
        <v>0.66</v>
      </c>
      <c r="P76">
        <v>0.66</v>
      </c>
      <c r="Q76">
        <v>0.66</v>
      </c>
      <c r="R76">
        <v>0.66</v>
      </c>
      <c r="S76">
        <v>0.66</v>
      </c>
    </row>
    <row r="77" spans="1:19" x14ac:dyDescent="0.25">
      <c r="A77">
        <v>3</v>
      </c>
      <c r="B77">
        <v>80</v>
      </c>
      <c r="C77">
        <v>70</v>
      </c>
      <c r="D77">
        <v>20</v>
      </c>
      <c r="E77" t="s">
        <v>53</v>
      </c>
      <c r="F77" t="str">
        <f t="shared" si="1"/>
        <v>38070Sucio</v>
      </c>
      <c r="G77">
        <v>1</v>
      </c>
      <c r="H77">
        <v>0.54</v>
      </c>
      <c r="I77">
        <v>0.5</v>
      </c>
      <c r="J77">
        <v>0.49</v>
      </c>
      <c r="K77">
        <v>0.49</v>
      </c>
      <c r="L77">
        <v>0.49</v>
      </c>
      <c r="M77">
        <v>0.49</v>
      </c>
      <c r="N77">
        <v>0.49</v>
      </c>
      <c r="O77">
        <v>0.49</v>
      </c>
      <c r="P77">
        <v>0.49</v>
      </c>
      <c r="Q77">
        <v>0.49</v>
      </c>
      <c r="R77">
        <v>0.49</v>
      </c>
      <c r="S77">
        <v>0.49</v>
      </c>
    </row>
    <row r="78" spans="1:19" x14ac:dyDescent="0.25">
      <c r="A78">
        <v>3</v>
      </c>
      <c r="B78">
        <v>80</v>
      </c>
      <c r="C78">
        <v>50</v>
      </c>
      <c r="D78">
        <v>20</v>
      </c>
      <c r="E78" t="s">
        <v>50</v>
      </c>
      <c r="F78" t="str">
        <f t="shared" si="1"/>
        <v>38050Muy limpio</v>
      </c>
      <c r="G78">
        <v>1</v>
      </c>
      <c r="H78">
        <v>0.94</v>
      </c>
      <c r="I78">
        <v>0.93</v>
      </c>
      <c r="J78">
        <v>0.92</v>
      </c>
      <c r="K78">
        <v>0.92</v>
      </c>
      <c r="L78">
        <v>0.92</v>
      </c>
      <c r="M78">
        <v>0.91</v>
      </c>
      <c r="N78">
        <v>0.91</v>
      </c>
      <c r="O78">
        <v>0.91</v>
      </c>
      <c r="P78">
        <v>0.91</v>
      </c>
      <c r="Q78">
        <v>0.91</v>
      </c>
      <c r="R78">
        <v>0.91</v>
      </c>
      <c r="S78">
        <v>0.91</v>
      </c>
    </row>
    <row r="79" spans="1:19" x14ac:dyDescent="0.25">
      <c r="A79">
        <v>3</v>
      </c>
      <c r="B79">
        <v>80</v>
      </c>
      <c r="C79">
        <v>50</v>
      </c>
      <c r="D79">
        <v>20</v>
      </c>
      <c r="E79" t="s">
        <v>51</v>
      </c>
      <c r="F79" t="str">
        <f t="shared" si="1"/>
        <v>38050Limpio</v>
      </c>
      <c r="G79">
        <v>1</v>
      </c>
      <c r="H79">
        <v>0.88</v>
      </c>
      <c r="I79">
        <v>0.85</v>
      </c>
      <c r="J79">
        <v>0.84</v>
      </c>
      <c r="K79">
        <v>0.84</v>
      </c>
      <c r="L79">
        <v>0.84</v>
      </c>
      <c r="M79">
        <v>0.84</v>
      </c>
      <c r="N79">
        <v>0.84</v>
      </c>
      <c r="O79">
        <v>0.84</v>
      </c>
      <c r="P79">
        <v>0.84</v>
      </c>
      <c r="Q79">
        <v>0.84</v>
      </c>
      <c r="R79">
        <v>0.84</v>
      </c>
      <c r="S79">
        <v>0.84</v>
      </c>
    </row>
    <row r="80" spans="1:19" x14ac:dyDescent="0.25">
      <c r="A80">
        <v>3</v>
      </c>
      <c r="B80">
        <v>80</v>
      </c>
      <c r="C80">
        <v>50</v>
      </c>
      <c r="D80">
        <v>20</v>
      </c>
      <c r="E80" t="s">
        <v>52</v>
      </c>
      <c r="F80" t="str">
        <f t="shared" si="1"/>
        <v>38050Normal</v>
      </c>
      <c r="G80">
        <v>1</v>
      </c>
      <c r="H80">
        <v>0.76</v>
      </c>
      <c r="I80">
        <v>0.72</v>
      </c>
      <c r="J80">
        <v>0.71</v>
      </c>
      <c r="K80">
        <v>0.71</v>
      </c>
      <c r="L80">
        <v>0.71</v>
      </c>
      <c r="M80">
        <v>0.71</v>
      </c>
      <c r="N80">
        <v>0.71</v>
      </c>
      <c r="O80">
        <v>0.71</v>
      </c>
      <c r="P80">
        <v>0.71</v>
      </c>
      <c r="Q80">
        <v>0.71</v>
      </c>
      <c r="R80">
        <v>0.71</v>
      </c>
      <c r="S80">
        <v>0.71</v>
      </c>
    </row>
    <row r="81" spans="1:19" x14ac:dyDescent="0.25">
      <c r="A81">
        <v>3</v>
      </c>
      <c r="B81">
        <v>80</v>
      </c>
      <c r="C81">
        <v>50</v>
      </c>
      <c r="D81">
        <v>20</v>
      </c>
      <c r="E81" t="s">
        <v>53</v>
      </c>
      <c r="F81" t="str">
        <f t="shared" si="1"/>
        <v>38050Sucio</v>
      </c>
      <c r="G81">
        <v>1</v>
      </c>
      <c r="H81">
        <v>0.59</v>
      </c>
      <c r="I81">
        <v>0.55000000000000004</v>
      </c>
      <c r="J81">
        <v>0.55000000000000004</v>
      </c>
      <c r="K81">
        <v>0.55000000000000004</v>
      </c>
      <c r="L81">
        <v>0.55000000000000004</v>
      </c>
      <c r="M81">
        <v>0.55000000000000004</v>
      </c>
      <c r="N81">
        <v>0.55000000000000004</v>
      </c>
      <c r="O81">
        <v>0.55000000000000004</v>
      </c>
      <c r="P81">
        <v>0.55000000000000004</v>
      </c>
      <c r="Q81">
        <v>0.55000000000000004</v>
      </c>
      <c r="R81">
        <v>0.55000000000000004</v>
      </c>
      <c r="S81">
        <v>0.55000000000000004</v>
      </c>
    </row>
    <row r="82" spans="1:19" x14ac:dyDescent="0.25">
      <c r="A82">
        <v>3</v>
      </c>
      <c r="B82">
        <v>80</v>
      </c>
      <c r="C82">
        <v>30</v>
      </c>
      <c r="D82">
        <v>20</v>
      </c>
      <c r="E82" t="s">
        <v>50</v>
      </c>
      <c r="F82" t="str">
        <f t="shared" si="1"/>
        <v>38030Muy limpio</v>
      </c>
      <c r="G82">
        <v>1</v>
      </c>
      <c r="H82">
        <v>0.96</v>
      </c>
      <c r="I82">
        <v>0.94</v>
      </c>
      <c r="J82">
        <v>0.93</v>
      </c>
      <c r="K82">
        <v>0.93</v>
      </c>
      <c r="L82">
        <v>0.93</v>
      </c>
      <c r="M82">
        <v>0.93</v>
      </c>
      <c r="N82">
        <v>0.93</v>
      </c>
      <c r="O82">
        <v>0.93</v>
      </c>
      <c r="P82">
        <v>0.93</v>
      </c>
      <c r="Q82">
        <v>0.93</v>
      </c>
      <c r="R82">
        <v>0.93</v>
      </c>
      <c r="S82">
        <v>0.93</v>
      </c>
    </row>
    <row r="83" spans="1:19" x14ac:dyDescent="0.25">
      <c r="A83">
        <v>3</v>
      </c>
      <c r="B83">
        <v>80</v>
      </c>
      <c r="C83">
        <v>30</v>
      </c>
      <c r="D83">
        <v>20</v>
      </c>
      <c r="E83" t="s">
        <v>51</v>
      </c>
      <c r="F83" t="str">
        <f t="shared" si="1"/>
        <v>38030Limpio</v>
      </c>
      <c r="G83">
        <v>1</v>
      </c>
      <c r="H83">
        <v>0.9</v>
      </c>
      <c r="I83">
        <v>0.88</v>
      </c>
      <c r="J83">
        <v>0.87</v>
      </c>
      <c r="K83">
        <v>0.87</v>
      </c>
      <c r="L83">
        <v>0.87</v>
      </c>
      <c r="M83">
        <v>0.87</v>
      </c>
      <c r="N83">
        <v>0.87</v>
      </c>
      <c r="O83">
        <v>0.87</v>
      </c>
      <c r="P83">
        <v>0.87</v>
      </c>
      <c r="Q83">
        <v>0.87</v>
      </c>
      <c r="R83">
        <v>0.87</v>
      </c>
      <c r="S83">
        <v>0.87</v>
      </c>
    </row>
    <row r="84" spans="1:19" x14ac:dyDescent="0.25">
      <c r="A84">
        <v>3</v>
      </c>
      <c r="B84">
        <v>80</v>
      </c>
      <c r="C84">
        <v>30</v>
      </c>
      <c r="D84">
        <v>20</v>
      </c>
      <c r="E84" t="s">
        <v>52</v>
      </c>
      <c r="F84" t="str">
        <f t="shared" si="1"/>
        <v>38030Normal</v>
      </c>
      <c r="G84">
        <v>1</v>
      </c>
      <c r="H84">
        <v>0.8</v>
      </c>
      <c r="I84">
        <v>0.76</v>
      </c>
      <c r="J84">
        <v>0.75</v>
      </c>
      <c r="K84">
        <v>0.75</v>
      </c>
      <c r="L84">
        <v>0.75</v>
      </c>
      <c r="M84">
        <v>0.75</v>
      </c>
      <c r="N84">
        <v>0.75</v>
      </c>
      <c r="O84">
        <v>0.75</v>
      </c>
      <c r="P84">
        <v>0.75</v>
      </c>
      <c r="Q84">
        <v>0.75</v>
      </c>
      <c r="R84">
        <v>0.75</v>
      </c>
      <c r="S84">
        <v>0.75</v>
      </c>
    </row>
    <row r="85" spans="1:19" x14ac:dyDescent="0.25">
      <c r="A85">
        <v>3</v>
      </c>
      <c r="B85">
        <v>80</v>
      </c>
      <c r="C85">
        <v>30</v>
      </c>
      <c r="D85">
        <v>20</v>
      </c>
      <c r="E85" t="s">
        <v>53</v>
      </c>
      <c r="F85" t="str">
        <f t="shared" si="1"/>
        <v>38030Sucio</v>
      </c>
      <c r="G85">
        <v>1</v>
      </c>
      <c r="H85">
        <v>0.64</v>
      </c>
      <c r="I85">
        <v>0.6</v>
      </c>
      <c r="J85">
        <v>0.6</v>
      </c>
      <c r="K85">
        <v>0.6</v>
      </c>
      <c r="L85">
        <v>0.6</v>
      </c>
      <c r="M85">
        <v>0.6</v>
      </c>
      <c r="N85">
        <v>0.6</v>
      </c>
      <c r="O85">
        <v>0.6</v>
      </c>
      <c r="P85">
        <v>0.6</v>
      </c>
      <c r="Q85">
        <v>0.6</v>
      </c>
      <c r="R85">
        <v>0.6</v>
      </c>
      <c r="S85">
        <v>0.6</v>
      </c>
    </row>
    <row r="86" spans="1:19" x14ac:dyDescent="0.25">
      <c r="A86">
        <v>3</v>
      </c>
      <c r="B86">
        <v>70</v>
      </c>
      <c r="C86">
        <v>70</v>
      </c>
      <c r="D86">
        <v>20</v>
      </c>
      <c r="E86" t="s">
        <v>50</v>
      </c>
      <c r="F86" t="str">
        <f t="shared" si="1"/>
        <v>37070Muy limpio</v>
      </c>
      <c r="G86">
        <v>1</v>
      </c>
      <c r="H86">
        <v>0.93</v>
      </c>
      <c r="I86">
        <v>0.91</v>
      </c>
      <c r="J86">
        <v>0.9</v>
      </c>
      <c r="K86">
        <v>0.9</v>
      </c>
      <c r="L86">
        <v>0.9</v>
      </c>
      <c r="M86">
        <v>0.9</v>
      </c>
      <c r="N86">
        <v>0.9</v>
      </c>
      <c r="O86">
        <v>0.9</v>
      </c>
      <c r="P86">
        <v>0.9</v>
      </c>
      <c r="Q86">
        <v>0.9</v>
      </c>
      <c r="R86">
        <v>0.9</v>
      </c>
      <c r="S86">
        <v>0.9</v>
      </c>
    </row>
    <row r="87" spans="1:19" x14ac:dyDescent="0.25">
      <c r="A87">
        <v>3</v>
      </c>
      <c r="B87">
        <v>70</v>
      </c>
      <c r="C87">
        <v>70</v>
      </c>
      <c r="D87">
        <v>20</v>
      </c>
      <c r="E87" t="s">
        <v>51</v>
      </c>
      <c r="F87" t="str">
        <f t="shared" si="1"/>
        <v>37070Limpio</v>
      </c>
      <c r="G87">
        <v>1</v>
      </c>
      <c r="H87">
        <v>0.86</v>
      </c>
      <c r="I87">
        <v>0.83</v>
      </c>
      <c r="J87">
        <v>0.82</v>
      </c>
      <c r="K87">
        <v>0.81</v>
      </c>
      <c r="L87">
        <v>0.81</v>
      </c>
      <c r="M87">
        <v>0.81</v>
      </c>
      <c r="N87">
        <v>0.81</v>
      </c>
      <c r="O87">
        <v>0.81</v>
      </c>
      <c r="P87">
        <v>0.81</v>
      </c>
      <c r="Q87">
        <v>0.81</v>
      </c>
      <c r="R87">
        <v>0.81</v>
      </c>
      <c r="S87">
        <v>0.81</v>
      </c>
    </row>
    <row r="88" spans="1:19" x14ac:dyDescent="0.25">
      <c r="A88">
        <v>3</v>
      </c>
      <c r="B88">
        <v>70</v>
      </c>
      <c r="C88">
        <v>70</v>
      </c>
      <c r="D88">
        <v>20</v>
      </c>
      <c r="E88" t="s">
        <v>52</v>
      </c>
      <c r="F88" t="str">
        <f t="shared" si="1"/>
        <v>37070Normal</v>
      </c>
      <c r="G88">
        <v>1</v>
      </c>
      <c r="H88">
        <v>0.73</v>
      </c>
      <c r="I88">
        <v>0.68</v>
      </c>
      <c r="J88">
        <v>0.67</v>
      </c>
      <c r="K88">
        <v>0.67</v>
      </c>
      <c r="L88">
        <v>0.67</v>
      </c>
      <c r="M88">
        <v>0.67</v>
      </c>
      <c r="N88">
        <v>0.67</v>
      </c>
      <c r="O88">
        <v>0.67</v>
      </c>
      <c r="P88">
        <v>0.67</v>
      </c>
      <c r="Q88">
        <v>0.67</v>
      </c>
      <c r="R88">
        <v>0.67</v>
      </c>
      <c r="S88">
        <v>0.67</v>
      </c>
    </row>
    <row r="89" spans="1:19" x14ac:dyDescent="0.25">
      <c r="A89">
        <v>3</v>
      </c>
      <c r="B89">
        <v>70</v>
      </c>
      <c r="C89">
        <v>70</v>
      </c>
      <c r="D89">
        <v>20</v>
      </c>
      <c r="E89" t="s">
        <v>53</v>
      </c>
      <c r="F89" t="str">
        <f t="shared" si="1"/>
        <v>37070Sucio</v>
      </c>
      <c r="G89">
        <v>1</v>
      </c>
      <c r="H89">
        <v>0.55000000000000004</v>
      </c>
      <c r="I89">
        <v>0.51</v>
      </c>
      <c r="J89">
        <v>0.5</v>
      </c>
      <c r="K89">
        <v>0.5</v>
      </c>
      <c r="L89">
        <v>0.5</v>
      </c>
      <c r="M89">
        <v>0.5</v>
      </c>
      <c r="N89">
        <v>0.5</v>
      </c>
      <c r="O89">
        <v>0.5</v>
      </c>
      <c r="P89">
        <v>0.5</v>
      </c>
      <c r="Q89">
        <v>0.5</v>
      </c>
      <c r="R89">
        <v>0.5</v>
      </c>
      <c r="S89">
        <v>0.5</v>
      </c>
    </row>
    <row r="90" spans="1:19" x14ac:dyDescent="0.25">
      <c r="A90">
        <v>3</v>
      </c>
      <c r="B90">
        <v>70</v>
      </c>
      <c r="C90">
        <v>50</v>
      </c>
      <c r="D90">
        <v>20</v>
      </c>
      <c r="E90" t="s">
        <v>50</v>
      </c>
      <c r="F90" t="str">
        <f t="shared" si="1"/>
        <v>37050Muy limpio</v>
      </c>
      <c r="G90">
        <v>1</v>
      </c>
      <c r="H90">
        <v>0.95</v>
      </c>
      <c r="I90">
        <v>0.93</v>
      </c>
      <c r="J90">
        <v>0.92</v>
      </c>
      <c r="K90">
        <v>0.92</v>
      </c>
      <c r="L90">
        <v>0.92</v>
      </c>
      <c r="M90">
        <v>0.92</v>
      </c>
      <c r="N90">
        <v>0.92</v>
      </c>
      <c r="O90">
        <v>0.92</v>
      </c>
      <c r="P90">
        <v>0.92</v>
      </c>
      <c r="Q90">
        <v>0.92</v>
      </c>
      <c r="R90">
        <v>0.92</v>
      </c>
      <c r="S90">
        <v>0.92</v>
      </c>
    </row>
    <row r="91" spans="1:19" x14ac:dyDescent="0.25">
      <c r="A91">
        <v>3</v>
      </c>
      <c r="B91">
        <v>70</v>
      </c>
      <c r="C91">
        <v>50</v>
      </c>
      <c r="D91">
        <v>20</v>
      </c>
      <c r="E91" t="s">
        <v>51</v>
      </c>
      <c r="F91" t="str">
        <f t="shared" si="1"/>
        <v>37050Limpio</v>
      </c>
      <c r="G91">
        <v>1</v>
      </c>
      <c r="H91">
        <v>0.89</v>
      </c>
      <c r="I91">
        <v>0.86</v>
      </c>
      <c r="J91">
        <v>0.85</v>
      </c>
      <c r="K91">
        <v>0.85</v>
      </c>
      <c r="L91">
        <v>0.84</v>
      </c>
      <c r="M91">
        <v>0.84</v>
      </c>
      <c r="N91">
        <v>0.84</v>
      </c>
      <c r="O91">
        <v>0.84</v>
      </c>
      <c r="P91">
        <v>0.84</v>
      </c>
      <c r="Q91">
        <v>0.84</v>
      </c>
      <c r="R91">
        <v>0.84</v>
      </c>
      <c r="S91">
        <v>0.84</v>
      </c>
    </row>
    <row r="92" spans="1:19" x14ac:dyDescent="0.25">
      <c r="A92">
        <v>3</v>
      </c>
      <c r="B92">
        <v>70</v>
      </c>
      <c r="C92">
        <v>50</v>
      </c>
      <c r="D92">
        <v>20</v>
      </c>
      <c r="E92" t="s">
        <v>52</v>
      </c>
      <c r="F92" t="str">
        <f t="shared" si="1"/>
        <v>37050Normal</v>
      </c>
      <c r="G92">
        <v>1</v>
      </c>
      <c r="H92">
        <v>0.77</v>
      </c>
      <c r="I92">
        <v>0.73</v>
      </c>
      <c r="J92">
        <v>0.72</v>
      </c>
      <c r="K92">
        <v>0.72</v>
      </c>
      <c r="L92">
        <v>0.72</v>
      </c>
      <c r="M92">
        <v>0.72</v>
      </c>
      <c r="N92">
        <v>0.72</v>
      </c>
      <c r="O92">
        <v>0.72</v>
      </c>
      <c r="P92">
        <v>0.72</v>
      </c>
      <c r="Q92">
        <v>0.72</v>
      </c>
      <c r="R92">
        <v>0.72</v>
      </c>
      <c r="S92">
        <v>0.72</v>
      </c>
    </row>
    <row r="93" spans="1:19" x14ac:dyDescent="0.25">
      <c r="A93">
        <v>3</v>
      </c>
      <c r="B93">
        <v>70</v>
      </c>
      <c r="C93">
        <v>50</v>
      </c>
      <c r="D93">
        <v>20</v>
      </c>
      <c r="E93" t="s">
        <v>53</v>
      </c>
      <c r="F93" t="str">
        <f t="shared" si="1"/>
        <v>37050Sucio</v>
      </c>
      <c r="G93">
        <v>1</v>
      </c>
      <c r="H93">
        <v>0.6</v>
      </c>
      <c r="I93">
        <v>0.56000000000000005</v>
      </c>
      <c r="J93">
        <v>0.55000000000000004</v>
      </c>
      <c r="K93">
        <v>0.55000000000000004</v>
      </c>
      <c r="L93">
        <v>0.55000000000000004</v>
      </c>
      <c r="M93">
        <v>0.55000000000000004</v>
      </c>
      <c r="N93">
        <v>0.55000000000000004</v>
      </c>
      <c r="O93">
        <v>0.55000000000000004</v>
      </c>
      <c r="P93">
        <v>0.55000000000000004</v>
      </c>
      <c r="Q93">
        <v>0.55000000000000004</v>
      </c>
      <c r="R93">
        <v>0.55000000000000004</v>
      </c>
      <c r="S93">
        <v>0.55000000000000004</v>
      </c>
    </row>
    <row r="94" spans="1:19" x14ac:dyDescent="0.25">
      <c r="A94">
        <v>3</v>
      </c>
      <c r="B94">
        <v>70</v>
      </c>
      <c r="C94">
        <v>30</v>
      </c>
      <c r="D94">
        <v>20</v>
      </c>
      <c r="E94" t="s">
        <v>50</v>
      </c>
      <c r="F94" t="str">
        <f t="shared" si="1"/>
        <v>37030Muy limpio</v>
      </c>
      <c r="G94">
        <v>1</v>
      </c>
      <c r="H94">
        <v>0.96</v>
      </c>
      <c r="I94">
        <v>0.94</v>
      </c>
      <c r="J94">
        <v>0.94</v>
      </c>
      <c r="K94">
        <v>0.93</v>
      </c>
      <c r="L94">
        <v>0.93</v>
      </c>
      <c r="M94">
        <v>0.93</v>
      </c>
      <c r="N94">
        <v>0.93</v>
      </c>
      <c r="O94">
        <v>0.93</v>
      </c>
      <c r="P94">
        <v>0.93</v>
      </c>
      <c r="Q94">
        <v>0.93</v>
      </c>
      <c r="R94">
        <v>0.93</v>
      </c>
      <c r="S94">
        <v>0.93</v>
      </c>
    </row>
    <row r="95" spans="1:19" x14ac:dyDescent="0.25">
      <c r="A95">
        <v>3</v>
      </c>
      <c r="B95">
        <v>70</v>
      </c>
      <c r="C95">
        <v>30</v>
      </c>
      <c r="D95">
        <v>20</v>
      </c>
      <c r="E95" t="s">
        <v>51</v>
      </c>
      <c r="F95" t="str">
        <f t="shared" si="1"/>
        <v>37030Limpio</v>
      </c>
      <c r="G95">
        <v>1</v>
      </c>
      <c r="H95">
        <v>0.91</v>
      </c>
      <c r="I95">
        <v>0.88</v>
      </c>
      <c r="J95">
        <v>0.87</v>
      </c>
      <c r="K95">
        <v>0.87</v>
      </c>
      <c r="L95">
        <v>0.87</v>
      </c>
      <c r="M95">
        <v>0.87</v>
      </c>
      <c r="N95">
        <v>0.87</v>
      </c>
      <c r="O95">
        <v>0.87</v>
      </c>
      <c r="P95">
        <v>0.87</v>
      </c>
      <c r="Q95">
        <v>0.87</v>
      </c>
      <c r="R95">
        <v>0.87</v>
      </c>
      <c r="S95">
        <v>0.87</v>
      </c>
    </row>
    <row r="96" spans="1:19" x14ac:dyDescent="0.25">
      <c r="A96">
        <v>3</v>
      </c>
      <c r="B96">
        <v>70</v>
      </c>
      <c r="C96">
        <v>30</v>
      </c>
      <c r="D96">
        <v>20</v>
      </c>
      <c r="E96" t="s">
        <v>52</v>
      </c>
      <c r="F96" t="str">
        <f t="shared" si="1"/>
        <v>37030Normal</v>
      </c>
      <c r="G96">
        <v>1</v>
      </c>
      <c r="H96">
        <v>0.8</v>
      </c>
      <c r="I96">
        <v>0.77</v>
      </c>
      <c r="J96">
        <v>0.76</v>
      </c>
      <c r="K96">
        <v>0.76</v>
      </c>
      <c r="L96">
        <v>0.76</v>
      </c>
      <c r="M96">
        <v>0.76</v>
      </c>
      <c r="N96">
        <v>0.76</v>
      </c>
      <c r="O96">
        <v>0.75</v>
      </c>
      <c r="P96">
        <v>0.75</v>
      </c>
      <c r="Q96">
        <v>0.75</v>
      </c>
      <c r="R96">
        <v>0.75</v>
      </c>
      <c r="S96">
        <v>0.75</v>
      </c>
    </row>
    <row r="97" spans="1:32" x14ac:dyDescent="0.25">
      <c r="A97">
        <v>3</v>
      </c>
      <c r="B97">
        <v>70</v>
      </c>
      <c r="C97">
        <v>30</v>
      </c>
      <c r="D97">
        <v>20</v>
      </c>
      <c r="E97" t="s">
        <v>53</v>
      </c>
      <c r="F97" t="str">
        <f t="shared" si="1"/>
        <v>37030Sucio</v>
      </c>
      <c r="G97">
        <v>1</v>
      </c>
      <c r="H97">
        <v>0.65</v>
      </c>
      <c r="I97">
        <v>0.61</v>
      </c>
      <c r="J97">
        <v>0.6</v>
      </c>
      <c r="K97">
        <v>0.6</v>
      </c>
      <c r="L97">
        <v>0.6</v>
      </c>
      <c r="M97">
        <v>0.6</v>
      </c>
      <c r="N97">
        <v>0.6</v>
      </c>
      <c r="O97">
        <v>0.6</v>
      </c>
      <c r="P97">
        <v>0.6</v>
      </c>
      <c r="Q97">
        <v>0.6</v>
      </c>
      <c r="R97">
        <v>0.6</v>
      </c>
      <c r="S97">
        <v>0.6</v>
      </c>
    </row>
    <row r="98" spans="1:32" x14ac:dyDescent="0.25">
      <c r="A98">
        <v>3</v>
      </c>
      <c r="B98">
        <v>50</v>
      </c>
      <c r="C98">
        <v>70</v>
      </c>
      <c r="D98">
        <v>20</v>
      </c>
      <c r="E98" t="s">
        <v>50</v>
      </c>
      <c r="F98" t="str">
        <f t="shared" si="1"/>
        <v>35070Muy limpio</v>
      </c>
      <c r="G98">
        <v>1</v>
      </c>
      <c r="H98">
        <v>0.94</v>
      </c>
      <c r="I98">
        <v>0.92</v>
      </c>
      <c r="J98">
        <v>0.91</v>
      </c>
      <c r="K98">
        <v>0.91</v>
      </c>
      <c r="L98">
        <v>0.91</v>
      </c>
      <c r="M98">
        <v>0.91</v>
      </c>
      <c r="N98">
        <v>0.91</v>
      </c>
      <c r="O98">
        <v>0.91</v>
      </c>
      <c r="P98">
        <v>0.91</v>
      </c>
      <c r="Q98">
        <v>0.91</v>
      </c>
      <c r="R98">
        <v>0.91</v>
      </c>
      <c r="S98">
        <v>0.91</v>
      </c>
    </row>
    <row r="99" spans="1:32" x14ac:dyDescent="0.25">
      <c r="A99">
        <v>3</v>
      </c>
      <c r="B99">
        <v>50</v>
      </c>
      <c r="C99">
        <v>70</v>
      </c>
      <c r="D99">
        <v>20</v>
      </c>
      <c r="E99" t="s">
        <v>51</v>
      </c>
      <c r="F99" t="str">
        <f t="shared" si="1"/>
        <v>35070Limpio</v>
      </c>
      <c r="G99">
        <v>1</v>
      </c>
      <c r="H99">
        <v>0.87</v>
      </c>
      <c r="I99">
        <v>0.84</v>
      </c>
      <c r="J99">
        <v>0.83</v>
      </c>
      <c r="K99">
        <v>0.83</v>
      </c>
      <c r="L99">
        <v>0.83</v>
      </c>
      <c r="M99">
        <v>0.83</v>
      </c>
      <c r="N99">
        <v>0.83</v>
      </c>
      <c r="O99">
        <v>0.83</v>
      </c>
      <c r="P99">
        <v>0.83</v>
      </c>
      <c r="Q99">
        <v>0.83</v>
      </c>
      <c r="R99">
        <v>0.83</v>
      </c>
      <c r="S99">
        <v>0.83</v>
      </c>
    </row>
    <row r="100" spans="1:32" x14ac:dyDescent="0.25">
      <c r="A100">
        <v>3</v>
      </c>
      <c r="B100">
        <v>50</v>
      </c>
      <c r="C100">
        <v>70</v>
      </c>
      <c r="D100">
        <v>20</v>
      </c>
      <c r="E100" t="s">
        <v>52</v>
      </c>
      <c r="F100" t="str">
        <f t="shared" si="1"/>
        <v>35070Normal</v>
      </c>
      <c r="G100">
        <v>1</v>
      </c>
      <c r="H100">
        <v>0.75</v>
      </c>
      <c r="I100">
        <v>0.7</v>
      </c>
      <c r="J100">
        <v>0.69</v>
      </c>
      <c r="K100">
        <v>0.69</v>
      </c>
      <c r="L100">
        <v>0.69</v>
      </c>
      <c r="M100">
        <v>0.69</v>
      </c>
      <c r="N100">
        <v>0.69</v>
      </c>
      <c r="O100">
        <v>0.69</v>
      </c>
      <c r="P100">
        <v>0.69</v>
      </c>
      <c r="Q100">
        <v>0.69</v>
      </c>
      <c r="R100">
        <v>0.69</v>
      </c>
      <c r="S100">
        <v>0.69</v>
      </c>
    </row>
    <row r="101" spans="1:32" x14ac:dyDescent="0.25">
      <c r="A101">
        <v>3</v>
      </c>
      <c r="B101">
        <v>50</v>
      </c>
      <c r="C101">
        <v>70</v>
      </c>
      <c r="D101">
        <v>20</v>
      </c>
      <c r="E101" t="s">
        <v>53</v>
      </c>
      <c r="F101" t="str">
        <f t="shared" si="1"/>
        <v>35070Sucio</v>
      </c>
      <c r="G101">
        <v>1</v>
      </c>
      <c r="H101">
        <v>0.56999999999999995</v>
      </c>
      <c r="I101">
        <v>0.52</v>
      </c>
      <c r="J101">
        <v>0.52</v>
      </c>
      <c r="K101">
        <v>0.52</v>
      </c>
      <c r="L101">
        <v>0.52</v>
      </c>
      <c r="M101">
        <v>0.52</v>
      </c>
      <c r="N101">
        <v>0.52</v>
      </c>
      <c r="O101">
        <v>0.52</v>
      </c>
      <c r="P101">
        <v>0.52</v>
      </c>
      <c r="Q101">
        <v>0.52</v>
      </c>
      <c r="R101">
        <v>0.52</v>
      </c>
      <c r="S101">
        <v>0.52</v>
      </c>
    </row>
    <row r="102" spans="1:32" x14ac:dyDescent="0.25">
      <c r="A102">
        <v>3</v>
      </c>
      <c r="B102">
        <v>50</v>
      </c>
      <c r="C102">
        <v>50</v>
      </c>
      <c r="D102">
        <v>20</v>
      </c>
      <c r="E102" t="s">
        <v>50</v>
      </c>
      <c r="F102" t="str">
        <f t="shared" si="1"/>
        <v>35050Muy limpio</v>
      </c>
      <c r="G102">
        <v>1</v>
      </c>
      <c r="H102">
        <v>0.95</v>
      </c>
      <c r="I102">
        <v>0.93</v>
      </c>
      <c r="J102">
        <v>0.93</v>
      </c>
      <c r="K102">
        <v>0.93</v>
      </c>
      <c r="L102">
        <v>0.92</v>
      </c>
      <c r="M102">
        <v>0.92</v>
      </c>
      <c r="N102">
        <v>0.92</v>
      </c>
      <c r="O102">
        <v>0.92</v>
      </c>
      <c r="P102">
        <v>0.92</v>
      </c>
      <c r="Q102">
        <v>0.92</v>
      </c>
      <c r="R102">
        <v>0.92</v>
      </c>
      <c r="S102">
        <v>0.92</v>
      </c>
    </row>
    <row r="103" spans="1:32" x14ac:dyDescent="0.25">
      <c r="A103">
        <v>3</v>
      </c>
      <c r="B103">
        <v>50</v>
      </c>
      <c r="C103">
        <v>50</v>
      </c>
      <c r="D103">
        <v>20</v>
      </c>
      <c r="E103" t="s">
        <v>51</v>
      </c>
      <c r="F103" t="str">
        <f t="shared" si="1"/>
        <v>35050Limpio</v>
      </c>
      <c r="G103">
        <v>1</v>
      </c>
      <c r="H103">
        <v>0.9</v>
      </c>
      <c r="I103">
        <v>0.87</v>
      </c>
      <c r="J103">
        <v>0.86</v>
      </c>
      <c r="K103">
        <v>0.86</v>
      </c>
      <c r="L103">
        <v>0.85</v>
      </c>
      <c r="M103">
        <v>0.85</v>
      </c>
      <c r="N103">
        <v>0.85</v>
      </c>
      <c r="O103">
        <v>0.85</v>
      </c>
      <c r="P103">
        <v>0.85</v>
      </c>
      <c r="Q103">
        <v>0.85</v>
      </c>
      <c r="R103">
        <v>0.85</v>
      </c>
      <c r="S103">
        <v>0.85</v>
      </c>
    </row>
    <row r="104" spans="1:32" x14ac:dyDescent="0.25">
      <c r="A104">
        <v>3</v>
      </c>
      <c r="B104">
        <v>50</v>
      </c>
      <c r="C104">
        <v>50</v>
      </c>
      <c r="D104">
        <v>20</v>
      </c>
      <c r="E104" t="s">
        <v>52</v>
      </c>
      <c r="F104" t="str">
        <f t="shared" si="1"/>
        <v>35050Normal</v>
      </c>
      <c r="G104">
        <v>1</v>
      </c>
      <c r="H104">
        <v>0.78</v>
      </c>
      <c r="I104">
        <v>0.74</v>
      </c>
      <c r="J104">
        <v>0.73</v>
      </c>
      <c r="K104">
        <v>0.73</v>
      </c>
      <c r="L104">
        <v>0.73</v>
      </c>
      <c r="M104">
        <v>0.73</v>
      </c>
      <c r="N104">
        <v>0.73</v>
      </c>
      <c r="O104">
        <v>0.73</v>
      </c>
      <c r="P104">
        <v>0.73</v>
      </c>
      <c r="Q104">
        <v>0.73</v>
      </c>
      <c r="R104">
        <v>0.73</v>
      </c>
      <c r="S104">
        <v>0.73</v>
      </c>
    </row>
    <row r="105" spans="1:32" x14ac:dyDescent="0.25">
      <c r="A105">
        <v>3</v>
      </c>
      <c r="B105">
        <v>50</v>
      </c>
      <c r="C105">
        <v>50</v>
      </c>
      <c r="D105">
        <v>20</v>
      </c>
      <c r="E105" t="s">
        <v>53</v>
      </c>
      <c r="F105" t="str">
        <f t="shared" si="1"/>
        <v>35050Sucio</v>
      </c>
      <c r="G105">
        <v>1</v>
      </c>
      <c r="H105">
        <v>0.61</v>
      </c>
      <c r="I105">
        <v>0.56999999999999995</v>
      </c>
      <c r="J105">
        <v>0.56999999999999995</v>
      </c>
      <c r="K105">
        <v>0.56999999999999995</v>
      </c>
      <c r="L105">
        <v>0.56999999999999995</v>
      </c>
      <c r="M105">
        <v>0.56999999999999995</v>
      </c>
      <c r="N105">
        <v>0.56999999999999995</v>
      </c>
      <c r="O105">
        <v>0.56999999999999995</v>
      </c>
      <c r="P105">
        <v>0.56999999999999995</v>
      </c>
      <c r="Q105">
        <v>0.56999999999999995</v>
      </c>
      <c r="R105">
        <v>0.56999999999999995</v>
      </c>
      <c r="S105">
        <v>0.56999999999999995</v>
      </c>
    </row>
    <row r="106" spans="1:32" x14ac:dyDescent="0.25">
      <c r="A106">
        <v>3</v>
      </c>
      <c r="B106">
        <v>50</v>
      </c>
      <c r="C106">
        <v>30</v>
      </c>
      <c r="D106">
        <v>20</v>
      </c>
      <c r="E106" t="s">
        <v>50</v>
      </c>
      <c r="F106" t="str">
        <f t="shared" si="1"/>
        <v>35030Muy limpio</v>
      </c>
      <c r="G106">
        <v>1</v>
      </c>
      <c r="H106">
        <v>0.96</v>
      </c>
      <c r="I106">
        <v>0.95</v>
      </c>
      <c r="J106">
        <v>0.94</v>
      </c>
      <c r="K106">
        <v>0.94</v>
      </c>
      <c r="L106">
        <v>0.94</v>
      </c>
      <c r="M106">
        <v>0.94</v>
      </c>
      <c r="N106">
        <v>0.94</v>
      </c>
      <c r="O106">
        <v>0.94</v>
      </c>
      <c r="P106">
        <v>0.94</v>
      </c>
      <c r="Q106">
        <v>0.94</v>
      </c>
      <c r="R106">
        <v>0.94</v>
      </c>
      <c r="S106">
        <v>0.94</v>
      </c>
    </row>
    <row r="107" spans="1:32" x14ac:dyDescent="0.25">
      <c r="A107">
        <v>3</v>
      </c>
      <c r="B107">
        <v>50</v>
      </c>
      <c r="C107">
        <v>30</v>
      </c>
      <c r="D107">
        <v>20</v>
      </c>
      <c r="E107" t="s">
        <v>51</v>
      </c>
      <c r="F107" t="str">
        <f t="shared" si="1"/>
        <v>35030Limpio</v>
      </c>
      <c r="G107">
        <v>1</v>
      </c>
      <c r="H107">
        <v>0.91</v>
      </c>
      <c r="I107">
        <v>0.89</v>
      </c>
      <c r="J107">
        <v>0.88</v>
      </c>
      <c r="K107">
        <v>0.88</v>
      </c>
      <c r="L107">
        <v>0.88</v>
      </c>
      <c r="M107">
        <v>0.88</v>
      </c>
      <c r="N107">
        <v>0.88</v>
      </c>
      <c r="O107">
        <v>0.88</v>
      </c>
      <c r="P107">
        <v>0.88</v>
      </c>
      <c r="Q107">
        <v>0.88</v>
      </c>
      <c r="R107">
        <v>0.88</v>
      </c>
      <c r="S107">
        <v>0.88</v>
      </c>
    </row>
    <row r="108" spans="1:32" x14ac:dyDescent="0.25">
      <c r="A108">
        <v>3</v>
      </c>
      <c r="B108">
        <v>50</v>
      </c>
      <c r="C108">
        <v>30</v>
      </c>
      <c r="D108">
        <v>20</v>
      </c>
      <c r="E108" t="s">
        <v>52</v>
      </c>
      <c r="F108" t="str">
        <f t="shared" si="1"/>
        <v>35030Normal</v>
      </c>
      <c r="G108">
        <v>1</v>
      </c>
      <c r="H108">
        <v>0.81</v>
      </c>
      <c r="I108">
        <v>0.78</v>
      </c>
      <c r="J108">
        <v>0.77</v>
      </c>
      <c r="K108">
        <v>0.77</v>
      </c>
      <c r="L108">
        <v>0.77</v>
      </c>
      <c r="M108">
        <v>0.77</v>
      </c>
      <c r="N108">
        <v>0.77</v>
      </c>
      <c r="O108">
        <v>0.77</v>
      </c>
      <c r="P108">
        <v>0.77</v>
      </c>
      <c r="Q108">
        <v>0.77</v>
      </c>
      <c r="R108">
        <v>0.77</v>
      </c>
      <c r="S108">
        <v>0.77</v>
      </c>
    </row>
    <row r="109" spans="1:32" x14ac:dyDescent="0.25">
      <c r="A109">
        <v>3</v>
      </c>
      <c r="B109">
        <v>50</v>
      </c>
      <c r="C109">
        <v>30</v>
      </c>
      <c r="D109">
        <v>20</v>
      </c>
      <c r="E109" t="s">
        <v>53</v>
      </c>
      <c r="F109" t="str">
        <f t="shared" si="1"/>
        <v>35030Sucio</v>
      </c>
      <c r="G109">
        <v>1</v>
      </c>
      <c r="H109">
        <v>0.66</v>
      </c>
      <c r="I109">
        <v>0.62</v>
      </c>
      <c r="J109">
        <v>0.61</v>
      </c>
      <c r="K109">
        <v>0.61</v>
      </c>
      <c r="L109">
        <v>0.61</v>
      </c>
      <c r="M109">
        <v>0.61</v>
      </c>
      <c r="N109">
        <v>0.61</v>
      </c>
      <c r="O109">
        <v>0.61</v>
      </c>
      <c r="P109">
        <v>0.61</v>
      </c>
      <c r="Q109">
        <v>0.61</v>
      </c>
      <c r="R109">
        <v>0.61</v>
      </c>
      <c r="S109">
        <v>0.61</v>
      </c>
    </row>
    <row r="110" spans="1:32" x14ac:dyDescent="0.25">
      <c r="U110" t="s">
        <v>7</v>
      </c>
      <c r="V110" t="s">
        <v>32</v>
      </c>
      <c r="Z110" t="s">
        <v>39</v>
      </c>
      <c r="AC110" t="s">
        <v>28</v>
      </c>
      <c r="AF110" t="s">
        <v>30</v>
      </c>
    </row>
    <row r="111" spans="1:32" ht="105.75" customHeight="1" x14ac:dyDescent="0.25">
      <c r="T111" s="19">
        <v>0</v>
      </c>
      <c r="U111" t="s">
        <v>33</v>
      </c>
      <c r="W111">
        <v>0</v>
      </c>
      <c r="Z111" t="s">
        <v>40</v>
      </c>
      <c r="AC111">
        <v>80</v>
      </c>
      <c r="AF111">
        <v>70</v>
      </c>
    </row>
    <row r="112" spans="1:32" ht="116.25" customHeight="1" x14ac:dyDescent="0.25">
      <c r="T112" s="19">
        <v>1</v>
      </c>
      <c r="U112" t="s">
        <v>34</v>
      </c>
      <c r="W112">
        <v>1</v>
      </c>
      <c r="Z112" t="s">
        <v>200</v>
      </c>
      <c r="AC112">
        <v>70</v>
      </c>
      <c r="AF112">
        <v>50</v>
      </c>
    </row>
    <row r="113" spans="20:32" ht="117.75" customHeight="1" x14ac:dyDescent="0.25">
      <c r="T113" s="19">
        <v>2</v>
      </c>
      <c r="U113" t="s">
        <v>173</v>
      </c>
      <c r="W113">
        <v>1</v>
      </c>
      <c r="Z113" t="s">
        <v>41</v>
      </c>
      <c r="AC113">
        <v>50</v>
      </c>
      <c r="AF113">
        <v>30</v>
      </c>
    </row>
    <row r="114" spans="20:32" ht="114.75" customHeight="1" x14ac:dyDescent="0.25">
      <c r="T114" s="19">
        <v>3</v>
      </c>
      <c r="U114" t="s">
        <v>35</v>
      </c>
      <c r="W114">
        <v>2</v>
      </c>
    </row>
    <row r="115" spans="20:32" ht="120" customHeight="1" x14ac:dyDescent="0.25">
      <c r="T115" s="19">
        <v>4</v>
      </c>
      <c r="U115" t="s">
        <v>181</v>
      </c>
      <c r="W115">
        <v>2</v>
      </c>
    </row>
    <row r="116" spans="20:32" ht="114" customHeight="1" x14ac:dyDescent="0.25">
      <c r="T116" s="19">
        <v>5</v>
      </c>
      <c r="U116" t="s">
        <v>174</v>
      </c>
      <c r="W116">
        <v>3</v>
      </c>
    </row>
    <row r="117" spans="20:32" ht="114" customHeight="1" x14ac:dyDescent="0.25">
      <c r="T117" s="19">
        <v>6</v>
      </c>
      <c r="U117" t="s">
        <v>175</v>
      </c>
      <c r="W117">
        <v>3</v>
      </c>
    </row>
    <row r="118" spans="20:32" ht="114" customHeight="1" x14ac:dyDescent="0.25">
      <c r="T118" s="19">
        <v>7</v>
      </c>
      <c r="U118" t="s">
        <v>176</v>
      </c>
      <c r="W118">
        <v>4</v>
      </c>
    </row>
    <row r="119" spans="20:32" ht="114" customHeight="1" x14ac:dyDescent="0.25">
      <c r="T119" s="19">
        <v>8</v>
      </c>
      <c r="U119" t="s">
        <v>177</v>
      </c>
      <c r="W119">
        <v>4</v>
      </c>
    </row>
    <row r="120" spans="20:32" ht="114" customHeight="1" x14ac:dyDescent="0.25">
      <c r="T120" s="19">
        <v>9</v>
      </c>
      <c r="U120" t="s">
        <v>178</v>
      </c>
      <c r="W120">
        <v>4</v>
      </c>
    </row>
    <row r="121" spans="20:32" ht="114" customHeight="1" x14ac:dyDescent="0.25">
      <c r="T121" s="19">
        <v>10</v>
      </c>
      <c r="U121" t="s">
        <v>36</v>
      </c>
      <c r="W121">
        <v>5</v>
      </c>
    </row>
    <row r="122" spans="20:32" ht="114" customHeight="1" x14ac:dyDescent="0.25">
      <c r="T122" s="19">
        <v>11</v>
      </c>
      <c r="U122" t="s">
        <v>179</v>
      </c>
      <c r="W122">
        <v>5</v>
      </c>
    </row>
    <row r="123" spans="20:32" ht="114" customHeight="1" x14ac:dyDescent="0.25">
      <c r="T123" s="19">
        <v>12</v>
      </c>
      <c r="U123" t="s">
        <v>37</v>
      </c>
      <c r="W123">
        <v>6</v>
      </c>
    </row>
    <row r="124" spans="20:32" ht="114" customHeight="1" x14ac:dyDescent="0.25">
      <c r="T124" s="19">
        <v>13</v>
      </c>
      <c r="U124" t="s">
        <v>180</v>
      </c>
      <c r="W124">
        <v>6</v>
      </c>
    </row>
    <row r="125" spans="20:32" ht="114" customHeight="1" x14ac:dyDescent="0.25">
      <c r="T125" s="19">
        <v>14</v>
      </c>
      <c r="U125" t="s">
        <v>38</v>
      </c>
      <c r="W125">
        <v>7</v>
      </c>
    </row>
    <row r="126" spans="20:32" ht="120" customHeight="1" x14ac:dyDescent="0.25">
      <c r="T126" s="19"/>
      <c r="U126" s="132"/>
    </row>
    <row r="127" spans="20:32" ht="120" customHeight="1" x14ac:dyDescent="0.25"/>
    <row r="128" spans="20:32" ht="120" customHeight="1" x14ac:dyDescent="0.25"/>
    <row r="129" ht="120" customHeight="1" x14ac:dyDescent="0.25"/>
    <row r="130" ht="120" customHeight="1" x14ac:dyDescent="0.25"/>
    <row r="131" ht="120" customHeight="1" x14ac:dyDescent="0.25"/>
  </sheetData>
  <sheetProtection algorithmName="SHA-512" hashValue="trBr1rVvlpZjV33lhoYoxYb0D2j2FRvWw+gohXy82ljUVDq/FAu2FhsTp21zsbc1DYu9Bceqr0RPskl8NRvOgw==" saltValue="Kmy4oZRefY/l+eu4KMqYZg==" spinCount="100000" sheet="1" objects="1" scenarios="1" selectLockedCells="1" selectUnlockedCell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4DF63-03CB-4D13-A97D-7B345E4C67F5}">
  <sheetPr codeName="Hoja13"/>
  <dimension ref="A1:AF611"/>
  <sheetViews>
    <sheetView topLeftCell="A31" workbookViewId="0">
      <selection activeCell="AE11" sqref="AE11"/>
    </sheetView>
  </sheetViews>
  <sheetFormatPr baseColWidth="10" defaultRowHeight="15" x14ac:dyDescent="0.25"/>
  <cols>
    <col min="2" max="2" width="22.7109375" customWidth="1"/>
    <col min="3" max="3" width="9.85546875" style="20" bestFit="1" customWidth="1"/>
    <col min="4" max="4" width="11.28515625" bestFit="1" customWidth="1"/>
    <col min="5" max="5" width="6" bestFit="1" customWidth="1"/>
    <col min="6" max="6" width="15.140625" bestFit="1" customWidth="1"/>
    <col min="7" max="7" width="8.5703125" bestFit="1" customWidth="1"/>
    <col min="8" max="8" width="8.5703125" customWidth="1"/>
    <col min="9" max="9" width="7.140625" bestFit="1" customWidth="1"/>
    <col min="10" max="10" width="17.7109375" bestFit="1" customWidth="1"/>
    <col min="11" max="11" width="5.5703125" bestFit="1" customWidth="1"/>
    <col min="12" max="13" width="7.140625" bestFit="1" customWidth="1"/>
    <col min="14" max="14" width="8.140625" bestFit="1" customWidth="1"/>
    <col min="16" max="16" width="4.5703125" bestFit="1" customWidth="1"/>
    <col min="17" max="17" width="7.140625" bestFit="1" customWidth="1"/>
    <col min="18" max="18" width="4.5703125" customWidth="1"/>
    <col min="19" max="19" width="5.140625" customWidth="1"/>
    <col min="20" max="20" width="21.28515625" bestFit="1" customWidth="1"/>
  </cols>
  <sheetData>
    <row r="1" spans="1:32" ht="15.75" x14ac:dyDescent="0.25">
      <c r="A1" t="s">
        <v>58</v>
      </c>
      <c r="B1" s="199" t="s">
        <v>96</v>
      </c>
      <c r="C1" s="199"/>
      <c r="D1" s="199"/>
      <c r="E1" s="199"/>
      <c r="F1" s="199"/>
      <c r="G1" s="199"/>
      <c r="H1" s="199"/>
      <c r="I1" s="199"/>
      <c r="J1" s="199"/>
      <c r="K1" s="199"/>
      <c r="L1" s="199"/>
      <c r="M1" s="199"/>
      <c r="N1" s="199"/>
      <c r="O1" s="199"/>
      <c r="P1" s="199"/>
      <c r="Q1" s="199"/>
      <c r="T1" s="200" t="s">
        <v>97</v>
      </c>
      <c r="U1" s="200"/>
      <c r="V1" s="200"/>
      <c r="W1" s="200"/>
      <c r="X1" s="200"/>
      <c r="Y1" s="200"/>
      <c r="Z1" s="200"/>
      <c r="AA1" s="200"/>
      <c r="AB1" s="200"/>
      <c r="AC1" s="200"/>
      <c r="AD1" s="200"/>
      <c r="AE1" s="200"/>
      <c r="AF1" s="200"/>
    </row>
    <row r="2" spans="1:32" x14ac:dyDescent="0.25">
      <c r="B2" t="s">
        <v>64</v>
      </c>
      <c r="C2" s="20">
        <f>'FM Interiores'!G31</f>
        <v>200</v>
      </c>
      <c r="F2" t="s">
        <v>68</v>
      </c>
      <c r="G2">
        <f>'FM Interiores'!M8</f>
        <v>0.93</v>
      </c>
      <c r="J2" t="s">
        <v>70</v>
      </c>
      <c r="K2">
        <f>'FM Interiores'!M10</f>
        <v>0.92</v>
      </c>
      <c r="M2" t="s">
        <v>73</v>
      </c>
      <c r="N2">
        <f>'FM Interiores'!$M$6</f>
        <v>0.9</v>
      </c>
      <c r="T2" t="s">
        <v>64</v>
      </c>
      <c r="U2" s="20">
        <f>'FM Exteriores'!G31</f>
        <v>365</v>
      </c>
      <c r="X2" t="s">
        <v>68</v>
      </c>
      <c r="Y2">
        <f>'FM Exteriores'!M10</f>
        <v>0.92</v>
      </c>
      <c r="AA2" t="s">
        <v>73</v>
      </c>
      <c r="AB2">
        <f>'FM Exteriores'!M7</f>
        <v>1</v>
      </c>
    </row>
    <row r="3" spans="1:32" x14ac:dyDescent="0.25">
      <c r="B3" t="s">
        <v>65</v>
      </c>
      <c r="C3" s="20">
        <f>'FM Interiores'!G33</f>
        <v>12</v>
      </c>
      <c r="F3" t="s">
        <v>69</v>
      </c>
      <c r="G3">
        <f>'FM Interiores'!G27</f>
        <v>0.5</v>
      </c>
      <c r="J3" t="s">
        <v>71</v>
      </c>
      <c r="K3">
        <f>'FM Interiores'!G44</f>
        <v>3.5</v>
      </c>
      <c r="T3" t="s">
        <v>65</v>
      </c>
      <c r="U3" s="20">
        <f>'FM Exteriores'!G33</f>
        <v>12</v>
      </c>
      <c r="X3" t="s">
        <v>69</v>
      </c>
      <c r="Y3">
        <f>'FM Exteriores'!G27</f>
        <v>1</v>
      </c>
    </row>
    <row r="4" spans="1:32" x14ac:dyDescent="0.25">
      <c r="B4" t="s">
        <v>63</v>
      </c>
      <c r="C4" s="20" cm="1">
        <f t="array" ref="C4">'FM Interiores'!G22:G22</f>
        <v>25000</v>
      </c>
      <c r="F4" t="s">
        <v>124</v>
      </c>
      <c r="G4">
        <f>C2*C3*G3</f>
        <v>1200</v>
      </c>
      <c r="M4" t="s">
        <v>17</v>
      </c>
      <c r="N4" s="22">
        <f>N2*K2*G2*C5</f>
        <v>0.68533560000000004</v>
      </c>
      <c r="T4" t="s">
        <v>63</v>
      </c>
      <c r="U4" s="20">
        <f>'FM Exteriores'!G22</f>
        <v>75000</v>
      </c>
      <c r="X4" t="s">
        <v>124</v>
      </c>
      <c r="Y4">
        <f>U2*U3*Y3</f>
        <v>4380</v>
      </c>
      <c r="AA4" t="s">
        <v>17</v>
      </c>
      <c r="AB4" s="22">
        <f>AB2*Y2*U5</f>
        <v>0.78200000000000003</v>
      </c>
    </row>
    <row r="5" spans="1:32" x14ac:dyDescent="0.25">
      <c r="B5" t="s">
        <v>67</v>
      </c>
      <c r="C5" s="21">
        <f>'FM Interiores'!M4</f>
        <v>0.89</v>
      </c>
      <c r="T5" t="s">
        <v>67</v>
      </c>
      <c r="U5" s="21">
        <f>'FM Exteriores'!M4</f>
        <v>0.85</v>
      </c>
    </row>
    <row r="6" spans="1:32" x14ac:dyDescent="0.25">
      <c r="U6" s="20"/>
    </row>
    <row r="7" spans="1:32" x14ac:dyDescent="0.25">
      <c r="U7" s="20"/>
    </row>
    <row r="8" spans="1:32" x14ac:dyDescent="0.25">
      <c r="U8" s="20"/>
    </row>
    <row r="9" spans="1:32" x14ac:dyDescent="0.25">
      <c r="U9" s="20"/>
    </row>
    <row r="10" spans="1:32" ht="18" x14ac:dyDescent="0.35">
      <c r="B10" t="s">
        <v>61</v>
      </c>
      <c r="C10" s="20" t="s">
        <v>62</v>
      </c>
      <c r="D10" t="s">
        <v>66</v>
      </c>
      <c r="F10" t="s">
        <v>168</v>
      </c>
      <c r="G10" t="s">
        <v>125</v>
      </c>
      <c r="H10" t="s">
        <v>126</v>
      </c>
      <c r="I10" t="s">
        <v>169</v>
      </c>
      <c r="J10" t="s">
        <v>72</v>
      </c>
      <c r="L10" t="s">
        <v>170</v>
      </c>
      <c r="M10" t="s">
        <v>171</v>
      </c>
      <c r="N10" t="s">
        <v>17</v>
      </c>
      <c r="P10" t="s">
        <v>74</v>
      </c>
      <c r="Q10" t="s">
        <v>131</v>
      </c>
      <c r="T10" t="s">
        <v>61</v>
      </c>
      <c r="U10" s="20" t="s">
        <v>62</v>
      </c>
      <c r="V10" t="s">
        <v>66</v>
      </c>
      <c r="X10" t="s">
        <v>168</v>
      </c>
      <c r="Y10" t="s">
        <v>125</v>
      </c>
      <c r="Z10" t="s">
        <v>126</v>
      </c>
      <c r="AA10" t="s">
        <v>169</v>
      </c>
      <c r="AB10" t="s">
        <v>171</v>
      </c>
      <c r="AC10" t="s">
        <v>17</v>
      </c>
      <c r="AE10" t="s">
        <v>74</v>
      </c>
      <c r="AF10" t="s">
        <v>131</v>
      </c>
    </row>
    <row r="11" spans="1:32" x14ac:dyDescent="0.25">
      <c r="A11">
        <v>0</v>
      </c>
      <c r="B11">
        <f>IF(A11&lt;='FM Interiores'!$Q$14,EsquemaMant!A11,NA())</f>
        <v>0</v>
      </c>
      <c r="C11" s="20">
        <f>$C$2*$C$3*B11</f>
        <v>0</v>
      </c>
      <c r="D11">
        <f>INT(C11/$C$4)</f>
        <v>0</v>
      </c>
      <c r="E11">
        <f>C11-(D11*$C$4)</f>
        <v>0</v>
      </c>
      <c r="F11" s="24">
        <f>(1-$C$5)/(0-$C$4)*E11+1</f>
        <v>1</v>
      </c>
      <c r="G11">
        <f>INT(E11/$G$4)</f>
        <v>0</v>
      </c>
      <c r="H11">
        <f>C11-(G11*$G$4)-(D11*$C$4)</f>
        <v>0</v>
      </c>
      <c r="I11" s="24">
        <f>(1-$G$2)/(0-$G$4)*H11+1</f>
        <v>1</v>
      </c>
      <c r="J11">
        <f>INT(B11/$K$3)</f>
        <v>0</v>
      </c>
      <c r="K11">
        <f>B11-($K$3*J11)</f>
        <v>0</v>
      </c>
      <c r="L11" s="24">
        <f>(1-$K$2)/(0-$K$3)*K11+1</f>
        <v>1</v>
      </c>
      <c r="M11" s="24">
        <f>$N$2</f>
        <v>0.9</v>
      </c>
      <c r="N11" s="1">
        <f>L11*I11*F11*M11</f>
        <v>0.9</v>
      </c>
      <c r="P11" s="23">
        <f>$N$4</f>
        <v>0.68533560000000004</v>
      </c>
      <c r="Q11" s="1">
        <f>M11+P11-N11</f>
        <v>0.68533560000000004</v>
      </c>
      <c r="T11">
        <f>IF(A11&lt;='FM Exteriores'!$Q$14,EsquemaMant!A11,NA())</f>
        <v>0</v>
      </c>
      <c r="U11" s="20">
        <f>$U$2*$U$3*T11</f>
        <v>0</v>
      </c>
      <c r="V11">
        <f>INT(U11/$U$4)</f>
        <v>0</v>
      </c>
      <c r="W11">
        <f>U11-(V11*$U$4)</f>
        <v>0</v>
      </c>
      <c r="X11" s="24">
        <f>(1-$U$5)/(0-$U$4)*W11+1</f>
        <v>1</v>
      </c>
      <c r="Y11">
        <f>INT(W11/$Y$4)</f>
        <v>0</v>
      </c>
      <c r="Z11">
        <f>U11-(Y11*$Y$4)-(V11*$U$4)</f>
        <v>0</v>
      </c>
      <c r="AA11" s="24">
        <f>(1-$Y$2)/(0-$Y$4)*Z11+1</f>
        <v>1</v>
      </c>
      <c r="AB11" s="24">
        <f>$AB$2</f>
        <v>1</v>
      </c>
      <c r="AC11" s="1">
        <f>AA11*X11*AB11</f>
        <v>1</v>
      </c>
      <c r="AE11" s="23">
        <f>$AB$4</f>
        <v>0.78200000000000003</v>
      </c>
      <c r="AF11" s="41">
        <f>AB11+AE11-AC11</f>
        <v>0.78200000000000003</v>
      </c>
    </row>
    <row r="12" spans="1:32" x14ac:dyDescent="0.25">
      <c r="A12">
        <v>0.1</v>
      </c>
      <c r="B12">
        <f>IF(A12&lt;='FM Interiores'!$Q$14,EsquemaMant!A12,NA())</f>
        <v>0.1</v>
      </c>
      <c r="C12" s="20">
        <f t="shared" ref="C12:C75" si="0">$C$2*$C$3*B12</f>
        <v>240</v>
      </c>
      <c r="D12">
        <f t="shared" ref="D12:D75" si="1">INT(C12/$C$4)</f>
        <v>0</v>
      </c>
      <c r="E12">
        <f t="shared" ref="E12:E75" si="2">C12-(D12*$C$4)</f>
        <v>240</v>
      </c>
      <c r="F12" s="24">
        <f t="shared" ref="F12:F75" si="3">(1-$C$5)/(0-$C$4)*E12+1</f>
        <v>0.99894400000000005</v>
      </c>
      <c r="G12">
        <f t="shared" ref="G12:G75" si="4">INT(E12/$G$4)</f>
        <v>0</v>
      </c>
      <c r="H12">
        <f t="shared" ref="H12:H75" si="5">C12-(G12*$G$4)-(D12*$C$4)</f>
        <v>240</v>
      </c>
      <c r="I12" s="24">
        <f t="shared" ref="I12:I75" si="6">(1-$G$2)/(0-$G$4)*H12+1</f>
        <v>0.98599999999999999</v>
      </c>
      <c r="J12">
        <f t="shared" ref="J12:J75" si="7">INT(B12/$K$3)</f>
        <v>0</v>
      </c>
      <c r="K12">
        <f t="shared" ref="K12:K75" si="8">B12-($K$3*J12)</f>
        <v>0.1</v>
      </c>
      <c r="L12" s="24">
        <f t="shared" ref="L12:L75" si="9">(1-$K$2)/(0-$K$3)*K12+1</f>
        <v>0.99771428571428566</v>
      </c>
      <c r="M12" s="24">
        <f t="shared" ref="M12:M75" si="10">$N$2</f>
        <v>0.9</v>
      </c>
      <c r="N12" s="1">
        <f t="shared" ref="N12:N75" si="11">L12*I12*F12*M12</f>
        <v>0.88443670467291424</v>
      </c>
      <c r="P12" s="23">
        <f t="shared" ref="P12:P75" si="12">$N$4</f>
        <v>0.68533560000000004</v>
      </c>
      <c r="Q12" s="1">
        <f t="shared" ref="Q12:Q75" si="13">M12+P12-N12</f>
        <v>0.70089889532708582</v>
      </c>
      <c r="T12">
        <f>IF(A12&lt;='FM Exteriores'!$Q$14,EsquemaMant!A12,NA())</f>
        <v>0.1</v>
      </c>
      <c r="U12" s="20">
        <f t="shared" ref="U12:U75" si="14">$U$2*$U$3*T12</f>
        <v>438</v>
      </c>
      <c r="V12">
        <f t="shared" ref="V12:V75" si="15">INT(U12/$U$4)</f>
        <v>0</v>
      </c>
      <c r="W12">
        <f t="shared" ref="W12:W75" si="16">U12-(V12*$U$4)</f>
        <v>438</v>
      </c>
      <c r="X12" s="24">
        <f t="shared" ref="X12:X75" si="17">(1-$U$5)/(0-$U$4)*W12+1</f>
        <v>0.99912400000000001</v>
      </c>
      <c r="Y12">
        <f t="shared" ref="Y12:Y75" si="18">INT(W12/$Y$4)</f>
        <v>0</v>
      </c>
      <c r="Z12">
        <f t="shared" ref="Z12:Z75" si="19">U12-(Y12*$Y$4)-(V12*$U$4)</f>
        <v>438</v>
      </c>
      <c r="AA12" s="24">
        <f t="shared" ref="AA12:AA75" si="20">(1-$Y$2)/(0-$Y$4)*Z12+1</f>
        <v>0.99199999999999999</v>
      </c>
      <c r="AB12" s="24">
        <f>$AB$2</f>
        <v>1</v>
      </c>
      <c r="AC12" s="1">
        <f>AA12*X12*AB12</f>
        <v>0.99113100799999998</v>
      </c>
      <c r="AE12" s="23">
        <f t="shared" ref="AE12:AE75" si="21">$AB$4</f>
        <v>0.78200000000000003</v>
      </c>
      <c r="AF12" s="41">
        <f t="shared" ref="AF12:AF75" si="22">AB12+AE12-AC12</f>
        <v>0.79086899200000005</v>
      </c>
    </row>
    <row r="13" spans="1:32" x14ac:dyDescent="0.25">
      <c r="A13">
        <v>0.2</v>
      </c>
      <c r="B13">
        <f>IF(A13&lt;='FM Interiores'!$Q$14,EsquemaMant!A13,NA())</f>
        <v>0.2</v>
      </c>
      <c r="C13" s="20">
        <f t="shared" si="0"/>
        <v>480</v>
      </c>
      <c r="D13">
        <f t="shared" si="1"/>
        <v>0</v>
      </c>
      <c r="E13">
        <f t="shared" si="2"/>
        <v>480</v>
      </c>
      <c r="F13" s="24">
        <f t="shared" si="3"/>
        <v>0.997888</v>
      </c>
      <c r="G13">
        <f t="shared" si="4"/>
        <v>0</v>
      </c>
      <c r="H13">
        <f t="shared" si="5"/>
        <v>480</v>
      </c>
      <c r="I13" s="24">
        <f t="shared" si="6"/>
        <v>0.97199999999999998</v>
      </c>
      <c r="J13">
        <f t="shared" si="7"/>
        <v>0</v>
      </c>
      <c r="K13">
        <f t="shared" si="8"/>
        <v>0.2</v>
      </c>
      <c r="L13" s="24">
        <f t="shared" si="9"/>
        <v>0.99542857142857144</v>
      </c>
      <c r="M13" s="24">
        <f t="shared" si="10"/>
        <v>0.9</v>
      </c>
      <c r="N13" s="1">
        <f t="shared" si="11"/>
        <v>0.86896178275474278</v>
      </c>
      <c r="P13" s="23">
        <f t="shared" si="12"/>
        <v>0.68533560000000004</v>
      </c>
      <c r="Q13" s="1">
        <f t="shared" si="13"/>
        <v>0.71637381724525728</v>
      </c>
      <c r="T13">
        <f>IF(A13&lt;='FM Exteriores'!$Q$14,EsquemaMant!A13,NA())</f>
        <v>0.2</v>
      </c>
      <c r="U13" s="20">
        <f t="shared" si="14"/>
        <v>876</v>
      </c>
      <c r="V13">
        <f t="shared" si="15"/>
        <v>0</v>
      </c>
      <c r="W13">
        <f t="shared" si="16"/>
        <v>876</v>
      </c>
      <c r="X13" s="24">
        <f t="shared" si="17"/>
        <v>0.99824800000000002</v>
      </c>
      <c r="Y13">
        <f t="shared" si="18"/>
        <v>0</v>
      </c>
      <c r="Z13">
        <f t="shared" si="19"/>
        <v>876</v>
      </c>
      <c r="AA13" s="24">
        <f t="shared" si="20"/>
        <v>0.98399999999999999</v>
      </c>
      <c r="AB13" s="24">
        <f t="shared" ref="AB13:AB76" si="23">$AB$2</f>
        <v>1</v>
      </c>
      <c r="AC13" s="1">
        <f t="shared" ref="AC13:AC76" si="24">AA13*X13*AB13</f>
        <v>0.98227603200000002</v>
      </c>
      <c r="AE13" s="23">
        <f t="shared" si="21"/>
        <v>0.78200000000000003</v>
      </c>
      <c r="AF13" s="41">
        <f t="shared" si="22"/>
        <v>0.79972396800000001</v>
      </c>
    </row>
    <row r="14" spans="1:32" x14ac:dyDescent="0.25">
      <c r="A14">
        <v>0.3</v>
      </c>
      <c r="B14">
        <f>IF(A14&lt;='FM Interiores'!$Q$14,EsquemaMant!A14,NA())</f>
        <v>0.3</v>
      </c>
      <c r="C14" s="20">
        <f t="shared" si="0"/>
        <v>720</v>
      </c>
      <c r="D14">
        <f t="shared" si="1"/>
        <v>0</v>
      </c>
      <c r="E14">
        <f t="shared" si="2"/>
        <v>720</v>
      </c>
      <c r="F14" s="24">
        <f t="shared" si="3"/>
        <v>0.99683200000000005</v>
      </c>
      <c r="G14">
        <f t="shared" si="4"/>
        <v>0</v>
      </c>
      <c r="H14">
        <f t="shared" si="5"/>
        <v>720</v>
      </c>
      <c r="I14" s="24">
        <f t="shared" si="6"/>
        <v>0.95800000000000007</v>
      </c>
      <c r="J14">
        <f t="shared" si="7"/>
        <v>0</v>
      </c>
      <c r="K14">
        <f t="shared" si="8"/>
        <v>0.3</v>
      </c>
      <c r="L14" s="24">
        <f t="shared" si="9"/>
        <v>0.99314285714285711</v>
      </c>
      <c r="M14" s="24">
        <f t="shared" si="10"/>
        <v>0.9</v>
      </c>
      <c r="N14" s="1">
        <f t="shared" si="11"/>
        <v>0.85357505176868576</v>
      </c>
      <c r="P14" s="23">
        <f t="shared" si="12"/>
        <v>0.68533560000000004</v>
      </c>
      <c r="Q14" s="1">
        <f t="shared" si="13"/>
        <v>0.73176054823131431</v>
      </c>
      <c r="T14">
        <f>IF(A14&lt;='FM Exteriores'!$Q$14,EsquemaMant!A14,NA())</f>
        <v>0.3</v>
      </c>
      <c r="U14" s="20">
        <f t="shared" si="14"/>
        <v>1314</v>
      </c>
      <c r="V14">
        <f t="shared" si="15"/>
        <v>0</v>
      </c>
      <c r="W14">
        <f t="shared" si="16"/>
        <v>1314</v>
      </c>
      <c r="X14" s="24">
        <f t="shared" si="17"/>
        <v>0.99737200000000004</v>
      </c>
      <c r="Y14">
        <f t="shared" si="18"/>
        <v>0</v>
      </c>
      <c r="Z14">
        <f t="shared" si="19"/>
        <v>1314</v>
      </c>
      <c r="AA14" s="24">
        <f t="shared" si="20"/>
        <v>0.97599999999999998</v>
      </c>
      <c r="AB14" s="24">
        <f t="shared" si="23"/>
        <v>1</v>
      </c>
      <c r="AC14" s="1">
        <f t="shared" si="24"/>
        <v>0.97343507200000001</v>
      </c>
      <c r="AE14" s="23">
        <f t="shared" si="21"/>
        <v>0.78200000000000003</v>
      </c>
      <c r="AF14" s="41">
        <f t="shared" si="22"/>
        <v>0.80856492800000002</v>
      </c>
    </row>
    <row r="15" spans="1:32" x14ac:dyDescent="0.25">
      <c r="A15">
        <v>0.4</v>
      </c>
      <c r="B15">
        <f>IF(A15&lt;='FM Interiores'!$Q$14,EsquemaMant!A15,NA())</f>
        <v>0.4</v>
      </c>
      <c r="C15" s="20">
        <f t="shared" si="0"/>
        <v>960</v>
      </c>
      <c r="D15">
        <f t="shared" si="1"/>
        <v>0</v>
      </c>
      <c r="E15">
        <f t="shared" si="2"/>
        <v>960</v>
      </c>
      <c r="F15" s="24">
        <f t="shared" si="3"/>
        <v>0.99577599999999999</v>
      </c>
      <c r="G15">
        <f t="shared" si="4"/>
        <v>0</v>
      </c>
      <c r="H15">
        <f t="shared" si="5"/>
        <v>960</v>
      </c>
      <c r="I15" s="24">
        <f t="shared" si="6"/>
        <v>0.94400000000000006</v>
      </c>
      <c r="J15">
        <f t="shared" si="7"/>
        <v>0</v>
      </c>
      <c r="K15">
        <f t="shared" si="8"/>
        <v>0.4</v>
      </c>
      <c r="L15" s="24">
        <f t="shared" si="9"/>
        <v>0.99085714285714288</v>
      </c>
      <c r="M15" s="24">
        <f t="shared" si="10"/>
        <v>0.9</v>
      </c>
      <c r="N15" s="1">
        <f t="shared" si="11"/>
        <v>0.83827632923794293</v>
      </c>
      <c r="P15" s="23">
        <f t="shared" si="12"/>
        <v>0.68533560000000004</v>
      </c>
      <c r="Q15" s="1">
        <f t="shared" si="13"/>
        <v>0.74705927076205714</v>
      </c>
      <c r="T15">
        <f>IF(A15&lt;='FM Exteriores'!$Q$14,EsquemaMant!A15,NA())</f>
        <v>0.4</v>
      </c>
      <c r="U15" s="20">
        <f t="shared" si="14"/>
        <v>1752</v>
      </c>
      <c r="V15">
        <f t="shared" si="15"/>
        <v>0</v>
      </c>
      <c r="W15">
        <f t="shared" si="16"/>
        <v>1752</v>
      </c>
      <c r="X15" s="24">
        <f t="shared" si="17"/>
        <v>0.99649600000000005</v>
      </c>
      <c r="Y15">
        <f t="shared" si="18"/>
        <v>0</v>
      </c>
      <c r="Z15">
        <f t="shared" si="19"/>
        <v>1752</v>
      </c>
      <c r="AA15" s="24">
        <f t="shared" si="20"/>
        <v>0.96799999999999997</v>
      </c>
      <c r="AB15" s="24">
        <f t="shared" si="23"/>
        <v>1</v>
      </c>
      <c r="AC15" s="1">
        <f t="shared" si="24"/>
        <v>0.96460812800000006</v>
      </c>
      <c r="AE15" s="23">
        <f t="shared" si="21"/>
        <v>0.78200000000000003</v>
      </c>
      <c r="AF15" s="41">
        <f t="shared" si="22"/>
        <v>0.81739187199999996</v>
      </c>
    </row>
    <row r="16" spans="1:32" x14ac:dyDescent="0.25">
      <c r="A16">
        <v>0.5</v>
      </c>
      <c r="B16">
        <f>IF(A16&lt;='FM Interiores'!$Q$14,EsquemaMant!A16,NA())</f>
        <v>0.5</v>
      </c>
      <c r="C16" s="20">
        <f t="shared" si="0"/>
        <v>1200</v>
      </c>
      <c r="D16">
        <f t="shared" si="1"/>
        <v>0</v>
      </c>
      <c r="E16">
        <f t="shared" si="2"/>
        <v>1200</v>
      </c>
      <c r="F16" s="24">
        <f t="shared" si="3"/>
        <v>0.99472000000000005</v>
      </c>
      <c r="G16">
        <f t="shared" si="4"/>
        <v>1</v>
      </c>
      <c r="H16">
        <f t="shared" si="5"/>
        <v>0</v>
      </c>
      <c r="I16" s="24">
        <f t="shared" si="6"/>
        <v>1</v>
      </c>
      <c r="J16">
        <f t="shared" si="7"/>
        <v>0</v>
      </c>
      <c r="K16">
        <f t="shared" si="8"/>
        <v>0.5</v>
      </c>
      <c r="L16" s="24">
        <f t="shared" si="9"/>
        <v>0.98857142857142855</v>
      </c>
      <c r="M16" s="24">
        <f t="shared" si="10"/>
        <v>0.9</v>
      </c>
      <c r="N16" s="1">
        <f t="shared" si="11"/>
        <v>0.88501659428571433</v>
      </c>
      <c r="P16" s="23">
        <f t="shared" si="12"/>
        <v>0.68533560000000004</v>
      </c>
      <c r="Q16" s="1">
        <f t="shared" si="13"/>
        <v>0.70031900571428574</v>
      </c>
      <c r="T16">
        <f>IF(A16&lt;='FM Exteriores'!$Q$14,EsquemaMant!A16,NA())</f>
        <v>0.5</v>
      </c>
      <c r="U16" s="20">
        <f t="shared" si="14"/>
        <v>2190</v>
      </c>
      <c r="V16">
        <f t="shared" si="15"/>
        <v>0</v>
      </c>
      <c r="W16">
        <f t="shared" si="16"/>
        <v>2190</v>
      </c>
      <c r="X16" s="24">
        <f t="shared" si="17"/>
        <v>0.99561999999999995</v>
      </c>
      <c r="Y16">
        <f t="shared" si="18"/>
        <v>0</v>
      </c>
      <c r="Z16">
        <f t="shared" si="19"/>
        <v>2190</v>
      </c>
      <c r="AA16" s="24">
        <f t="shared" si="20"/>
        <v>0.96</v>
      </c>
      <c r="AB16" s="24">
        <f t="shared" si="23"/>
        <v>1</v>
      </c>
      <c r="AC16" s="1">
        <f t="shared" si="24"/>
        <v>0.95579519999999996</v>
      </c>
      <c r="AE16" s="23">
        <f t="shared" si="21"/>
        <v>0.78200000000000003</v>
      </c>
      <c r="AF16" s="41">
        <f t="shared" si="22"/>
        <v>0.82620480000000007</v>
      </c>
    </row>
    <row r="17" spans="1:32" x14ac:dyDescent="0.25">
      <c r="A17">
        <v>0.6</v>
      </c>
      <c r="B17">
        <f>IF(A17&lt;='FM Interiores'!$Q$14,EsquemaMant!A17,NA())</f>
        <v>0.6</v>
      </c>
      <c r="C17" s="20">
        <f t="shared" si="0"/>
        <v>1440</v>
      </c>
      <c r="D17">
        <f t="shared" si="1"/>
        <v>0</v>
      </c>
      <c r="E17">
        <f t="shared" si="2"/>
        <v>1440</v>
      </c>
      <c r="F17" s="24">
        <f t="shared" si="3"/>
        <v>0.99366399999999999</v>
      </c>
      <c r="G17">
        <f t="shared" si="4"/>
        <v>1</v>
      </c>
      <c r="H17">
        <f t="shared" si="5"/>
        <v>240</v>
      </c>
      <c r="I17" s="24">
        <f t="shared" si="6"/>
        <v>0.98599999999999999</v>
      </c>
      <c r="J17">
        <f t="shared" si="7"/>
        <v>0</v>
      </c>
      <c r="K17">
        <f t="shared" si="8"/>
        <v>0.6</v>
      </c>
      <c r="L17" s="24">
        <f t="shared" si="9"/>
        <v>0.98628571428571432</v>
      </c>
      <c r="M17" s="24">
        <f t="shared" si="10"/>
        <v>0.9</v>
      </c>
      <c r="N17" s="1">
        <f t="shared" si="11"/>
        <v>0.8696844859392</v>
      </c>
      <c r="P17" s="23">
        <f t="shared" si="12"/>
        <v>0.68533560000000004</v>
      </c>
      <c r="Q17" s="1">
        <f t="shared" si="13"/>
        <v>0.71565111406080006</v>
      </c>
      <c r="T17">
        <f>IF(A17&lt;='FM Exteriores'!$Q$14,EsquemaMant!A17,NA())</f>
        <v>0.6</v>
      </c>
      <c r="U17" s="20">
        <f t="shared" si="14"/>
        <v>2628</v>
      </c>
      <c r="V17">
        <f t="shared" si="15"/>
        <v>0</v>
      </c>
      <c r="W17">
        <f t="shared" si="16"/>
        <v>2628</v>
      </c>
      <c r="X17" s="24">
        <f t="shared" si="17"/>
        <v>0.99474399999999996</v>
      </c>
      <c r="Y17">
        <f t="shared" si="18"/>
        <v>0</v>
      </c>
      <c r="Z17">
        <f t="shared" si="19"/>
        <v>2628</v>
      </c>
      <c r="AA17" s="24">
        <f t="shared" si="20"/>
        <v>0.95200000000000007</v>
      </c>
      <c r="AB17" s="24">
        <f t="shared" si="23"/>
        <v>1</v>
      </c>
      <c r="AC17" s="1">
        <f t="shared" si="24"/>
        <v>0.94699628800000002</v>
      </c>
      <c r="AE17" s="23">
        <f t="shared" si="21"/>
        <v>0.78200000000000003</v>
      </c>
      <c r="AF17" s="41">
        <f t="shared" si="22"/>
        <v>0.83500371200000001</v>
      </c>
    </row>
    <row r="18" spans="1:32" x14ac:dyDescent="0.25">
      <c r="A18">
        <v>0.7</v>
      </c>
      <c r="B18">
        <f>IF(A18&lt;='FM Interiores'!$Q$14,EsquemaMant!A18,NA())</f>
        <v>0.7</v>
      </c>
      <c r="C18" s="20">
        <f t="shared" si="0"/>
        <v>1680</v>
      </c>
      <c r="D18">
        <f t="shared" si="1"/>
        <v>0</v>
      </c>
      <c r="E18">
        <f t="shared" si="2"/>
        <v>1680</v>
      </c>
      <c r="F18" s="24">
        <f t="shared" si="3"/>
        <v>0.99260800000000005</v>
      </c>
      <c r="G18">
        <f t="shared" si="4"/>
        <v>1</v>
      </c>
      <c r="H18">
        <f t="shared" si="5"/>
        <v>480</v>
      </c>
      <c r="I18" s="24">
        <f t="shared" si="6"/>
        <v>0.97199999999999998</v>
      </c>
      <c r="J18">
        <f t="shared" si="7"/>
        <v>0</v>
      </c>
      <c r="K18">
        <f t="shared" si="8"/>
        <v>0.7</v>
      </c>
      <c r="L18" s="24">
        <f t="shared" si="9"/>
        <v>0.98399999999999999</v>
      </c>
      <c r="M18" s="24">
        <f t="shared" si="10"/>
        <v>0.9</v>
      </c>
      <c r="N18" s="1">
        <f t="shared" si="11"/>
        <v>0.8544401427456001</v>
      </c>
      <c r="P18" s="23">
        <f t="shared" si="12"/>
        <v>0.68533560000000004</v>
      </c>
      <c r="Q18" s="1">
        <f t="shared" si="13"/>
        <v>0.73089545725439997</v>
      </c>
      <c r="T18">
        <f>IF(A18&lt;='FM Exteriores'!$Q$14,EsquemaMant!A18,NA())</f>
        <v>0.7</v>
      </c>
      <c r="U18" s="20">
        <f t="shared" si="14"/>
        <v>3066</v>
      </c>
      <c r="V18">
        <f t="shared" si="15"/>
        <v>0</v>
      </c>
      <c r="W18">
        <f t="shared" si="16"/>
        <v>3066</v>
      </c>
      <c r="X18" s="24">
        <f t="shared" si="17"/>
        <v>0.99386799999999997</v>
      </c>
      <c r="Y18">
        <f t="shared" si="18"/>
        <v>0</v>
      </c>
      <c r="Z18">
        <f t="shared" si="19"/>
        <v>3066</v>
      </c>
      <c r="AA18" s="24">
        <f t="shared" si="20"/>
        <v>0.94400000000000006</v>
      </c>
      <c r="AB18" s="24">
        <f t="shared" si="23"/>
        <v>1</v>
      </c>
      <c r="AC18" s="1">
        <f t="shared" si="24"/>
        <v>0.93821139200000003</v>
      </c>
      <c r="AE18" s="23">
        <f t="shared" si="21"/>
        <v>0.78200000000000003</v>
      </c>
      <c r="AF18" s="41">
        <f t="shared" si="22"/>
        <v>0.843788608</v>
      </c>
    </row>
    <row r="19" spans="1:32" x14ac:dyDescent="0.25">
      <c r="A19">
        <v>0.8</v>
      </c>
      <c r="B19">
        <f>IF(A19&lt;='FM Interiores'!$Q$14,EsquemaMant!A19,NA())</f>
        <v>0.8</v>
      </c>
      <c r="C19" s="20">
        <f t="shared" si="0"/>
        <v>1920</v>
      </c>
      <c r="D19">
        <f t="shared" si="1"/>
        <v>0</v>
      </c>
      <c r="E19">
        <f t="shared" si="2"/>
        <v>1920</v>
      </c>
      <c r="F19" s="24">
        <f t="shared" si="3"/>
        <v>0.99155199999999999</v>
      </c>
      <c r="G19">
        <f t="shared" si="4"/>
        <v>1</v>
      </c>
      <c r="H19">
        <f t="shared" si="5"/>
        <v>720</v>
      </c>
      <c r="I19" s="24">
        <f t="shared" si="6"/>
        <v>0.95800000000000007</v>
      </c>
      <c r="J19">
        <f t="shared" si="7"/>
        <v>0</v>
      </c>
      <c r="K19">
        <f t="shared" si="8"/>
        <v>0.8</v>
      </c>
      <c r="L19" s="24">
        <f t="shared" si="9"/>
        <v>0.98171428571428576</v>
      </c>
      <c r="M19" s="24">
        <f t="shared" si="10"/>
        <v>0.9</v>
      </c>
      <c r="N19" s="1">
        <f t="shared" si="11"/>
        <v>0.83928338222811438</v>
      </c>
      <c r="P19" s="23">
        <f t="shared" si="12"/>
        <v>0.68533560000000004</v>
      </c>
      <c r="Q19" s="1">
        <f t="shared" si="13"/>
        <v>0.74605221777188568</v>
      </c>
      <c r="T19">
        <f>IF(A19&lt;='FM Exteriores'!$Q$14,EsquemaMant!A19,NA())</f>
        <v>0.8</v>
      </c>
      <c r="U19" s="20">
        <f t="shared" si="14"/>
        <v>3504</v>
      </c>
      <c r="V19">
        <f t="shared" si="15"/>
        <v>0</v>
      </c>
      <c r="W19">
        <f t="shared" si="16"/>
        <v>3504</v>
      </c>
      <c r="X19" s="24">
        <f t="shared" si="17"/>
        <v>0.99299199999999999</v>
      </c>
      <c r="Y19">
        <f t="shared" si="18"/>
        <v>0</v>
      </c>
      <c r="Z19">
        <f t="shared" si="19"/>
        <v>3504</v>
      </c>
      <c r="AA19" s="24">
        <f t="shared" si="20"/>
        <v>0.93600000000000005</v>
      </c>
      <c r="AB19" s="24">
        <f t="shared" si="23"/>
        <v>1</v>
      </c>
      <c r="AC19" s="1">
        <f t="shared" si="24"/>
        <v>0.929440512</v>
      </c>
      <c r="AE19" s="23">
        <f t="shared" si="21"/>
        <v>0.78200000000000003</v>
      </c>
      <c r="AF19" s="41">
        <f t="shared" si="22"/>
        <v>0.85255948800000003</v>
      </c>
    </row>
    <row r="20" spans="1:32" x14ac:dyDescent="0.25">
      <c r="A20">
        <v>0.9</v>
      </c>
      <c r="B20">
        <f>IF(A20&lt;='FM Interiores'!$Q$14,EsquemaMant!A20,NA())</f>
        <v>0.9</v>
      </c>
      <c r="C20" s="20">
        <f t="shared" si="0"/>
        <v>2160</v>
      </c>
      <c r="D20">
        <f t="shared" si="1"/>
        <v>0</v>
      </c>
      <c r="E20">
        <f t="shared" si="2"/>
        <v>2160</v>
      </c>
      <c r="F20" s="24">
        <f t="shared" si="3"/>
        <v>0.99049600000000004</v>
      </c>
      <c r="G20">
        <f t="shared" si="4"/>
        <v>1</v>
      </c>
      <c r="H20">
        <f t="shared" si="5"/>
        <v>960</v>
      </c>
      <c r="I20" s="24">
        <f t="shared" si="6"/>
        <v>0.94400000000000006</v>
      </c>
      <c r="J20">
        <f t="shared" si="7"/>
        <v>0</v>
      </c>
      <c r="K20">
        <f t="shared" si="8"/>
        <v>0.9</v>
      </c>
      <c r="L20" s="24">
        <f t="shared" si="9"/>
        <v>0.97942857142857143</v>
      </c>
      <c r="M20" s="24">
        <f t="shared" si="10"/>
        <v>0.9</v>
      </c>
      <c r="N20" s="1">
        <f t="shared" si="11"/>
        <v>0.82421402190994297</v>
      </c>
      <c r="P20" s="23">
        <f t="shared" si="12"/>
        <v>0.68533560000000004</v>
      </c>
      <c r="Q20" s="1">
        <f t="shared" si="13"/>
        <v>0.76112157809005709</v>
      </c>
      <c r="T20">
        <f>IF(A20&lt;='FM Exteriores'!$Q$14,EsquemaMant!A20,NA())</f>
        <v>0.9</v>
      </c>
      <c r="U20" s="20">
        <f t="shared" si="14"/>
        <v>3942</v>
      </c>
      <c r="V20">
        <f t="shared" si="15"/>
        <v>0</v>
      </c>
      <c r="W20">
        <f t="shared" si="16"/>
        <v>3942</v>
      </c>
      <c r="X20" s="24">
        <f t="shared" si="17"/>
        <v>0.992116</v>
      </c>
      <c r="Y20">
        <f t="shared" si="18"/>
        <v>0</v>
      </c>
      <c r="Z20">
        <f t="shared" si="19"/>
        <v>3942</v>
      </c>
      <c r="AA20" s="24">
        <f t="shared" si="20"/>
        <v>0.92800000000000005</v>
      </c>
      <c r="AB20" s="24">
        <f t="shared" si="23"/>
        <v>1</v>
      </c>
      <c r="AC20" s="1">
        <f t="shared" si="24"/>
        <v>0.92068364800000002</v>
      </c>
      <c r="AE20" s="23">
        <f t="shared" si="21"/>
        <v>0.78200000000000003</v>
      </c>
      <c r="AF20" s="41">
        <f t="shared" si="22"/>
        <v>0.86131635200000001</v>
      </c>
    </row>
    <row r="21" spans="1:32" x14ac:dyDescent="0.25">
      <c r="A21">
        <v>1</v>
      </c>
      <c r="B21">
        <f>IF(A21&lt;='FM Interiores'!$Q$14,EsquemaMant!A21,NA())</f>
        <v>1</v>
      </c>
      <c r="C21" s="20">
        <f t="shared" si="0"/>
        <v>2400</v>
      </c>
      <c r="D21">
        <f t="shared" si="1"/>
        <v>0</v>
      </c>
      <c r="E21">
        <f t="shared" si="2"/>
        <v>2400</v>
      </c>
      <c r="F21" s="24">
        <f t="shared" si="3"/>
        <v>0.98943999999999999</v>
      </c>
      <c r="G21">
        <f t="shared" si="4"/>
        <v>2</v>
      </c>
      <c r="H21">
        <f t="shared" si="5"/>
        <v>0</v>
      </c>
      <c r="I21" s="24">
        <f t="shared" si="6"/>
        <v>1</v>
      </c>
      <c r="J21">
        <f t="shared" si="7"/>
        <v>0</v>
      </c>
      <c r="K21">
        <f t="shared" si="8"/>
        <v>1</v>
      </c>
      <c r="L21" s="24">
        <f t="shared" si="9"/>
        <v>0.9771428571428572</v>
      </c>
      <c r="M21" s="24">
        <f t="shared" si="10"/>
        <v>0.9</v>
      </c>
      <c r="N21" s="1">
        <f t="shared" si="11"/>
        <v>0.87014180571428579</v>
      </c>
      <c r="P21" s="23">
        <f t="shared" si="12"/>
        <v>0.68533560000000004</v>
      </c>
      <c r="Q21" s="1">
        <f t="shared" si="13"/>
        <v>0.71519379428571428</v>
      </c>
      <c r="T21">
        <f>IF(A21&lt;='FM Exteriores'!$Q$14,EsquemaMant!A21,NA())</f>
        <v>1</v>
      </c>
      <c r="U21" s="20">
        <f t="shared" si="14"/>
        <v>4380</v>
      </c>
      <c r="V21">
        <f t="shared" si="15"/>
        <v>0</v>
      </c>
      <c r="W21">
        <f t="shared" si="16"/>
        <v>4380</v>
      </c>
      <c r="X21" s="24">
        <f t="shared" si="17"/>
        <v>0.99124000000000001</v>
      </c>
      <c r="Y21">
        <f t="shared" si="18"/>
        <v>1</v>
      </c>
      <c r="Z21">
        <f t="shared" si="19"/>
        <v>0</v>
      </c>
      <c r="AA21" s="24">
        <f t="shared" si="20"/>
        <v>1</v>
      </c>
      <c r="AB21" s="24">
        <f t="shared" si="23"/>
        <v>1</v>
      </c>
      <c r="AC21" s="1">
        <f t="shared" si="24"/>
        <v>0.99124000000000001</v>
      </c>
      <c r="AE21" s="23">
        <f t="shared" si="21"/>
        <v>0.78200000000000003</v>
      </c>
      <c r="AF21" s="41">
        <f t="shared" si="22"/>
        <v>0.79076000000000002</v>
      </c>
    </row>
    <row r="22" spans="1:32" x14ac:dyDescent="0.25">
      <c r="A22">
        <v>1.1000000000000001</v>
      </c>
      <c r="B22">
        <f>IF(A22&lt;='FM Interiores'!$Q$14,EsquemaMant!A22,NA())</f>
        <v>1.1000000000000001</v>
      </c>
      <c r="C22" s="20">
        <f t="shared" si="0"/>
        <v>2640</v>
      </c>
      <c r="D22">
        <f t="shared" si="1"/>
        <v>0</v>
      </c>
      <c r="E22">
        <f t="shared" si="2"/>
        <v>2640</v>
      </c>
      <c r="F22" s="24">
        <f t="shared" si="3"/>
        <v>0.98838400000000004</v>
      </c>
      <c r="G22">
        <f t="shared" si="4"/>
        <v>2</v>
      </c>
      <c r="H22">
        <f t="shared" si="5"/>
        <v>240</v>
      </c>
      <c r="I22" s="24">
        <f t="shared" si="6"/>
        <v>0.98599999999999999</v>
      </c>
      <c r="J22">
        <f t="shared" si="7"/>
        <v>0</v>
      </c>
      <c r="K22">
        <f t="shared" si="8"/>
        <v>1.1000000000000001</v>
      </c>
      <c r="L22" s="24">
        <f t="shared" si="9"/>
        <v>0.97485714285714287</v>
      </c>
      <c r="M22" s="24">
        <f t="shared" si="10"/>
        <v>0.9</v>
      </c>
      <c r="N22" s="1">
        <f t="shared" si="11"/>
        <v>0.85503936370834288</v>
      </c>
      <c r="P22" s="23">
        <f t="shared" si="12"/>
        <v>0.68533560000000004</v>
      </c>
      <c r="Q22" s="1">
        <f t="shared" si="13"/>
        <v>0.73029623629165719</v>
      </c>
      <c r="T22">
        <f>IF(A22&lt;='FM Exteriores'!$Q$14,EsquemaMant!A22,NA())</f>
        <v>1.1000000000000001</v>
      </c>
      <c r="U22" s="20">
        <f t="shared" si="14"/>
        <v>4818</v>
      </c>
      <c r="V22">
        <f t="shared" si="15"/>
        <v>0</v>
      </c>
      <c r="W22">
        <f t="shared" si="16"/>
        <v>4818</v>
      </c>
      <c r="X22" s="24">
        <f t="shared" si="17"/>
        <v>0.99036400000000002</v>
      </c>
      <c r="Y22">
        <f t="shared" si="18"/>
        <v>1</v>
      </c>
      <c r="Z22">
        <f t="shared" si="19"/>
        <v>438</v>
      </c>
      <c r="AA22" s="24">
        <f t="shared" si="20"/>
        <v>0.99199999999999999</v>
      </c>
      <c r="AB22" s="24">
        <f t="shared" si="23"/>
        <v>1</v>
      </c>
      <c r="AC22" s="1">
        <f t="shared" si="24"/>
        <v>0.98244108799999996</v>
      </c>
      <c r="AE22" s="23">
        <f t="shared" si="21"/>
        <v>0.78200000000000003</v>
      </c>
      <c r="AF22" s="41">
        <f t="shared" si="22"/>
        <v>0.79955891200000007</v>
      </c>
    </row>
    <row r="23" spans="1:32" x14ac:dyDescent="0.25">
      <c r="A23">
        <v>1.2</v>
      </c>
      <c r="B23">
        <f>IF(A23&lt;='FM Interiores'!$Q$14,EsquemaMant!A23,NA())</f>
        <v>1.2</v>
      </c>
      <c r="C23" s="20">
        <f t="shared" si="0"/>
        <v>2880</v>
      </c>
      <c r="D23">
        <f t="shared" si="1"/>
        <v>0</v>
      </c>
      <c r="E23">
        <f t="shared" si="2"/>
        <v>2880</v>
      </c>
      <c r="F23" s="24">
        <f t="shared" si="3"/>
        <v>0.98732799999999998</v>
      </c>
      <c r="G23">
        <f t="shared" si="4"/>
        <v>2</v>
      </c>
      <c r="H23">
        <f t="shared" si="5"/>
        <v>480</v>
      </c>
      <c r="I23" s="24">
        <f t="shared" si="6"/>
        <v>0.97199999999999998</v>
      </c>
      <c r="J23">
        <f t="shared" si="7"/>
        <v>0</v>
      </c>
      <c r="K23">
        <f t="shared" si="8"/>
        <v>1.2</v>
      </c>
      <c r="L23" s="24">
        <f t="shared" si="9"/>
        <v>0.97257142857142853</v>
      </c>
      <c r="M23" s="24">
        <f t="shared" si="10"/>
        <v>0.9</v>
      </c>
      <c r="N23" s="1">
        <f t="shared" si="11"/>
        <v>0.84002407859931427</v>
      </c>
      <c r="P23" s="23">
        <f t="shared" si="12"/>
        <v>0.68533560000000004</v>
      </c>
      <c r="Q23" s="1">
        <f t="shared" si="13"/>
        <v>0.74531152140068579</v>
      </c>
      <c r="T23">
        <f>IF(A23&lt;='FM Exteriores'!$Q$14,EsquemaMant!A23,NA())</f>
        <v>1.2</v>
      </c>
      <c r="U23" s="20">
        <f t="shared" si="14"/>
        <v>5256</v>
      </c>
      <c r="V23">
        <f t="shared" si="15"/>
        <v>0</v>
      </c>
      <c r="W23">
        <f t="shared" si="16"/>
        <v>5256</v>
      </c>
      <c r="X23" s="24">
        <f t="shared" si="17"/>
        <v>0.98948800000000003</v>
      </c>
      <c r="Y23">
        <f t="shared" si="18"/>
        <v>1</v>
      </c>
      <c r="Z23">
        <f t="shared" si="19"/>
        <v>876</v>
      </c>
      <c r="AA23" s="24">
        <f t="shared" si="20"/>
        <v>0.98399999999999999</v>
      </c>
      <c r="AB23" s="24">
        <f t="shared" si="23"/>
        <v>1</v>
      </c>
      <c r="AC23" s="1">
        <f t="shared" si="24"/>
        <v>0.97365619199999998</v>
      </c>
      <c r="AE23" s="23">
        <f t="shared" si="21"/>
        <v>0.78200000000000003</v>
      </c>
      <c r="AF23" s="41">
        <f t="shared" si="22"/>
        <v>0.80834380800000005</v>
      </c>
    </row>
    <row r="24" spans="1:32" x14ac:dyDescent="0.25">
      <c r="A24">
        <v>1.3</v>
      </c>
      <c r="B24">
        <f>IF(A24&lt;='FM Interiores'!$Q$14,EsquemaMant!A24,NA())</f>
        <v>1.3</v>
      </c>
      <c r="C24" s="20">
        <f t="shared" si="0"/>
        <v>3120</v>
      </c>
      <c r="D24">
        <f t="shared" si="1"/>
        <v>0</v>
      </c>
      <c r="E24">
        <f t="shared" si="2"/>
        <v>3120</v>
      </c>
      <c r="F24" s="24">
        <f t="shared" si="3"/>
        <v>0.98627200000000004</v>
      </c>
      <c r="G24">
        <f t="shared" si="4"/>
        <v>2</v>
      </c>
      <c r="H24">
        <f t="shared" si="5"/>
        <v>720</v>
      </c>
      <c r="I24" s="24">
        <f t="shared" si="6"/>
        <v>0.95800000000000007</v>
      </c>
      <c r="J24">
        <f t="shared" si="7"/>
        <v>0</v>
      </c>
      <c r="K24">
        <f t="shared" si="8"/>
        <v>1.3</v>
      </c>
      <c r="L24" s="24">
        <f t="shared" si="9"/>
        <v>0.97028571428571431</v>
      </c>
      <c r="M24" s="24">
        <f t="shared" si="10"/>
        <v>0.9</v>
      </c>
      <c r="N24" s="1">
        <f t="shared" si="11"/>
        <v>0.82509576791040018</v>
      </c>
      <c r="P24" s="23">
        <f t="shared" si="12"/>
        <v>0.68533560000000004</v>
      </c>
      <c r="Q24" s="1">
        <f t="shared" si="13"/>
        <v>0.76023983208959989</v>
      </c>
      <c r="T24">
        <f>IF(A24&lt;='FM Exteriores'!$Q$14,EsquemaMant!A24,NA())</f>
        <v>1.3</v>
      </c>
      <c r="U24" s="20">
        <f t="shared" si="14"/>
        <v>5694</v>
      </c>
      <c r="V24">
        <f t="shared" si="15"/>
        <v>0</v>
      </c>
      <c r="W24">
        <f t="shared" si="16"/>
        <v>5694</v>
      </c>
      <c r="X24" s="24">
        <f t="shared" si="17"/>
        <v>0.98861200000000005</v>
      </c>
      <c r="Y24">
        <f t="shared" si="18"/>
        <v>1</v>
      </c>
      <c r="Z24">
        <f t="shared" si="19"/>
        <v>1314</v>
      </c>
      <c r="AA24" s="24">
        <f t="shared" si="20"/>
        <v>0.97599999999999998</v>
      </c>
      <c r="AB24" s="24">
        <f t="shared" si="23"/>
        <v>1</v>
      </c>
      <c r="AC24" s="1">
        <f t="shared" si="24"/>
        <v>0.96488531200000005</v>
      </c>
      <c r="AE24" s="23">
        <f t="shared" si="21"/>
        <v>0.78200000000000003</v>
      </c>
      <c r="AF24" s="41">
        <f t="shared" si="22"/>
        <v>0.81711468799999998</v>
      </c>
    </row>
    <row r="25" spans="1:32" x14ac:dyDescent="0.25">
      <c r="A25">
        <v>1.4</v>
      </c>
      <c r="B25">
        <f>IF(A25&lt;='FM Interiores'!$Q$14,EsquemaMant!A25,NA())</f>
        <v>1.4</v>
      </c>
      <c r="C25" s="20">
        <f t="shared" si="0"/>
        <v>3360</v>
      </c>
      <c r="D25">
        <f t="shared" si="1"/>
        <v>0</v>
      </c>
      <c r="E25">
        <f t="shared" si="2"/>
        <v>3360</v>
      </c>
      <c r="F25" s="24">
        <f t="shared" si="3"/>
        <v>0.98521599999999998</v>
      </c>
      <c r="G25">
        <f t="shared" si="4"/>
        <v>2</v>
      </c>
      <c r="H25">
        <f t="shared" si="5"/>
        <v>960</v>
      </c>
      <c r="I25" s="24">
        <f t="shared" si="6"/>
        <v>0.94400000000000006</v>
      </c>
      <c r="J25">
        <f t="shared" si="7"/>
        <v>0</v>
      </c>
      <c r="K25">
        <f t="shared" si="8"/>
        <v>1.4</v>
      </c>
      <c r="L25" s="24">
        <f t="shared" si="9"/>
        <v>0.96799999999999997</v>
      </c>
      <c r="M25" s="24">
        <f t="shared" si="10"/>
        <v>0.9</v>
      </c>
      <c r="N25" s="1">
        <f t="shared" si="11"/>
        <v>0.81025424916480004</v>
      </c>
      <c r="P25" s="23">
        <f t="shared" si="12"/>
        <v>0.68533560000000004</v>
      </c>
      <c r="Q25" s="1">
        <f t="shared" si="13"/>
        <v>0.77508135083520002</v>
      </c>
      <c r="T25">
        <f>IF(A25&lt;='FM Exteriores'!$Q$14,EsquemaMant!A25,NA())</f>
        <v>1.4</v>
      </c>
      <c r="U25" s="20">
        <f t="shared" si="14"/>
        <v>6132</v>
      </c>
      <c r="V25">
        <f t="shared" si="15"/>
        <v>0</v>
      </c>
      <c r="W25">
        <f t="shared" si="16"/>
        <v>6132</v>
      </c>
      <c r="X25" s="24">
        <f t="shared" si="17"/>
        <v>0.98773599999999995</v>
      </c>
      <c r="Y25">
        <f t="shared" si="18"/>
        <v>1</v>
      </c>
      <c r="Z25">
        <f t="shared" si="19"/>
        <v>1752</v>
      </c>
      <c r="AA25" s="24">
        <f t="shared" si="20"/>
        <v>0.96799999999999997</v>
      </c>
      <c r="AB25" s="24">
        <f t="shared" si="23"/>
        <v>1</v>
      </c>
      <c r="AC25" s="1">
        <f t="shared" si="24"/>
        <v>0.95612844799999996</v>
      </c>
      <c r="AE25" s="23">
        <f t="shared" si="21"/>
        <v>0.78200000000000003</v>
      </c>
      <c r="AF25" s="41">
        <f t="shared" si="22"/>
        <v>0.82587155200000006</v>
      </c>
    </row>
    <row r="26" spans="1:32" x14ac:dyDescent="0.25">
      <c r="A26">
        <v>1.5</v>
      </c>
      <c r="B26">
        <f>IF(A26&lt;='FM Interiores'!$Q$14,EsquemaMant!A26,NA())</f>
        <v>1.5</v>
      </c>
      <c r="C26" s="20">
        <f t="shared" si="0"/>
        <v>3600</v>
      </c>
      <c r="D26">
        <f t="shared" si="1"/>
        <v>0</v>
      </c>
      <c r="E26">
        <f t="shared" si="2"/>
        <v>3600</v>
      </c>
      <c r="F26" s="24">
        <f t="shared" si="3"/>
        <v>0.98416000000000003</v>
      </c>
      <c r="G26">
        <f t="shared" si="4"/>
        <v>3</v>
      </c>
      <c r="H26">
        <f t="shared" si="5"/>
        <v>0</v>
      </c>
      <c r="I26" s="24">
        <f t="shared" si="6"/>
        <v>1</v>
      </c>
      <c r="J26">
        <f t="shared" si="7"/>
        <v>0</v>
      </c>
      <c r="K26">
        <f t="shared" si="8"/>
        <v>1.5</v>
      </c>
      <c r="L26" s="24">
        <f t="shared" si="9"/>
        <v>0.96571428571428575</v>
      </c>
      <c r="M26" s="24">
        <f t="shared" si="10"/>
        <v>0.9</v>
      </c>
      <c r="N26" s="1">
        <f t="shared" si="11"/>
        <v>0.85537563428571439</v>
      </c>
      <c r="P26" s="23">
        <f t="shared" si="12"/>
        <v>0.68533560000000004</v>
      </c>
      <c r="Q26" s="1">
        <f t="shared" si="13"/>
        <v>0.72995996571428567</v>
      </c>
      <c r="T26">
        <f>IF(A26&lt;='FM Exteriores'!$Q$14,EsquemaMant!A26,NA())</f>
        <v>1.5</v>
      </c>
      <c r="U26" s="20">
        <f t="shared" si="14"/>
        <v>6570</v>
      </c>
      <c r="V26">
        <f t="shared" si="15"/>
        <v>0</v>
      </c>
      <c r="W26">
        <f t="shared" si="16"/>
        <v>6570</v>
      </c>
      <c r="X26" s="24">
        <f t="shared" si="17"/>
        <v>0.98685999999999996</v>
      </c>
      <c r="Y26">
        <f t="shared" si="18"/>
        <v>1</v>
      </c>
      <c r="Z26">
        <f t="shared" si="19"/>
        <v>2190</v>
      </c>
      <c r="AA26" s="24">
        <f t="shared" si="20"/>
        <v>0.96</v>
      </c>
      <c r="AB26" s="24">
        <f t="shared" si="23"/>
        <v>1</v>
      </c>
      <c r="AC26" s="1">
        <f t="shared" si="24"/>
        <v>0.94738559999999994</v>
      </c>
      <c r="AE26" s="23">
        <f t="shared" si="21"/>
        <v>0.78200000000000003</v>
      </c>
      <c r="AF26" s="41">
        <f t="shared" si="22"/>
        <v>0.83461440000000009</v>
      </c>
    </row>
    <row r="27" spans="1:32" x14ac:dyDescent="0.25">
      <c r="A27">
        <v>1.6</v>
      </c>
      <c r="B27">
        <f>IF(A27&lt;='FM Interiores'!$Q$14,EsquemaMant!A27,NA())</f>
        <v>1.6</v>
      </c>
      <c r="C27" s="20">
        <f t="shared" si="0"/>
        <v>3840</v>
      </c>
      <c r="D27">
        <f t="shared" si="1"/>
        <v>0</v>
      </c>
      <c r="E27">
        <f t="shared" si="2"/>
        <v>3840</v>
      </c>
      <c r="F27" s="24">
        <f t="shared" si="3"/>
        <v>0.98310399999999998</v>
      </c>
      <c r="G27">
        <f t="shared" si="4"/>
        <v>3</v>
      </c>
      <c r="H27">
        <f t="shared" si="5"/>
        <v>240</v>
      </c>
      <c r="I27" s="24">
        <f t="shared" si="6"/>
        <v>0.98599999999999999</v>
      </c>
      <c r="J27">
        <f t="shared" si="7"/>
        <v>0</v>
      </c>
      <c r="K27">
        <f t="shared" si="8"/>
        <v>1.6</v>
      </c>
      <c r="L27" s="24">
        <f t="shared" si="9"/>
        <v>0.96342857142857141</v>
      </c>
      <c r="M27" s="24">
        <f t="shared" si="10"/>
        <v>0.9</v>
      </c>
      <c r="N27" s="1">
        <f t="shared" si="11"/>
        <v>0.84050133798034288</v>
      </c>
      <c r="P27" s="23">
        <f t="shared" si="12"/>
        <v>0.68533560000000004</v>
      </c>
      <c r="Q27" s="1">
        <f t="shared" si="13"/>
        <v>0.74483426201965719</v>
      </c>
      <c r="T27">
        <f>IF(A27&lt;='FM Exteriores'!$Q$14,EsquemaMant!A27,NA())</f>
        <v>1.6</v>
      </c>
      <c r="U27" s="20">
        <f t="shared" si="14"/>
        <v>7008</v>
      </c>
      <c r="V27">
        <f t="shared" si="15"/>
        <v>0</v>
      </c>
      <c r="W27">
        <f t="shared" si="16"/>
        <v>7008</v>
      </c>
      <c r="X27" s="24">
        <f t="shared" si="17"/>
        <v>0.98598399999999997</v>
      </c>
      <c r="Y27">
        <f t="shared" si="18"/>
        <v>1</v>
      </c>
      <c r="Z27">
        <f t="shared" si="19"/>
        <v>2628</v>
      </c>
      <c r="AA27" s="24">
        <f t="shared" si="20"/>
        <v>0.95200000000000007</v>
      </c>
      <c r="AB27" s="24">
        <f t="shared" si="23"/>
        <v>1</v>
      </c>
      <c r="AC27" s="1">
        <f t="shared" si="24"/>
        <v>0.93865676800000009</v>
      </c>
      <c r="AE27" s="23">
        <f t="shared" si="21"/>
        <v>0.78200000000000003</v>
      </c>
      <c r="AF27" s="41">
        <f t="shared" si="22"/>
        <v>0.84334323199999994</v>
      </c>
    </row>
    <row r="28" spans="1:32" x14ac:dyDescent="0.25">
      <c r="A28">
        <v>1.7</v>
      </c>
      <c r="B28">
        <f>IF(A28&lt;='FM Interiores'!$Q$14,EsquemaMant!A28,NA())</f>
        <v>1.7</v>
      </c>
      <c r="C28" s="20">
        <f t="shared" si="0"/>
        <v>4080</v>
      </c>
      <c r="D28">
        <f t="shared" si="1"/>
        <v>0</v>
      </c>
      <c r="E28">
        <f t="shared" si="2"/>
        <v>4080</v>
      </c>
      <c r="F28" s="24">
        <f t="shared" si="3"/>
        <v>0.98204800000000003</v>
      </c>
      <c r="G28">
        <f t="shared" si="4"/>
        <v>3</v>
      </c>
      <c r="H28">
        <f t="shared" si="5"/>
        <v>480</v>
      </c>
      <c r="I28" s="24">
        <f t="shared" si="6"/>
        <v>0.97199999999999998</v>
      </c>
      <c r="J28">
        <f t="shared" si="7"/>
        <v>0</v>
      </c>
      <c r="K28">
        <f t="shared" si="8"/>
        <v>1.7</v>
      </c>
      <c r="L28" s="24">
        <f t="shared" si="9"/>
        <v>0.96114285714285719</v>
      </c>
      <c r="M28" s="24">
        <f t="shared" si="10"/>
        <v>0.9</v>
      </c>
      <c r="N28" s="1">
        <f t="shared" si="11"/>
        <v>0.82571359031588576</v>
      </c>
      <c r="P28" s="23">
        <f t="shared" si="12"/>
        <v>0.68533560000000004</v>
      </c>
      <c r="Q28" s="1">
        <f t="shared" si="13"/>
        <v>0.75962200968411431</v>
      </c>
      <c r="T28">
        <f>IF(A28&lt;='FM Exteriores'!$Q$14,EsquemaMant!A28,NA())</f>
        <v>1.7</v>
      </c>
      <c r="U28" s="20">
        <f t="shared" si="14"/>
        <v>7446</v>
      </c>
      <c r="V28">
        <f t="shared" si="15"/>
        <v>0</v>
      </c>
      <c r="W28">
        <f t="shared" si="16"/>
        <v>7446</v>
      </c>
      <c r="X28" s="24">
        <f t="shared" si="17"/>
        <v>0.98510799999999998</v>
      </c>
      <c r="Y28">
        <f t="shared" si="18"/>
        <v>1</v>
      </c>
      <c r="Z28">
        <f t="shared" si="19"/>
        <v>3066</v>
      </c>
      <c r="AA28" s="24">
        <f t="shared" si="20"/>
        <v>0.94400000000000006</v>
      </c>
      <c r="AB28" s="24">
        <f t="shared" si="23"/>
        <v>1</v>
      </c>
      <c r="AC28" s="1">
        <f t="shared" si="24"/>
        <v>0.92994195200000007</v>
      </c>
      <c r="AE28" s="23">
        <f t="shared" si="21"/>
        <v>0.78200000000000003</v>
      </c>
      <c r="AF28" s="41">
        <f t="shared" si="22"/>
        <v>0.85205804799999996</v>
      </c>
    </row>
    <row r="29" spans="1:32" x14ac:dyDescent="0.25">
      <c r="A29">
        <v>1.8</v>
      </c>
      <c r="B29">
        <f>IF(A29&lt;='FM Interiores'!$Q$14,EsquemaMant!A29,NA())</f>
        <v>1.8</v>
      </c>
      <c r="C29" s="20">
        <f t="shared" si="0"/>
        <v>4320</v>
      </c>
      <c r="D29">
        <f t="shared" si="1"/>
        <v>0</v>
      </c>
      <c r="E29">
        <f t="shared" si="2"/>
        <v>4320</v>
      </c>
      <c r="F29" s="24">
        <f t="shared" si="3"/>
        <v>0.98099199999999998</v>
      </c>
      <c r="G29">
        <f t="shared" si="4"/>
        <v>3</v>
      </c>
      <c r="H29">
        <f t="shared" si="5"/>
        <v>720</v>
      </c>
      <c r="I29" s="24">
        <f t="shared" si="6"/>
        <v>0.95800000000000007</v>
      </c>
      <c r="J29">
        <f t="shared" si="7"/>
        <v>0</v>
      </c>
      <c r="K29">
        <f t="shared" si="8"/>
        <v>1.8</v>
      </c>
      <c r="L29" s="24">
        <f t="shared" si="9"/>
        <v>0.95885714285714285</v>
      </c>
      <c r="M29" s="24">
        <f t="shared" si="10"/>
        <v>0.9</v>
      </c>
      <c r="N29" s="1">
        <f t="shared" si="11"/>
        <v>0.81101220881554281</v>
      </c>
      <c r="P29" s="23">
        <f t="shared" si="12"/>
        <v>0.68533560000000004</v>
      </c>
      <c r="Q29" s="1">
        <f t="shared" si="13"/>
        <v>0.77432339118445725</v>
      </c>
      <c r="T29">
        <f>IF(A29&lt;='FM Exteriores'!$Q$14,EsquemaMant!A29,NA())</f>
        <v>1.8</v>
      </c>
      <c r="U29" s="20">
        <f t="shared" si="14"/>
        <v>7884</v>
      </c>
      <c r="V29">
        <f t="shared" si="15"/>
        <v>0</v>
      </c>
      <c r="W29">
        <f t="shared" si="16"/>
        <v>7884</v>
      </c>
      <c r="X29" s="24">
        <f t="shared" si="17"/>
        <v>0.984232</v>
      </c>
      <c r="Y29">
        <f t="shared" si="18"/>
        <v>1</v>
      </c>
      <c r="Z29">
        <f t="shared" si="19"/>
        <v>3504</v>
      </c>
      <c r="AA29" s="24">
        <f t="shared" si="20"/>
        <v>0.93600000000000005</v>
      </c>
      <c r="AB29" s="24">
        <f t="shared" si="23"/>
        <v>1</v>
      </c>
      <c r="AC29" s="1">
        <f t="shared" si="24"/>
        <v>0.92124115200000001</v>
      </c>
      <c r="AE29" s="23">
        <f t="shared" si="21"/>
        <v>0.78200000000000003</v>
      </c>
      <c r="AF29" s="41">
        <f t="shared" si="22"/>
        <v>0.86075884800000002</v>
      </c>
    </row>
    <row r="30" spans="1:32" x14ac:dyDescent="0.25">
      <c r="A30">
        <v>1.9</v>
      </c>
      <c r="B30">
        <f>IF(A30&lt;='FM Interiores'!$Q$14,EsquemaMant!A30,NA())</f>
        <v>1.9</v>
      </c>
      <c r="C30" s="20">
        <f t="shared" si="0"/>
        <v>4560</v>
      </c>
      <c r="D30">
        <f t="shared" si="1"/>
        <v>0</v>
      </c>
      <c r="E30">
        <f t="shared" si="2"/>
        <v>4560</v>
      </c>
      <c r="F30" s="24">
        <f t="shared" si="3"/>
        <v>0.97993600000000003</v>
      </c>
      <c r="G30">
        <f t="shared" si="4"/>
        <v>3</v>
      </c>
      <c r="H30">
        <f t="shared" si="5"/>
        <v>960</v>
      </c>
      <c r="I30" s="24">
        <f t="shared" si="6"/>
        <v>0.94400000000000006</v>
      </c>
      <c r="J30">
        <f t="shared" si="7"/>
        <v>0</v>
      </c>
      <c r="K30">
        <f t="shared" si="8"/>
        <v>1.9</v>
      </c>
      <c r="L30" s="24">
        <f t="shared" si="9"/>
        <v>0.95657142857142863</v>
      </c>
      <c r="M30" s="24">
        <f t="shared" si="10"/>
        <v>0.9</v>
      </c>
      <c r="N30" s="1">
        <f t="shared" si="11"/>
        <v>0.79639701100251448</v>
      </c>
      <c r="P30" s="23">
        <f t="shared" si="12"/>
        <v>0.68533560000000004</v>
      </c>
      <c r="Q30" s="1">
        <f t="shared" si="13"/>
        <v>0.78893858899748559</v>
      </c>
      <c r="T30">
        <f>IF(A30&lt;='FM Exteriores'!$Q$14,EsquemaMant!A30,NA())</f>
        <v>1.9</v>
      </c>
      <c r="U30" s="20">
        <f t="shared" si="14"/>
        <v>8322</v>
      </c>
      <c r="V30">
        <f t="shared" si="15"/>
        <v>0</v>
      </c>
      <c r="W30">
        <f t="shared" si="16"/>
        <v>8322</v>
      </c>
      <c r="X30" s="24">
        <f t="shared" si="17"/>
        <v>0.98335600000000001</v>
      </c>
      <c r="Y30">
        <f t="shared" si="18"/>
        <v>1</v>
      </c>
      <c r="Z30">
        <f t="shared" si="19"/>
        <v>3942</v>
      </c>
      <c r="AA30" s="24">
        <f t="shared" si="20"/>
        <v>0.92800000000000005</v>
      </c>
      <c r="AB30" s="24">
        <f t="shared" si="23"/>
        <v>1</v>
      </c>
      <c r="AC30" s="1">
        <f t="shared" si="24"/>
        <v>0.912554368</v>
      </c>
      <c r="AE30" s="23">
        <f t="shared" si="21"/>
        <v>0.78200000000000003</v>
      </c>
      <c r="AF30" s="41">
        <f t="shared" si="22"/>
        <v>0.86944563200000002</v>
      </c>
    </row>
    <row r="31" spans="1:32" x14ac:dyDescent="0.25">
      <c r="A31">
        <v>2</v>
      </c>
      <c r="B31">
        <f>IF(A31&lt;='FM Interiores'!$Q$14,EsquemaMant!A31,NA())</f>
        <v>2</v>
      </c>
      <c r="C31" s="20">
        <f t="shared" si="0"/>
        <v>4800</v>
      </c>
      <c r="D31">
        <f t="shared" si="1"/>
        <v>0</v>
      </c>
      <c r="E31">
        <f t="shared" si="2"/>
        <v>4800</v>
      </c>
      <c r="F31" s="24">
        <f t="shared" si="3"/>
        <v>0.97887999999999997</v>
      </c>
      <c r="G31">
        <f t="shared" si="4"/>
        <v>4</v>
      </c>
      <c r="H31">
        <f t="shared" si="5"/>
        <v>0</v>
      </c>
      <c r="I31" s="24">
        <f t="shared" si="6"/>
        <v>1</v>
      </c>
      <c r="J31">
        <f t="shared" si="7"/>
        <v>0</v>
      </c>
      <c r="K31">
        <f t="shared" si="8"/>
        <v>2</v>
      </c>
      <c r="L31" s="24">
        <f t="shared" si="9"/>
        <v>0.95428571428571429</v>
      </c>
      <c r="M31" s="24">
        <f t="shared" si="10"/>
        <v>0.9</v>
      </c>
      <c r="N31" s="1">
        <f t="shared" si="11"/>
        <v>0.84071807999999992</v>
      </c>
      <c r="P31" s="23">
        <f t="shared" si="12"/>
        <v>0.68533560000000004</v>
      </c>
      <c r="Q31" s="1">
        <f t="shared" si="13"/>
        <v>0.74461752000000014</v>
      </c>
      <c r="T31">
        <f>IF(A31&lt;='FM Exteriores'!$Q$14,EsquemaMant!A31,NA())</f>
        <v>2</v>
      </c>
      <c r="U31" s="20">
        <f t="shared" si="14"/>
        <v>8760</v>
      </c>
      <c r="V31">
        <f t="shared" si="15"/>
        <v>0</v>
      </c>
      <c r="W31">
        <f t="shared" si="16"/>
        <v>8760</v>
      </c>
      <c r="X31" s="24">
        <f t="shared" si="17"/>
        <v>0.98248000000000002</v>
      </c>
      <c r="Y31">
        <f t="shared" si="18"/>
        <v>2</v>
      </c>
      <c r="Z31">
        <f t="shared" si="19"/>
        <v>0</v>
      </c>
      <c r="AA31" s="24">
        <f t="shared" si="20"/>
        <v>1</v>
      </c>
      <c r="AB31" s="24">
        <f t="shared" si="23"/>
        <v>1</v>
      </c>
      <c r="AC31" s="1">
        <f t="shared" si="24"/>
        <v>0.98248000000000002</v>
      </c>
      <c r="AE31" s="23">
        <f t="shared" si="21"/>
        <v>0.78200000000000003</v>
      </c>
      <c r="AF31" s="41">
        <f t="shared" si="22"/>
        <v>0.79952000000000001</v>
      </c>
    </row>
    <row r="32" spans="1:32" x14ac:dyDescent="0.25">
      <c r="A32">
        <v>2.1</v>
      </c>
      <c r="B32">
        <f>IF(A32&lt;='FM Interiores'!$Q$14,EsquemaMant!A32,NA())</f>
        <v>2.1</v>
      </c>
      <c r="C32" s="20">
        <f t="shared" si="0"/>
        <v>5040</v>
      </c>
      <c r="D32">
        <f t="shared" si="1"/>
        <v>0</v>
      </c>
      <c r="E32">
        <f t="shared" si="2"/>
        <v>5040</v>
      </c>
      <c r="F32" s="24">
        <f t="shared" si="3"/>
        <v>0.97782400000000003</v>
      </c>
      <c r="G32">
        <f t="shared" si="4"/>
        <v>4</v>
      </c>
      <c r="H32">
        <f t="shared" si="5"/>
        <v>240</v>
      </c>
      <c r="I32" s="24">
        <f t="shared" si="6"/>
        <v>0.98599999999999999</v>
      </c>
      <c r="J32">
        <f t="shared" si="7"/>
        <v>0</v>
      </c>
      <c r="K32">
        <f t="shared" si="8"/>
        <v>2.1</v>
      </c>
      <c r="L32" s="24">
        <f t="shared" si="9"/>
        <v>0.95200000000000007</v>
      </c>
      <c r="M32" s="24">
        <f t="shared" si="10"/>
        <v>0.9</v>
      </c>
      <c r="N32" s="1">
        <f t="shared" si="11"/>
        <v>0.8260704087552001</v>
      </c>
      <c r="P32" s="23">
        <f t="shared" si="12"/>
        <v>0.68533560000000004</v>
      </c>
      <c r="Q32" s="1">
        <f t="shared" si="13"/>
        <v>0.75926519124479996</v>
      </c>
      <c r="T32">
        <f>IF(A32&lt;='FM Exteriores'!$Q$14,EsquemaMant!A32,NA())</f>
        <v>2.1</v>
      </c>
      <c r="U32" s="20">
        <f t="shared" si="14"/>
        <v>9198</v>
      </c>
      <c r="V32">
        <f t="shared" si="15"/>
        <v>0</v>
      </c>
      <c r="W32">
        <f t="shared" si="16"/>
        <v>9198</v>
      </c>
      <c r="X32" s="24">
        <f t="shared" si="17"/>
        <v>0.98160400000000003</v>
      </c>
      <c r="Y32">
        <f t="shared" si="18"/>
        <v>2</v>
      </c>
      <c r="Z32">
        <f t="shared" si="19"/>
        <v>438</v>
      </c>
      <c r="AA32" s="24">
        <f t="shared" si="20"/>
        <v>0.99199999999999999</v>
      </c>
      <c r="AB32" s="24">
        <f t="shared" si="23"/>
        <v>1</v>
      </c>
      <c r="AC32" s="1">
        <f t="shared" si="24"/>
        <v>0.97375116800000006</v>
      </c>
      <c r="AE32" s="23">
        <f t="shared" si="21"/>
        <v>0.78200000000000003</v>
      </c>
      <c r="AF32" s="41">
        <f t="shared" si="22"/>
        <v>0.80824883199999997</v>
      </c>
    </row>
    <row r="33" spans="1:32" x14ac:dyDescent="0.25">
      <c r="A33">
        <v>2.2000000000000002</v>
      </c>
      <c r="B33">
        <f>IF(A33&lt;='FM Interiores'!$Q$14,EsquemaMant!A33,NA())</f>
        <v>2.2000000000000002</v>
      </c>
      <c r="C33" s="20">
        <f t="shared" si="0"/>
        <v>5280</v>
      </c>
      <c r="D33">
        <f t="shared" si="1"/>
        <v>0</v>
      </c>
      <c r="E33">
        <f t="shared" si="2"/>
        <v>5280</v>
      </c>
      <c r="F33" s="24">
        <f t="shared" si="3"/>
        <v>0.97676799999999997</v>
      </c>
      <c r="G33">
        <f t="shared" si="4"/>
        <v>4</v>
      </c>
      <c r="H33">
        <f t="shared" si="5"/>
        <v>480</v>
      </c>
      <c r="I33" s="24">
        <f t="shared" si="6"/>
        <v>0.97199999999999998</v>
      </c>
      <c r="J33">
        <f t="shared" si="7"/>
        <v>0</v>
      </c>
      <c r="K33">
        <f t="shared" si="8"/>
        <v>2.2000000000000002</v>
      </c>
      <c r="L33" s="24">
        <f t="shared" si="9"/>
        <v>0.94971428571428573</v>
      </c>
      <c r="M33" s="24">
        <f t="shared" si="10"/>
        <v>0.9</v>
      </c>
      <c r="N33" s="1">
        <f t="shared" si="11"/>
        <v>0.81150867789531422</v>
      </c>
      <c r="P33" s="23">
        <f t="shared" si="12"/>
        <v>0.68533560000000004</v>
      </c>
      <c r="Q33" s="1">
        <f t="shared" si="13"/>
        <v>0.77382692210468584</v>
      </c>
      <c r="T33">
        <f>IF(A33&lt;='FM Exteriores'!$Q$14,EsquemaMant!A33,NA())</f>
        <v>2.2000000000000002</v>
      </c>
      <c r="U33" s="20">
        <f t="shared" si="14"/>
        <v>9636</v>
      </c>
      <c r="V33">
        <f t="shared" si="15"/>
        <v>0</v>
      </c>
      <c r="W33">
        <f t="shared" si="16"/>
        <v>9636</v>
      </c>
      <c r="X33" s="24">
        <f t="shared" si="17"/>
        <v>0.98072800000000004</v>
      </c>
      <c r="Y33">
        <f t="shared" si="18"/>
        <v>2</v>
      </c>
      <c r="Z33">
        <f t="shared" si="19"/>
        <v>876</v>
      </c>
      <c r="AA33" s="24">
        <f t="shared" si="20"/>
        <v>0.98399999999999999</v>
      </c>
      <c r="AB33" s="24">
        <f t="shared" si="23"/>
        <v>1</v>
      </c>
      <c r="AC33" s="1">
        <f t="shared" si="24"/>
        <v>0.96503635200000004</v>
      </c>
      <c r="AE33" s="23">
        <f t="shared" si="21"/>
        <v>0.78200000000000003</v>
      </c>
      <c r="AF33" s="41">
        <f t="shared" si="22"/>
        <v>0.81696364799999999</v>
      </c>
    </row>
    <row r="34" spans="1:32" x14ac:dyDescent="0.25">
      <c r="A34">
        <v>2.2999999999999998</v>
      </c>
      <c r="B34">
        <f>IF(A34&lt;='FM Interiores'!$Q$14,EsquemaMant!A34,NA())</f>
        <v>2.2999999999999998</v>
      </c>
      <c r="C34" s="20">
        <f t="shared" si="0"/>
        <v>5520</v>
      </c>
      <c r="D34">
        <f t="shared" si="1"/>
        <v>0</v>
      </c>
      <c r="E34">
        <f t="shared" si="2"/>
        <v>5520</v>
      </c>
      <c r="F34" s="24">
        <f t="shared" si="3"/>
        <v>0.97571200000000002</v>
      </c>
      <c r="G34">
        <f t="shared" si="4"/>
        <v>4</v>
      </c>
      <c r="H34">
        <f t="shared" si="5"/>
        <v>720</v>
      </c>
      <c r="I34" s="24">
        <f t="shared" si="6"/>
        <v>0.95800000000000007</v>
      </c>
      <c r="J34">
        <f t="shared" si="7"/>
        <v>0</v>
      </c>
      <c r="K34">
        <f t="shared" si="8"/>
        <v>2.2999999999999998</v>
      </c>
      <c r="L34" s="24">
        <f t="shared" si="9"/>
        <v>0.94742857142857151</v>
      </c>
      <c r="M34" s="24">
        <f t="shared" si="10"/>
        <v>0.9</v>
      </c>
      <c r="N34" s="1">
        <f t="shared" si="11"/>
        <v>0.79703270494354306</v>
      </c>
      <c r="P34" s="23">
        <f t="shared" si="12"/>
        <v>0.68533560000000004</v>
      </c>
      <c r="Q34" s="1">
        <f t="shared" si="13"/>
        <v>0.78830289505645701</v>
      </c>
      <c r="T34">
        <f>IF(A34&lt;='FM Exteriores'!$Q$14,EsquemaMant!A34,NA())</f>
        <v>2.2999999999999998</v>
      </c>
      <c r="U34" s="20">
        <f t="shared" si="14"/>
        <v>10074</v>
      </c>
      <c r="V34">
        <f t="shared" si="15"/>
        <v>0</v>
      </c>
      <c r="W34">
        <f t="shared" si="16"/>
        <v>10074</v>
      </c>
      <c r="X34" s="24">
        <f t="shared" si="17"/>
        <v>0.97985199999999995</v>
      </c>
      <c r="Y34">
        <f t="shared" si="18"/>
        <v>2</v>
      </c>
      <c r="Z34">
        <f t="shared" si="19"/>
        <v>1314</v>
      </c>
      <c r="AA34" s="24">
        <f t="shared" si="20"/>
        <v>0.97599999999999998</v>
      </c>
      <c r="AB34" s="24">
        <f t="shared" si="23"/>
        <v>1</v>
      </c>
      <c r="AC34" s="1">
        <f t="shared" si="24"/>
        <v>0.95633555199999998</v>
      </c>
      <c r="AE34" s="23">
        <f t="shared" si="21"/>
        <v>0.78200000000000003</v>
      </c>
      <c r="AF34" s="41">
        <f t="shared" si="22"/>
        <v>0.82566444800000005</v>
      </c>
    </row>
    <row r="35" spans="1:32" x14ac:dyDescent="0.25">
      <c r="A35">
        <v>2.4</v>
      </c>
      <c r="B35">
        <f>IF(A35&lt;='FM Interiores'!$Q$14,EsquemaMant!A35,NA())</f>
        <v>2.4</v>
      </c>
      <c r="C35" s="20">
        <f t="shared" si="0"/>
        <v>5760</v>
      </c>
      <c r="D35">
        <f t="shared" si="1"/>
        <v>0</v>
      </c>
      <c r="E35">
        <f t="shared" si="2"/>
        <v>5760</v>
      </c>
      <c r="F35" s="24">
        <f t="shared" si="3"/>
        <v>0.97465599999999997</v>
      </c>
      <c r="G35">
        <f t="shared" si="4"/>
        <v>4</v>
      </c>
      <c r="H35">
        <f t="shared" si="5"/>
        <v>960</v>
      </c>
      <c r="I35" s="24">
        <f t="shared" si="6"/>
        <v>0.94400000000000006</v>
      </c>
      <c r="J35">
        <f t="shared" si="7"/>
        <v>0</v>
      </c>
      <c r="K35">
        <f t="shared" si="8"/>
        <v>2.4</v>
      </c>
      <c r="L35" s="24">
        <f t="shared" si="9"/>
        <v>0.94514285714285717</v>
      </c>
      <c r="M35" s="24">
        <f t="shared" si="10"/>
        <v>0.9</v>
      </c>
      <c r="N35" s="1">
        <f t="shared" si="11"/>
        <v>0.78264230742308571</v>
      </c>
      <c r="P35" s="23">
        <f t="shared" si="12"/>
        <v>0.68533560000000004</v>
      </c>
      <c r="Q35" s="1">
        <f t="shared" si="13"/>
        <v>0.80269329257691435</v>
      </c>
      <c r="T35">
        <f>IF(A35&lt;='FM Exteriores'!$Q$14,EsquemaMant!A35,NA())</f>
        <v>2.4</v>
      </c>
      <c r="U35" s="20">
        <f t="shared" si="14"/>
        <v>10512</v>
      </c>
      <c r="V35">
        <f t="shared" si="15"/>
        <v>0</v>
      </c>
      <c r="W35">
        <f t="shared" si="16"/>
        <v>10512</v>
      </c>
      <c r="X35" s="24">
        <f t="shared" si="17"/>
        <v>0.97897599999999996</v>
      </c>
      <c r="Y35">
        <f t="shared" si="18"/>
        <v>2</v>
      </c>
      <c r="Z35">
        <f t="shared" si="19"/>
        <v>1752</v>
      </c>
      <c r="AA35" s="24">
        <f t="shared" si="20"/>
        <v>0.96799999999999997</v>
      </c>
      <c r="AB35" s="24">
        <f t="shared" si="23"/>
        <v>1</v>
      </c>
      <c r="AC35" s="1">
        <f t="shared" si="24"/>
        <v>0.94764876799999997</v>
      </c>
      <c r="AE35" s="23">
        <f t="shared" si="21"/>
        <v>0.78200000000000003</v>
      </c>
      <c r="AF35" s="41">
        <f t="shared" si="22"/>
        <v>0.83435123200000005</v>
      </c>
    </row>
    <row r="36" spans="1:32" x14ac:dyDescent="0.25">
      <c r="A36">
        <v>2.5</v>
      </c>
      <c r="B36">
        <f>IF(A36&lt;='FM Interiores'!$Q$14,EsquemaMant!A36,NA())</f>
        <v>2.5</v>
      </c>
      <c r="C36" s="20">
        <f t="shared" si="0"/>
        <v>6000</v>
      </c>
      <c r="D36">
        <f t="shared" si="1"/>
        <v>0</v>
      </c>
      <c r="E36">
        <f t="shared" si="2"/>
        <v>6000</v>
      </c>
      <c r="F36" s="24">
        <f t="shared" si="3"/>
        <v>0.97360000000000002</v>
      </c>
      <c r="G36">
        <f t="shared" si="4"/>
        <v>5</v>
      </c>
      <c r="H36">
        <f t="shared" si="5"/>
        <v>0</v>
      </c>
      <c r="I36" s="24">
        <f t="shared" si="6"/>
        <v>1</v>
      </c>
      <c r="J36">
        <f t="shared" si="7"/>
        <v>0</v>
      </c>
      <c r="K36">
        <f t="shared" si="8"/>
        <v>2.5</v>
      </c>
      <c r="L36" s="24">
        <f t="shared" si="9"/>
        <v>0.94285714285714284</v>
      </c>
      <c r="M36" s="24">
        <f t="shared" si="10"/>
        <v>0.9</v>
      </c>
      <c r="N36" s="1">
        <f t="shared" si="11"/>
        <v>0.82616914285714282</v>
      </c>
      <c r="P36" s="23">
        <f t="shared" si="12"/>
        <v>0.68533560000000004</v>
      </c>
      <c r="Q36" s="1">
        <f t="shared" si="13"/>
        <v>0.75916645714285724</v>
      </c>
      <c r="T36">
        <f>IF(A36&lt;='FM Exteriores'!$Q$14,EsquemaMant!A36,NA())</f>
        <v>2.5</v>
      </c>
      <c r="U36" s="20">
        <f t="shared" si="14"/>
        <v>10950</v>
      </c>
      <c r="V36">
        <f t="shared" si="15"/>
        <v>0</v>
      </c>
      <c r="W36">
        <f t="shared" si="16"/>
        <v>10950</v>
      </c>
      <c r="X36" s="24">
        <f t="shared" si="17"/>
        <v>0.97809999999999997</v>
      </c>
      <c r="Y36">
        <f t="shared" si="18"/>
        <v>2</v>
      </c>
      <c r="Z36">
        <f t="shared" si="19"/>
        <v>2190</v>
      </c>
      <c r="AA36" s="24">
        <f t="shared" si="20"/>
        <v>0.96</v>
      </c>
      <c r="AB36" s="24">
        <f t="shared" si="23"/>
        <v>1</v>
      </c>
      <c r="AC36" s="1">
        <f t="shared" si="24"/>
        <v>0.93897599999999992</v>
      </c>
      <c r="AE36" s="23">
        <f t="shared" si="21"/>
        <v>0.78200000000000003</v>
      </c>
      <c r="AF36" s="41">
        <f t="shared" si="22"/>
        <v>0.84302400000000011</v>
      </c>
    </row>
    <row r="37" spans="1:32" x14ac:dyDescent="0.25">
      <c r="A37">
        <v>2.6</v>
      </c>
      <c r="B37">
        <f>IF(A37&lt;='FM Interiores'!$Q$14,EsquemaMant!A37,NA())</f>
        <v>2.6</v>
      </c>
      <c r="C37" s="20">
        <f t="shared" si="0"/>
        <v>6240</v>
      </c>
      <c r="D37">
        <f t="shared" si="1"/>
        <v>0</v>
      </c>
      <c r="E37">
        <f t="shared" si="2"/>
        <v>6240</v>
      </c>
      <c r="F37" s="24">
        <f t="shared" si="3"/>
        <v>0.97254399999999996</v>
      </c>
      <c r="G37">
        <f t="shared" si="4"/>
        <v>5</v>
      </c>
      <c r="H37">
        <f t="shared" si="5"/>
        <v>240</v>
      </c>
      <c r="I37" s="24">
        <f t="shared" si="6"/>
        <v>0.98599999999999999</v>
      </c>
      <c r="J37">
        <f t="shared" si="7"/>
        <v>0</v>
      </c>
      <c r="K37">
        <f t="shared" si="8"/>
        <v>2.6</v>
      </c>
      <c r="L37" s="24">
        <f t="shared" si="9"/>
        <v>0.94057142857142861</v>
      </c>
      <c r="M37" s="24">
        <f t="shared" si="10"/>
        <v>0.9</v>
      </c>
      <c r="N37" s="1">
        <f t="shared" si="11"/>
        <v>0.81174657603291434</v>
      </c>
      <c r="P37" s="23">
        <f t="shared" si="12"/>
        <v>0.68533560000000004</v>
      </c>
      <c r="Q37" s="1">
        <f t="shared" si="13"/>
        <v>0.77358902396708573</v>
      </c>
      <c r="T37">
        <f>IF(A37&lt;='FM Exteriores'!$Q$14,EsquemaMant!A37,NA())</f>
        <v>2.6</v>
      </c>
      <c r="U37" s="20">
        <f t="shared" si="14"/>
        <v>11388</v>
      </c>
      <c r="V37">
        <f t="shared" si="15"/>
        <v>0</v>
      </c>
      <c r="W37">
        <f t="shared" si="16"/>
        <v>11388</v>
      </c>
      <c r="X37" s="24">
        <f t="shared" si="17"/>
        <v>0.97722399999999998</v>
      </c>
      <c r="Y37">
        <f t="shared" si="18"/>
        <v>2</v>
      </c>
      <c r="Z37">
        <f t="shared" si="19"/>
        <v>2628</v>
      </c>
      <c r="AA37" s="24">
        <f t="shared" si="20"/>
        <v>0.95200000000000007</v>
      </c>
      <c r="AB37" s="24">
        <f t="shared" si="23"/>
        <v>1</v>
      </c>
      <c r="AC37" s="1">
        <f t="shared" si="24"/>
        <v>0.93031724800000004</v>
      </c>
      <c r="AE37" s="23">
        <f t="shared" si="21"/>
        <v>0.78200000000000003</v>
      </c>
      <c r="AF37" s="41">
        <f t="shared" si="22"/>
        <v>0.85168275199999999</v>
      </c>
    </row>
    <row r="38" spans="1:32" x14ac:dyDescent="0.25">
      <c r="A38">
        <v>2.7</v>
      </c>
      <c r="B38">
        <f>IF(A38&lt;='FM Interiores'!$Q$14,EsquemaMant!A38,NA())</f>
        <v>2.7</v>
      </c>
      <c r="C38" s="20">
        <f t="shared" si="0"/>
        <v>6480</v>
      </c>
      <c r="D38">
        <f t="shared" si="1"/>
        <v>0</v>
      </c>
      <c r="E38">
        <f t="shared" si="2"/>
        <v>6480</v>
      </c>
      <c r="F38" s="24">
        <f t="shared" si="3"/>
        <v>0.97148800000000002</v>
      </c>
      <c r="G38">
        <f t="shared" si="4"/>
        <v>5</v>
      </c>
      <c r="H38">
        <f t="shared" si="5"/>
        <v>480</v>
      </c>
      <c r="I38" s="24">
        <f t="shared" si="6"/>
        <v>0.97199999999999998</v>
      </c>
      <c r="J38">
        <f t="shared" si="7"/>
        <v>0</v>
      </c>
      <c r="K38">
        <f t="shared" si="8"/>
        <v>2.7</v>
      </c>
      <c r="L38" s="24">
        <f t="shared" si="9"/>
        <v>0.93828571428571428</v>
      </c>
      <c r="M38" s="24">
        <f t="shared" si="10"/>
        <v>0.9</v>
      </c>
      <c r="N38" s="1">
        <f t="shared" si="11"/>
        <v>0.7974093413376</v>
      </c>
      <c r="P38" s="23">
        <f t="shared" si="12"/>
        <v>0.68533560000000004</v>
      </c>
      <c r="Q38" s="1">
        <f t="shared" si="13"/>
        <v>0.78792625866240007</v>
      </c>
      <c r="T38">
        <f>IF(A38&lt;='FM Exteriores'!$Q$14,EsquemaMant!A38,NA())</f>
        <v>2.7</v>
      </c>
      <c r="U38" s="20">
        <f t="shared" si="14"/>
        <v>11826</v>
      </c>
      <c r="V38">
        <f t="shared" si="15"/>
        <v>0</v>
      </c>
      <c r="W38">
        <f t="shared" si="16"/>
        <v>11826</v>
      </c>
      <c r="X38" s="24">
        <f t="shared" si="17"/>
        <v>0.97634799999999999</v>
      </c>
      <c r="Y38">
        <f t="shared" si="18"/>
        <v>2</v>
      </c>
      <c r="Z38">
        <f t="shared" si="19"/>
        <v>3066</v>
      </c>
      <c r="AA38" s="24">
        <f t="shared" si="20"/>
        <v>0.94400000000000006</v>
      </c>
      <c r="AB38" s="24">
        <f t="shared" si="23"/>
        <v>1</v>
      </c>
      <c r="AC38" s="1">
        <f t="shared" si="24"/>
        <v>0.921672512</v>
      </c>
      <c r="AE38" s="23">
        <f t="shared" si="21"/>
        <v>0.78200000000000003</v>
      </c>
      <c r="AF38" s="41">
        <f t="shared" si="22"/>
        <v>0.86032748800000003</v>
      </c>
    </row>
    <row r="39" spans="1:32" x14ac:dyDescent="0.25">
      <c r="A39">
        <v>2.8</v>
      </c>
      <c r="B39">
        <f>IF(A39&lt;='FM Interiores'!$Q$14,EsquemaMant!A39,NA())</f>
        <v>2.8</v>
      </c>
      <c r="C39" s="20">
        <f t="shared" si="0"/>
        <v>6720</v>
      </c>
      <c r="D39">
        <f t="shared" si="1"/>
        <v>0</v>
      </c>
      <c r="E39">
        <f t="shared" si="2"/>
        <v>6720</v>
      </c>
      <c r="F39" s="24">
        <f t="shared" si="3"/>
        <v>0.97043199999999996</v>
      </c>
      <c r="G39">
        <f t="shared" si="4"/>
        <v>5</v>
      </c>
      <c r="H39">
        <f t="shared" si="5"/>
        <v>720</v>
      </c>
      <c r="I39" s="24">
        <f t="shared" si="6"/>
        <v>0.95800000000000007</v>
      </c>
      <c r="J39">
        <f t="shared" si="7"/>
        <v>0</v>
      </c>
      <c r="K39">
        <f t="shared" si="8"/>
        <v>2.8</v>
      </c>
      <c r="L39" s="24">
        <f t="shared" si="9"/>
        <v>0.93600000000000005</v>
      </c>
      <c r="M39" s="24">
        <f t="shared" si="10"/>
        <v>0.9</v>
      </c>
      <c r="N39" s="1">
        <f t="shared" si="11"/>
        <v>0.78315725629440014</v>
      </c>
      <c r="P39" s="23">
        <f t="shared" si="12"/>
        <v>0.68533560000000004</v>
      </c>
      <c r="Q39" s="1">
        <f t="shared" si="13"/>
        <v>0.80217834370559993</v>
      </c>
      <c r="T39">
        <f>IF(A39&lt;='FM Exteriores'!$Q$14,EsquemaMant!A39,NA())</f>
        <v>2.8</v>
      </c>
      <c r="U39" s="20">
        <f t="shared" si="14"/>
        <v>12264</v>
      </c>
      <c r="V39">
        <f t="shared" si="15"/>
        <v>0</v>
      </c>
      <c r="W39">
        <f t="shared" si="16"/>
        <v>12264</v>
      </c>
      <c r="X39" s="24">
        <f t="shared" si="17"/>
        <v>0.97547200000000001</v>
      </c>
      <c r="Y39">
        <f t="shared" si="18"/>
        <v>2</v>
      </c>
      <c r="Z39">
        <f t="shared" si="19"/>
        <v>3504</v>
      </c>
      <c r="AA39" s="24">
        <f t="shared" si="20"/>
        <v>0.93600000000000005</v>
      </c>
      <c r="AB39" s="24">
        <f t="shared" si="23"/>
        <v>1</v>
      </c>
      <c r="AC39" s="1">
        <f t="shared" si="24"/>
        <v>0.91304179200000002</v>
      </c>
      <c r="AE39" s="23">
        <f t="shared" si="21"/>
        <v>0.78200000000000003</v>
      </c>
      <c r="AF39" s="41">
        <f t="shared" si="22"/>
        <v>0.86895820800000001</v>
      </c>
    </row>
    <row r="40" spans="1:32" x14ac:dyDescent="0.25">
      <c r="A40">
        <v>2.9</v>
      </c>
      <c r="B40">
        <f>IF(A40&lt;='FM Interiores'!$Q$14,EsquemaMant!A40,NA())</f>
        <v>2.9</v>
      </c>
      <c r="C40" s="20">
        <f t="shared" si="0"/>
        <v>6960</v>
      </c>
      <c r="D40">
        <f t="shared" si="1"/>
        <v>0</v>
      </c>
      <c r="E40">
        <f t="shared" si="2"/>
        <v>6960</v>
      </c>
      <c r="F40" s="24">
        <f t="shared" si="3"/>
        <v>0.96937600000000002</v>
      </c>
      <c r="G40">
        <f t="shared" si="4"/>
        <v>5</v>
      </c>
      <c r="H40">
        <f t="shared" si="5"/>
        <v>960</v>
      </c>
      <c r="I40" s="24">
        <f t="shared" si="6"/>
        <v>0.94400000000000006</v>
      </c>
      <c r="J40">
        <f t="shared" si="7"/>
        <v>0</v>
      </c>
      <c r="K40">
        <f t="shared" si="8"/>
        <v>2.9</v>
      </c>
      <c r="L40" s="24">
        <f t="shared" si="9"/>
        <v>0.93371428571428572</v>
      </c>
      <c r="M40" s="24">
        <f t="shared" si="10"/>
        <v>0.9</v>
      </c>
      <c r="N40" s="1">
        <f t="shared" si="11"/>
        <v>0.76899013842651442</v>
      </c>
      <c r="P40" s="23">
        <f t="shared" si="12"/>
        <v>0.68533560000000004</v>
      </c>
      <c r="Q40" s="1">
        <f t="shared" si="13"/>
        <v>0.81634546157348564</v>
      </c>
      <c r="T40">
        <f>IF(A40&lt;='FM Exteriores'!$Q$14,EsquemaMant!A40,NA())</f>
        <v>2.9</v>
      </c>
      <c r="U40" s="20">
        <f t="shared" si="14"/>
        <v>12702</v>
      </c>
      <c r="V40">
        <f t="shared" si="15"/>
        <v>0</v>
      </c>
      <c r="W40">
        <f t="shared" si="16"/>
        <v>12702</v>
      </c>
      <c r="X40" s="24">
        <f t="shared" si="17"/>
        <v>0.97459600000000002</v>
      </c>
      <c r="Y40">
        <f t="shared" si="18"/>
        <v>2</v>
      </c>
      <c r="Z40">
        <f t="shared" si="19"/>
        <v>3942</v>
      </c>
      <c r="AA40" s="24">
        <f t="shared" si="20"/>
        <v>0.92800000000000005</v>
      </c>
      <c r="AB40" s="24">
        <f t="shared" si="23"/>
        <v>1</v>
      </c>
      <c r="AC40" s="1">
        <f t="shared" si="24"/>
        <v>0.9044250880000001</v>
      </c>
      <c r="AE40" s="23">
        <f t="shared" si="21"/>
        <v>0.78200000000000003</v>
      </c>
      <c r="AF40" s="41">
        <f t="shared" si="22"/>
        <v>0.87757491199999993</v>
      </c>
    </row>
    <row r="41" spans="1:32" x14ac:dyDescent="0.25">
      <c r="A41">
        <v>3</v>
      </c>
      <c r="B41">
        <f>IF(A41&lt;='FM Interiores'!$Q$14,EsquemaMant!A41,NA())</f>
        <v>3</v>
      </c>
      <c r="C41" s="20">
        <f t="shared" si="0"/>
        <v>7200</v>
      </c>
      <c r="D41">
        <f t="shared" si="1"/>
        <v>0</v>
      </c>
      <c r="E41">
        <f t="shared" si="2"/>
        <v>7200</v>
      </c>
      <c r="F41" s="24">
        <f t="shared" si="3"/>
        <v>0.96831999999999996</v>
      </c>
      <c r="G41">
        <f t="shared" si="4"/>
        <v>6</v>
      </c>
      <c r="H41">
        <f t="shared" si="5"/>
        <v>0</v>
      </c>
      <c r="I41" s="24">
        <f t="shared" si="6"/>
        <v>1</v>
      </c>
      <c r="J41">
        <f t="shared" si="7"/>
        <v>0</v>
      </c>
      <c r="K41">
        <f t="shared" si="8"/>
        <v>3</v>
      </c>
      <c r="L41" s="24">
        <f t="shared" si="9"/>
        <v>0.93142857142857149</v>
      </c>
      <c r="M41" s="24">
        <f t="shared" si="10"/>
        <v>0.9</v>
      </c>
      <c r="N41" s="1">
        <f t="shared" si="11"/>
        <v>0.81172882285714287</v>
      </c>
      <c r="P41" s="23">
        <f t="shared" si="12"/>
        <v>0.68533560000000004</v>
      </c>
      <c r="Q41" s="1">
        <f t="shared" si="13"/>
        <v>0.77360677714285719</v>
      </c>
      <c r="T41">
        <f>IF(A41&lt;='FM Exteriores'!$Q$14,EsquemaMant!A41,NA())</f>
        <v>3</v>
      </c>
      <c r="U41" s="20">
        <f t="shared" si="14"/>
        <v>13140</v>
      </c>
      <c r="V41">
        <f t="shared" si="15"/>
        <v>0</v>
      </c>
      <c r="W41">
        <f t="shared" si="16"/>
        <v>13140</v>
      </c>
      <c r="X41" s="24">
        <f t="shared" si="17"/>
        <v>0.97372000000000003</v>
      </c>
      <c r="Y41">
        <f t="shared" si="18"/>
        <v>3</v>
      </c>
      <c r="Z41">
        <f t="shared" si="19"/>
        <v>0</v>
      </c>
      <c r="AA41" s="24">
        <f t="shared" si="20"/>
        <v>1</v>
      </c>
      <c r="AB41" s="24">
        <f t="shared" si="23"/>
        <v>1</v>
      </c>
      <c r="AC41" s="1">
        <f t="shared" si="24"/>
        <v>0.97372000000000003</v>
      </c>
      <c r="AE41" s="23">
        <f t="shared" si="21"/>
        <v>0.78200000000000003</v>
      </c>
      <c r="AF41" s="41">
        <f t="shared" si="22"/>
        <v>0.80828</v>
      </c>
    </row>
    <row r="42" spans="1:32" x14ac:dyDescent="0.25">
      <c r="A42">
        <v>3.1</v>
      </c>
      <c r="B42">
        <f>IF(A42&lt;='FM Interiores'!$Q$14,EsquemaMant!A42,NA())</f>
        <v>3.1</v>
      </c>
      <c r="C42" s="20">
        <f t="shared" si="0"/>
        <v>7440</v>
      </c>
      <c r="D42">
        <f t="shared" si="1"/>
        <v>0</v>
      </c>
      <c r="E42">
        <f t="shared" si="2"/>
        <v>7440</v>
      </c>
      <c r="F42" s="24">
        <f t="shared" si="3"/>
        <v>0.96726400000000001</v>
      </c>
      <c r="G42">
        <f t="shared" si="4"/>
        <v>6</v>
      </c>
      <c r="H42">
        <f t="shared" si="5"/>
        <v>240</v>
      </c>
      <c r="I42" s="24">
        <f t="shared" si="6"/>
        <v>0.98599999999999999</v>
      </c>
      <c r="J42">
        <f t="shared" si="7"/>
        <v>0</v>
      </c>
      <c r="K42">
        <f t="shared" si="8"/>
        <v>3.1</v>
      </c>
      <c r="L42" s="24">
        <f t="shared" si="9"/>
        <v>0.92914285714285716</v>
      </c>
      <c r="M42" s="24">
        <f t="shared" si="10"/>
        <v>0.9</v>
      </c>
      <c r="N42" s="1">
        <f t="shared" si="11"/>
        <v>0.79752983981348569</v>
      </c>
      <c r="P42" s="23">
        <f t="shared" si="12"/>
        <v>0.68533560000000004</v>
      </c>
      <c r="Q42" s="1">
        <f t="shared" si="13"/>
        <v>0.78780576018651438</v>
      </c>
      <c r="T42">
        <f>IF(A42&lt;='FM Exteriores'!$Q$14,EsquemaMant!A42,NA())</f>
        <v>3.1</v>
      </c>
      <c r="U42" s="20">
        <f t="shared" si="14"/>
        <v>13578</v>
      </c>
      <c r="V42">
        <f t="shared" si="15"/>
        <v>0</v>
      </c>
      <c r="W42">
        <f t="shared" si="16"/>
        <v>13578</v>
      </c>
      <c r="X42" s="24">
        <f t="shared" si="17"/>
        <v>0.97284400000000004</v>
      </c>
      <c r="Y42">
        <f t="shared" si="18"/>
        <v>3</v>
      </c>
      <c r="Z42">
        <f t="shared" si="19"/>
        <v>438</v>
      </c>
      <c r="AA42" s="24">
        <f t="shared" si="20"/>
        <v>0.99199999999999999</v>
      </c>
      <c r="AB42" s="24">
        <f t="shared" si="23"/>
        <v>1</v>
      </c>
      <c r="AC42" s="1">
        <f t="shared" si="24"/>
        <v>0.96506124800000004</v>
      </c>
      <c r="AE42" s="23">
        <f t="shared" si="21"/>
        <v>0.78200000000000003</v>
      </c>
      <c r="AF42" s="41">
        <f t="shared" si="22"/>
        <v>0.81693875199999999</v>
      </c>
    </row>
    <row r="43" spans="1:32" x14ac:dyDescent="0.25">
      <c r="A43">
        <v>3.2</v>
      </c>
      <c r="B43">
        <f>IF(A43&lt;='FM Interiores'!$Q$14,EsquemaMant!A43,NA())</f>
        <v>3.2</v>
      </c>
      <c r="C43" s="20">
        <f t="shared" si="0"/>
        <v>7680</v>
      </c>
      <c r="D43">
        <f t="shared" si="1"/>
        <v>0</v>
      </c>
      <c r="E43">
        <f t="shared" si="2"/>
        <v>7680</v>
      </c>
      <c r="F43" s="24">
        <f t="shared" si="3"/>
        <v>0.96620799999999996</v>
      </c>
      <c r="G43">
        <f t="shared" si="4"/>
        <v>6</v>
      </c>
      <c r="H43">
        <f t="shared" si="5"/>
        <v>480</v>
      </c>
      <c r="I43" s="24">
        <f t="shared" si="6"/>
        <v>0.97199999999999998</v>
      </c>
      <c r="J43">
        <f t="shared" si="7"/>
        <v>0</v>
      </c>
      <c r="K43">
        <f t="shared" si="8"/>
        <v>3.2</v>
      </c>
      <c r="L43" s="24">
        <f t="shared" si="9"/>
        <v>0.92685714285714293</v>
      </c>
      <c r="M43" s="24">
        <f t="shared" si="10"/>
        <v>0.9</v>
      </c>
      <c r="N43" s="1">
        <f t="shared" si="11"/>
        <v>0.78341558064274297</v>
      </c>
      <c r="P43" s="23">
        <f t="shared" si="12"/>
        <v>0.68533560000000004</v>
      </c>
      <c r="Q43" s="1">
        <f t="shared" si="13"/>
        <v>0.8019200193572571</v>
      </c>
      <c r="T43">
        <f>IF(A43&lt;='FM Exteriores'!$Q$14,EsquemaMant!A43,NA())</f>
        <v>3.2</v>
      </c>
      <c r="U43" s="20">
        <f t="shared" si="14"/>
        <v>14016</v>
      </c>
      <c r="V43">
        <f t="shared" si="15"/>
        <v>0</v>
      </c>
      <c r="W43">
        <f t="shared" si="16"/>
        <v>14016</v>
      </c>
      <c r="X43" s="24">
        <f t="shared" si="17"/>
        <v>0.97196799999999994</v>
      </c>
      <c r="Y43">
        <f t="shared" si="18"/>
        <v>3</v>
      </c>
      <c r="Z43">
        <f t="shared" si="19"/>
        <v>876</v>
      </c>
      <c r="AA43" s="24">
        <f t="shared" si="20"/>
        <v>0.98399999999999999</v>
      </c>
      <c r="AB43" s="24">
        <f t="shared" si="23"/>
        <v>1</v>
      </c>
      <c r="AC43" s="1">
        <f t="shared" si="24"/>
        <v>0.95641651199999989</v>
      </c>
      <c r="AE43" s="23">
        <f t="shared" si="21"/>
        <v>0.78200000000000003</v>
      </c>
      <c r="AF43" s="41">
        <f t="shared" si="22"/>
        <v>0.82558348800000014</v>
      </c>
    </row>
    <row r="44" spans="1:32" x14ac:dyDescent="0.25">
      <c r="A44">
        <v>3.3</v>
      </c>
      <c r="B44">
        <f>IF(A44&lt;='FM Interiores'!$Q$14,EsquemaMant!A44,NA())</f>
        <v>3.3</v>
      </c>
      <c r="C44" s="20">
        <f t="shared" si="0"/>
        <v>7920</v>
      </c>
      <c r="D44">
        <f t="shared" si="1"/>
        <v>0</v>
      </c>
      <c r="E44">
        <f t="shared" si="2"/>
        <v>7920</v>
      </c>
      <c r="F44" s="24">
        <f t="shared" si="3"/>
        <v>0.96515200000000001</v>
      </c>
      <c r="G44">
        <f t="shared" si="4"/>
        <v>6</v>
      </c>
      <c r="H44">
        <f t="shared" si="5"/>
        <v>720</v>
      </c>
      <c r="I44" s="24">
        <f t="shared" si="6"/>
        <v>0.95800000000000007</v>
      </c>
      <c r="J44">
        <f t="shared" si="7"/>
        <v>0</v>
      </c>
      <c r="K44">
        <f t="shared" si="8"/>
        <v>3.3</v>
      </c>
      <c r="L44" s="24">
        <f t="shared" si="9"/>
        <v>0.9245714285714286</v>
      </c>
      <c r="M44" s="24">
        <f t="shared" si="10"/>
        <v>0.9</v>
      </c>
      <c r="N44" s="1">
        <f t="shared" si="11"/>
        <v>0.76938586286811428</v>
      </c>
      <c r="P44" s="23">
        <f t="shared" si="12"/>
        <v>0.68533560000000004</v>
      </c>
      <c r="Q44" s="1">
        <f t="shared" si="13"/>
        <v>0.81594973713188579</v>
      </c>
      <c r="T44">
        <f>IF(A44&lt;='FM Exteriores'!$Q$14,EsquemaMant!A44,NA())</f>
        <v>3.3</v>
      </c>
      <c r="U44" s="20">
        <f t="shared" si="14"/>
        <v>14454</v>
      </c>
      <c r="V44">
        <f t="shared" si="15"/>
        <v>0</v>
      </c>
      <c r="W44">
        <f t="shared" si="16"/>
        <v>14454</v>
      </c>
      <c r="X44" s="24">
        <f t="shared" si="17"/>
        <v>0.97109199999999996</v>
      </c>
      <c r="Y44">
        <f t="shared" si="18"/>
        <v>3</v>
      </c>
      <c r="Z44">
        <f t="shared" si="19"/>
        <v>1314</v>
      </c>
      <c r="AA44" s="24">
        <f t="shared" si="20"/>
        <v>0.97599999999999998</v>
      </c>
      <c r="AB44" s="24">
        <f t="shared" si="23"/>
        <v>1</v>
      </c>
      <c r="AC44" s="1">
        <f t="shared" si="24"/>
        <v>0.9477857919999999</v>
      </c>
      <c r="AE44" s="23">
        <f t="shared" si="21"/>
        <v>0.78200000000000003</v>
      </c>
      <c r="AF44" s="41">
        <f t="shared" si="22"/>
        <v>0.83421420800000012</v>
      </c>
    </row>
    <row r="45" spans="1:32" x14ac:dyDescent="0.25">
      <c r="A45">
        <v>3.4</v>
      </c>
      <c r="B45">
        <f>IF(A45&lt;='FM Interiores'!$Q$14,EsquemaMant!A45,NA())</f>
        <v>3.4</v>
      </c>
      <c r="C45" s="20">
        <f t="shared" si="0"/>
        <v>8160</v>
      </c>
      <c r="D45">
        <f t="shared" si="1"/>
        <v>0</v>
      </c>
      <c r="E45">
        <f t="shared" si="2"/>
        <v>8160</v>
      </c>
      <c r="F45" s="24">
        <f t="shared" si="3"/>
        <v>0.96409600000000006</v>
      </c>
      <c r="G45">
        <f t="shared" si="4"/>
        <v>6</v>
      </c>
      <c r="H45">
        <f t="shared" si="5"/>
        <v>960</v>
      </c>
      <c r="I45" s="24">
        <f t="shared" si="6"/>
        <v>0.94400000000000006</v>
      </c>
      <c r="J45">
        <f t="shared" si="7"/>
        <v>0</v>
      </c>
      <c r="K45">
        <f t="shared" si="8"/>
        <v>3.4</v>
      </c>
      <c r="L45" s="24">
        <f t="shared" si="9"/>
        <v>0.92228571428571438</v>
      </c>
      <c r="M45" s="24">
        <f t="shared" si="10"/>
        <v>0.9</v>
      </c>
      <c r="N45" s="1">
        <f t="shared" si="11"/>
        <v>0.75544050401280016</v>
      </c>
      <c r="P45" s="23">
        <f t="shared" si="12"/>
        <v>0.68533560000000004</v>
      </c>
      <c r="Q45" s="1">
        <f t="shared" si="13"/>
        <v>0.8298950959871999</v>
      </c>
      <c r="T45">
        <f>IF(A45&lt;='FM Exteriores'!$Q$14,EsquemaMant!A45,NA())</f>
        <v>3.4</v>
      </c>
      <c r="U45" s="20">
        <f t="shared" si="14"/>
        <v>14892</v>
      </c>
      <c r="V45">
        <f t="shared" si="15"/>
        <v>0</v>
      </c>
      <c r="W45">
        <f t="shared" si="16"/>
        <v>14892</v>
      </c>
      <c r="X45" s="24">
        <f t="shared" si="17"/>
        <v>0.97021599999999997</v>
      </c>
      <c r="Y45">
        <f t="shared" si="18"/>
        <v>3</v>
      </c>
      <c r="Z45">
        <f t="shared" si="19"/>
        <v>1752</v>
      </c>
      <c r="AA45" s="24">
        <f t="shared" si="20"/>
        <v>0.96799999999999997</v>
      </c>
      <c r="AB45" s="24">
        <f t="shared" si="23"/>
        <v>1</v>
      </c>
      <c r="AC45" s="1">
        <f t="shared" si="24"/>
        <v>0.93916908799999999</v>
      </c>
      <c r="AE45" s="23">
        <f t="shared" si="21"/>
        <v>0.78200000000000003</v>
      </c>
      <c r="AF45" s="41">
        <f t="shared" si="22"/>
        <v>0.84283091200000004</v>
      </c>
    </row>
    <row r="46" spans="1:32" x14ac:dyDescent="0.25">
      <c r="A46">
        <v>3.5</v>
      </c>
      <c r="B46">
        <f>IF(A46&lt;='FM Interiores'!$Q$14,EsquemaMant!A46,NA())</f>
        <v>3.5</v>
      </c>
      <c r="C46" s="20">
        <f t="shared" si="0"/>
        <v>8400</v>
      </c>
      <c r="D46">
        <f t="shared" si="1"/>
        <v>0</v>
      </c>
      <c r="E46">
        <f t="shared" si="2"/>
        <v>8400</v>
      </c>
      <c r="F46" s="24">
        <f t="shared" si="3"/>
        <v>0.96304000000000001</v>
      </c>
      <c r="G46">
        <f t="shared" si="4"/>
        <v>7</v>
      </c>
      <c r="H46">
        <f t="shared" si="5"/>
        <v>0</v>
      </c>
      <c r="I46" s="24">
        <f t="shared" si="6"/>
        <v>1</v>
      </c>
      <c r="J46">
        <f t="shared" si="7"/>
        <v>1</v>
      </c>
      <c r="K46">
        <f t="shared" si="8"/>
        <v>0</v>
      </c>
      <c r="L46" s="24">
        <f t="shared" si="9"/>
        <v>1</v>
      </c>
      <c r="M46" s="24">
        <f t="shared" si="10"/>
        <v>0.9</v>
      </c>
      <c r="N46" s="1">
        <f t="shared" si="11"/>
        <v>0.86673600000000006</v>
      </c>
      <c r="P46" s="23">
        <f t="shared" si="12"/>
        <v>0.68533560000000004</v>
      </c>
      <c r="Q46" s="1">
        <f t="shared" si="13"/>
        <v>0.71859960000000001</v>
      </c>
      <c r="T46">
        <f>IF(A46&lt;='FM Exteriores'!$Q$14,EsquemaMant!A46,NA())</f>
        <v>3.5</v>
      </c>
      <c r="U46" s="20">
        <f t="shared" si="14"/>
        <v>15330</v>
      </c>
      <c r="V46">
        <f t="shared" si="15"/>
        <v>0</v>
      </c>
      <c r="W46">
        <f t="shared" si="16"/>
        <v>15330</v>
      </c>
      <c r="X46" s="24">
        <f t="shared" si="17"/>
        <v>0.96933999999999998</v>
      </c>
      <c r="Y46">
        <f t="shared" si="18"/>
        <v>3</v>
      </c>
      <c r="Z46">
        <f t="shared" si="19"/>
        <v>2190</v>
      </c>
      <c r="AA46" s="24">
        <f t="shared" si="20"/>
        <v>0.96</v>
      </c>
      <c r="AB46" s="24">
        <f t="shared" si="23"/>
        <v>1</v>
      </c>
      <c r="AC46" s="1">
        <f t="shared" si="24"/>
        <v>0.9305663999999999</v>
      </c>
      <c r="AE46" s="23">
        <f t="shared" si="21"/>
        <v>0.78200000000000003</v>
      </c>
      <c r="AF46" s="41">
        <f t="shared" si="22"/>
        <v>0.85143360000000012</v>
      </c>
    </row>
    <row r="47" spans="1:32" x14ac:dyDescent="0.25">
      <c r="A47">
        <v>3.6</v>
      </c>
      <c r="B47">
        <f>IF(A47&lt;='FM Interiores'!$Q$14,EsquemaMant!A47,NA())</f>
        <v>3.6</v>
      </c>
      <c r="C47" s="20">
        <f t="shared" si="0"/>
        <v>8640</v>
      </c>
      <c r="D47">
        <f t="shared" si="1"/>
        <v>0</v>
      </c>
      <c r="E47">
        <f t="shared" si="2"/>
        <v>8640</v>
      </c>
      <c r="F47" s="24">
        <f t="shared" si="3"/>
        <v>0.96198399999999995</v>
      </c>
      <c r="G47">
        <f t="shared" si="4"/>
        <v>7</v>
      </c>
      <c r="H47">
        <f t="shared" si="5"/>
        <v>240</v>
      </c>
      <c r="I47" s="24">
        <f t="shared" si="6"/>
        <v>0.98599999999999999</v>
      </c>
      <c r="J47">
        <f t="shared" si="7"/>
        <v>1</v>
      </c>
      <c r="K47">
        <f t="shared" si="8"/>
        <v>0.10000000000000009</v>
      </c>
      <c r="L47" s="24">
        <f t="shared" si="9"/>
        <v>0.99771428571428566</v>
      </c>
      <c r="M47" s="24">
        <f t="shared" si="10"/>
        <v>0.9</v>
      </c>
      <c r="N47" s="1">
        <f t="shared" si="11"/>
        <v>0.85171336822491417</v>
      </c>
      <c r="P47" s="23">
        <f t="shared" si="12"/>
        <v>0.68533560000000004</v>
      </c>
      <c r="Q47" s="1">
        <f t="shared" si="13"/>
        <v>0.7336222317750859</v>
      </c>
      <c r="T47">
        <f>IF(A47&lt;='FM Exteriores'!$Q$14,EsquemaMant!A47,NA())</f>
        <v>3.6</v>
      </c>
      <c r="U47" s="20">
        <f t="shared" si="14"/>
        <v>15768</v>
      </c>
      <c r="V47">
        <f t="shared" si="15"/>
        <v>0</v>
      </c>
      <c r="W47">
        <f t="shared" si="16"/>
        <v>15768</v>
      </c>
      <c r="X47" s="24">
        <f t="shared" si="17"/>
        <v>0.96846399999999999</v>
      </c>
      <c r="Y47">
        <f t="shared" si="18"/>
        <v>3</v>
      </c>
      <c r="Z47">
        <f t="shared" si="19"/>
        <v>2628</v>
      </c>
      <c r="AA47" s="24">
        <f t="shared" si="20"/>
        <v>0.95200000000000007</v>
      </c>
      <c r="AB47" s="24">
        <f t="shared" si="23"/>
        <v>1</v>
      </c>
      <c r="AC47" s="1">
        <f t="shared" si="24"/>
        <v>0.92197772800000011</v>
      </c>
      <c r="AE47" s="23">
        <f t="shared" si="21"/>
        <v>0.78200000000000003</v>
      </c>
      <c r="AF47" s="41">
        <f t="shared" si="22"/>
        <v>0.86002227199999992</v>
      </c>
    </row>
    <row r="48" spans="1:32" x14ac:dyDescent="0.25">
      <c r="A48">
        <v>3.7</v>
      </c>
      <c r="B48">
        <f>IF(A48&lt;='FM Interiores'!$Q$14,EsquemaMant!A48,NA())</f>
        <v>3.7</v>
      </c>
      <c r="C48" s="20">
        <f t="shared" si="0"/>
        <v>8880</v>
      </c>
      <c r="D48">
        <f t="shared" si="1"/>
        <v>0</v>
      </c>
      <c r="E48">
        <f t="shared" si="2"/>
        <v>8880</v>
      </c>
      <c r="F48" s="24">
        <f t="shared" si="3"/>
        <v>0.960928</v>
      </c>
      <c r="G48">
        <f t="shared" si="4"/>
        <v>7</v>
      </c>
      <c r="H48">
        <f t="shared" si="5"/>
        <v>480</v>
      </c>
      <c r="I48" s="24">
        <f t="shared" si="6"/>
        <v>0.97199999999999998</v>
      </c>
      <c r="J48">
        <f t="shared" si="7"/>
        <v>1</v>
      </c>
      <c r="K48">
        <f t="shared" si="8"/>
        <v>0.20000000000000018</v>
      </c>
      <c r="L48" s="24">
        <f t="shared" si="9"/>
        <v>0.99542857142857144</v>
      </c>
      <c r="M48" s="24">
        <f t="shared" si="10"/>
        <v>0.9</v>
      </c>
      <c r="N48" s="1">
        <f t="shared" si="11"/>
        <v>0.83677698096274289</v>
      </c>
      <c r="P48" s="23">
        <f t="shared" si="12"/>
        <v>0.68533560000000004</v>
      </c>
      <c r="Q48" s="1">
        <f t="shared" si="13"/>
        <v>0.74855861903725718</v>
      </c>
      <c r="T48">
        <f>IF(A48&lt;='FM Exteriores'!$Q$14,EsquemaMant!A48,NA())</f>
        <v>3.7</v>
      </c>
      <c r="U48" s="20">
        <f t="shared" si="14"/>
        <v>16206</v>
      </c>
      <c r="V48">
        <f t="shared" si="15"/>
        <v>0</v>
      </c>
      <c r="W48">
        <f t="shared" si="16"/>
        <v>16206</v>
      </c>
      <c r="X48" s="24">
        <f t="shared" si="17"/>
        <v>0.967588</v>
      </c>
      <c r="Y48">
        <f t="shared" si="18"/>
        <v>3</v>
      </c>
      <c r="Z48">
        <f t="shared" si="19"/>
        <v>3066</v>
      </c>
      <c r="AA48" s="24">
        <f t="shared" si="20"/>
        <v>0.94400000000000006</v>
      </c>
      <c r="AB48" s="24">
        <f t="shared" si="23"/>
        <v>1</v>
      </c>
      <c r="AC48" s="1">
        <f t="shared" si="24"/>
        <v>0.91340307200000004</v>
      </c>
      <c r="AE48" s="23">
        <f t="shared" si="21"/>
        <v>0.78200000000000003</v>
      </c>
      <c r="AF48" s="41">
        <f t="shared" si="22"/>
        <v>0.86859692799999999</v>
      </c>
    </row>
    <row r="49" spans="1:32" x14ac:dyDescent="0.25">
      <c r="A49">
        <v>3.8</v>
      </c>
      <c r="B49">
        <f>IF(A49&lt;='FM Interiores'!$Q$14,EsquemaMant!A49,NA())</f>
        <v>3.8</v>
      </c>
      <c r="C49" s="20">
        <f t="shared" si="0"/>
        <v>9120</v>
      </c>
      <c r="D49">
        <f t="shared" si="1"/>
        <v>0</v>
      </c>
      <c r="E49">
        <f t="shared" si="2"/>
        <v>9120</v>
      </c>
      <c r="F49" s="24">
        <f t="shared" si="3"/>
        <v>0.95987200000000006</v>
      </c>
      <c r="G49">
        <f t="shared" si="4"/>
        <v>7</v>
      </c>
      <c r="H49">
        <f t="shared" si="5"/>
        <v>720</v>
      </c>
      <c r="I49" s="24">
        <f t="shared" si="6"/>
        <v>0.95800000000000007</v>
      </c>
      <c r="J49">
        <f t="shared" si="7"/>
        <v>1</v>
      </c>
      <c r="K49">
        <f t="shared" si="8"/>
        <v>0.29999999999999982</v>
      </c>
      <c r="L49" s="24">
        <f t="shared" si="9"/>
        <v>0.99314285714285711</v>
      </c>
      <c r="M49" s="24">
        <f t="shared" si="10"/>
        <v>0.9</v>
      </c>
      <c r="N49" s="1">
        <f t="shared" si="11"/>
        <v>0.82192665573668577</v>
      </c>
      <c r="P49" s="23">
        <f t="shared" si="12"/>
        <v>0.68533560000000004</v>
      </c>
      <c r="Q49" s="1">
        <f t="shared" si="13"/>
        <v>0.76340894426331429</v>
      </c>
      <c r="T49">
        <f>IF(A49&lt;='FM Exteriores'!$Q$14,EsquemaMant!A49,NA())</f>
        <v>3.8</v>
      </c>
      <c r="U49" s="20">
        <f t="shared" si="14"/>
        <v>16644</v>
      </c>
      <c r="V49">
        <f t="shared" si="15"/>
        <v>0</v>
      </c>
      <c r="W49">
        <f t="shared" si="16"/>
        <v>16644</v>
      </c>
      <c r="X49" s="24">
        <f t="shared" si="17"/>
        <v>0.96671200000000002</v>
      </c>
      <c r="Y49">
        <f t="shared" si="18"/>
        <v>3</v>
      </c>
      <c r="Z49">
        <f t="shared" si="19"/>
        <v>3504</v>
      </c>
      <c r="AA49" s="24">
        <f t="shared" si="20"/>
        <v>0.93600000000000005</v>
      </c>
      <c r="AB49" s="24">
        <f t="shared" si="23"/>
        <v>1</v>
      </c>
      <c r="AC49" s="1">
        <f t="shared" si="24"/>
        <v>0.90484243200000003</v>
      </c>
      <c r="AE49" s="23">
        <f t="shared" si="21"/>
        <v>0.78200000000000003</v>
      </c>
      <c r="AF49" s="41">
        <f t="shared" si="22"/>
        <v>0.877157568</v>
      </c>
    </row>
    <row r="50" spans="1:32" x14ac:dyDescent="0.25">
      <c r="A50">
        <v>3.9</v>
      </c>
      <c r="B50">
        <f>IF(A50&lt;='FM Interiores'!$Q$14,EsquemaMant!A50,NA())</f>
        <v>3.9</v>
      </c>
      <c r="C50" s="20">
        <f t="shared" si="0"/>
        <v>9360</v>
      </c>
      <c r="D50">
        <f t="shared" si="1"/>
        <v>0</v>
      </c>
      <c r="E50">
        <f t="shared" si="2"/>
        <v>9360</v>
      </c>
      <c r="F50" s="24">
        <f t="shared" si="3"/>
        <v>0.958816</v>
      </c>
      <c r="G50">
        <f t="shared" si="4"/>
        <v>7</v>
      </c>
      <c r="H50">
        <f t="shared" si="5"/>
        <v>960</v>
      </c>
      <c r="I50" s="24">
        <f t="shared" si="6"/>
        <v>0.94400000000000006</v>
      </c>
      <c r="J50">
        <f t="shared" si="7"/>
        <v>1</v>
      </c>
      <c r="K50">
        <f t="shared" si="8"/>
        <v>0.39999999999999991</v>
      </c>
      <c r="L50" s="24">
        <f t="shared" si="9"/>
        <v>0.99085714285714288</v>
      </c>
      <c r="M50" s="24">
        <f t="shared" si="10"/>
        <v>0.9</v>
      </c>
      <c r="N50" s="1">
        <f t="shared" si="11"/>
        <v>0.80716221006994282</v>
      </c>
      <c r="P50" s="23">
        <f t="shared" si="12"/>
        <v>0.68533560000000004</v>
      </c>
      <c r="Q50" s="1">
        <f t="shared" si="13"/>
        <v>0.77817338993005725</v>
      </c>
      <c r="T50">
        <f>IF(A50&lt;='FM Exteriores'!$Q$14,EsquemaMant!A50,NA())</f>
        <v>3.9</v>
      </c>
      <c r="U50" s="20">
        <f t="shared" si="14"/>
        <v>17082</v>
      </c>
      <c r="V50">
        <f t="shared" si="15"/>
        <v>0</v>
      </c>
      <c r="W50">
        <f t="shared" si="16"/>
        <v>17082</v>
      </c>
      <c r="X50" s="24">
        <f t="shared" si="17"/>
        <v>0.96583600000000003</v>
      </c>
      <c r="Y50">
        <f t="shared" si="18"/>
        <v>3</v>
      </c>
      <c r="Z50">
        <f t="shared" si="19"/>
        <v>3942</v>
      </c>
      <c r="AA50" s="24">
        <f t="shared" si="20"/>
        <v>0.92800000000000005</v>
      </c>
      <c r="AB50" s="24">
        <f t="shared" si="23"/>
        <v>1</v>
      </c>
      <c r="AC50" s="1">
        <f t="shared" si="24"/>
        <v>0.89629580800000008</v>
      </c>
      <c r="AE50" s="23">
        <f t="shared" si="21"/>
        <v>0.78200000000000003</v>
      </c>
      <c r="AF50" s="41">
        <f t="shared" si="22"/>
        <v>0.88570419199999995</v>
      </c>
    </row>
    <row r="51" spans="1:32" x14ac:dyDescent="0.25">
      <c r="A51">
        <v>4</v>
      </c>
      <c r="B51">
        <f>IF(A51&lt;='FM Interiores'!$Q$14,EsquemaMant!A51,NA())</f>
        <v>4</v>
      </c>
      <c r="C51" s="20">
        <f t="shared" si="0"/>
        <v>9600</v>
      </c>
      <c r="D51">
        <f t="shared" si="1"/>
        <v>0</v>
      </c>
      <c r="E51">
        <f t="shared" si="2"/>
        <v>9600</v>
      </c>
      <c r="F51" s="24">
        <f t="shared" si="3"/>
        <v>0.95776000000000006</v>
      </c>
      <c r="G51">
        <f t="shared" si="4"/>
        <v>8</v>
      </c>
      <c r="H51">
        <f t="shared" si="5"/>
        <v>0</v>
      </c>
      <c r="I51" s="24">
        <f t="shared" si="6"/>
        <v>1</v>
      </c>
      <c r="J51">
        <f t="shared" si="7"/>
        <v>1</v>
      </c>
      <c r="K51">
        <f t="shared" si="8"/>
        <v>0.5</v>
      </c>
      <c r="L51" s="24">
        <f t="shared" si="9"/>
        <v>0.98857142857142855</v>
      </c>
      <c r="M51" s="24">
        <f t="shared" si="10"/>
        <v>0.9</v>
      </c>
      <c r="N51" s="1">
        <f t="shared" si="11"/>
        <v>0.85213275428571433</v>
      </c>
      <c r="P51" s="23">
        <f t="shared" si="12"/>
        <v>0.68533560000000004</v>
      </c>
      <c r="Q51" s="1">
        <f t="shared" si="13"/>
        <v>0.73320284571428573</v>
      </c>
      <c r="T51">
        <f>IF(A51&lt;='FM Exteriores'!$Q$14,EsquemaMant!A51,NA())</f>
        <v>4</v>
      </c>
      <c r="U51" s="20">
        <f t="shared" si="14"/>
        <v>17520</v>
      </c>
      <c r="V51">
        <f t="shared" si="15"/>
        <v>0</v>
      </c>
      <c r="W51">
        <f t="shared" si="16"/>
        <v>17520</v>
      </c>
      <c r="X51" s="24">
        <f t="shared" si="17"/>
        <v>0.96496000000000004</v>
      </c>
      <c r="Y51">
        <f t="shared" si="18"/>
        <v>4</v>
      </c>
      <c r="Z51">
        <f t="shared" si="19"/>
        <v>0</v>
      </c>
      <c r="AA51" s="24">
        <f t="shared" si="20"/>
        <v>1</v>
      </c>
      <c r="AB51" s="24">
        <f t="shared" si="23"/>
        <v>1</v>
      </c>
      <c r="AC51" s="1">
        <f t="shared" si="24"/>
        <v>0.96496000000000004</v>
      </c>
      <c r="AE51" s="23">
        <f t="shared" si="21"/>
        <v>0.78200000000000003</v>
      </c>
      <c r="AF51" s="41">
        <f t="shared" si="22"/>
        <v>0.81703999999999999</v>
      </c>
    </row>
    <row r="52" spans="1:32" x14ac:dyDescent="0.25">
      <c r="A52">
        <v>4.0999999999999996</v>
      </c>
      <c r="B52">
        <f>IF(A52&lt;='FM Interiores'!$Q$14,EsquemaMant!A52,NA())</f>
        <v>4.0999999999999996</v>
      </c>
      <c r="C52" s="20">
        <f t="shared" si="0"/>
        <v>9840</v>
      </c>
      <c r="D52">
        <f t="shared" si="1"/>
        <v>0</v>
      </c>
      <c r="E52">
        <f t="shared" si="2"/>
        <v>9840</v>
      </c>
      <c r="F52" s="24">
        <f t="shared" si="3"/>
        <v>0.956704</v>
      </c>
      <c r="G52">
        <f t="shared" si="4"/>
        <v>8</v>
      </c>
      <c r="H52">
        <f t="shared" si="5"/>
        <v>240</v>
      </c>
      <c r="I52" s="24">
        <f t="shared" si="6"/>
        <v>0.98599999999999999</v>
      </c>
      <c r="J52">
        <f t="shared" si="7"/>
        <v>1</v>
      </c>
      <c r="K52">
        <f t="shared" si="8"/>
        <v>0.59999999999999964</v>
      </c>
      <c r="L52" s="24">
        <f t="shared" si="9"/>
        <v>0.98628571428571432</v>
      </c>
      <c r="M52" s="24">
        <f t="shared" si="10"/>
        <v>0.9</v>
      </c>
      <c r="N52" s="1">
        <f t="shared" si="11"/>
        <v>0.83733598725120006</v>
      </c>
      <c r="P52" s="23">
        <f t="shared" si="12"/>
        <v>0.68533560000000004</v>
      </c>
      <c r="Q52" s="1">
        <f t="shared" si="13"/>
        <v>0.7479996127488</v>
      </c>
      <c r="T52">
        <f>IF(A52&lt;='FM Exteriores'!$Q$14,EsquemaMant!A52,NA())</f>
        <v>4.0999999999999996</v>
      </c>
      <c r="U52" s="20">
        <f t="shared" si="14"/>
        <v>17958</v>
      </c>
      <c r="V52">
        <f t="shared" si="15"/>
        <v>0</v>
      </c>
      <c r="W52">
        <f t="shared" si="16"/>
        <v>17958</v>
      </c>
      <c r="X52" s="24">
        <f t="shared" si="17"/>
        <v>0.96408399999999994</v>
      </c>
      <c r="Y52">
        <f t="shared" si="18"/>
        <v>4</v>
      </c>
      <c r="Z52">
        <f t="shared" si="19"/>
        <v>438</v>
      </c>
      <c r="AA52" s="24">
        <f t="shared" si="20"/>
        <v>0.99199999999999999</v>
      </c>
      <c r="AB52" s="24">
        <f t="shared" si="23"/>
        <v>1</v>
      </c>
      <c r="AC52" s="1">
        <f t="shared" si="24"/>
        <v>0.95637132799999991</v>
      </c>
      <c r="AE52" s="23">
        <f t="shared" si="21"/>
        <v>0.78200000000000003</v>
      </c>
      <c r="AF52" s="41">
        <f t="shared" si="22"/>
        <v>0.82562867200000012</v>
      </c>
    </row>
    <row r="53" spans="1:32" x14ac:dyDescent="0.25">
      <c r="A53">
        <v>4.2</v>
      </c>
      <c r="B53">
        <f>IF(A53&lt;='FM Interiores'!$Q$14,EsquemaMant!A53,NA())</f>
        <v>4.2</v>
      </c>
      <c r="C53" s="20">
        <f t="shared" si="0"/>
        <v>10080</v>
      </c>
      <c r="D53">
        <f t="shared" si="1"/>
        <v>0</v>
      </c>
      <c r="E53">
        <f t="shared" si="2"/>
        <v>10080</v>
      </c>
      <c r="F53" s="24">
        <f t="shared" si="3"/>
        <v>0.95564800000000005</v>
      </c>
      <c r="G53">
        <f t="shared" si="4"/>
        <v>8</v>
      </c>
      <c r="H53">
        <f t="shared" si="5"/>
        <v>480</v>
      </c>
      <c r="I53" s="24">
        <f t="shared" si="6"/>
        <v>0.97199999999999998</v>
      </c>
      <c r="J53">
        <f t="shared" si="7"/>
        <v>1</v>
      </c>
      <c r="K53">
        <f t="shared" si="8"/>
        <v>0.70000000000000018</v>
      </c>
      <c r="L53" s="24">
        <f t="shared" si="9"/>
        <v>0.98399999999999999</v>
      </c>
      <c r="M53" s="24">
        <f t="shared" si="10"/>
        <v>0.9</v>
      </c>
      <c r="N53" s="1">
        <f t="shared" si="11"/>
        <v>0.82262485647360006</v>
      </c>
      <c r="P53" s="23">
        <f t="shared" si="12"/>
        <v>0.68533560000000004</v>
      </c>
      <c r="Q53" s="1">
        <f t="shared" si="13"/>
        <v>0.7627107435264</v>
      </c>
      <c r="T53">
        <f>IF(A53&lt;='FM Exteriores'!$Q$14,EsquemaMant!A53,NA())</f>
        <v>4.2</v>
      </c>
      <c r="U53" s="20">
        <f t="shared" si="14"/>
        <v>18396</v>
      </c>
      <c r="V53">
        <f t="shared" si="15"/>
        <v>0</v>
      </c>
      <c r="W53">
        <f t="shared" si="16"/>
        <v>18396</v>
      </c>
      <c r="X53" s="24">
        <f t="shared" si="17"/>
        <v>0.96320799999999995</v>
      </c>
      <c r="Y53">
        <f t="shared" si="18"/>
        <v>4</v>
      </c>
      <c r="Z53">
        <f t="shared" si="19"/>
        <v>876</v>
      </c>
      <c r="AA53" s="24">
        <f t="shared" si="20"/>
        <v>0.98399999999999999</v>
      </c>
      <c r="AB53" s="24">
        <f t="shared" si="23"/>
        <v>1</v>
      </c>
      <c r="AC53" s="1">
        <f t="shared" si="24"/>
        <v>0.94779667199999995</v>
      </c>
      <c r="AE53" s="23">
        <f t="shared" si="21"/>
        <v>0.78200000000000003</v>
      </c>
      <c r="AF53" s="41">
        <f t="shared" si="22"/>
        <v>0.83420332800000008</v>
      </c>
    </row>
    <row r="54" spans="1:32" x14ac:dyDescent="0.25">
      <c r="A54">
        <v>4.3</v>
      </c>
      <c r="B54">
        <f>IF(A54&lt;='FM Interiores'!$Q$14,EsquemaMant!A54,NA())</f>
        <v>4.3</v>
      </c>
      <c r="C54" s="20">
        <f t="shared" si="0"/>
        <v>10320</v>
      </c>
      <c r="D54">
        <f t="shared" si="1"/>
        <v>0</v>
      </c>
      <c r="E54">
        <f t="shared" si="2"/>
        <v>10320</v>
      </c>
      <c r="F54" s="24">
        <f t="shared" si="3"/>
        <v>0.954592</v>
      </c>
      <c r="G54">
        <f t="shared" si="4"/>
        <v>8</v>
      </c>
      <c r="H54">
        <f t="shared" si="5"/>
        <v>720</v>
      </c>
      <c r="I54" s="24">
        <f t="shared" si="6"/>
        <v>0.95800000000000007</v>
      </c>
      <c r="J54">
        <f t="shared" si="7"/>
        <v>1</v>
      </c>
      <c r="K54">
        <f t="shared" si="8"/>
        <v>0.79999999999999982</v>
      </c>
      <c r="L54" s="24">
        <f t="shared" si="9"/>
        <v>0.98171428571428576</v>
      </c>
      <c r="M54" s="24">
        <f t="shared" si="10"/>
        <v>0.9</v>
      </c>
      <c r="N54" s="1">
        <f t="shared" si="11"/>
        <v>0.80799917947611444</v>
      </c>
      <c r="P54" s="23">
        <f t="shared" si="12"/>
        <v>0.68533560000000004</v>
      </c>
      <c r="Q54" s="1">
        <f t="shared" si="13"/>
        <v>0.77733642052388563</v>
      </c>
      <c r="T54">
        <f>IF(A54&lt;='FM Exteriores'!$Q$14,EsquemaMant!A54,NA())</f>
        <v>4.3</v>
      </c>
      <c r="U54" s="20">
        <f t="shared" si="14"/>
        <v>18834</v>
      </c>
      <c r="V54">
        <f t="shared" si="15"/>
        <v>0</v>
      </c>
      <c r="W54">
        <f t="shared" si="16"/>
        <v>18834</v>
      </c>
      <c r="X54" s="24">
        <f t="shared" si="17"/>
        <v>0.96233199999999997</v>
      </c>
      <c r="Y54">
        <f t="shared" si="18"/>
        <v>4</v>
      </c>
      <c r="Z54">
        <f t="shared" si="19"/>
        <v>1314</v>
      </c>
      <c r="AA54" s="24">
        <f t="shared" si="20"/>
        <v>0.97599999999999998</v>
      </c>
      <c r="AB54" s="24">
        <f t="shared" si="23"/>
        <v>1</v>
      </c>
      <c r="AC54" s="1">
        <f t="shared" si="24"/>
        <v>0.93923603199999994</v>
      </c>
      <c r="AE54" s="23">
        <f t="shared" si="21"/>
        <v>0.78200000000000003</v>
      </c>
      <c r="AF54" s="41">
        <f t="shared" si="22"/>
        <v>0.84276396800000009</v>
      </c>
    </row>
    <row r="55" spans="1:32" x14ac:dyDescent="0.25">
      <c r="A55">
        <v>4.4000000000000004</v>
      </c>
      <c r="B55">
        <f>IF(A55&lt;='FM Interiores'!$Q$14,EsquemaMant!A55,NA())</f>
        <v>4.4000000000000004</v>
      </c>
      <c r="C55" s="20">
        <f t="shared" si="0"/>
        <v>10560</v>
      </c>
      <c r="D55">
        <f t="shared" si="1"/>
        <v>0</v>
      </c>
      <c r="E55">
        <f t="shared" si="2"/>
        <v>10560</v>
      </c>
      <c r="F55" s="24">
        <f t="shared" si="3"/>
        <v>0.95353600000000005</v>
      </c>
      <c r="G55">
        <f t="shared" si="4"/>
        <v>8</v>
      </c>
      <c r="H55">
        <f t="shared" si="5"/>
        <v>960</v>
      </c>
      <c r="I55" s="24">
        <f t="shared" si="6"/>
        <v>0.94400000000000006</v>
      </c>
      <c r="J55">
        <f t="shared" si="7"/>
        <v>1</v>
      </c>
      <c r="K55">
        <f t="shared" si="8"/>
        <v>0.90000000000000036</v>
      </c>
      <c r="L55" s="24">
        <f t="shared" si="9"/>
        <v>0.97942857142857143</v>
      </c>
      <c r="M55" s="24">
        <f t="shared" si="10"/>
        <v>0.9</v>
      </c>
      <c r="N55" s="1">
        <f t="shared" si="11"/>
        <v>0.79345877378194296</v>
      </c>
      <c r="P55" s="23">
        <f t="shared" si="12"/>
        <v>0.68533560000000004</v>
      </c>
      <c r="Q55" s="1">
        <f t="shared" si="13"/>
        <v>0.79187682621805711</v>
      </c>
      <c r="T55">
        <f>IF(A55&lt;='FM Exteriores'!$Q$14,EsquemaMant!A55,NA())</f>
        <v>4.4000000000000004</v>
      </c>
      <c r="U55" s="20">
        <f t="shared" si="14"/>
        <v>19272</v>
      </c>
      <c r="V55">
        <f t="shared" si="15"/>
        <v>0</v>
      </c>
      <c r="W55">
        <f t="shared" si="16"/>
        <v>19272</v>
      </c>
      <c r="X55" s="24">
        <f t="shared" si="17"/>
        <v>0.96145599999999998</v>
      </c>
      <c r="Y55">
        <f t="shared" si="18"/>
        <v>4</v>
      </c>
      <c r="Z55">
        <f t="shared" si="19"/>
        <v>1752</v>
      </c>
      <c r="AA55" s="24">
        <f t="shared" si="20"/>
        <v>0.96799999999999997</v>
      </c>
      <c r="AB55" s="24">
        <f t="shared" si="23"/>
        <v>1</v>
      </c>
      <c r="AC55" s="1">
        <f t="shared" si="24"/>
        <v>0.930689408</v>
      </c>
      <c r="AE55" s="23">
        <f t="shared" si="21"/>
        <v>0.78200000000000003</v>
      </c>
      <c r="AF55" s="41">
        <f t="shared" si="22"/>
        <v>0.85131059200000003</v>
      </c>
    </row>
    <row r="56" spans="1:32" x14ac:dyDescent="0.25">
      <c r="A56">
        <v>4.5</v>
      </c>
      <c r="B56">
        <f>IF(A56&lt;='FM Interiores'!$Q$14,EsquemaMant!A56,NA())</f>
        <v>4.5</v>
      </c>
      <c r="C56" s="20">
        <f t="shared" si="0"/>
        <v>10800</v>
      </c>
      <c r="D56">
        <f t="shared" si="1"/>
        <v>0</v>
      </c>
      <c r="E56">
        <f t="shared" si="2"/>
        <v>10800</v>
      </c>
      <c r="F56" s="24">
        <f t="shared" si="3"/>
        <v>0.95247999999999999</v>
      </c>
      <c r="G56">
        <f t="shared" si="4"/>
        <v>9</v>
      </c>
      <c r="H56">
        <f t="shared" si="5"/>
        <v>0</v>
      </c>
      <c r="I56" s="24">
        <f t="shared" si="6"/>
        <v>1</v>
      </c>
      <c r="J56">
        <f t="shared" si="7"/>
        <v>1</v>
      </c>
      <c r="K56">
        <f t="shared" si="8"/>
        <v>1</v>
      </c>
      <c r="L56" s="24">
        <f t="shared" si="9"/>
        <v>0.9771428571428572</v>
      </c>
      <c r="M56" s="24">
        <f t="shared" si="10"/>
        <v>0.9</v>
      </c>
      <c r="N56" s="1">
        <f t="shared" si="11"/>
        <v>0.83763812571428586</v>
      </c>
      <c r="P56" s="23">
        <f t="shared" si="12"/>
        <v>0.68533560000000004</v>
      </c>
      <c r="Q56" s="1">
        <f t="shared" si="13"/>
        <v>0.7476974742857142</v>
      </c>
      <c r="T56">
        <f>IF(A56&lt;='FM Exteriores'!$Q$14,EsquemaMant!A56,NA())</f>
        <v>4.5</v>
      </c>
      <c r="U56" s="20">
        <f t="shared" si="14"/>
        <v>19710</v>
      </c>
      <c r="V56">
        <f t="shared" si="15"/>
        <v>0</v>
      </c>
      <c r="W56">
        <f t="shared" si="16"/>
        <v>19710</v>
      </c>
      <c r="X56" s="24">
        <f t="shared" si="17"/>
        <v>0.96057999999999999</v>
      </c>
      <c r="Y56">
        <f t="shared" si="18"/>
        <v>4</v>
      </c>
      <c r="Z56">
        <f t="shared" si="19"/>
        <v>2190</v>
      </c>
      <c r="AA56" s="24">
        <f t="shared" si="20"/>
        <v>0.96</v>
      </c>
      <c r="AB56" s="24">
        <f t="shared" si="23"/>
        <v>1</v>
      </c>
      <c r="AC56" s="1">
        <f t="shared" si="24"/>
        <v>0.9221568</v>
      </c>
      <c r="AE56" s="23">
        <f t="shared" si="21"/>
        <v>0.78200000000000003</v>
      </c>
      <c r="AF56" s="41">
        <f t="shared" si="22"/>
        <v>0.85984320000000003</v>
      </c>
    </row>
    <row r="57" spans="1:32" x14ac:dyDescent="0.25">
      <c r="A57">
        <v>4.5999999999999996</v>
      </c>
      <c r="B57">
        <f>IF(A57&lt;='FM Interiores'!$Q$14,EsquemaMant!A57,NA())</f>
        <v>4.5999999999999996</v>
      </c>
      <c r="C57" s="20">
        <f t="shared" si="0"/>
        <v>11040</v>
      </c>
      <c r="D57">
        <f t="shared" si="1"/>
        <v>0</v>
      </c>
      <c r="E57">
        <f t="shared" si="2"/>
        <v>11040</v>
      </c>
      <c r="F57" s="24">
        <f t="shared" si="3"/>
        <v>0.95142400000000005</v>
      </c>
      <c r="G57">
        <f t="shared" si="4"/>
        <v>9</v>
      </c>
      <c r="H57">
        <f t="shared" si="5"/>
        <v>240</v>
      </c>
      <c r="I57" s="24">
        <f t="shared" si="6"/>
        <v>0.98599999999999999</v>
      </c>
      <c r="J57">
        <f t="shared" si="7"/>
        <v>1</v>
      </c>
      <c r="K57">
        <f t="shared" si="8"/>
        <v>1.0999999999999996</v>
      </c>
      <c r="L57" s="24">
        <f t="shared" si="9"/>
        <v>0.97485714285714287</v>
      </c>
      <c r="M57" s="24">
        <f t="shared" si="10"/>
        <v>0.9</v>
      </c>
      <c r="N57" s="1">
        <f t="shared" si="11"/>
        <v>0.82306570278034297</v>
      </c>
      <c r="P57" s="23">
        <f t="shared" si="12"/>
        <v>0.68533560000000004</v>
      </c>
      <c r="Q57" s="1">
        <f t="shared" si="13"/>
        <v>0.7622698972196571</v>
      </c>
      <c r="T57">
        <f>IF(A57&lt;='FM Exteriores'!$Q$14,EsquemaMant!A57,NA())</f>
        <v>4.5999999999999996</v>
      </c>
      <c r="U57" s="20">
        <f t="shared" si="14"/>
        <v>20148</v>
      </c>
      <c r="V57">
        <f t="shared" si="15"/>
        <v>0</v>
      </c>
      <c r="W57">
        <f t="shared" si="16"/>
        <v>20148</v>
      </c>
      <c r="X57" s="24">
        <f t="shared" si="17"/>
        <v>0.959704</v>
      </c>
      <c r="Y57">
        <f t="shared" si="18"/>
        <v>4</v>
      </c>
      <c r="Z57">
        <f t="shared" si="19"/>
        <v>2628</v>
      </c>
      <c r="AA57" s="24">
        <f t="shared" si="20"/>
        <v>0.95200000000000007</v>
      </c>
      <c r="AB57" s="24">
        <f t="shared" si="23"/>
        <v>1</v>
      </c>
      <c r="AC57" s="1">
        <f t="shared" si="24"/>
        <v>0.91363820800000006</v>
      </c>
      <c r="AE57" s="23">
        <f t="shared" si="21"/>
        <v>0.78200000000000003</v>
      </c>
      <c r="AF57" s="41">
        <f t="shared" si="22"/>
        <v>0.86836179199999997</v>
      </c>
    </row>
    <row r="58" spans="1:32" x14ac:dyDescent="0.25">
      <c r="A58">
        <v>4.7</v>
      </c>
      <c r="B58">
        <f>IF(A58&lt;='FM Interiores'!$Q$14,EsquemaMant!A58,NA())</f>
        <v>4.7</v>
      </c>
      <c r="C58" s="20">
        <f t="shared" si="0"/>
        <v>11280</v>
      </c>
      <c r="D58">
        <f t="shared" si="1"/>
        <v>0</v>
      </c>
      <c r="E58">
        <f t="shared" si="2"/>
        <v>11280</v>
      </c>
      <c r="F58" s="24">
        <f t="shared" si="3"/>
        <v>0.95036799999999999</v>
      </c>
      <c r="G58">
        <f t="shared" si="4"/>
        <v>9</v>
      </c>
      <c r="H58">
        <f t="shared" si="5"/>
        <v>480</v>
      </c>
      <c r="I58" s="24">
        <f t="shared" si="6"/>
        <v>0.97199999999999998</v>
      </c>
      <c r="J58">
        <f t="shared" si="7"/>
        <v>1</v>
      </c>
      <c r="K58">
        <f t="shared" si="8"/>
        <v>1.2000000000000002</v>
      </c>
      <c r="L58" s="24">
        <f t="shared" si="9"/>
        <v>0.97257142857142853</v>
      </c>
      <c r="M58" s="24">
        <f t="shared" si="10"/>
        <v>0.9</v>
      </c>
      <c r="N58" s="1">
        <f t="shared" si="11"/>
        <v>0.80857830784731421</v>
      </c>
      <c r="P58" s="23">
        <f t="shared" si="12"/>
        <v>0.68533560000000004</v>
      </c>
      <c r="Q58" s="1">
        <f t="shared" si="13"/>
        <v>0.77675729215268585</v>
      </c>
      <c r="T58">
        <f>IF(A58&lt;='FM Exteriores'!$Q$14,EsquemaMant!A58,NA())</f>
        <v>4.7</v>
      </c>
      <c r="U58" s="20">
        <f t="shared" si="14"/>
        <v>20586</v>
      </c>
      <c r="V58">
        <f t="shared" si="15"/>
        <v>0</v>
      </c>
      <c r="W58">
        <f t="shared" si="16"/>
        <v>20586</v>
      </c>
      <c r="X58" s="24">
        <f t="shared" si="17"/>
        <v>0.95882800000000001</v>
      </c>
      <c r="Y58">
        <f t="shared" si="18"/>
        <v>4</v>
      </c>
      <c r="Z58">
        <f t="shared" si="19"/>
        <v>3066</v>
      </c>
      <c r="AA58" s="24">
        <f t="shared" si="20"/>
        <v>0.94400000000000006</v>
      </c>
      <c r="AB58" s="24">
        <f t="shared" si="23"/>
        <v>1</v>
      </c>
      <c r="AC58" s="1">
        <f t="shared" si="24"/>
        <v>0.90513363200000008</v>
      </c>
      <c r="AE58" s="23">
        <f t="shared" si="21"/>
        <v>0.78200000000000003</v>
      </c>
      <c r="AF58" s="41">
        <f t="shared" si="22"/>
        <v>0.87686636799999995</v>
      </c>
    </row>
    <row r="59" spans="1:32" x14ac:dyDescent="0.25">
      <c r="A59">
        <v>4.8</v>
      </c>
      <c r="B59">
        <f>IF(A59&lt;='FM Interiores'!$Q$14,EsquemaMant!A59,NA())</f>
        <v>4.8</v>
      </c>
      <c r="C59" s="20">
        <f t="shared" si="0"/>
        <v>11520</v>
      </c>
      <c r="D59">
        <f t="shared" si="1"/>
        <v>0</v>
      </c>
      <c r="E59">
        <f t="shared" si="2"/>
        <v>11520</v>
      </c>
      <c r="F59" s="24">
        <f t="shared" si="3"/>
        <v>0.94931200000000004</v>
      </c>
      <c r="G59">
        <f t="shared" si="4"/>
        <v>9</v>
      </c>
      <c r="H59">
        <f t="shared" si="5"/>
        <v>720</v>
      </c>
      <c r="I59" s="24">
        <f t="shared" si="6"/>
        <v>0.95800000000000007</v>
      </c>
      <c r="J59">
        <f t="shared" si="7"/>
        <v>1</v>
      </c>
      <c r="K59">
        <f t="shared" si="8"/>
        <v>1.2999999999999998</v>
      </c>
      <c r="L59" s="24">
        <f t="shared" si="9"/>
        <v>0.97028571428571431</v>
      </c>
      <c r="M59" s="24">
        <f t="shared" si="10"/>
        <v>0.9</v>
      </c>
      <c r="N59" s="1">
        <f t="shared" si="11"/>
        <v>0.79417575843840016</v>
      </c>
      <c r="P59" s="23">
        <f t="shared" si="12"/>
        <v>0.68533560000000004</v>
      </c>
      <c r="Q59" s="1">
        <f t="shared" si="13"/>
        <v>0.79115984156159991</v>
      </c>
      <c r="T59">
        <f>IF(A59&lt;='FM Exteriores'!$Q$14,EsquemaMant!A59,NA())</f>
        <v>4.8</v>
      </c>
      <c r="U59" s="20">
        <f t="shared" si="14"/>
        <v>21024</v>
      </c>
      <c r="V59">
        <f t="shared" si="15"/>
        <v>0</v>
      </c>
      <c r="W59">
        <f t="shared" si="16"/>
        <v>21024</v>
      </c>
      <c r="X59" s="24">
        <f t="shared" si="17"/>
        <v>0.95795200000000003</v>
      </c>
      <c r="Y59">
        <f t="shared" si="18"/>
        <v>4</v>
      </c>
      <c r="Z59">
        <f t="shared" si="19"/>
        <v>3504</v>
      </c>
      <c r="AA59" s="24">
        <f t="shared" si="20"/>
        <v>0.93600000000000005</v>
      </c>
      <c r="AB59" s="24">
        <f t="shared" si="23"/>
        <v>1</v>
      </c>
      <c r="AC59" s="1">
        <f t="shared" si="24"/>
        <v>0.89664307200000004</v>
      </c>
      <c r="AE59" s="23">
        <f t="shared" si="21"/>
        <v>0.78200000000000003</v>
      </c>
      <c r="AF59" s="41">
        <f t="shared" si="22"/>
        <v>0.88535692799999999</v>
      </c>
    </row>
    <row r="60" spans="1:32" x14ac:dyDescent="0.25">
      <c r="A60">
        <v>4.9000000000000004</v>
      </c>
      <c r="B60">
        <f>IF(A60&lt;='FM Interiores'!$Q$14,EsquemaMant!A60,NA())</f>
        <v>4.9000000000000004</v>
      </c>
      <c r="C60" s="20">
        <f t="shared" si="0"/>
        <v>11760</v>
      </c>
      <c r="D60">
        <f t="shared" si="1"/>
        <v>0</v>
      </c>
      <c r="E60">
        <f t="shared" si="2"/>
        <v>11760</v>
      </c>
      <c r="F60" s="24">
        <f t="shared" si="3"/>
        <v>0.94825599999999999</v>
      </c>
      <c r="G60">
        <f t="shared" si="4"/>
        <v>9</v>
      </c>
      <c r="H60">
        <f t="shared" si="5"/>
        <v>960</v>
      </c>
      <c r="I60" s="24">
        <f t="shared" si="6"/>
        <v>0.94400000000000006</v>
      </c>
      <c r="J60">
        <f t="shared" si="7"/>
        <v>1</v>
      </c>
      <c r="K60">
        <f t="shared" si="8"/>
        <v>1.4000000000000004</v>
      </c>
      <c r="L60" s="24">
        <f t="shared" si="9"/>
        <v>0.96799999999999997</v>
      </c>
      <c r="M60" s="24">
        <f t="shared" si="10"/>
        <v>0.9</v>
      </c>
      <c r="N60" s="1">
        <f t="shared" si="11"/>
        <v>0.77985787207680013</v>
      </c>
      <c r="P60" s="23">
        <f t="shared" si="12"/>
        <v>0.68533560000000004</v>
      </c>
      <c r="Q60" s="1">
        <f t="shared" si="13"/>
        <v>0.80547772792319994</v>
      </c>
      <c r="T60">
        <f>IF(A60&lt;='FM Exteriores'!$Q$14,EsquemaMant!A60,NA())</f>
        <v>4.9000000000000004</v>
      </c>
      <c r="U60" s="20">
        <f t="shared" si="14"/>
        <v>21462</v>
      </c>
      <c r="V60">
        <f t="shared" si="15"/>
        <v>0</v>
      </c>
      <c r="W60">
        <f t="shared" si="16"/>
        <v>21462</v>
      </c>
      <c r="X60" s="24">
        <f t="shared" si="17"/>
        <v>0.95707600000000004</v>
      </c>
      <c r="Y60">
        <f t="shared" si="18"/>
        <v>4</v>
      </c>
      <c r="Z60">
        <f t="shared" si="19"/>
        <v>3942</v>
      </c>
      <c r="AA60" s="24">
        <f t="shared" si="20"/>
        <v>0.92800000000000005</v>
      </c>
      <c r="AB60" s="24">
        <f t="shared" si="23"/>
        <v>1</v>
      </c>
      <c r="AC60" s="1">
        <f t="shared" si="24"/>
        <v>0.88816652800000007</v>
      </c>
      <c r="AE60" s="23">
        <f t="shared" si="21"/>
        <v>0.78200000000000003</v>
      </c>
      <c r="AF60" s="41">
        <f t="shared" si="22"/>
        <v>0.89383347199999996</v>
      </c>
    </row>
    <row r="61" spans="1:32" x14ac:dyDescent="0.25">
      <c r="A61">
        <v>5</v>
      </c>
      <c r="B61">
        <f>IF(A61&lt;='FM Interiores'!$Q$14,EsquemaMant!A61,NA())</f>
        <v>5</v>
      </c>
      <c r="C61" s="20">
        <f t="shared" si="0"/>
        <v>12000</v>
      </c>
      <c r="D61">
        <f t="shared" si="1"/>
        <v>0</v>
      </c>
      <c r="E61">
        <f t="shared" si="2"/>
        <v>12000</v>
      </c>
      <c r="F61" s="24">
        <f t="shared" si="3"/>
        <v>0.94720000000000004</v>
      </c>
      <c r="G61">
        <f t="shared" si="4"/>
        <v>10</v>
      </c>
      <c r="H61">
        <f t="shared" si="5"/>
        <v>0</v>
      </c>
      <c r="I61" s="24">
        <f t="shared" si="6"/>
        <v>1</v>
      </c>
      <c r="J61">
        <f t="shared" si="7"/>
        <v>1</v>
      </c>
      <c r="K61">
        <f t="shared" si="8"/>
        <v>1.5</v>
      </c>
      <c r="L61" s="24">
        <f t="shared" si="9"/>
        <v>0.96571428571428575</v>
      </c>
      <c r="M61" s="24">
        <f t="shared" si="10"/>
        <v>0.9</v>
      </c>
      <c r="N61" s="1">
        <f t="shared" si="11"/>
        <v>0.82325211428571443</v>
      </c>
      <c r="P61" s="23">
        <f t="shared" si="12"/>
        <v>0.68533560000000004</v>
      </c>
      <c r="Q61" s="1">
        <f t="shared" si="13"/>
        <v>0.76208348571428564</v>
      </c>
      <c r="T61">
        <f>IF(A61&lt;='FM Exteriores'!$Q$14,EsquemaMant!A61,NA())</f>
        <v>5</v>
      </c>
      <c r="U61" s="20">
        <f t="shared" si="14"/>
        <v>21900</v>
      </c>
      <c r="V61">
        <f t="shared" si="15"/>
        <v>0</v>
      </c>
      <c r="W61">
        <f t="shared" si="16"/>
        <v>21900</v>
      </c>
      <c r="X61" s="24">
        <f t="shared" si="17"/>
        <v>0.95619999999999994</v>
      </c>
      <c r="Y61">
        <f t="shared" si="18"/>
        <v>5</v>
      </c>
      <c r="Z61">
        <f t="shared" si="19"/>
        <v>0</v>
      </c>
      <c r="AA61" s="24">
        <f t="shared" si="20"/>
        <v>1</v>
      </c>
      <c r="AB61" s="24">
        <f t="shared" si="23"/>
        <v>1</v>
      </c>
      <c r="AC61" s="1">
        <f t="shared" si="24"/>
        <v>0.95619999999999994</v>
      </c>
      <c r="AE61" s="23">
        <f t="shared" si="21"/>
        <v>0.78200000000000003</v>
      </c>
      <c r="AF61" s="41">
        <f t="shared" si="22"/>
        <v>0.82580000000000009</v>
      </c>
    </row>
    <row r="62" spans="1:32" x14ac:dyDescent="0.25">
      <c r="A62">
        <v>5.0999999999999996</v>
      </c>
      <c r="B62">
        <f>IF(A62&lt;='FM Interiores'!$Q$14,EsquemaMant!A62,NA())</f>
        <v>5.0999999999999996</v>
      </c>
      <c r="C62" s="20">
        <f t="shared" si="0"/>
        <v>12240</v>
      </c>
      <c r="D62">
        <f t="shared" si="1"/>
        <v>0</v>
      </c>
      <c r="E62">
        <f t="shared" si="2"/>
        <v>12240</v>
      </c>
      <c r="F62" s="24">
        <f t="shared" si="3"/>
        <v>0.94614399999999999</v>
      </c>
      <c r="G62">
        <f t="shared" si="4"/>
        <v>10</v>
      </c>
      <c r="H62">
        <f t="shared" si="5"/>
        <v>240</v>
      </c>
      <c r="I62" s="24">
        <f t="shared" si="6"/>
        <v>0.98599999999999999</v>
      </c>
      <c r="J62">
        <f t="shared" si="7"/>
        <v>1</v>
      </c>
      <c r="K62">
        <f t="shared" si="8"/>
        <v>1.5999999999999996</v>
      </c>
      <c r="L62" s="24">
        <f t="shared" si="9"/>
        <v>0.96342857142857141</v>
      </c>
      <c r="M62" s="24">
        <f t="shared" si="10"/>
        <v>0.9</v>
      </c>
      <c r="N62" s="1">
        <f t="shared" si="11"/>
        <v>0.80890251481234277</v>
      </c>
      <c r="P62" s="23">
        <f t="shared" si="12"/>
        <v>0.68533560000000004</v>
      </c>
      <c r="Q62" s="1">
        <f t="shared" si="13"/>
        <v>0.7764330851876573</v>
      </c>
      <c r="T62">
        <f>IF(A62&lt;='FM Exteriores'!$Q$14,EsquemaMant!A62,NA())</f>
        <v>5.0999999999999996</v>
      </c>
      <c r="U62" s="20">
        <f t="shared" si="14"/>
        <v>22338</v>
      </c>
      <c r="V62">
        <f t="shared" si="15"/>
        <v>0</v>
      </c>
      <c r="W62">
        <f t="shared" si="16"/>
        <v>22338</v>
      </c>
      <c r="X62" s="24">
        <f t="shared" si="17"/>
        <v>0.95532399999999995</v>
      </c>
      <c r="Y62">
        <f t="shared" si="18"/>
        <v>5</v>
      </c>
      <c r="Z62">
        <f t="shared" si="19"/>
        <v>438</v>
      </c>
      <c r="AA62" s="24">
        <f t="shared" si="20"/>
        <v>0.99199999999999999</v>
      </c>
      <c r="AB62" s="24">
        <f t="shared" si="23"/>
        <v>1</v>
      </c>
      <c r="AC62" s="1">
        <f t="shared" si="24"/>
        <v>0.94768140799999989</v>
      </c>
      <c r="AE62" s="23">
        <f t="shared" si="21"/>
        <v>0.78200000000000003</v>
      </c>
      <c r="AF62" s="41">
        <f t="shared" si="22"/>
        <v>0.83431859200000014</v>
      </c>
    </row>
    <row r="63" spans="1:32" x14ac:dyDescent="0.25">
      <c r="A63">
        <v>5.2</v>
      </c>
      <c r="B63">
        <f>IF(A63&lt;='FM Interiores'!$Q$14,EsquemaMant!A63,NA())</f>
        <v>5.2</v>
      </c>
      <c r="C63" s="20">
        <f t="shared" si="0"/>
        <v>12480</v>
      </c>
      <c r="D63">
        <f t="shared" si="1"/>
        <v>0</v>
      </c>
      <c r="E63">
        <f t="shared" si="2"/>
        <v>12480</v>
      </c>
      <c r="F63" s="24">
        <f t="shared" si="3"/>
        <v>0.94508800000000004</v>
      </c>
      <c r="G63">
        <f t="shared" si="4"/>
        <v>10</v>
      </c>
      <c r="H63">
        <f t="shared" si="5"/>
        <v>480</v>
      </c>
      <c r="I63" s="24">
        <f t="shared" si="6"/>
        <v>0.97199999999999998</v>
      </c>
      <c r="J63">
        <f t="shared" si="7"/>
        <v>1</v>
      </c>
      <c r="K63">
        <f t="shared" si="8"/>
        <v>1.7000000000000002</v>
      </c>
      <c r="L63" s="24">
        <f t="shared" si="9"/>
        <v>0.96114285714285719</v>
      </c>
      <c r="M63" s="24">
        <f t="shared" si="10"/>
        <v>0.9</v>
      </c>
      <c r="N63" s="1">
        <f t="shared" si="11"/>
        <v>0.79463733508388579</v>
      </c>
      <c r="P63" s="23">
        <f t="shared" si="12"/>
        <v>0.68533560000000004</v>
      </c>
      <c r="Q63" s="1">
        <f t="shared" si="13"/>
        <v>0.79069826491611428</v>
      </c>
      <c r="T63">
        <f>IF(A63&lt;='FM Exteriores'!$Q$14,EsquemaMant!A63,NA())</f>
        <v>5.2</v>
      </c>
      <c r="U63" s="20">
        <f t="shared" si="14"/>
        <v>22776</v>
      </c>
      <c r="V63">
        <f t="shared" si="15"/>
        <v>0</v>
      </c>
      <c r="W63">
        <f t="shared" si="16"/>
        <v>22776</v>
      </c>
      <c r="X63" s="24">
        <f t="shared" si="17"/>
        <v>0.95444799999999996</v>
      </c>
      <c r="Y63">
        <f t="shared" si="18"/>
        <v>5</v>
      </c>
      <c r="Z63">
        <f t="shared" si="19"/>
        <v>876</v>
      </c>
      <c r="AA63" s="24">
        <f t="shared" si="20"/>
        <v>0.98399999999999999</v>
      </c>
      <c r="AB63" s="24">
        <f t="shared" si="23"/>
        <v>1</v>
      </c>
      <c r="AC63" s="1">
        <f t="shared" si="24"/>
        <v>0.93917683199999991</v>
      </c>
      <c r="AE63" s="23">
        <f t="shared" si="21"/>
        <v>0.78200000000000003</v>
      </c>
      <c r="AF63" s="41">
        <f t="shared" si="22"/>
        <v>0.84282316800000012</v>
      </c>
    </row>
    <row r="64" spans="1:32" x14ac:dyDescent="0.25">
      <c r="A64">
        <v>5.3</v>
      </c>
      <c r="B64">
        <f>IF(A64&lt;='FM Interiores'!$Q$14,EsquemaMant!A64,NA())</f>
        <v>5.3</v>
      </c>
      <c r="C64" s="20">
        <f t="shared" si="0"/>
        <v>12720</v>
      </c>
      <c r="D64">
        <f t="shared" si="1"/>
        <v>0</v>
      </c>
      <c r="E64">
        <f t="shared" si="2"/>
        <v>12720</v>
      </c>
      <c r="F64" s="24">
        <f t="shared" si="3"/>
        <v>0.94403199999999998</v>
      </c>
      <c r="G64">
        <f t="shared" si="4"/>
        <v>10</v>
      </c>
      <c r="H64">
        <f t="shared" si="5"/>
        <v>720</v>
      </c>
      <c r="I64" s="24">
        <f t="shared" si="6"/>
        <v>0.95800000000000007</v>
      </c>
      <c r="J64">
        <f t="shared" si="7"/>
        <v>1</v>
      </c>
      <c r="K64">
        <f t="shared" si="8"/>
        <v>1.7999999999999998</v>
      </c>
      <c r="L64" s="24">
        <f t="shared" si="9"/>
        <v>0.95885714285714285</v>
      </c>
      <c r="M64" s="24">
        <f t="shared" si="10"/>
        <v>0.9</v>
      </c>
      <c r="N64" s="1">
        <f t="shared" si="11"/>
        <v>0.78045639262354294</v>
      </c>
      <c r="P64" s="23">
        <f t="shared" si="12"/>
        <v>0.68533560000000004</v>
      </c>
      <c r="Q64" s="1">
        <f t="shared" si="13"/>
        <v>0.80487920737645713</v>
      </c>
      <c r="T64">
        <f>IF(A64&lt;='FM Exteriores'!$Q$14,EsquemaMant!A64,NA())</f>
        <v>5.3</v>
      </c>
      <c r="U64" s="20">
        <f t="shared" si="14"/>
        <v>23214</v>
      </c>
      <c r="V64">
        <f t="shared" si="15"/>
        <v>0</v>
      </c>
      <c r="W64">
        <f t="shared" si="16"/>
        <v>23214</v>
      </c>
      <c r="X64" s="24">
        <f t="shared" si="17"/>
        <v>0.95357199999999998</v>
      </c>
      <c r="Y64">
        <f t="shared" si="18"/>
        <v>5</v>
      </c>
      <c r="Z64">
        <f t="shared" si="19"/>
        <v>1314</v>
      </c>
      <c r="AA64" s="24">
        <f t="shared" si="20"/>
        <v>0.97599999999999998</v>
      </c>
      <c r="AB64" s="24">
        <f t="shared" si="23"/>
        <v>1</v>
      </c>
      <c r="AC64" s="1">
        <f t="shared" si="24"/>
        <v>0.93068627199999998</v>
      </c>
      <c r="AE64" s="23">
        <f t="shared" si="21"/>
        <v>0.78200000000000003</v>
      </c>
      <c r="AF64" s="41">
        <f t="shared" si="22"/>
        <v>0.85131372800000005</v>
      </c>
    </row>
    <row r="65" spans="1:32" x14ac:dyDescent="0.25">
      <c r="A65">
        <v>5.4</v>
      </c>
      <c r="B65">
        <f>IF(A65&lt;='FM Interiores'!$Q$14,EsquemaMant!A65,NA())</f>
        <v>5.4</v>
      </c>
      <c r="C65" s="20">
        <f t="shared" si="0"/>
        <v>12960</v>
      </c>
      <c r="D65">
        <f t="shared" si="1"/>
        <v>0</v>
      </c>
      <c r="E65">
        <f t="shared" si="2"/>
        <v>12960</v>
      </c>
      <c r="F65" s="24">
        <f t="shared" si="3"/>
        <v>0.94297600000000004</v>
      </c>
      <c r="G65">
        <f t="shared" si="4"/>
        <v>10</v>
      </c>
      <c r="H65">
        <f t="shared" si="5"/>
        <v>960</v>
      </c>
      <c r="I65" s="24">
        <f t="shared" si="6"/>
        <v>0.94400000000000006</v>
      </c>
      <c r="J65">
        <f t="shared" si="7"/>
        <v>1</v>
      </c>
      <c r="K65">
        <f t="shared" si="8"/>
        <v>1.9000000000000004</v>
      </c>
      <c r="L65" s="24">
        <f t="shared" si="9"/>
        <v>0.95657142857142863</v>
      </c>
      <c r="M65" s="24">
        <f t="shared" si="10"/>
        <v>0.9</v>
      </c>
      <c r="N65" s="1">
        <f t="shared" si="11"/>
        <v>0.76635950495451444</v>
      </c>
      <c r="P65" s="23">
        <f t="shared" si="12"/>
        <v>0.68533560000000004</v>
      </c>
      <c r="Q65" s="1">
        <f t="shared" si="13"/>
        <v>0.81897609504548563</v>
      </c>
      <c r="T65">
        <f>IF(A65&lt;='FM Exteriores'!$Q$14,EsquemaMant!A65,NA())</f>
        <v>5.4</v>
      </c>
      <c r="U65" s="20">
        <f t="shared" si="14"/>
        <v>23652</v>
      </c>
      <c r="V65">
        <f t="shared" si="15"/>
        <v>0</v>
      </c>
      <c r="W65">
        <f t="shared" si="16"/>
        <v>23652</v>
      </c>
      <c r="X65" s="24">
        <f t="shared" si="17"/>
        <v>0.95269599999999999</v>
      </c>
      <c r="Y65">
        <f t="shared" si="18"/>
        <v>5</v>
      </c>
      <c r="Z65">
        <f t="shared" si="19"/>
        <v>1752</v>
      </c>
      <c r="AA65" s="24">
        <f t="shared" si="20"/>
        <v>0.96799999999999997</v>
      </c>
      <c r="AB65" s="24">
        <f t="shared" si="23"/>
        <v>1</v>
      </c>
      <c r="AC65" s="1">
        <f t="shared" si="24"/>
        <v>0.92220972800000001</v>
      </c>
      <c r="AE65" s="23">
        <f t="shared" si="21"/>
        <v>0.78200000000000003</v>
      </c>
      <c r="AF65" s="41">
        <f t="shared" si="22"/>
        <v>0.85979027200000002</v>
      </c>
    </row>
    <row r="66" spans="1:32" x14ac:dyDescent="0.25">
      <c r="A66">
        <v>5.5</v>
      </c>
      <c r="B66">
        <f>IF(A66&lt;='FM Interiores'!$Q$14,EsquemaMant!A66,NA())</f>
        <v>5.5</v>
      </c>
      <c r="C66" s="20">
        <f t="shared" si="0"/>
        <v>13200</v>
      </c>
      <c r="D66">
        <f t="shared" si="1"/>
        <v>0</v>
      </c>
      <c r="E66">
        <f t="shared" si="2"/>
        <v>13200</v>
      </c>
      <c r="F66" s="24">
        <f t="shared" si="3"/>
        <v>0.94191999999999998</v>
      </c>
      <c r="G66">
        <f t="shared" si="4"/>
        <v>11</v>
      </c>
      <c r="H66">
        <f t="shared" si="5"/>
        <v>0</v>
      </c>
      <c r="I66" s="24">
        <f t="shared" si="6"/>
        <v>1</v>
      </c>
      <c r="J66">
        <f t="shared" si="7"/>
        <v>1</v>
      </c>
      <c r="K66">
        <f t="shared" si="8"/>
        <v>2</v>
      </c>
      <c r="L66" s="24">
        <f t="shared" si="9"/>
        <v>0.95428571428571429</v>
      </c>
      <c r="M66" s="24">
        <f t="shared" si="10"/>
        <v>0.9</v>
      </c>
      <c r="N66" s="1">
        <f t="shared" si="11"/>
        <v>0.80897472000000004</v>
      </c>
      <c r="P66" s="23">
        <f t="shared" si="12"/>
        <v>0.68533560000000004</v>
      </c>
      <c r="Q66" s="1">
        <f t="shared" si="13"/>
        <v>0.77636088000000003</v>
      </c>
      <c r="T66">
        <f>IF(A66&lt;='FM Exteriores'!$Q$14,EsquemaMant!A66,NA())</f>
        <v>5.5</v>
      </c>
      <c r="U66" s="20">
        <f t="shared" si="14"/>
        <v>24090</v>
      </c>
      <c r="V66">
        <f t="shared" si="15"/>
        <v>0</v>
      </c>
      <c r="W66">
        <f t="shared" si="16"/>
        <v>24090</v>
      </c>
      <c r="X66" s="24">
        <f t="shared" si="17"/>
        <v>0.95182</v>
      </c>
      <c r="Y66">
        <f t="shared" si="18"/>
        <v>5</v>
      </c>
      <c r="Z66">
        <f t="shared" si="19"/>
        <v>2190</v>
      </c>
      <c r="AA66" s="24">
        <f t="shared" si="20"/>
        <v>0.96</v>
      </c>
      <c r="AB66" s="24">
        <f t="shared" si="23"/>
        <v>1</v>
      </c>
      <c r="AC66" s="1">
        <f t="shared" si="24"/>
        <v>0.91374719999999998</v>
      </c>
      <c r="AE66" s="23">
        <f t="shared" si="21"/>
        <v>0.78200000000000003</v>
      </c>
      <c r="AF66" s="41">
        <f t="shared" si="22"/>
        <v>0.86825280000000005</v>
      </c>
    </row>
    <row r="67" spans="1:32" x14ac:dyDescent="0.25">
      <c r="A67">
        <v>5.6</v>
      </c>
      <c r="B67">
        <f>IF(A67&lt;='FM Interiores'!$Q$14,EsquemaMant!A67,NA())</f>
        <v>5.6</v>
      </c>
      <c r="C67" s="20">
        <f t="shared" si="0"/>
        <v>13440</v>
      </c>
      <c r="D67">
        <f t="shared" si="1"/>
        <v>0</v>
      </c>
      <c r="E67">
        <f t="shared" si="2"/>
        <v>13440</v>
      </c>
      <c r="F67" s="24">
        <f t="shared" si="3"/>
        <v>0.94086400000000003</v>
      </c>
      <c r="G67">
        <f t="shared" si="4"/>
        <v>11</v>
      </c>
      <c r="H67">
        <f t="shared" si="5"/>
        <v>240</v>
      </c>
      <c r="I67" s="24">
        <f t="shared" si="6"/>
        <v>0.98599999999999999</v>
      </c>
      <c r="J67">
        <f t="shared" si="7"/>
        <v>1</v>
      </c>
      <c r="K67">
        <f t="shared" si="8"/>
        <v>2.0999999999999996</v>
      </c>
      <c r="L67" s="24">
        <f t="shared" si="9"/>
        <v>0.95200000000000007</v>
      </c>
      <c r="M67" s="24">
        <f t="shared" si="10"/>
        <v>0.9</v>
      </c>
      <c r="N67" s="1">
        <f t="shared" si="11"/>
        <v>0.79484642334720013</v>
      </c>
      <c r="P67" s="23">
        <f t="shared" si="12"/>
        <v>0.68533560000000004</v>
      </c>
      <c r="Q67" s="1">
        <f t="shared" si="13"/>
        <v>0.79048917665279994</v>
      </c>
      <c r="T67">
        <f>IF(A67&lt;='FM Exteriores'!$Q$14,EsquemaMant!A67,NA())</f>
        <v>5.6</v>
      </c>
      <c r="U67" s="20">
        <f t="shared" si="14"/>
        <v>24528</v>
      </c>
      <c r="V67">
        <f t="shared" si="15"/>
        <v>0</v>
      </c>
      <c r="W67">
        <f t="shared" si="16"/>
        <v>24528</v>
      </c>
      <c r="X67" s="24">
        <f t="shared" si="17"/>
        <v>0.95094400000000001</v>
      </c>
      <c r="Y67">
        <f t="shared" si="18"/>
        <v>5</v>
      </c>
      <c r="Z67">
        <f t="shared" si="19"/>
        <v>2628</v>
      </c>
      <c r="AA67" s="24">
        <f t="shared" si="20"/>
        <v>0.95200000000000007</v>
      </c>
      <c r="AB67" s="24">
        <f t="shared" si="23"/>
        <v>1</v>
      </c>
      <c r="AC67" s="1">
        <f t="shared" si="24"/>
        <v>0.90529868800000013</v>
      </c>
      <c r="AE67" s="23">
        <f t="shared" si="21"/>
        <v>0.78200000000000003</v>
      </c>
      <c r="AF67" s="41">
        <f t="shared" si="22"/>
        <v>0.8767013119999999</v>
      </c>
    </row>
    <row r="68" spans="1:32" x14ac:dyDescent="0.25">
      <c r="A68">
        <v>5.7</v>
      </c>
      <c r="B68">
        <f>IF(A68&lt;='FM Interiores'!$Q$14,EsquemaMant!A68,NA())</f>
        <v>5.7</v>
      </c>
      <c r="C68" s="20">
        <f t="shared" si="0"/>
        <v>13680</v>
      </c>
      <c r="D68">
        <f t="shared" si="1"/>
        <v>0</v>
      </c>
      <c r="E68">
        <f t="shared" si="2"/>
        <v>13680</v>
      </c>
      <c r="F68" s="24">
        <f t="shared" si="3"/>
        <v>0.93980799999999998</v>
      </c>
      <c r="G68">
        <f t="shared" si="4"/>
        <v>11</v>
      </c>
      <c r="H68">
        <f t="shared" si="5"/>
        <v>480</v>
      </c>
      <c r="I68" s="24">
        <f t="shared" si="6"/>
        <v>0.97199999999999998</v>
      </c>
      <c r="J68">
        <f t="shared" si="7"/>
        <v>1</v>
      </c>
      <c r="K68">
        <f t="shared" si="8"/>
        <v>2.2000000000000002</v>
      </c>
      <c r="L68" s="24">
        <f t="shared" si="9"/>
        <v>0.94971428571428573</v>
      </c>
      <c r="M68" s="24">
        <f t="shared" si="10"/>
        <v>0.9</v>
      </c>
      <c r="N68" s="1">
        <f t="shared" si="11"/>
        <v>0.78080193818331423</v>
      </c>
      <c r="P68" s="23">
        <f t="shared" si="12"/>
        <v>0.68533560000000004</v>
      </c>
      <c r="Q68" s="1">
        <f t="shared" si="13"/>
        <v>0.80453366181668584</v>
      </c>
      <c r="T68">
        <f>IF(A68&lt;='FM Exteriores'!$Q$14,EsquemaMant!A68,NA())</f>
        <v>5.7</v>
      </c>
      <c r="U68" s="20">
        <f t="shared" si="14"/>
        <v>24966</v>
      </c>
      <c r="V68">
        <f t="shared" si="15"/>
        <v>0</v>
      </c>
      <c r="W68">
        <f t="shared" si="16"/>
        <v>24966</v>
      </c>
      <c r="X68" s="24">
        <f t="shared" si="17"/>
        <v>0.95006800000000002</v>
      </c>
      <c r="Y68">
        <f t="shared" si="18"/>
        <v>5</v>
      </c>
      <c r="Z68">
        <f t="shared" si="19"/>
        <v>3066</v>
      </c>
      <c r="AA68" s="24">
        <f t="shared" si="20"/>
        <v>0.94400000000000006</v>
      </c>
      <c r="AB68" s="24">
        <f t="shared" si="23"/>
        <v>1</v>
      </c>
      <c r="AC68" s="1">
        <f t="shared" si="24"/>
        <v>0.89686419200000012</v>
      </c>
      <c r="AE68" s="23">
        <f t="shared" si="21"/>
        <v>0.78200000000000003</v>
      </c>
      <c r="AF68" s="41">
        <f t="shared" si="22"/>
        <v>0.88513580799999991</v>
      </c>
    </row>
    <row r="69" spans="1:32" x14ac:dyDescent="0.25">
      <c r="A69">
        <v>5.8</v>
      </c>
      <c r="B69">
        <f>IF(A69&lt;='FM Interiores'!$Q$14,EsquemaMant!A69,NA())</f>
        <v>5.8</v>
      </c>
      <c r="C69" s="20">
        <f t="shared" si="0"/>
        <v>13920</v>
      </c>
      <c r="D69">
        <f t="shared" si="1"/>
        <v>0</v>
      </c>
      <c r="E69">
        <f t="shared" si="2"/>
        <v>13920</v>
      </c>
      <c r="F69" s="24">
        <f t="shared" si="3"/>
        <v>0.93875200000000003</v>
      </c>
      <c r="G69">
        <f t="shared" si="4"/>
        <v>11</v>
      </c>
      <c r="H69">
        <f t="shared" si="5"/>
        <v>720</v>
      </c>
      <c r="I69" s="24">
        <f t="shared" si="6"/>
        <v>0.95800000000000007</v>
      </c>
      <c r="J69">
        <f t="shared" si="7"/>
        <v>1</v>
      </c>
      <c r="K69">
        <f t="shared" si="8"/>
        <v>2.2999999999999998</v>
      </c>
      <c r="L69" s="24">
        <f t="shared" si="9"/>
        <v>0.94742857142857151</v>
      </c>
      <c r="M69" s="24">
        <f t="shared" si="10"/>
        <v>0.9</v>
      </c>
      <c r="N69" s="1">
        <f t="shared" si="11"/>
        <v>0.766841082031543</v>
      </c>
      <c r="P69" s="23">
        <f t="shared" si="12"/>
        <v>0.68533560000000004</v>
      </c>
      <c r="Q69" s="1">
        <f t="shared" si="13"/>
        <v>0.81849451796845707</v>
      </c>
      <c r="T69">
        <f>IF(A69&lt;='FM Exteriores'!$Q$14,EsquemaMant!A69,NA())</f>
        <v>5.8</v>
      </c>
      <c r="U69" s="20">
        <f t="shared" si="14"/>
        <v>25404</v>
      </c>
      <c r="V69">
        <f t="shared" si="15"/>
        <v>0</v>
      </c>
      <c r="W69">
        <f t="shared" si="16"/>
        <v>25404</v>
      </c>
      <c r="X69" s="24">
        <f t="shared" si="17"/>
        <v>0.94919200000000004</v>
      </c>
      <c r="Y69">
        <f t="shared" si="18"/>
        <v>5</v>
      </c>
      <c r="Z69">
        <f t="shared" si="19"/>
        <v>3504</v>
      </c>
      <c r="AA69" s="24">
        <f t="shared" si="20"/>
        <v>0.93600000000000005</v>
      </c>
      <c r="AB69" s="24">
        <f t="shared" si="23"/>
        <v>1</v>
      </c>
      <c r="AC69" s="1">
        <f t="shared" si="24"/>
        <v>0.88844371200000005</v>
      </c>
      <c r="AE69" s="23">
        <f t="shared" si="21"/>
        <v>0.78200000000000003</v>
      </c>
      <c r="AF69" s="41">
        <f t="shared" si="22"/>
        <v>0.89355628799999998</v>
      </c>
    </row>
    <row r="70" spans="1:32" x14ac:dyDescent="0.25">
      <c r="A70">
        <v>5.9</v>
      </c>
      <c r="B70">
        <f>IF(A70&lt;='FM Interiores'!$Q$14,EsquemaMant!A70,NA())</f>
        <v>5.9</v>
      </c>
      <c r="C70" s="20">
        <f t="shared" si="0"/>
        <v>14160</v>
      </c>
      <c r="D70">
        <f t="shared" si="1"/>
        <v>0</v>
      </c>
      <c r="E70">
        <f t="shared" si="2"/>
        <v>14160</v>
      </c>
      <c r="F70" s="24">
        <f t="shared" si="3"/>
        <v>0.93769599999999997</v>
      </c>
      <c r="G70">
        <f t="shared" si="4"/>
        <v>11</v>
      </c>
      <c r="H70">
        <f t="shared" si="5"/>
        <v>960</v>
      </c>
      <c r="I70" s="24">
        <f t="shared" si="6"/>
        <v>0.94400000000000006</v>
      </c>
      <c r="J70">
        <f t="shared" si="7"/>
        <v>1</v>
      </c>
      <c r="K70">
        <f t="shared" si="8"/>
        <v>2.4000000000000004</v>
      </c>
      <c r="L70" s="24">
        <f t="shared" si="9"/>
        <v>0.94514285714285717</v>
      </c>
      <c r="M70" s="24">
        <f t="shared" si="10"/>
        <v>0.9</v>
      </c>
      <c r="N70" s="1">
        <f t="shared" si="11"/>
        <v>0.75296367241508577</v>
      </c>
      <c r="P70" s="23">
        <f t="shared" si="12"/>
        <v>0.68533560000000004</v>
      </c>
      <c r="Q70" s="1">
        <f t="shared" si="13"/>
        <v>0.8323719275849143</v>
      </c>
      <c r="T70">
        <f>IF(A70&lt;='FM Exteriores'!$Q$14,EsquemaMant!A70,NA())</f>
        <v>5.9</v>
      </c>
      <c r="U70" s="20">
        <f t="shared" si="14"/>
        <v>25842</v>
      </c>
      <c r="V70">
        <f t="shared" si="15"/>
        <v>0</v>
      </c>
      <c r="W70">
        <f t="shared" si="16"/>
        <v>25842</v>
      </c>
      <c r="X70" s="24">
        <f t="shared" si="17"/>
        <v>0.94831599999999994</v>
      </c>
      <c r="Y70">
        <f t="shared" si="18"/>
        <v>5</v>
      </c>
      <c r="Z70">
        <f t="shared" si="19"/>
        <v>3942</v>
      </c>
      <c r="AA70" s="24">
        <f t="shared" si="20"/>
        <v>0.92800000000000005</v>
      </c>
      <c r="AB70" s="24">
        <f t="shared" si="23"/>
        <v>1</v>
      </c>
      <c r="AC70" s="1">
        <f t="shared" si="24"/>
        <v>0.88003724799999994</v>
      </c>
      <c r="AE70" s="23">
        <f t="shared" si="21"/>
        <v>0.78200000000000003</v>
      </c>
      <c r="AF70" s="41">
        <f t="shared" si="22"/>
        <v>0.90196275200000009</v>
      </c>
    </row>
    <row r="71" spans="1:32" x14ac:dyDescent="0.25">
      <c r="A71">
        <v>6</v>
      </c>
      <c r="B71">
        <f>IF(A71&lt;='FM Interiores'!$Q$14,EsquemaMant!A71,NA())</f>
        <v>6</v>
      </c>
      <c r="C71" s="20">
        <f t="shared" si="0"/>
        <v>14400</v>
      </c>
      <c r="D71">
        <f t="shared" si="1"/>
        <v>0</v>
      </c>
      <c r="E71">
        <f t="shared" si="2"/>
        <v>14400</v>
      </c>
      <c r="F71" s="24">
        <f t="shared" si="3"/>
        <v>0.93664000000000003</v>
      </c>
      <c r="G71">
        <f t="shared" si="4"/>
        <v>12</v>
      </c>
      <c r="H71">
        <f t="shared" si="5"/>
        <v>0</v>
      </c>
      <c r="I71" s="24">
        <f t="shared" si="6"/>
        <v>1</v>
      </c>
      <c r="J71">
        <f t="shared" si="7"/>
        <v>1</v>
      </c>
      <c r="K71">
        <f t="shared" si="8"/>
        <v>2.5</v>
      </c>
      <c r="L71" s="24">
        <f t="shared" si="9"/>
        <v>0.94285714285714284</v>
      </c>
      <c r="M71" s="24">
        <f t="shared" si="10"/>
        <v>0.9</v>
      </c>
      <c r="N71" s="1">
        <f t="shared" si="11"/>
        <v>0.7948059428571429</v>
      </c>
      <c r="P71" s="23">
        <f t="shared" si="12"/>
        <v>0.68533560000000004</v>
      </c>
      <c r="Q71" s="1">
        <f t="shared" si="13"/>
        <v>0.79052965714285717</v>
      </c>
      <c r="T71">
        <f>IF(A71&lt;='FM Exteriores'!$Q$14,EsquemaMant!A71,NA())</f>
        <v>6</v>
      </c>
      <c r="U71" s="20">
        <f t="shared" si="14"/>
        <v>26280</v>
      </c>
      <c r="V71">
        <f t="shared" si="15"/>
        <v>0</v>
      </c>
      <c r="W71">
        <f t="shared" si="16"/>
        <v>26280</v>
      </c>
      <c r="X71" s="24">
        <f t="shared" si="17"/>
        <v>0.94743999999999995</v>
      </c>
      <c r="Y71">
        <f t="shared" si="18"/>
        <v>6</v>
      </c>
      <c r="Z71">
        <f t="shared" si="19"/>
        <v>0</v>
      </c>
      <c r="AA71" s="24">
        <f t="shared" si="20"/>
        <v>1</v>
      </c>
      <c r="AB71" s="24">
        <f t="shared" si="23"/>
        <v>1</v>
      </c>
      <c r="AC71" s="1">
        <f t="shared" si="24"/>
        <v>0.94743999999999995</v>
      </c>
      <c r="AE71" s="23">
        <f t="shared" si="21"/>
        <v>0.78200000000000003</v>
      </c>
      <c r="AF71" s="41">
        <f t="shared" si="22"/>
        <v>0.83456000000000008</v>
      </c>
    </row>
    <row r="72" spans="1:32" x14ac:dyDescent="0.25">
      <c r="A72">
        <v>6.1</v>
      </c>
      <c r="B72">
        <f>IF(A72&lt;='FM Interiores'!$Q$14,EsquemaMant!A72,NA())</f>
        <v>6.1</v>
      </c>
      <c r="C72" s="20">
        <f t="shared" si="0"/>
        <v>14640</v>
      </c>
      <c r="D72">
        <f t="shared" si="1"/>
        <v>0</v>
      </c>
      <c r="E72">
        <f t="shared" si="2"/>
        <v>14640</v>
      </c>
      <c r="F72" s="24">
        <f t="shared" si="3"/>
        <v>0.93558399999999997</v>
      </c>
      <c r="G72">
        <f t="shared" si="4"/>
        <v>12</v>
      </c>
      <c r="H72">
        <f t="shared" si="5"/>
        <v>240</v>
      </c>
      <c r="I72" s="24">
        <f t="shared" si="6"/>
        <v>0.98599999999999999</v>
      </c>
      <c r="J72">
        <f t="shared" si="7"/>
        <v>1</v>
      </c>
      <c r="K72">
        <f t="shared" si="8"/>
        <v>2.5999999999999996</v>
      </c>
      <c r="L72" s="24">
        <f t="shared" si="9"/>
        <v>0.94057142857142861</v>
      </c>
      <c r="M72" s="24">
        <f t="shared" si="10"/>
        <v>0.9</v>
      </c>
      <c r="N72" s="1">
        <f t="shared" si="11"/>
        <v>0.78089742838491438</v>
      </c>
      <c r="P72" s="23">
        <f t="shared" si="12"/>
        <v>0.68533560000000004</v>
      </c>
      <c r="Q72" s="1">
        <f t="shared" si="13"/>
        <v>0.80443817161508568</v>
      </c>
      <c r="T72">
        <f>IF(A72&lt;='FM Exteriores'!$Q$14,EsquemaMant!A72,NA())</f>
        <v>6.1</v>
      </c>
      <c r="U72" s="20">
        <f t="shared" si="14"/>
        <v>26718</v>
      </c>
      <c r="V72">
        <f t="shared" si="15"/>
        <v>0</v>
      </c>
      <c r="W72">
        <f t="shared" si="16"/>
        <v>26718</v>
      </c>
      <c r="X72" s="24">
        <f t="shared" si="17"/>
        <v>0.94656399999999996</v>
      </c>
      <c r="Y72">
        <f t="shared" si="18"/>
        <v>6</v>
      </c>
      <c r="Z72">
        <f t="shared" si="19"/>
        <v>438</v>
      </c>
      <c r="AA72" s="24">
        <f t="shared" si="20"/>
        <v>0.99199999999999999</v>
      </c>
      <c r="AB72" s="24">
        <f t="shared" si="23"/>
        <v>1</v>
      </c>
      <c r="AC72" s="1">
        <f t="shared" si="24"/>
        <v>0.93899148799999999</v>
      </c>
      <c r="AE72" s="23">
        <f t="shared" si="21"/>
        <v>0.78200000000000003</v>
      </c>
      <c r="AF72" s="41">
        <f t="shared" si="22"/>
        <v>0.84300851200000004</v>
      </c>
    </row>
    <row r="73" spans="1:32" x14ac:dyDescent="0.25">
      <c r="A73">
        <v>6.2</v>
      </c>
      <c r="B73">
        <f>IF(A73&lt;='FM Interiores'!$Q$14,EsquemaMant!A73,NA())</f>
        <v>6.2</v>
      </c>
      <c r="C73" s="20">
        <f t="shared" si="0"/>
        <v>14880</v>
      </c>
      <c r="D73">
        <f t="shared" si="1"/>
        <v>0</v>
      </c>
      <c r="E73">
        <f t="shared" si="2"/>
        <v>14880</v>
      </c>
      <c r="F73" s="24">
        <f t="shared" si="3"/>
        <v>0.93452800000000003</v>
      </c>
      <c r="G73">
        <f t="shared" si="4"/>
        <v>12</v>
      </c>
      <c r="H73">
        <f t="shared" si="5"/>
        <v>480</v>
      </c>
      <c r="I73" s="24">
        <f t="shared" si="6"/>
        <v>0.97199999999999998</v>
      </c>
      <c r="J73">
        <f t="shared" si="7"/>
        <v>1</v>
      </c>
      <c r="K73">
        <f t="shared" si="8"/>
        <v>2.7</v>
      </c>
      <c r="L73" s="24">
        <f t="shared" si="9"/>
        <v>0.93828571428571428</v>
      </c>
      <c r="M73" s="24">
        <f t="shared" si="10"/>
        <v>0.9</v>
      </c>
      <c r="N73" s="1">
        <f t="shared" si="11"/>
        <v>0.76707211714559997</v>
      </c>
      <c r="P73" s="23">
        <f t="shared" si="12"/>
        <v>0.68533560000000004</v>
      </c>
      <c r="Q73" s="1">
        <f t="shared" si="13"/>
        <v>0.81826348285440009</v>
      </c>
      <c r="T73">
        <f>IF(A73&lt;='FM Exteriores'!$Q$14,EsquemaMant!A73,NA())</f>
        <v>6.2</v>
      </c>
      <c r="U73" s="20">
        <f t="shared" si="14"/>
        <v>27156</v>
      </c>
      <c r="V73">
        <f t="shared" si="15"/>
        <v>0</v>
      </c>
      <c r="W73">
        <f t="shared" si="16"/>
        <v>27156</v>
      </c>
      <c r="X73" s="24">
        <f t="shared" si="17"/>
        <v>0.94568799999999997</v>
      </c>
      <c r="Y73">
        <f t="shared" si="18"/>
        <v>6</v>
      </c>
      <c r="Z73">
        <f t="shared" si="19"/>
        <v>876</v>
      </c>
      <c r="AA73" s="24">
        <f t="shared" si="20"/>
        <v>0.98399999999999999</v>
      </c>
      <c r="AB73" s="24">
        <f t="shared" si="23"/>
        <v>1</v>
      </c>
      <c r="AC73" s="1">
        <f t="shared" si="24"/>
        <v>0.93055699199999997</v>
      </c>
      <c r="AE73" s="23">
        <f t="shared" si="21"/>
        <v>0.78200000000000003</v>
      </c>
      <c r="AF73" s="41">
        <f t="shared" si="22"/>
        <v>0.85144300800000006</v>
      </c>
    </row>
    <row r="74" spans="1:32" x14ac:dyDescent="0.25">
      <c r="A74">
        <v>6.3</v>
      </c>
      <c r="B74">
        <f>IF(A74&lt;='FM Interiores'!$Q$14,EsquemaMant!A74,NA())</f>
        <v>6.3</v>
      </c>
      <c r="C74" s="20">
        <f t="shared" si="0"/>
        <v>15120</v>
      </c>
      <c r="D74">
        <f t="shared" si="1"/>
        <v>0</v>
      </c>
      <c r="E74">
        <f t="shared" si="2"/>
        <v>15120</v>
      </c>
      <c r="F74" s="24">
        <f t="shared" si="3"/>
        <v>0.93347199999999997</v>
      </c>
      <c r="G74">
        <f t="shared" si="4"/>
        <v>12</v>
      </c>
      <c r="H74">
        <f t="shared" si="5"/>
        <v>720</v>
      </c>
      <c r="I74" s="24">
        <f t="shared" si="6"/>
        <v>0.95800000000000007</v>
      </c>
      <c r="J74">
        <f t="shared" si="7"/>
        <v>1</v>
      </c>
      <c r="K74">
        <f t="shared" si="8"/>
        <v>2.8</v>
      </c>
      <c r="L74" s="24">
        <f t="shared" si="9"/>
        <v>0.93600000000000005</v>
      </c>
      <c r="M74" s="24">
        <f t="shared" si="10"/>
        <v>0.9</v>
      </c>
      <c r="N74" s="1">
        <f t="shared" si="11"/>
        <v>0.75332982666240011</v>
      </c>
      <c r="P74" s="23">
        <f t="shared" si="12"/>
        <v>0.68533560000000004</v>
      </c>
      <c r="Q74" s="1">
        <f t="shared" si="13"/>
        <v>0.83200577333759995</v>
      </c>
      <c r="T74">
        <f>IF(A74&lt;='FM Exteriores'!$Q$14,EsquemaMant!A74,NA())</f>
        <v>6.3</v>
      </c>
      <c r="U74" s="20">
        <f t="shared" si="14"/>
        <v>27594</v>
      </c>
      <c r="V74">
        <f t="shared" si="15"/>
        <v>0</v>
      </c>
      <c r="W74">
        <f t="shared" si="16"/>
        <v>27594</v>
      </c>
      <c r="X74" s="24">
        <f t="shared" si="17"/>
        <v>0.94481199999999999</v>
      </c>
      <c r="Y74">
        <f t="shared" si="18"/>
        <v>6</v>
      </c>
      <c r="Z74">
        <f t="shared" si="19"/>
        <v>1314</v>
      </c>
      <c r="AA74" s="24">
        <f t="shared" si="20"/>
        <v>0.97599999999999998</v>
      </c>
      <c r="AB74" s="24">
        <f t="shared" si="23"/>
        <v>1</v>
      </c>
      <c r="AC74" s="1">
        <f t="shared" si="24"/>
        <v>0.92213651200000002</v>
      </c>
      <c r="AE74" s="23">
        <f t="shared" si="21"/>
        <v>0.78200000000000003</v>
      </c>
      <c r="AF74" s="41">
        <f t="shared" si="22"/>
        <v>0.85986348800000001</v>
      </c>
    </row>
    <row r="75" spans="1:32" x14ac:dyDescent="0.25">
      <c r="A75">
        <v>6.4</v>
      </c>
      <c r="B75">
        <f>IF(A75&lt;='FM Interiores'!$Q$14,EsquemaMant!A75,NA())</f>
        <v>6.4</v>
      </c>
      <c r="C75" s="20">
        <f t="shared" si="0"/>
        <v>15360</v>
      </c>
      <c r="D75">
        <f t="shared" si="1"/>
        <v>0</v>
      </c>
      <c r="E75">
        <f t="shared" si="2"/>
        <v>15360</v>
      </c>
      <c r="F75" s="24">
        <f t="shared" si="3"/>
        <v>0.93241600000000002</v>
      </c>
      <c r="G75">
        <f t="shared" si="4"/>
        <v>12</v>
      </c>
      <c r="H75">
        <f t="shared" si="5"/>
        <v>960</v>
      </c>
      <c r="I75" s="24">
        <f t="shared" si="6"/>
        <v>0.94400000000000006</v>
      </c>
      <c r="J75">
        <f t="shared" si="7"/>
        <v>1</v>
      </c>
      <c r="K75">
        <f t="shared" si="8"/>
        <v>2.9000000000000004</v>
      </c>
      <c r="L75" s="24">
        <f t="shared" si="9"/>
        <v>0.93371428571428572</v>
      </c>
      <c r="M75" s="24">
        <f t="shared" si="10"/>
        <v>0.9</v>
      </c>
      <c r="N75" s="1">
        <f t="shared" si="11"/>
        <v>0.73967037445851447</v>
      </c>
      <c r="P75" s="23">
        <f t="shared" si="12"/>
        <v>0.68533560000000004</v>
      </c>
      <c r="Q75" s="1">
        <f t="shared" si="13"/>
        <v>0.8456652255414856</v>
      </c>
      <c r="T75">
        <f>IF(A75&lt;='FM Exteriores'!$Q$14,EsquemaMant!A75,NA())</f>
        <v>6.4</v>
      </c>
      <c r="U75" s="20">
        <f t="shared" si="14"/>
        <v>28032</v>
      </c>
      <c r="V75">
        <f t="shared" si="15"/>
        <v>0</v>
      </c>
      <c r="W75">
        <f t="shared" si="16"/>
        <v>28032</v>
      </c>
      <c r="X75" s="24">
        <f t="shared" si="17"/>
        <v>0.943936</v>
      </c>
      <c r="Y75">
        <f t="shared" si="18"/>
        <v>6</v>
      </c>
      <c r="Z75">
        <f t="shared" si="19"/>
        <v>1752</v>
      </c>
      <c r="AA75" s="24">
        <f t="shared" si="20"/>
        <v>0.96799999999999997</v>
      </c>
      <c r="AB75" s="24">
        <f t="shared" si="23"/>
        <v>1</v>
      </c>
      <c r="AC75" s="1">
        <f t="shared" si="24"/>
        <v>0.91373004800000002</v>
      </c>
      <c r="AE75" s="23">
        <f t="shared" si="21"/>
        <v>0.78200000000000003</v>
      </c>
      <c r="AF75" s="41">
        <f t="shared" si="22"/>
        <v>0.86826995200000001</v>
      </c>
    </row>
    <row r="76" spans="1:32" x14ac:dyDescent="0.25">
      <c r="A76">
        <v>6.5</v>
      </c>
      <c r="B76">
        <f>IF(A76&lt;='FM Interiores'!$Q$14,EsquemaMant!A76,NA())</f>
        <v>6.5</v>
      </c>
      <c r="C76" s="20">
        <f t="shared" ref="C76:C139" si="25">$C$2*$C$3*B76</f>
        <v>15600</v>
      </c>
      <c r="D76">
        <f t="shared" ref="D76:D139" si="26">INT(C76/$C$4)</f>
        <v>0</v>
      </c>
      <c r="E76">
        <f t="shared" ref="E76:E139" si="27">C76-(D76*$C$4)</f>
        <v>15600</v>
      </c>
      <c r="F76" s="24">
        <f t="shared" ref="F76:F139" si="28">(1-$C$5)/(0-$C$4)*E76+1</f>
        <v>0.93135999999999997</v>
      </c>
      <c r="G76">
        <f t="shared" ref="G76:G139" si="29">INT(E76/$G$4)</f>
        <v>13</v>
      </c>
      <c r="H76">
        <f t="shared" ref="H76:H139" si="30">C76-(G76*$G$4)-(D76*$C$4)</f>
        <v>0</v>
      </c>
      <c r="I76" s="24">
        <f t="shared" ref="I76:I139" si="31">(1-$G$2)/(0-$G$4)*H76+1</f>
        <v>1</v>
      </c>
      <c r="J76">
        <f t="shared" ref="J76:J139" si="32">INT(B76/$K$3)</f>
        <v>1</v>
      </c>
      <c r="K76">
        <f t="shared" ref="K76:K139" si="33">B76-($K$3*J76)</f>
        <v>3</v>
      </c>
      <c r="L76" s="24">
        <f t="shared" ref="L76:L139" si="34">(1-$K$2)/(0-$K$3)*K76+1</f>
        <v>0.93142857142857149</v>
      </c>
      <c r="M76" s="24">
        <f t="shared" ref="M76:M139" si="35">$N$2</f>
        <v>0.9</v>
      </c>
      <c r="N76" s="1">
        <f t="shared" ref="N76:N139" si="36">L76*I76*F76*M76</f>
        <v>0.78074578285714291</v>
      </c>
      <c r="P76" s="23">
        <f t="shared" ref="P76:P139" si="37">$N$4</f>
        <v>0.68533560000000004</v>
      </c>
      <c r="Q76" s="1">
        <f t="shared" ref="Q76:Q139" si="38">M76+P76-N76</f>
        <v>0.80458981714285716</v>
      </c>
      <c r="T76">
        <f>IF(A76&lt;='FM Exteriores'!$Q$14,EsquemaMant!A76,NA())</f>
        <v>6.5</v>
      </c>
      <c r="U76" s="20">
        <f t="shared" ref="U76:U139" si="39">$U$2*$U$3*T76</f>
        <v>28470</v>
      </c>
      <c r="V76">
        <f t="shared" ref="V76:V139" si="40">INT(U76/$U$4)</f>
        <v>0</v>
      </c>
      <c r="W76">
        <f t="shared" ref="W76:W139" si="41">U76-(V76*$U$4)</f>
        <v>28470</v>
      </c>
      <c r="X76" s="24">
        <f t="shared" ref="X76:X139" si="42">(1-$U$5)/(0-$U$4)*W76+1</f>
        <v>0.94306000000000001</v>
      </c>
      <c r="Y76">
        <f t="shared" ref="Y76:Y139" si="43">INT(W76/$Y$4)</f>
        <v>6</v>
      </c>
      <c r="Z76">
        <f t="shared" ref="Z76:Z139" si="44">U76-(Y76*$Y$4)-(V76*$U$4)</f>
        <v>2190</v>
      </c>
      <c r="AA76" s="24">
        <f t="shared" ref="AA76:AA139" si="45">(1-$Y$2)/(0-$Y$4)*Z76+1</f>
        <v>0.96</v>
      </c>
      <c r="AB76" s="24">
        <f t="shared" si="23"/>
        <v>1</v>
      </c>
      <c r="AC76" s="1">
        <f t="shared" si="24"/>
        <v>0.90533759999999996</v>
      </c>
      <c r="AE76" s="23">
        <f t="shared" ref="AE76:AE139" si="46">$AB$4</f>
        <v>0.78200000000000003</v>
      </c>
      <c r="AF76" s="41">
        <f t="shared" ref="AF76:AF139" si="47">AB76+AE76-AC76</f>
        <v>0.87666240000000006</v>
      </c>
    </row>
    <row r="77" spans="1:32" x14ac:dyDescent="0.25">
      <c r="A77">
        <v>6.6</v>
      </c>
      <c r="B77">
        <f>IF(A77&lt;='FM Interiores'!$Q$14,EsquemaMant!A77,NA())</f>
        <v>6.6</v>
      </c>
      <c r="C77" s="20">
        <f t="shared" si="25"/>
        <v>15840</v>
      </c>
      <c r="D77">
        <f t="shared" si="26"/>
        <v>0</v>
      </c>
      <c r="E77">
        <f t="shared" si="27"/>
        <v>15840</v>
      </c>
      <c r="F77" s="24">
        <f t="shared" si="28"/>
        <v>0.93030400000000002</v>
      </c>
      <c r="G77">
        <f t="shared" si="29"/>
        <v>13</v>
      </c>
      <c r="H77">
        <f t="shared" si="30"/>
        <v>240</v>
      </c>
      <c r="I77" s="24">
        <f t="shared" si="31"/>
        <v>0.98599999999999999</v>
      </c>
      <c r="J77">
        <f t="shared" si="32"/>
        <v>1</v>
      </c>
      <c r="K77">
        <f t="shared" si="33"/>
        <v>3.0999999999999996</v>
      </c>
      <c r="L77" s="24">
        <f t="shared" si="34"/>
        <v>0.92914285714285716</v>
      </c>
      <c r="M77" s="24">
        <f t="shared" si="35"/>
        <v>0.9</v>
      </c>
      <c r="N77" s="1">
        <f t="shared" si="36"/>
        <v>0.76705552992548576</v>
      </c>
      <c r="P77" s="23">
        <f t="shared" si="37"/>
        <v>0.68533560000000004</v>
      </c>
      <c r="Q77" s="1">
        <f t="shared" si="38"/>
        <v>0.81828007007451431</v>
      </c>
      <c r="T77">
        <f>IF(A77&lt;='FM Exteriores'!$Q$14,EsquemaMant!A77,NA())</f>
        <v>6.6</v>
      </c>
      <c r="U77" s="20">
        <f t="shared" si="39"/>
        <v>28908</v>
      </c>
      <c r="V77">
        <f t="shared" si="40"/>
        <v>0</v>
      </c>
      <c r="W77">
        <f t="shared" si="41"/>
        <v>28908</v>
      </c>
      <c r="X77" s="24">
        <f t="shared" si="42"/>
        <v>0.94218400000000002</v>
      </c>
      <c r="Y77">
        <f t="shared" si="43"/>
        <v>6</v>
      </c>
      <c r="Z77">
        <f t="shared" si="44"/>
        <v>2628</v>
      </c>
      <c r="AA77" s="24">
        <f t="shared" si="45"/>
        <v>0.95200000000000007</v>
      </c>
      <c r="AB77" s="24">
        <f t="shared" ref="AB77:AB140" si="48">$AB$2</f>
        <v>1</v>
      </c>
      <c r="AC77" s="1">
        <f t="shared" ref="AC77:AC140" si="49">AA77*X77*AB77</f>
        <v>0.89695916800000008</v>
      </c>
      <c r="AE77" s="23">
        <f t="shared" si="46"/>
        <v>0.78200000000000003</v>
      </c>
      <c r="AF77" s="41">
        <f t="shared" si="47"/>
        <v>0.88504083199999994</v>
      </c>
    </row>
    <row r="78" spans="1:32" x14ac:dyDescent="0.25">
      <c r="A78">
        <v>6.7</v>
      </c>
      <c r="B78">
        <f>IF(A78&lt;='FM Interiores'!$Q$14,EsquemaMant!A78,NA())</f>
        <v>6.7</v>
      </c>
      <c r="C78" s="20">
        <f t="shared" si="25"/>
        <v>16080</v>
      </c>
      <c r="D78">
        <f t="shared" si="26"/>
        <v>0</v>
      </c>
      <c r="E78">
        <f t="shared" si="27"/>
        <v>16080</v>
      </c>
      <c r="F78" s="24">
        <f t="shared" si="28"/>
        <v>0.92924799999999996</v>
      </c>
      <c r="G78">
        <f t="shared" si="29"/>
        <v>13</v>
      </c>
      <c r="H78">
        <f t="shared" si="30"/>
        <v>480</v>
      </c>
      <c r="I78" s="24">
        <f t="shared" si="31"/>
        <v>0.97199999999999998</v>
      </c>
      <c r="J78">
        <f t="shared" si="32"/>
        <v>1</v>
      </c>
      <c r="K78">
        <f t="shared" si="33"/>
        <v>3.2</v>
      </c>
      <c r="L78" s="24">
        <f t="shared" si="34"/>
        <v>0.92685714285714293</v>
      </c>
      <c r="M78" s="24">
        <f t="shared" si="35"/>
        <v>0.9</v>
      </c>
      <c r="N78" s="1">
        <f t="shared" si="36"/>
        <v>0.75344787197074292</v>
      </c>
      <c r="P78" s="23">
        <f t="shared" si="37"/>
        <v>0.68533560000000004</v>
      </c>
      <c r="Q78" s="1">
        <f t="shared" si="38"/>
        <v>0.83188772802925715</v>
      </c>
      <c r="T78">
        <f>IF(A78&lt;='FM Exteriores'!$Q$14,EsquemaMant!A78,NA())</f>
        <v>6.7</v>
      </c>
      <c r="U78" s="20">
        <f t="shared" si="39"/>
        <v>29346</v>
      </c>
      <c r="V78">
        <f t="shared" si="40"/>
        <v>0</v>
      </c>
      <c r="W78">
        <f t="shared" si="41"/>
        <v>29346</v>
      </c>
      <c r="X78" s="24">
        <f t="shared" si="42"/>
        <v>0.94130800000000003</v>
      </c>
      <c r="Y78">
        <f t="shared" si="43"/>
        <v>6</v>
      </c>
      <c r="Z78">
        <f t="shared" si="44"/>
        <v>3066</v>
      </c>
      <c r="AA78" s="24">
        <f t="shared" si="45"/>
        <v>0.94400000000000006</v>
      </c>
      <c r="AB78" s="24">
        <f t="shared" si="48"/>
        <v>1</v>
      </c>
      <c r="AC78" s="1">
        <f t="shared" si="49"/>
        <v>0.88859475200000004</v>
      </c>
      <c r="AE78" s="23">
        <f t="shared" si="46"/>
        <v>0.78200000000000003</v>
      </c>
      <c r="AF78" s="41">
        <f t="shared" si="47"/>
        <v>0.89340524799999999</v>
      </c>
    </row>
    <row r="79" spans="1:32" x14ac:dyDescent="0.25">
      <c r="A79">
        <v>6.8</v>
      </c>
      <c r="B79">
        <f>IF(A79&lt;='FM Interiores'!$Q$14,EsquemaMant!A79,NA())</f>
        <v>6.8</v>
      </c>
      <c r="C79" s="20">
        <f t="shared" si="25"/>
        <v>16320</v>
      </c>
      <c r="D79">
        <f t="shared" si="26"/>
        <v>0</v>
      </c>
      <c r="E79">
        <f t="shared" si="27"/>
        <v>16320</v>
      </c>
      <c r="F79" s="24">
        <f t="shared" si="28"/>
        <v>0.92819200000000002</v>
      </c>
      <c r="G79">
        <f t="shared" si="29"/>
        <v>13</v>
      </c>
      <c r="H79">
        <f t="shared" si="30"/>
        <v>720</v>
      </c>
      <c r="I79" s="24">
        <f t="shared" si="31"/>
        <v>0.95800000000000007</v>
      </c>
      <c r="J79">
        <f t="shared" si="32"/>
        <v>1</v>
      </c>
      <c r="K79">
        <f t="shared" si="33"/>
        <v>3.3</v>
      </c>
      <c r="L79" s="24">
        <f t="shared" si="34"/>
        <v>0.9245714285714286</v>
      </c>
      <c r="M79" s="24">
        <f t="shared" si="35"/>
        <v>0.9</v>
      </c>
      <c r="N79" s="1">
        <f t="shared" si="36"/>
        <v>0.7399226265161144</v>
      </c>
      <c r="P79" s="23">
        <f t="shared" si="37"/>
        <v>0.68533560000000004</v>
      </c>
      <c r="Q79" s="1">
        <f t="shared" si="38"/>
        <v>0.84541297348388567</v>
      </c>
      <c r="T79">
        <f>IF(A79&lt;='FM Exteriores'!$Q$14,EsquemaMant!A79,NA())</f>
        <v>6.8</v>
      </c>
      <c r="U79" s="20">
        <f t="shared" si="39"/>
        <v>29784</v>
      </c>
      <c r="V79">
        <f t="shared" si="40"/>
        <v>0</v>
      </c>
      <c r="W79">
        <f t="shared" si="41"/>
        <v>29784</v>
      </c>
      <c r="X79" s="24">
        <f t="shared" si="42"/>
        <v>0.94043199999999993</v>
      </c>
      <c r="Y79">
        <f t="shared" si="43"/>
        <v>6</v>
      </c>
      <c r="Z79">
        <f t="shared" si="44"/>
        <v>3504</v>
      </c>
      <c r="AA79" s="24">
        <f t="shared" si="45"/>
        <v>0.93600000000000005</v>
      </c>
      <c r="AB79" s="24">
        <f t="shared" si="48"/>
        <v>1</v>
      </c>
      <c r="AC79" s="1">
        <f t="shared" si="49"/>
        <v>0.88024435199999995</v>
      </c>
      <c r="AE79" s="23">
        <f t="shared" si="46"/>
        <v>0.78200000000000003</v>
      </c>
      <c r="AF79" s="41">
        <f t="shared" si="47"/>
        <v>0.90175564800000008</v>
      </c>
    </row>
    <row r="80" spans="1:32" x14ac:dyDescent="0.25">
      <c r="A80">
        <v>6.9</v>
      </c>
      <c r="B80">
        <f>IF(A80&lt;='FM Interiores'!$Q$14,EsquemaMant!A80,NA())</f>
        <v>6.9</v>
      </c>
      <c r="C80" s="20">
        <f t="shared" si="25"/>
        <v>16560</v>
      </c>
      <c r="D80">
        <f t="shared" si="26"/>
        <v>0</v>
      </c>
      <c r="E80">
        <f t="shared" si="27"/>
        <v>16560</v>
      </c>
      <c r="F80" s="24">
        <f t="shared" si="28"/>
        <v>0.92713599999999996</v>
      </c>
      <c r="G80">
        <f t="shared" si="29"/>
        <v>13</v>
      </c>
      <c r="H80">
        <f t="shared" si="30"/>
        <v>960</v>
      </c>
      <c r="I80" s="24">
        <f t="shared" si="31"/>
        <v>0.94400000000000006</v>
      </c>
      <c r="J80">
        <f t="shared" si="32"/>
        <v>1</v>
      </c>
      <c r="K80">
        <f t="shared" si="33"/>
        <v>3.4000000000000004</v>
      </c>
      <c r="L80" s="24">
        <f t="shared" si="34"/>
        <v>0.92228571428571438</v>
      </c>
      <c r="M80" s="24">
        <f t="shared" si="35"/>
        <v>0.9</v>
      </c>
      <c r="N80" s="1">
        <f t="shared" si="36"/>
        <v>0.72647961108480008</v>
      </c>
      <c r="P80" s="23">
        <f t="shared" si="37"/>
        <v>0.68533560000000004</v>
      </c>
      <c r="Q80" s="1">
        <f t="shared" si="38"/>
        <v>0.85885598891519999</v>
      </c>
      <c r="T80">
        <f>IF(A80&lt;='FM Exteriores'!$Q$14,EsquemaMant!A80,NA())</f>
        <v>6.9</v>
      </c>
      <c r="U80" s="20">
        <f t="shared" si="39"/>
        <v>30222</v>
      </c>
      <c r="V80">
        <f t="shared" si="40"/>
        <v>0</v>
      </c>
      <c r="W80">
        <f t="shared" si="41"/>
        <v>30222</v>
      </c>
      <c r="X80" s="24">
        <f t="shared" si="42"/>
        <v>0.93955599999999995</v>
      </c>
      <c r="Y80">
        <f t="shared" si="43"/>
        <v>6</v>
      </c>
      <c r="Z80">
        <f t="shared" si="44"/>
        <v>3942</v>
      </c>
      <c r="AA80" s="24">
        <f t="shared" si="45"/>
        <v>0.92800000000000005</v>
      </c>
      <c r="AB80" s="24">
        <f t="shared" si="48"/>
        <v>1</v>
      </c>
      <c r="AC80" s="1">
        <f t="shared" si="49"/>
        <v>0.87190796800000003</v>
      </c>
      <c r="AE80" s="23">
        <f t="shared" si="46"/>
        <v>0.78200000000000003</v>
      </c>
      <c r="AF80" s="41">
        <f t="shared" si="47"/>
        <v>0.910092032</v>
      </c>
    </row>
    <row r="81" spans="1:32" x14ac:dyDescent="0.25">
      <c r="A81">
        <v>7</v>
      </c>
      <c r="B81">
        <f>IF(A81&lt;='FM Interiores'!$Q$14,EsquemaMant!A81,NA())</f>
        <v>7</v>
      </c>
      <c r="C81" s="20">
        <f t="shared" si="25"/>
        <v>16800</v>
      </c>
      <c r="D81">
        <f t="shared" si="26"/>
        <v>0</v>
      </c>
      <c r="E81">
        <f t="shared" si="27"/>
        <v>16800</v>
      </c>
      <c r="F81" s="24">
        <f t="shared" si="28"/>
        <v>0.92608000000000001</v>
      </c>
      <c r="G81">
        <f t="shared" si="29"/>
        <v>14</v>
      </c>
      <c r="H81">
        <f t="shared" si="30"/>
        <v>0</v>
      </c>
      <c r="I81" s="24">
        <f t="shared" si="31"/>
        <v>1</v>
      </c>
      <c r="J81">
        <f t="shared" si="32"/>
        <v>2</v>
      </c>
      <c r="K81">
        <f t="shared" si="33"/>
        <v>0</v>
      </c>
      <c r="L81" s="24">
        <f t="shared" si="34"/>
        <v>1</v>
      </c>
      <c r="M81" s="24">
        <f t="shared" si="35"/>
        <v>0.9</v>
      </c>
      <c r="N81" s="1">
        <f t="shared" si="36"/>
        <v>0.83347199999999999</v>
      </c>
      <c r="P81" s="23">
        <f t="shared" si="37"/>
        <v>0.68533560000000004</v>
      </c>
      <c r="Q81" s="1">
        <f t="shared" si="38"/>
        <v>0.75186360000000008</v>
      </c>
      <c r="T81">
        <f>IF(A81&lt;='FM Exteriores'!$Q$14,EsquemaMant!A81,NA())</f>
        <v>7</v>
      </c>
      <c r="U81" s="20">
        <f t="shared" si="39"/>
        <v>30660</v>
      </c>
      <c r="V81">
        <f t="shared" si="40"/>
        <v>0</v>
      </c>
      <c r="W81">
        <f t="shared" si="41"/>
        <v>30660</v>
      </c>
      <c r="X81" s="24">
        <f t="shared" si="42"/>
        <v>0.93867999999999996</v>
      </c>
      <c r="Y81">
        <f t="shared" si="43"/>
        <v>7</v>
      </c>
      <c r="Z81">
        <f t="shared" si="44"/>
        <v>0</v>
      </c>
      <c r="AA81" s="24">
        <f t="shared" si="45"/>
        <v>1</v>
      </c>
      <c r="AB81" s="24">
        <f t="shared" si="48"/>
        <v>1</v>
      </c>
      <c r="AC81" s="1">
        <f t="shared" si="49"/>
        <v>0.93867999999999996</v>
      </c>
      <c r="AE81" s="23">
        <f t="shared" si="46"/>
        <v>0.78200000000000003</v>
      </c>
      <c r="AF81" s="41">
        <f t="shared" si="47"/>
        <v>0.84332000000000007</v>
      </c>
    </row>
    <row r="82" spans="1:32" x14ac:dyDescent="0.25">
      <c r="A82">
        <v>7.1</v>
      </c>
      <c r="B82">
        <f>IF(A82&lt;='FM Interiores'!$Q$14,EsquemaMant!A82,NA())</f>
        <v>7.1</v>
      </c>
      <c r="C82" s="20">
        <f t="shared" si="25"/>
        <v>17040</v>
      </c>
      <c r="D82">
        <f t="shared" si="26"/>
        <v>0</v>
      </c>
      <c r="E82">
        <f t="shared" si="27"/>
        <v>17040</v>
      </c>
      <c r="F82" s="24">
        <f t="shared" si="28"/>
        <v>0.92502400000000007</v>
      </c>
      <c r="G82">
        <f t="shared" si="29"/>
        <v>14</v>
      </c>
      <c r="H82">
        <f t="shared" si="30"/>
        <v>240</v>
      </c>
      <c r="I82" s="24">
        <f t="shared" si="31"/>
        <v>0.98599999999999999</v>
      </c>
      <c r="J82">
        <f t="shared" si="32"/>
        <v>2</v>
      </c>
      <c r="K82">
        <f t="shared" si="33"/>
        <v>9.9999999999999645E-2</v>
      </c>
      <c r="L82" s="24">
        <f t="shared" si="34"/>
        <v>0.99771428571428578</v>
      </c>
      <c r="M82" s="24">
        <f t="shared" si="35"/>
        <v>0.9</v>
      </c>
      <c r="N82" s="1">
        <f t="shared" si="36"/>
        <v>0.81899003177691443</v>
      </c>
      <c r="P82" s="23">
        <f t="shared" si="37"/>
        <v>0.68533560000000004</v>
      </c>
      <c r="Q82" s="1">
        <f t="shared" si="38"/>
        <v>0.76634556822308564</v>
      </c>
      <c r="T82">
        <f>IF(A82&lt;='FM Exteriores'!$Q$14,EsquemaMant!A82,NA())</f>
        <v>7.1</v>
      </c>
      <c r="U82" s="20">
        <f t="shared" si="39"/>
        <v>31098</v>
      </c>
      <c r="V82">
        <f t="shared" si="40"/>
        <v>0</v>
      </c>
      <c r="W82">
        <f t="shared" si="41"/>
        <v>31098</v>
      </c>
      <c r="X82" s="24">
        <f t="shared" si="42"/>
        <v>0.93780399999999997</v>
      </c>
      <c r="Y82">
        <f t="shared" si="43"/>
        <v>7</v>
      </c>
      <c r="Z82">
        <f t="shared" si="44"/>
        <v>438</v>
      </c>
      <c r="AA82" s="24">
        <f t="shared" si="45"/>
        <v>0.99199999999999999</v>
      </c>
      <c r="AB82" s="24">
        <f t="shared" si="48"/>
        <v>1</v>
      </c>
      <c r="AC82" s="1">
        <f t="shared" si="49"/>
        <v>0.93030156799999997</v>
      </c>
      <c r="AE82" s="23">
        <f t="shared" si="46"/>
        <v>0.78200000000000003</v>
      </c>
      <c r="AF82" s="41">
        <f t="shared" si="47"/>
        <v>0.85169843200000006</v>
      </c>
    </row>
    <row r="83" spans="1:32" x14ac:dyDescent="0.25">
      <c r="A83">
        <v>7.2</v>
      </c>
      <c r="B83">
        <f>IF(A83&lt;='FM Interiores'!$Q$14,EsquemaMant!A83,NA())</f>
        <v>7.2</v>
      </c>
      <c r="C83" s="20">
        <f t="shared" si="25"/>
        <v>17280</v>
      </c>
      <c r="D83">
        <f t="shared" si="26"/>
        <v>0</v>
      </c>
      <c r="E83">
        <f t="shared" si="27"/>
        <v>17280</v>
      </c>
      <c r="F83" s="24">
        <f t="shared" si="28"/>
        <v>0.92396800000000001</v>
      </c>
      <c r="G83">
        <f t="shared" si="29"/>
        <v>14</v>
      </c>
      <c r="H83">
        <f t="shared" si="30"/>
        <v>480</v>
      </c>
      <c r="I83" s="24">
        <f t="shared" si="31"/>
        <v>0.97199999999999998</v>
      </c>
      <c r="J83">
        <f t="shared" si="32"/>
        <v>2</v>
      </c>
      <c r="K83">
        <f t="shared" si="33"/>
        <v>0.20000000000000018</v>
      </c>
      <c r="L83" s="24">
        <f t="shared" si="34"/>
        <v>0.99542857142857144</v>
      </c>
      <c r="M83" s="24">
        <f t="shared" si="35"/>
        <v>0.9</v>
      </c>
      <c r="N83" s="1">
        <f t="shared" si="36"/>
        <v>0.80459217917074288</v>
      </c>
      <c r="P83" s="23">
        <f t="shared" si="37"/>
        <v>0.68533560000000004</v>
      </c>
      <c r="Q83" s="1">
        <f t="shared" si="38"/>
        <v>0.78074342082925718</v>
      </c>
      <c r="T83">
        <f>IF(A83&lt;='FM Exteriores'!$Q$14,EsquemaMant!A83,NA())</f>
        <v>7.2</v>
      </c>
      <c r="U83" s="20">
        <f t="shared" si="39"/>
        <v>31536</v>
      </c>
      <c r="V83">
        <f t="shared" si="40"/>
        <v>0</v>
      </c>
      <c r="W83">
        <f t="shared" si="41"/>
        <v>31536</v>
      </c>
      <c r="X83" s="24">
        <f t="shared" si="42"/>
        <v>0.93692799999999998</v>
      </c>
      <c r="Y83">
        <f t="shared" si="43"/>
        <v>7</v>
      </c>
      <c r="Z83">
        <f t="shared" si="44"/>
        <v>876</v>
      </c>
      <c r="AA83" s="24">
        <f t="shared" si="45"/>
        <v>0.98399999999999999</v>
      </c>
      <c r="AB83" s="24">
        <f t="shared" si="48"/>
        <v>1</v>
      </c>
      <c r="AC83" s="1">
        <f t="shared" si="49"/>
        <v>0.92193715199999993</v>
      </c>
      <c r="AE83" s="23">
        <f t="shared" si="46"/>
        <v>0.78200000000000003</v>
      </c>
      <c r="AF83" s="41">
        <f t="shared" si="47"/>
        <v>0.8600628480000001</v>
      </c>
    </row>
    <row r="84" spans="1:32" x14ac:dyDescent="0.25">
      <c r="A84">
        <v>7.3</v>
      </c>
      <c r="B84">
        <f>IF(A84&lt;='FM Interiores'!$Q$14,EsquemaMant!A84,NA())</f>
        <v>7.3</v>
      </c>
      <c r="C84" s="20">
        <f t="shared" si="25"/>
        <v>17520</v>
      </c>
      <c r="D84">
        <f t="shared" si="26"/>
        <v>0</v>
      </c>
      <c r="E84">
        <f t="shared" si="27"/>
        <v>17520</v>
      </c>
      <c r="F84" s="24">
        <f t="shared" si="28"/>
        <v>0.92291199999999995</v>
      </c>
      <c r="G84">
        <f t="shared" si="29"/>
        <v>14</v>
      </c>
      <c r="H84">
        <f t="shared" si="30"/>
        <v>720</v>
      </c>
      <c r="I84" s="24">
        <f t="shared" si="31"/>
        <v>0.95800000000000007</v>
      </c>
      <c r="J84">
        <f t="shared" si="32"/>
        <v>2</v>
      </c>
      <c r="K84">
        <f t="shared" si="33"/>
        <v>0.29999999999999982</v>
      </c>
      <c r="L84" s="24">
        <f t="shared" si="34"/>
        <v>0.99314285714285711</v>
      </c>
      <c r="M84" s="24">
        <f t="shared" si="35"/>
        <v>0.9</v>
      </c>
      <c r="N84" s="1">
        <f t="shared" si="36"/>
        <v>0.79027825970468568</v>
      </c>
      <c r="P84" s="23">
        <f t="shared" si="37"/>
        <v>0.68533560000000004</v>
      </c>
      <c r="Q84" s="1">
        <f t="shared" si="38"/>
        <v>0.79505734029531439</v>
      </c>
      <c r="T84">
        <f>IF(A84&lt;='FM Exteriores'!$Q$14,EsquemaMant!A84,NA())</f>
        <v>7.3</v>
      </c>
      <c r="U84" s="20">
        <f t="shared" si="39"/>
        <v>31974</v>
      </c>
      <c r="V84">
        <f t="shared" si="40"/>
        <v>0</v>
      </c>
      <c r="W84">
        <f t="shared" si="41"/>
        <v>31974</v>
      </c>
      <c r="X84" s="24">
        <f t="shared" si="42"/>
        <v>0.936052</v>
      </c>
      <c r="Y84">
        <f t="shared" si="43"/>
        <v>7</v>
      </c>
      <c r="Z84">
        <f t="shared" si="44"/>
        <v>1314</v>
      </c>
      <c r="AA84" s="24">
        <f t="shared" si="45"/>
        <v>0.97599999999999998</v>
      </c>
      <c r="AB84" s="24">
        <f t="shared" si="48"/>
        <v>1</v>
      </c>
      <c r="AC84" s="1">
        <f t="shared" si="49"/>
        <v>0.91358675199999995</v>
      </c>
      <c r="AE84" s="23">
        <f t="shared" si="46"/>
        <v>0.78200000000000003</v>
      </c>
      <c r="AF84" s="41">
        <f t="shared" si="47"/>
        <v>0.86841324800000008</v>
      </c>
    </row>
    <row r="85" spans="1:32" x14ac:dyDescent="0.25">
      <c r="A85">
        <v>7.4</v>
      </c>
      <c r="B85">
        <f>IF(A85&lt;='FM Interiores'!$Q$14,EsquemaMant!A85,NA())</f>
        <v>7.4</v>
      </c>
      <c r="C85" s="20">
        <f t="shared" si="25"/>
        <v>17760</v>
      </c>
      <c r="D85">
        <f t="shared" si="26"/>
        <v>0</v>
      </c>
      <c r="E85">
        <f t="shared" si="27"/>
        <v>17760</v>
      </c>
      <c r="F85" s="24">
        <f t="shared" si="28"/>
        <v>0.92185600000000001</v>
      </c>
      <c r="G85">
        <f t="shared" si="29"/>
        <v>14</v>
      </c>
      <c r="H85">
        <f t="shared" si="30"/>
        <v>960</v>
      </c>
      <c r="I85" s="24">
        <f t="shared" si="31"/>
        <v>0.94400000000000006</v>
      </c>
      <c r="J85">
        <f t="shared" si="32"/>
        <v>2</v>
      </c>
      <c r="K85">
        <f t="shared" si="33"/>
        <v>0.40000000000000036</v>
      </c>
      <c r="L85" s="24">
        <f t="shared" si="34"/>
        <v>0.99085714285714288</v>
      </c>
      <c r="M85" s="24">
        <f t="shared" si="35"/>
        <v>0.9</v>
      </c>
      <c r="N85" s="1">
        <f t="shared" si="36"/>
        <v>0.77604809090194293</v>
      </c>
      <c r="P85" s="23">
        <f t="shared" si="37"/>
        <v>0.68533560000000004</v>
      </c>
      <c r="Q85" s="1">
        <f t="shared" si="38"/>
        <v>0.80928750909805713</v>
      </c>
      <c r="T85">
        <f>IF(A85&lt;='FM Exteriores'!$Q$14,EsquemaMant!A85,NA())</f>
        <v>7.4</v>
      </c>
      <c r="U85" s="20">
        <f t="shared" si="39"/>
        <v>32412</v>
      </c>
      <c r="V85">
        <f t="shared" si="40"/>
        <v>0</v>
      </c>
      <c r="W85">
        <f t="shared" si="41"/>
        <v>32412</v>
      </c>
      <c r="X85" s="24">
        <f t="shared" si="42"/>
        <v>0.93517600000000001</v>
      </c>
      <c r="Y85">
        <f t="shared" si="43"/>
        <v>7</v>
      </c>
      <c r="Z85">
        <f t="shared" si="44"/>
        <v>1752</v>
      </c>
      <c r="AA85" s="24">
        <f t="shared" si="45"/>
        <v>0.96799999999999997</v>
      </c>
      <c r="AB85" s="24">
        <f t="shared" si="48"/>
        <v>1</v>
      </c>
      <c r="AC85" s="1">
        <f t="shared" si="49"/>
        <v>0.90525036800000003</v>
      </c>
      <c r="AE85" s="23">
        <f t="shared" si="46"/>
        <v>0.78200000000000003</v>
      </c>
      <c r="AF85" s="41">
        <f t="shared" si="47"/>
        <v>0.876749632</v>
      </c>
    </row>
    <row r="86" spans="1:32" x14ac:dyDescent="0.25">
      <c r="A86">
        <v>7.5</v>
      </c>
      <c r="B86">
        <f>IF(A86&lt;='FM Interiores'!$Q$14,EsquemaMant!A86,NA())</f>
        <v>7.5</v>
      </c>
      <c r="C86" s="20">
        <f t="shared" si="25"/>
        <v>18000</v>
      </c>
      <c r="D86">
        <f t="shared" si="26"/>
        <v>0</v>
      </c>
      <c r="E86">
        <f t="shared" si="27"/>
        <v>18000</v>
      </c>
      <c r="F86" s="24">
        <f t="shared" si="28"/>
        <v>0.92080000000000006</v>
      </c>
      <c r="G86">
        <f t="shared" si="29"/>
        <v>15</v>
      </c>
      <c r="H86">
        <f t="shared" si="30"/>
        <v>0</v>
      </c>
      <c r="I86" s="24">
        <f t="shared" si="31"/>
        <v>1</v>
      </c>
      <c r="J86">
        <f t="shared" si="32"/>
        <v>2</v>
      </c>
      <c r="K86">
        <f t="shared" si="33"/>
        <v>0.5</v>
      </c>
      <c r="L86" s="24">
        <f t="shared" si="34"/>
        <v>0.98857142857142855</v>
      </c>
      <c r="M86" s="24">
        <f t="shared" si="35"/>
        <v>0.9</v>
      </c>
      <c r="N86" s="1">
        <f t="shared" si="36"/>
        <v>0.81924891428571434</v>
      </c>
      <c r="P86" s="23">
        <f t="shared" si="37"/>
        <v>0.68533560000000004</v>
      </c>
      <c r="Q86" s="1">
        <f t="shared" si="38"/>
        <v>0.76608668571428573</v>
      </c>
      <c r="T86">
        <f>IF(A86&lt;='FM Exteriores'!$Q$14,EsquemaMant!A86,NA())</f>
        <v>7.5</v>
      </c>
      <c r="U86" s="20">
        <f t="shared" si="39"/>
        <v>32850</v>
      </c>
      <c r="V86">
        <f t="shared" si="40"/>
        <v>0</v>
      </c>
      <c r="W86">
        <f t="shared" si="41"/>
        <v>32850</v>
      </c>
      <c r="X86" s="24">
        <f t="shared" si="42"/>
        <v>0.93430000000000002</v>
      </c>
      <c r="Y86">
        <f t="shared" si="43"/>
        <v>7</v>
      </c>
      <c r="Z86">
        <f t="shared" si="44"/>
        <v>2190</v>
      </c>
      <c r="AA86" s="24">
        <f t="shared" si="45"/>
        <v>0.96</v>
      </c>
      <c r="AB86" s="24">
        <f t="shared" si="48"/>
        <v>1</v>
      </c>
      <c r="AC86" s="1">
        <f t="shared" si="49"/>
        <v>0.89692799999999995</v>
      </c>
      <c r="AE86" s="23">
        <f t="shared" si="46"/>
        <v>0.78200000000000003</v>
      </c>
      <c r="AF86" s="41">
        <f t="shared" si="47"/>
        <v>0.88507200000000008</v>
      </c>
    </row>
    <row r="87" spans="1:32" x14ac:dyDescent="0.25">
      <c r="A87">
        <v>7.6</v>
      </c>
      <c r="B87">
        <f>IF(A87&lt;='FM Interiores'!$Q$14,EsquemaMant!A87,NA())</f>
        <v>7.6</v>
      </c>
      <c r="C87" s="20">
        <f t="shared" si="25"/>
        <v>18240</v>
      </c>
      <c r="D87">
        <f t="shared" si="26"/>
        <v>0</v>
      </c>
      <c r="E87">
        <f t="shared" si="27"/>
        <v>18240</v>
      </c>
      <c r="F87" s="24">
        <f t="shared" si="28"/>
        <v>0.91974400000000001</v>
      </c>
      <c r="G87">
        <f t="shared" si="29"/>
        <v>15</v>
      </c>
      <c r="H87">
        <f t="shared" si="30"/>
        <v>240</v>
      </c>
      <c r="I87" s="24">
        <f t="shared" si="31"/>
        <v>0.98599999999999999</v>
      </c>
      <c r="J87">
        <f t="shared" si="32"/>
        <v>2</v>
      </c>
      <c r="K87">
        <f t="shared" si="33"/>
        <v>0.59999999999999964</v>
      </c>
      <c r="L87" s="24">
        <f t="shared" si="34"/>
        <v>0.98628571428571432</v>
      </c>
      <c r="M87" s="24">
        <f t="shared" si="35"/>
        <v>0.9</v>
      </c>
      <c r="N87" s="1">
        <f t="shared" si="36"/>
        <v>0.80498748856320002</v>
      </c>
      <c r="P87" s="23">
        <f t="shared" si="37"/>
        <v>0.68533560000000004</v>
      </c>
      <c r="Q87" s="1">
        <f t="shared" si="38"/>
        <v>0.78034811143680005</v>
      </c>
      <c r="T87">
        <f>IF(A87&lt;='FM Exteriores'!$Q$14,EsquemaMant!A87,NA())</f>
        <v>7.6</v>
      </c>
      <c r="U87" s="20">
        <f t="shared" si="39"/>
        <v>33288</v>
      </c>
      <c r="V87">
        <f t="shared" si="40"/>
        <v>0</v>
      </c>
      <c r="W87">
        <f t="shared" si="41"/>
        <v>33288</v>
      </c>
      <c r="X87" s="24">
        <f t="shared" si="42"/>
        <v>0.93342400000000003</v>
      </c>
      <c r="Y87">
        <f t="shared" si="43"/>
        <v>7</v>
      </c>
      <c r="Z87">
        <f t="shared" si="44"/>
        <v>2628</v>
      </c>
      <c r="AA87" s="24">
        <f t="shared" si="45"/>
        <v>0.95200000000000007</v>
      </c>
      <c r="AB87" s="24">
        <f t="shared" si="48"/>
        <v>1</v>
      </c>
      <c r="AC87" s="1">
        <f t="shared" si="49"/>
        <v>0.88861964800000004</v>
      </c>
      <c r="AE87" s="23">
        <f t="shared" si="46"/>
        <v>0.78200000000000003</v>
      </c>
      <c r="AF87" s="41">
        <f t="shared" si="47"/>
        <v>0.89338035199999999</v>
      </c>
    </row>
    <row r="88" spans="1:32" x14ac:dyDescent="0.25">
      <c r="A88">
        <v>7.7</v>
      </c>
      <c r="B88">
        <f>IF(A88&lt;='FM Interiores'!$Q$14,EsquemaMant!A88,NA())</f>
        <v>7.7</v>
      </c>
      <c r="C88" s="20">
        <f t="shared" si="25"/>
        <v>18480</v>
      </c>
      <c r="D88">
        <f t="shared" si="26"/>
        <v>0</v>
      </c>
      <c r="E88">
        <f t="shared" si="27"/>
        <v>18480</v>
      </c>
      <c r="F88" s="24">
        <f t="shared" si="28"/>
        <v>0.91868799999999995</v>
      </c>
      <c r="G88">
        <f t="shared" si="29"/>
        <v>15</v>
      </c>
      <c r="H88">
        <f t="shared" si="30"/>
        <v>480</v>
      </c>
      <c r="I88" s="24">
        <f t="shared" si="31"/>
        <v>0.97199999999999998</v>
      </c>
      <c r="J88">
        <f t="shared" si="32"/>
        <v>2</v>
      </c>
      <c r="K88">
        <f t="shared" si="33"/>
        <v>0.70000000000000018</v>
      </c>
      <c r="L88" s="24">
        <f t="shared" si="34"/>
        <v>0.98399999999999999</v>
      </c>
      <c r="M88" s="24">
        <f t="shared" si="35"/>
        <v>0.9</v>
      </c>
      <c r="N88" s="1">
        <f t="shared" si="36"/>
        <v>0.79080957020159992</v>
      </c>
      <c r="P88" s="23">
        <f t="shared" si="37"/>
        <v>0.68533560000000004</v>
      </c>
      <c r="Q88" s="1">
        <f t="shared" si="38"/>
        <v>0.79452602979840015</v>
      </c>
      <c r="T88">
        <f>IF(A88&lt;='FM Exteriores'!$Q$14,EsquemaMant!A88,NA())</f>
        <v>7.7</v>
      </c>
      <c r="U88" s="20">
        <f t="shared" si="39"/>
        <v>33726</v>
      </c>
      <c r="V88">
        <f t="shared" si="40"/>
        <v>0</v>
      </c>
      <c r="W88">
        <f t="shared" si="41"/>
        <v>33726</v>
      </c>
      <c r="X88" s="24">
        <f t="shared" si="42"/>
        <v>0.93254799999999993</v>
      </c>
      <c r="Y88">
        <f t="shared" si="43"/>
        <v>7</v>
      </c>
      <c r="Z88">
        <f t="shared" si="44"/>
        <v>3066</v>
      </c>
      <c r="AA88" s="24">
        <f t="shared" si="45"/>
        <v>0.94400000000000006</v>
      </c>
      <c r="AB88" s="24">
        <f t="shared" si="48"/>
        <v>1</v>
      </c>
      <c r="AC88" s="1">
        <f t="shared" si="49"/>
        <v>0.88032531199999997</v>
      </c>
      <c r="AE88" s="23">
        <f t="shared" si="46"/>
        <v>0.78200000000000003</v>
      </c>
      <c r="AF88" s="41">
        <f t="shared" si="47"/>
        <v>0.90167468800000006</v>
      </c>
    </row>
    <row r="89" spans="1:32" x14ac:dyDescent="0.25">
      <c r="A89">
        <v>7.8</v>
      </c>
      <c r="B89">
        <f>IF(A89&lt;='FM Interiores'!$Q$14,EsquemaMant!A89,NA())</f>
        <v>7.8</v>
      </c>
      <c r="C89" s="20">
        <f t="shared" si="25"/>
        <v>18720</v>
      </c>
      <c r="D89">
        <f t="shared" si="26"/>
        <v>0</v>
      </c>
      <c r="E89">
        <f t="shared" si="27"/>
        <v>18720</v>
      </c>
      <c r="F89" s="24">
        <f t="shared" si="28"/>
        <v>0.917632</v>
      </c>
      <c r="G89">
        <f t="shared" si="29"/>
        <v>15</v>
      </c>
      <c r="H89">
        <f t="shared" si="30"/>
        <v>720</v>
      </c>
      <c r="I89" s="24">
        <f t="shared" si="31"/>
        <v>0.95800000000000007</v>
      </c>
      <c r="J89">
        <f t="shared" si="32"/>
        <v>2</v>
      </c>
      <c r="K89">
        <f t="shared" si="33"/>
        <v>0.79999999999999982</v>
      </c>
      <c r="L89" s="24">
        <f t="shared" si="34"/>
        <v>0.98171428571428576</v>
      </c>
      <c r="M89" s="24">
        <f t="shared" si="35"/>
        <v>0.9</v>
      </c>
      <c r="N89" s="1">
        <f t="shared" si="36"/>
        <v>0.77671497672411438</v>
      </c>
      <c r="P89" s="23">
        <f t="shared" si="37"/>
        <v>0.68533560000000004</v>
      </c>
      <c r="Q89" s="1">
        <f t="shared" si="38"/>
        <v>0.80862062327588569</v>
      </c>
      <c r="T89">
        <f>IF(A89&lt;='FM Exteriores'!$Q$14,EsquemaMant!A89,NA())</f>
        <v>7.8</v>
      </c>
      <c r="U89" s="20">
        <f t="shared" si="39"/>
        <v>34164</v>
      </c>
      <c r="V89">
        <f t="shared" si="40"/>
        <v>0</v>
      </c>
      <c r="W89">
        <f t="shared" si="41"/>
        <v>34164</v>
      </c>
      <c r="X89" s="24">
        <f t="shared" si="42"/>
        <v>0.93167199999999994</v>
      </c>
      <c r="Y89">
        <f t="shared" si="43"/>
        <v>7</v>
      </c>
      <c r="Z89">
        <f t="shared" si="44"/>
        <v>3504</v>
      </c>
      <c r="AA89" s="24">
        <f t="shared" si="45"/>
        <v>0.93600000000000005</v>
      </c>
      <c r="AB89" s="24">
        <f t="shared" si="48"/>
        <v>1</v>
      </c>
      <c r="AC89" s="1">
        <f t="shared" si="49"/>
        <v>0.87204499199999996</v>
      </c>
      <c r="AE89" s="23">
        <f t="shared" si="46"/>
        <v>0.78200000000000003</v>
      </c>
      <c r="AF89" s="41">
        <f t="shared" si="47"/>
        <v>0.90995500800000007</v>
      </c>
    </row>
    <row r="90" spans="1:32" x14ac:dyDescent="0.25">
      <c r="A90">
        <v>7.9</v>
      </c>
      <c r="B90">
        <f>IF(A90&lt;='FM Interiores'!$Q$14,EsquemaMant!A90,NA())</f>
        <v>7.9</v>
      </c>
      <c r="C90" s="20">
        <f t="shared" si="25"/>
        <v>18960</v>
      </c>
      <c r="D90">
        <f t="shared" si="26"/>
        <v>0</v>
      </c>
      <c r="E90">
        <f t="shared" si="27"/>
        <v>18960</v>
      </c>
      <c r="F90" s="24">
        <f t="shared" si="28"/>
        <v>0.91657600000000006</v>
      </c>
      <c r="G90">
        <f t="shared" si="29"/>
        <v>15</v>
      </c>
      <c r="H90">
        <f t="shared" si="30"/>
        <v>960</v>
      </c>
      <c r="I90" s="24">
        <f t="shared" si="31"/>
        <v>0.94400000000000006</v>
      </c>
      <c r="J90">
        <f t="shared" si="32"/>
        <v>2</v>
      </c>
      <c r="K90">
        <f t="shared" si="33"/>
        <v>0.90000000000000036</v>
      </c>
      <c r="L90" s="24">
        <f t="shared" si="34"/>
        <v>0.97942857142857143</v>
      </c>
      <c r="M90" s="24">
        <f t="shared" si="35"/>
        <v>0.9</v>
      </c>
      <c r="N90" s="1">
        <f t="shared" si="36"/>
        <v>0.76270352565394306</v>
      </c>
      <c r="P90" s="23">
        <f t="shared" si="37"/>
        <v>0.68533560000000004</v>
      </c>
      <c r="Q90" s="1">
        <f t="shared" si="38"/>
        <v>0.82263207434605701</v>
      </c>
      <c r="T90">
        <f>IF(A90&lt;='FM Exteriores'!$Q$14,EsquemaMant!A90,NA())</f>
        <v>7.9</v>
      </c>
      <c r="U90" s="20">
        <f t="shared" si="39"/>
        <v>34602</v>
      </c>
      <c r="V90">
        <f t="shared" si="40"/>
        <v>0</v>
      </c>
      <c r="W90">
        <f t="shared" si="41"/>
        <v>34602</v>
      </c>
      <c r="X90" s="24">
        <f t="shared" si="42"/>
        <v>0.93079599999999996</v>
      </c>
      <c r="Y90">
        <f t="shared" si="43"/>
        <v>7</v>
      </c>
      <c r="Z90">
        <f t="shared" si="44"/>
        <v>3942</v>
      </c>
      <c r="AA90" s="24">
        <f t="shared" si="45"/>
        <v>0.92800000000000005</v>
      </c>
      <c r="AB90" s="24">
        <f t="shared" si="48"/>
        <v>1</v>
      </c>
      <c r="AC90" s="1">
        <f t="shared" si="49"/>
        <v>0.86377868800000002</v>
      </c>
      <c r="AE90" s="23">
        <f t="shared" si="46"/>
        <v>0.78200000000000003</v>
      </c>
      <c r="AF90" s="41">
        <f t="shared" si="47"/>
        <v>0.91822131200000001</v>
      </c>
    </row>
    <row r="91" spans="1:32" x14ac:dyDescent="0.25">
      <c r="A91">
        <v>8</v>
      </c>
      <c r="B91">
        <f>IF(A91&lt;='FM Interiores'!$Q$14,EsquemaMant!A91,NA())</f>
        <v>8</v>
      </c>
      <c r="C91" s="20">
        <f t="shared" si="25"/>
        <v>19200</v>
      </c>
      <c r="D91">
        <f t="shared" si="26"/>
        <v>0</v>
      </c>
      <c r="E91">
        <f t="shared" si="27"/>
        <v>19200</v>
      </c>
      <c r="F91" s="24">
        <f t="shared" si="28"/>
        <v>0.91552</v>
      </c>
      <c r="G91">
        <f t="shared" si="29"/>
        <v>16</v>
      </c>
      <c r="H91">
        <f t="shared" si="30"/>
        <v>0</v>
      </c>
      <c r="I91" s="24">
        <f t="shared" si="31"/>
        <v>1</v>
      </c>
      <c r="J91">
        <f t="shared" si="32"/>
        <v>2</v>
      </c>
      <c r="K91">
        <f t="shared" si="33"/>
        <v>1</v>
      </c>
      <c r="L91" s="24">
        <f t="shared" si="34"/>
        <v>0.9771428571428572</v>
      </c>
      <c r="M91" s="24">
        <f t="shared" si="35"/>
        <v>0.9</v>
      </c>
      <c r="N91" s="1">
        <f t="shared" si="36"/>
        <v>0.80513444571428583</v>
      </c>
      <c r="P91" s="23">
        <f t="shared" si="37"/>
        <v>0.68533560000000004</v>
      </c>
      <c r="Q91" s="1">
        <f t="shared" si="38"/>
        <v>0.78020115428571424</v>
      </c>
      <c r="T91">
        <f>IF(A91&lt;='FM Exteriores'!$Q$14,EsquemaMant!A91,NA())</f>
        <v>8</v>
      </c>
      <c r="U91" s="20">
        <f t="shared" si="39"/>
        <v>35040</v>
      </c>
      <c r="V91">
        <f t="shared" si="40"/>
        <v>0</v>
      </c>
      <c r="W91">
        <f t="shared" si="41"/>
        <v>35040</v>
      </c>
      <c r="X91" s="24">
        <f t="shared" si="42"/>
        <v>0.92991999999999997</v>
      </c>
      <c r="Y91">
        <f t="shared" si="43"/>
        <v>8</v>
      </c>
      <c r="Z91">
        <f t="shared" si="44"/>
        <v>0</v>
      </c>
      <c r="AA91" s="24">
        <f t="shared" si="45"/>
        <v>1</v>
      </c>
      <c r="AB91" s="24">
        <f t="shared" si="48"/>
        <v>1</v>
      </c>
      <c r="AC91" s="1">
        <f t="shared" si="49"/>
        <v>0.92991999999999997</v>
      </c>
      <c r="AE91" s="23">
        <f t="shared" si="46"/>
        <v>0.78200000000000003</v>
      </c>
      <c r="AF91" s="41">
        <f t="shared" si="47"/>
        <v>0.85208000000000006</v>
      </c>
    </row>
    <row r="92" spans="1:32" x14ac:dyDescent="0.25">
      <c r="A92">
        <v>8.1</v>
      </c>
      <c r="B92">
        <f>IF(A92&lt;='FM Interiores'!$Q$14,EsquemaMant!A92,NA())</f>
        <v>8.1</v>
      </c>
      <c r="C92" s="20">
        <f t="shared" si="25"/>
        <v>19440</v>
      </c>
      <c r="D92">
        <f t="shared" si="26"/>
        <v>0</v>
      </c>
      <c r="E92">
        <f t="shared" si="27"/>
        <v>19440</v>
      </c>
      <c r="F92" s="24">
        <f t="shared" si="28"/>
        <v>0.91446400000000005</v>
      </c>
      <c r="G92">
        <f t="shared" si="29"/>
        <v>16</v>
      </c>
      <c r="H92">
        <f t="shared" si="30"/>
        <v>240</v>
      </c>
      <c r="I92" s="24">
        <f t="shared" si="31"/>
        <v>0.98599999999999999</v>
      </c>
      <c r="J92">
        <f t="shared" si="32"/>
        <v>2</v>
      </c>
      <c r="K92">
        <f t="shared" si="33"/>
        <v>1.0999999999999996</v>
      </c>
      <c r="L92" s="24">
        <f t="shared" si="34"/>
        <v>0.97485714285714287</v>
      </c>
      <c r="M92" s="24">
        <f t="shared" si="35"/>
        <v>0.9</v>
      </c>
      <c r="N92" s="1">
        <f t="shared" si="36"/>
        <v>0.79109204185234294</v>
      </c>
      <c r="P92" s="23">
        <f t="shared" si="37"/>
        <v>0.68533560000000004</v>
      </c>
      <c r="Q92" s="1">
        <f t="shared" si="38"/>
        <v>0.79424355814765712</v>
      </c>
      <c r="T92">
        <f>IF(A92&lt;='FM Exteriores'!$Q$14,EsquemaMant!A92,NA())</f>
        <v>8.1</v>
      </c>
      <c r="U92" s="20">
        <f t="shared" si="39"/>
        <v>35478</v>
      </c>
      <c r="V92">
        <f t="shared" si="40"/>
        <v>0</v>
      </c>
      <c r="W92">
        <f t="shared" si="41"/>
        <v>35478</v>
      </c>
      <c r="X92" s="24">
        <f t="shared" si="42"/>
        <v>0.92904399999999998</v>
      </c>
      <c r="Y92">
        <f t="shared" si="43"/>
        <v>8</v>
      </c>
      <c r="Z92">
        <f t="shared" si="44"/>
        <v>438</v>
      </c>
      <c r="AA92" s="24">
        <f t="shared" si="45"/>
        <v>0.99199999999999999</v>
      </c>
      <c r="AB92" s="24">
        <f t="shared" si="48"/>
        <v>1</v>
      </c>
      <c r="AC92" s="1">
        <f t="shared" si="49"/>
        <v>0.92161164799999995</v>
      </c>
      <c r="AE92" s="23">
        <f t="shared" si="46"/>
        <v>0.78200000000000003</v>
      </c>
      <c r="AF92" s="41">
        <f t="shared" si="47"/>
        <v>0.86038835200000008</v>
      </c>
    </row>
    <row r="93" spans="1:32" x14ac:dyDescent="0.25">
      <c r="A93">
        <v>8.1999999999999993</v>
      </c>
      <c r="B93">
        <f>IF(A93&lt;='FM Interiores'!$Q$14,EsquemaMant!A93,NA())</f>
        <v>8.1999999999999993</v>
      </c>
      <c r="C93" s="20">
        <f t="shared" si="25"/>
        <v>19680</v>
      </c>
      <c r="D93">
        <f t="shared" si="26"/>
        <v>0</v>
      </c>
      <c r="E93">
        <f t="shared" si="27"/>
        <v>19680</v>
      </c>
      <c r="F93" s="24">
        <f t="shared" si="28"/>
        <v>0.913408</v>
      </c>
      <c r="G93">
        <f t="shared" si="29"/>
        <v>16</v>
      </c>
      <c r="H93">
        <f t="shared" si="30"/>
        <v>480</v>
      </c>
      <c r="I93" s="24">
        <f t="shared" si="31"/>
        <v>0.97199999999999998</v>
      </c>
      <c r="J93">
        <f t="shared" si="32"/>
        <v>2</v>
      </c>
      <c r="K93">
        <f t="shared" si="33"/>
        <v>1.1999999999999993</v>
      </c>
      <c r="L93" s="24">
        <f t="shared" si="34"/>
        <v>0.97257142857142864</v>
      </c>
      <c r="M93" s="24">
        <f t="shared" si="35"/>
        <v>0.9</v>
      </c>
      <c r="N93" s="1">
        <f t="shared" si="36"/>
        <v>0.77713253709531438</v>
      </c>
      <c r="P93" s="23">
        <f t="shared" si="37"/>
        <v>0.68533560000000004</v>
      </c>
      <c r="Q93" s="1">
        <f t="shared" si="38"/>
        <v>0.80820306290468569</v>
      </c>
      <c r="T93">
        <f>IF(A93&lt;='FM Exteriores'!$Q$14,EsquemaMant!A93,NA())</f>
        <v>8.1999999999999993</v>
      </c>
      <c r="U93" s="20">
        <f t="shared" si="39"/>
        <v>35916</v>
      </c>
      <c r="V93">
        <f t="shared" si="40"/>
        <v>0</v>
      </c>
      <c r="W93">
        <f t="shared" si="41"/>
        <v>35916</v>
      </c>
      <c r="X93" s="24">
        <f t="shared" si="42"/>
        <v>0.92816799999999999</v>
      </c>
      <c r="Y93">
        <f t="shared" si="43"/>
        <v>8</v>
      </c>
      <c r="Z93">
        <f t="shared" si="44"/>
        <v>876</v>
      </c>
      <c r="AA93" s="24">
        <f t="shared" si="45"/>
        <v>0.98399999999999999</v>
      </c>
      <c r="AB93" s="24">
        <f t="shared" si="48"/>
        <v>1</v>
      </c>
      <c r="AC93" s="1">
        <f t="shared" si="49"/>
        <v>0.91331731199999999</v>
      </c>
      <c r="AE93" s="23">
        <f t="shared" si="46"/>
        <v>0.78200000000000003</v>
      </c>
      <c r="AF93" s="41">
        <f t="shared" si="47"/>
        <v>0.86868268800000004</v>
      </c>
    </row>
    <row r="94" spans="1:32" x14ac:dyDescent="0.25">
      <c r="A94">
        <v>8.3000000000000007</v>
      </c>
      <c r="B94">
        <f>IF(A94&lt;='FM Interiores'!$Q$14,EsquemaMant!A94,NA())</f>
        <v>8.3000000000000007</v>
      </c>
      <c r="C94" s="20">
        <f t="shared" si="25"/>
        <v>19920</v>
      </c>
      <c r="D94">
        <f t="shared" si="26"/>
        <v>0</v>
      </c>
      <c r="E94">
        <f t="shared" si="27"/>
        <v>19920</v>
      </c>
      <c r="F94" s="24">
        <f t="shared" si="28"/>
        <v>0.91235200000000005</v>
      </c>
      <c r="G94">
        <f t="shared" si="29"/>
        <v>16</v>
      </c>
      <c r="H94">
        <f t="shared" si="30"/>
        <v>720</v>
      </c>
      <c r="I94" s="24">
        <f t="shared" si="31"/>
        <v>0.95800000000000007</v>
      </c>
      <c r="J94">
        <f t="shared" si="32"/>
        <v>2</v>
      </c>
      <c r="K94">
        <f t="shared" si="33"/>
        <v>1.3000000000000007</v>
      </c>
      <c r="L94" s="24">
        <f t="shared" si="34"/>
        <v>0.97028571428571431</v>
      </c>
      <c r="M94" s="24">
        <f t="shared" si="35"/>
        <v>0.9</v>
      </c>
      <c r="N94" s="1">
        <f t="shared" si="36"/>
        <v>0.76325574896640014</v>
      </c>
      <c r="P94" s="23">
        <f t="shared" si="37"/>
        <v>0.68533560000000004</v>
      </c>
      <c r="Q94" s="1">
        <f t="shared" si="38"/>
        <v>0.82207985103359993</v>
      </c>
      <c r="T94">
        <f>IF(A94&lt;='FM Exteriores'!$Q$14,EsquemaMant!A94,NA())</f>
        <v>8.3000000000000007</v>
      </c>
      <c r="U94" s="20">
        <f t="shared" si="39"/>
        <v>36354</v>
      </c>
      <c r="V94">
        <f t="shared" si="40"/>
        <v>0</v>
      </c>
      <c r="W94">
        <f t="shared" si="41"/>
        <v>36354</v>
      </c>
      <c r="X94" s="24">
        <f t="shared" si="42"/>
        <v>0.92729200000000001</v>
      </c>
      <c r="Y94">
        <f t="shared" si="43"/>
        <v>8</v>
      </c>
      <c r="Z94">
        <f t="shared" si="44"/>
        <v>1314</v>
      </c>
      <c r="AA94" s="24">
        <f t="shared" si="45"/>
        <v>0.97599999999999998</v>
      </c>
      <c r="AB94" s="24">
        <f t="shared" si="48"/>
        <v>1</v>
      </c>
      <c r="AC94" s="1">
        <f t="shared" si="49"/>
        <v>0.90503699199999998</v>
      </c>
      <c r="AE94" s="23">
        <f t="shared" si="46"/>
        <v>0.78200000000000003</v>
      </c>
      <c r="AF94" s="41">
        <f t="shared" si="47"/>
        <v>0.87696300800000004</v>
      </c>
    </row>
    <row r="95" spans="1:32" x14ac:dyDescent="0.25">
      <c r="A95">
        <v>8.4</v>
      </c>
      <c r="B95">
        <f>IF(A95&lt;='FM Interiores'!$Q$14,EsquemaMant!A95,NA())</f>
        <v>8.4</v>
      </c>
      <c r="C95" s="20">
        <f t="shared" si="25"/>
        <v>20160</v>
      </c>
      <c r="D95">
        <f t="shared" si="26"/>
        <v>0</v>
      </c>
      <c r="E95">
        <f t="shared" si="27"/>
        <v>20160</v>
      </c>
      <c r="F95" s="24">
        <f t="shared" si="28"/>
        <v>0.91129599999999999</v>
      </c>
      <c r="G95">
        <f t="shared" si="29"/>
        <v>16</v>
      </c>
      <c r="H95">
        <f t="shared" si="30"/>
        <v>960</v>
      </c>
      <c r="I95" s="24">
        <f t="shared" si="31"/>
        <v>0.94400000000000006</v>
      </c>
      <c r="J95">
        <f t="shared" si="32"/>
        <v>2</v>
      </c>
      <c r="K95">
        <f t="shared" si="33"/>
        <v>1.4000000000000004</v>
      </c>
      <c r="L95" s="24">
        <f t="shared" si="34"/>
        <v>0.96799999999999997</v>
      </c>
      <c r="M95" s="24">
        <f t="shared" si="35"/>
        <v>0.9</v>
      </c>
      <c r="N95" s="1">
        <f t="shared" si="36"/>
        <v>0.7494614949888001</v>
      </c>
      <c r="P95" s="23">
        <f t="shared" si="37"/>
        <v>0.68533560000000004</v>
      </c>
      <c r="Q95" s="1">
        <f t="shared" si="38"/>
        <v>0.83587410501119996</v>
      </c>
      <c r="T95">
        <f>IF(A95&lt;='FM Exteriores'!$Q$14,EsquemaMant!A95,NA())</f>
        <v>8.4</v>
      </c>
      <c r="U95" s="20">
        <f t="shared" si="39"/>
        <v>36792</v>
      </c>
      <c r="V95">
        <f t="shared" si="40"/>
        <v>0</v>
      </c>
      <c r="W95">
        <f t="shared" si="41"/>
        <v>36792</v>
      </c>
      <c r="X95" s="24">
        <f t="shared" si="42"/>
        <v>0.92641600000000002</v>
      </c>
      <c r="Y95">
        <f t="shared" si="43"/>
        <v>8</v>
      </c>
      <c r="Z95">
        <f t="shared" si="44"/>
        <v>1752</v>
      </c>
      <c r="AA95" s="24">
        <f t="shared" si="45"/>
        <v>0.96799999999999997</v>
      </c>
      <c r="AB95" s="24">
        <f t="shared" si="48"/>
        <v>1</v>
      </c>
      <c r="AC95" s="1">
        <f t="shared" si="49"/>
        <v>0.89677068800000004</v>
      </c>
      <c r="AE95" s="23">
        <f t="shared" si="46"/>
        <v>0.78200000000000003</v>
      </c>
      <c r="AF95" s="41">
        <f t="shared" si="47"/>
        <v>0.88522931199999999</v>
      </c>
    </row>
    <row r="96" spans="1:32" x14ac:dyDescent="0.25">
      <c r="A96">
        <v>8.5</v>
      </c>
      <c r="B96">
        <f>IF(A96&lt;='FM Interiores'!$Q$14,EsquemaMant!A96,NA())</f>
        <v>8.5</v>
      </c>
      <c r="C96" s="20">
        <f t="shared" si="25"/>
        <v>20400</v>
      </c>
      <c r="D96">
        <f t="shared" si="26"/>
        <v>0</v>
      </c>
      <c r="E96">
        <f t="shared" si="27"/>
        <v>20400</v>
      </c>
      <c r="F96" s="24">
        <f t="shared" si="28"/>
        <v>0.91024000000000005</v>
      </c>
      <c r="G96">
        <f t="shared" si="29"/>
        <v>17</v>
      </c>
      <c r="H96">
        <f t="shared" si="30"/>
        <v>0</v>
      </c>
      <c r="I96" s="24">
        <f t="shared" si="31"/>
        <v>1</v>
      </c>
      <c r="J96">
        <f t="shared" si="32"/>
        <v>2</v>
      </c>
      <c r="K96">
        <f t="shared" si="33"/>
        <v>1.5</v>
      </c>
      <c r="L96" s="24">
        <f t="shared" si="34"/>
        <v>0.96571428571428575</v>
      </c>
      <c r="M96" s="24">
        <f t="shared" si="35"/>
        <v>0.9</v>
      </c>
      <c r="N96" s="1">
        <f t="shared" si="36"/>
        <v>0.79112859428571436</v>
      </c>
      <c r="P96" s="23">
        <f t="shared" si="37"/>
        <v>0.68533560000000004</v>
      </c>
      <c r="Q96" s="1">
        <f t="shared" si="38"/>
        <v>0.79420700571428571</v>
      </c>
      <c r="T96">
        <f>IF(A96&lt;='FM Exteriores'!$Q$14,EsquemaMant!A96,NA())</f>
        <v>8.5</v>
      </c>
      <c r="U96" s="20">
        <f t="shared" si="39"/>
        <v>37230</v>
      </c>
      <c r="V96">
        <f t="shared" si="40"/>
        <v>0</v>
      </c>
      <c r="W96">
        <f t="shared" si="41"/>
        <v>37230</v>
      </c>
      <c r="X96" s="24">
        <f t="shared" si="42"/>
        <v>0.92554000000000003</v>
      </c>
      <c r="Y96">
        <f t="shared" si="43"/>
        <v>8</v>
      </c>
      <c r="Z96">
        <f t="shared" si="44"/>
        <v>2190</v>
      </c>
      <c r="AA96" s="24">
        <f t="shared" si="45"/>
        <v>0.96</v>
      </c>
      <c r="AB96" s="24">
        <f t="shared" si="48"/>
        <v>1</v>
      </c>
      <c r="AC96" s="1">
        <f t="shared" si="49"/>
        <v>0.88851840000000004</v>
      </c>
      <c r="AE96" s="23">
        <f t="shared" si="46"/>
        <v>0.78200000000000003</v>
      </c>
      <c r="AF96" s="41">
        <f t="shared" si="47"/>
        <v>0.89348159999999999</v>
      </c>
    </row>
    <row r="97" spans="1:32" x14ac:dyDescent="0.25">
      <c r="A97">
        <v>8.6</v>
      </c>
      <c r="B97">
        <f>IF(A97&lt;='FM Interiores'!$Q$14,EsquemaMant!A97,NA())</f>
        <v>8.6</v>
      </c>
      <c r="C97" s="20">
        <f t="shared" si="25"/>
        <v>20640</v>
      </c>
      <c r="D97">
        <f t="shared" si="26"/>
        <v>0</v>
      </c>
      <c r="E97">
        <f t="shared" si="27"/>
        <v>20640</v>
      </c>
      <c r="F97" s="24">
        <f t="shared" si="28"/>
        <v>0.90918399999999999</v>
      </c>
      <c r="G97">
        <f t="shared" si="29"/>
        <v>17</v>
      </c>
      <c r="H97">
        <f t="shared" si="30"/>
        <v>240</v>
      </c>
      <c r="I97" s="24">
        <f t="shared" si="31"/>
        <v>0.98599999999999999</v>
      </c>
      <c r="J97">
        <f t="shared" si="32"/>
        <v>2</v>
      </c>
      <c r="K97">
        <f t="shared" si="33"/>
        <v>1.5999999999999996</v>
      </c>
      <c r="L97" s="24">
        <f t="shared" si="34"/>
        <v>0.96342857142857141</v>
      </c>
      <c r="M97" s="24">
        <f t="shared" si="35"/>
        <v>0.9</v>
      </c>
      <c r="N97" s="1">
        <f t="shared" si="36"/>
        <v>0.77730369164434276</v>
      </c>
      <c r="P97" s="23">
        <f t="shared" si="37"/>
        <v>0.68533560000000004</v>
      </c>
      <c r="Q97" s="1">
        <f t="shared" si="38"/>
        <v>0.8080319083556573</v>
      </c>
      <c r="T97">
        <f>IF(A97&lt;='FM Exteriores'!$Q$14,EsquemaMant!A97,NA())</f>
        <v>8.6</v>
      </c>
      <c r="U97" s="20">
        <f t="shared" si="39"/>
        <v>37668</v>
      </c>
      <c r="V97">
        <f t="shared" si="40"/>
        <v>0</v>
      </c>
      <c r="W97">
        <f t="shared" si="41"/>
        <v>37668</v>
      </c>
      <c r="X97" s="24">
        <f t="shared" si="42"/>
        <v>0.92466399999999993</v>
      </c>
      <c r="Y97">
        <f t="shared" si="43"/>
        <v>8</v>
      </c>
      <c r="Z97">
        <f t="shared" si="44"/>
        <v>2628</v>
      </c>
      <c r="AA97" s="24">
        <f t="shared" si="45"/>
        <v>0.95200000000000007</v>
      </c>
      <c r="AB97" s="24">
        <f t="shared" si="48"/>
        <v>1</v>
      </c>
      <c r="AC97" s="1">
        <f t="shared" si="49"/>
        <v>0.880280128</v>
      </c>
      <c r="AE97" s="23">
        <f t="shared" si="46"/>
        <v>0.78200000000000003</v>
      </c>
      <c r="AF97" s="41">
        <f t="shared" si="47"/>
        <v>0.90171987200000003</v>
      </c>
    </row>
    <row r="98" spans="1:32" x14ac:dyDescent="0.25">
      <c r="A98">
        <v>8.6999999999999993</v>
      </c>
      <c r="B98">
        <f>IF(A98&lt;='FM Interiores'!$Q$14,EsquemaMant!A98,NA())</f>
        <v>8.6999999999999993</v>
      </c>
      <c r="C98" s="20">
        <f t="shared" si="25"/>
        <v>20880</v>
      </c>
      <c r="D98">
        <f t="shared" si="26"/>
        <v>0</v>
      </c>
      <c r="E98">
        <f t="shared" si="27"/>
        <v>20880</v>
      </c>
      <c r="F98" s="24">
        <f t="shared" si="28"/>
        <v>0.90812800000000005</v>
      </c>
      <c r="G98">
        <f t="shared" si="29"/>
        <v>17</v>
      </c>
      <c r="H98">
        <f t="shared" si="30"/>
        <v>480</v>
      </c>
      <c r="I98" s="24">
        <f t="shared" si="31"/>
        <v>0.97199999999999998</v>
      </c>
      <c r="J98">
        <f t="shared" si="32"/>
        <v>2</v>
      </c>
      <c r="K98">
        <f t="shared" si="33"/>
        <v>1.6999999999999993</v>
      </c>
      <c r="L98" s="24">
        <f t="shared" si="34"/>
        <v>0.96114285714285719</v>
      </c>
      <c r="M98" s="24">
        <f t="shared" si="35"/>
        <v>0.9</v>
      </c>
      <c r="N98" s="1">
        <f t="shared" si="36"/>
        <v>0.76356107985188582</v>
      </c>
      <c r="P98" s="23">
        <f t="shared" si="37"/>
        <v>0.68533560000000004</v>
      </c>
      <c r="Q98" s="1">
        <f t="shared" si="38"/>
        <v>0.82177452014811425</v>
      </c>
      <c r="T98">
        <f>IF(A98&lt;='FM Exteriores'!$Q$14,EsquemaMant!A98,NA())</f>
        <v>8.6999999999999993</v>
      </c>
      <c r="U98" s="20">
        <f t="shared" si="39"/>
        <v>38106</v>
      </c>
      <c r="V98">
        <f t="shared" si="40"/>
        <v>0</v>
      </c>
      <c r="W98">
        <f t="shared" si="41"/>
        <v>38106</v>
      </c>
      <c r="X98" s="24">
        <f t="shared" si="42"/>
        <v>0.92378799999999994</v>
      </c>
      <c r="Y98">
        <f t="shared" si="43"/>
        <v>8</v>
      </c>
      <c r="Z98">
        <f t="shared" si="44"/>
        <v>3066</v>
      </c>
      <c r="AA98" s="24">
        <f t="shared" si="45"/>
        <v>0.94400000000000006</v>
      </c>
      <c r="AB98" s="24">
        <f t="shared" si="48"/>
        <v>1</v>
      </c>
      <c r="AC98" s="1">
        <f t="shared" si="49"/>
        <v>0.87205587200000001</v>
      </c>
      <c r="AE98" s="23">
        <f t="shared" si="46"/>
        <v>0.78200000000000003</v>
      </c>
      <c r="AF98" s="41">
        <f t="shared" si="47"/>
        <v>0.90994412800000002</v>
      </c>
    </row>
    <row r="99" spans="1:32" x14ac:dyDescent="0.25">
      <c r="A99">
        <v>8.8000000000000007</v>
      </c>
      <c r="B99">
        <f>IF(A99&lt;='FM Interiores'!$Q$14,EsquemaMant!A99,NA())</f>
        <v>8.8000000000000007</v>
      </c>
      <c r="C99" s="20">
        <f t="shared" si="25"/>
        <v>21120</v>
      </c>
      <c r="D99">
        <f t="shared" si="26"/>
        <v>0</v>
      </c>
      <c r="E99">
        <f t="shared" si="27"/>
        <v>21120</v>
      </c>
      <c r="F99" s="24">
        <f t="shared" si="28"/>
        <v>0.90707199999999999</v>
      </c>
      <c r="G99">
        <f t="shared" si="29"/>
        <v>17</v>
      </c>
      <c r="H99">
        <f t="shared" si="30"/>
        <v>720</v>
      </c>
      <c r="I99" s="24">
        <f t="shared" si="31"/>
        <v>0.95800000000000007</v>
      </c>
      <c r="J99">
        <f t="shared" si="32"/>
        <v>2</v>
      </c>
      <c r="K99">
        <f t="shared" si="33"/>
        <v>1.8000000000000007</v>
      </c>
      <c r="L99" s="24">
        <f t="shared" si="34"/>
        <v>0.95885714285714285</v>
      </c>
      <c r="M99" s="24">
        <f t="shared" si="35"/>
        <v>0.9</v>
      </c>
      <c r="N99" s="1">
        <f t="shared" si="36"/>
        <v>0.74990057643154284</v>
      </c>
      <c r="P99" s="23">
        <f t="shared" si="37"/>
        <v>0.68533560000000004</v>
      </c>
      <c r="Q99" s="1">
        <f t="shared" si="38"/>
        <v>0.83543502356845722</v>
      </c>
      <c r="T99">
        <f>IF(A99&lt;='FM Exteriores'!$Q$14,EsquemaMant!A99,NA())</f>
        <v>8.8000000000000007</v>
      </c>
      <c r="U99" s="20">
        <f t="shared" si="39"/>
        <v>38544</v>
      </c>
      <c r="V99">
        <f t="shared" si="40"/>
        <v>0</v>
      </c>
      <c r="W99">
        <f t="shared" si="41"/>
        <v>38544</v>
      </c>
      <c r="X99" s="24">
        <f t="shared" si="42"/>
        <v>0.92291199999999995</v>
      </c>
      <c r="Y99">
        <f t="shared" si="43"/>
        <v>8</v>
      </c>
      <c r="Z99">
        <f t="shared" si="44"/>
        <v>3504</v>
      </c>
      <c r="AA99" s="24">
        <f t="shared" si="45"/>
        <v>0.93600000000000005</v>
      </c>
      <c r="AB99" s="24">
        <f t="shared" si="48"/>
        <v>1</v>
      </c>
      <c r="AC99" s="1">
        <f t="shared" si="49"/>
        <v>0.86384563199999997</v>
      </c>
      <c r="AE99" s="23">
        <f t="shared" si="46"/>
        <v>0.78200000000000003</v>
      </c>
      <c r="AF99" s="41">
        <f t="shared" si="47"/>
        <v>0.91815436800000005</v>
      </c>
    </row>
    <row r="100" spans="1:32" x14ac:dyDescent="0.25">
      <c r="A100">
        <v>8.9</v>
      </c>
      <c r="B100">
        <f>IF(A100&lt;='FM Interiores'!$Q$14,EsquemaMant!A100,NA())</f>
        <v>8.9</v>
      </c>
      <c r="C100" s="20">
        <f t="shared" si="25"/>
        <v>21360</v>
      </c>
      <c r="D100">
        <f t="shared" si="26"/>
        <v>0</v>
      </c>
      <c r="E100">
        <f t="shared" si="27"/>
        <v>21360</v>
      </c>
      <c r="F100" s="24">
        <f t="shared" si="28"/>
        <v>0.90601600000000004</v>
      </c>
      <c r="G100">
        <f t="shared" si="29"/>
        <v>17</v>
      </c>
      <c r="H100">
        <f t="shared" si="30"/>
        <v>960</v>
      </c>
      <c r="I100" s="24">
        <f t="shared" si="31"/>
        <v>0.94400000000000006</v>
      </c>
      <c r="J100">
        <f t="shared" si="32"/>
        <v>2</v>
      </c>
      <c r="K100">
        <f t="shared" si="33"/>
        <v>1.9000000000000004</v>
      </c>
      <c r="L100" s="24">
        <f t="shared" si="34"/>
        <v>0.95657142857142863</v>
      </c>
      <c r="M100" s="24">
        <f t="shared" si="35"/>
        <v>0.9</v>
      </c>
      <c r="N100" s="1">
        <f t="shared" si="36"/>
        <v>0.73632199890651451</v>
      </c>
      <c r="P100" s="23">
        <f t="shared" si="37"/>
        <v>0.68533560000000004</v>
      </c>
      <c r="Q100" s="1">
        <f t="shared" si="38"/>
        <v>0.84901360109348556</v>
      </c>
      <c r="T100">
        <f>IF(A100&lt;='FM Exteriores'!$Q$14,EsquemaMant!A100,NA())</f>
        <v>8.9</v>
      </c>
      <c r="U100" s="20">
        <f t="shared" si="39"/>
        <v>38982</v>
      </c>
      <c r="V100">
        <f t="shared" si="40"/>
        <v>0</v>
      </c>
      <c r="W100">
        <f t="shared" si="41"/>
        <v>38982</v>
      </c>
      <c r="X100" s="24">
        <f t="shared" si="42"/>
        <v>0.92203599999999997</v>
      </c>
      <c r="Y100">
        <f t="shared" si="43"/>
        <v>8</v>
      </c>
      <c r="Z100">
        <f t="shared" si="44"/>
        <v>3942</v>
      </c>
      <c r="AA100" s="24">
        <f t="shared" si="45"/>
        <v>0.92800000000000005</v>
      </c>
      <c r="AB100" s="24">
        <f t="shared" si="48"/>
        <v>1</v>
      </c>
      <c r="AC100" s="1">
        <f t="shared" si="49"/>
        <v>0.855649408</v>
      </c>
      <c r="AE100" s="23">
        <f t="shared" si="46"/>
        <v>0.78200000000000003</v>
      </c>
      <c r="AF100" s="41">
        <f t="shared" si="47"/>
        <v>0.92635059200000003</v>
      </c>
    </row>
    <row r="101" spans="1:32" x14ac:dyDescent="0.25">
      <c r="A101">
        <v>9</v>
      </c>
      <c r="B101">
        <f>IF(A101&lt;='FM Interiores'!$Q$14,EsquemaMant!A101,NA())</f>
        <v>9</v>
      </c>
      <c r="C101" s="20">
        <f t="shared" si="25"/>
        <v>21600</v>
      </c>
      <c r="D101">
        <f t="shared" si="26"/>
        <v>0</v>
      </c>
      <c r="E101">
        <f t="shared" si="27"/>
        <v>21600</v>
      </c>
      <c r="F101" s="24">
        <f t="shared" si="28"/>
        <v>0.90495999999999999</v>
      </c>
      <c r="G101">
        <f t="shared" si="29"/>
        <v>18</v>
      </c>
      <c r="H101">
        <f t="shared" si="30"/>
        <v>0</v>
      </c>
      <c r="I101" s="24">
        <f t="shared" si="31"/>
        <v>1</v>
      </c>
      <c r="J101">
        <f t="shared" si="32"/>
        <v>2</v>
      </c>
      <c r="K101">
        <f t="shared" si="33"/>
        <v>2</v>
      </c>
      <c r="L101" s="24">
        <f t="shared" si="34"/>
        <v>0.95428571428571429</v>
      </c>
      <c r="M101" s="24">
        <f t="shared" si="35"/>
        <v>0.9</v>
      </c>
      <c r="N101" s="1">
        <f t="shared" si="36"/>
        <v>0.77723136000000004</v>
      </c>
      <c r="P101" s="23">
        <f t="shared" si="37"/>
        <v>0.68533560000000004</v>
      </c>
      <c r="Q101" s="1">
        <f t="shared" si="38"/>
        <v>0.80810424000000003</v>
      </c>
      <c r="T101">
        <f>IF(A101&lt;='FM Exteriores'!$Q$14,EsquemaMant!A101,NA())</f>
        <v>9</v>
      </c>
      <c r="U101" s="20">
        <f t="shared" si="39"/>
        <v>39420</v>
      </c>
      <c r="V101">
        <f t="shared" si="40"/>
        <v>0</v>
      </c>
      <c r="W101">
        <f t="shared" si="41"/>
        <v>39420</v>
      </c>
      <c r="X101" s="24">
        <f t="shared" si="42"/>
        <v>0.92115999999999998</v>
      </c>
      <c r="Y101">
        <f t="shared" si="43"/>
        <v>9</v>
      </c>
      <c r="Z101">
        <f t="shared" si="44"/>
        <v>0</v>
      </c>
      <c r="AA101" s="24">
        <f t="shared" si="45"/>
        <v>1</v>
      </c>
      <c r="AB101" s="24">
        <f t="shared" si="48"/>
        <v>1</v>
      </c>
      <c r="AC101" s="1">
        <f t="shared" si="49"/>
        <v>0.92115999999999998</v>
      </c>
      <c r="AE101" s="23">
        <f t="shared" si="46"/>
        <v>0.78200000000000003</v>
      </c>
      <c r="AF101" s="41">
        <f t="shared" si="47"/>
        <v>0.86084000000000005</v>
      </c>
    </row>
    <row r="102" spans="1:32" x14ac:dyDescent="0.25">
      <c r="A102">
        <v>9.1</v>
      </c>
      <c r="B102">
        <f>IF(A102&lt;='FM Interiores'!$Q$14,EsquemaMant!A102,NA())</f>
        <v>9.1</v>
      </c>
      <c r="C102" s="20">
        <f t="shared" si="25"/>
        <v>21840</v>
      </c>
      <c r="D102">
        <f t="shared" si="26"/>
        <v>0</v>
      </c>
      <c r="E102">
        <f t="shared" si="27"/>
        <v>21840</v>
      </c>
      <c r="F102" s="24">
        <f t="shared" si="28"/>
        <v>0.90390400000000004</v>
      </c>
      <c r="G102">
        <f t="shared" si="29"/>
        <v>18</v>
      </c>
      <c r="H102">
        <f t="shared" si="30"/>
        <v>240</v>
      </c>
      <c r="I102" s="24">
        <f t="shared" si="31"/>
        <v>0.98599999999999999</v>
      </c>
      <c r="J102">
        <f t="shared" si="32"/>
        <v>2</v>
      </c>
      <c r="K102">
        <f t="shared" si="33"/>
        <v>2.0999999999999996</v>
      </c>
      <c r="L102" s="24">
        <f t="shared" si="34"/>
        <v>0.95200000000000007</v>
      </c>
      <c r="M102" s="24">
        <f t="shared" si="35"/>
        <v>0.9</v>
      </c>
      <c r="N102" s="1">
        <f t="shared" si="36"/>
        <v>0.76362243793920004</v>
      </c>
      <c r="P102" s="23">
        <f t="shared" si="37"/>
        <v>0.68533560000000004</v>
      </c>
      <c r="Q102" s="1">
        <f t="shared" si="38"/>
        <v>0.82171316206080003</v>
      </c>
      <c r="T102">
        <f>IF(A102&lt;='FM Exteriores'!$Q$14,EsquemaMant!A102,NA())</f>
        <v>9.1</v>
      </c>
      <c r="U102" s="20">
        <f t="shared" si="39"/>
        <v>39858</v>
      </c>
      <c r="V102">
        <f t="shared" si="40"/>
        <v>0</v>
      </c>
      <c r="W102">
        <f t="shared" si="41"/>
        <v>39858</v>
      </c>
      <c r="X102" s="24">
        <f t="shared" si="42"/>
        <v>0.92028399999999999</v>
      </c>
      <c r="Y102">
        <f t="shared" si="43"/>
        <v>9</v>
      </c>
      <c r="Z102">
        <f t="shared" si="44"/>
        <v>438</v>
      </c>
      <c r="AA102" s="24">
        <f t="shared" si="45"/>
        <v>0.99199999999999999</v>
      </c>
      <c r="AB102" s="24">
        <f t="shared" si="48"/>
        <v>1</v>
      </c>
      <c r="AC102" s="1">
        <f t="shared" si="49"/>
        <v>0.91292172799999993</v>
      </c>
      <c r="AE102" s="23">
        <f t="shared" si="46"/>
        <v>0.78200000000000003</v>
      </c>
      <c r="AF102" s="41">
        <f t="shared" si="47"/>
        <v>0.8690782720000001</v>
      </c>
    </row>
    <row r="103" spans="1:32" x14ac:dyDescent="0.25">
      <c r="A103">
        <v>9.1999999999999993</v>
      </c>
      <c r="B103">
        <f>IF(A103&lt;='FM Interiores'!$Q$14,EsquemaMant!A103,NA())</f>
        <v>9.1999999999999993</v>
      </c>
      <c r="C103" s="20">
        <f t="shared" si="25"/>
        <v>22080</v>
      </c>
      <c r="D103">
        <f t="shared" si="26"/>
        <v>0</v>
      </c>
      <c r="E103">
        <f t="shared" si="27"/>
        <v>22080</v>
      </c>
      <c r="F103" s="24">
        <f t="shared" si="28"/>
        <v>0.90284799999999998</v>
      </c>
      <c r="G103">
        <f t="shared" si="29"/>
        <v>18</v>
      </c>
      <c r="H103">
        <f t="shared" si="30"/>
        <v>480</v>
      </c>
      <c r="I103" s="24">
        <f t="shared" si="31"/>
        <v>0.97199999999999998</v>
      </c>
      <c r="J103">
        <f t="shared" si="32"/>
        <v>2</v>
      </c>
      <c r="K103">
        <f t="shared" si="33"/>
        <v>2.1999999999999993</v>
      </c>
      <c r="L103" s="24">
        <f t="shared" si="34"/>
        <v>0.94971428571428573</v>
      </c>
      <c r="M103" s="24">
        <f t="shared" si="35"/>
        <v>0.9</v>
      </c>
      <c r="N103" s="1">
        <f t="shared" si="36"/>
        <v>0.75009519847131423</v>
      </c>
      <c r="P103" s="23">
        <f t="shared" si="37"/>
        <v>0.68533560000000004</v>
      </c>
      <c r="Q103" s="1">
        <f t="shared" si="38"/>
        <v>0.83524040152868584</v>
      </c>
      <c r="T103">
        <f>IF(A103&lt;='FM Exteriores'!$Q$14,EsquemaMant!A103,NA())</f>
        <v>9.1999999999999993</v>
      </c>
      <c r="U103" s="20">
        <f t="shared" si="39"/>
        <v>40296</v>
      </c>
      <c r="V103">
        <f t="shared" si="40"/>
        <v>0</v>
      </c>
      <c r="W103">
        <f t="shared" si="41"/>
        <v>40296</v>
      </c>
      <c r="X103" s="24">
        <f t="shared" si="42"/>
        <v>0.919408</v>
      </c>
      <c r="Y103">
        <f t="shared" si="43"/>
        <v>9</v>
      </c>
      <c r="Z103">
        <f t="shared" si="44"/>
        <v>876</v>
      </c>
      <c r="AA103" s="24">
        <f t="shared" si="45"/>
        <v>0.98399999999999999</v>
      </c>
      <c r="AB103" s="24">
        <f t="shared" si="48"/>
        <v>1</v>
      </c>
      <c r="AC103" s="1">
        <f t="shared" si="49"/>
        <v>0.90469747199999995</v>
      </c>
      <c r="AE103" s="23">
        <f t="shared" si="46"/>
        <v>0.78200000000000003</v>
      </c>
      <c r="AF103" s="41">
        <f t="shared" si="47"/>
        <v>0.87730252800000008</v>
      </c>
    </row>
    <row r="104" spans="1:32" x14ac:dyDescent="0.25">
      <c r="A104">
        <v>9.3000000000000007</v>
      </c>
      <c r="B104">
        <f>IF(A104&lt;='FM Interiores'!$Q$14,EsquemaMant!A104,NA())</f>
        <v>9.3000000000000007</v>
      </c>
      <c r="C104" s="20">
        <f t="shared" si="25"/>
        <v>22320</v>
      </c>
      <c r="D104">
        <f t="shared" si="26"/>
        <v>0</v>
      </c>
      <c r="E104">
        <f t="shared" si="27"/>
        <v>22320</v>
      </c>
      <c r="F104" s="24">
        <f t="shared" si="28"/>
        <v>0.90179200000000004</v>
      </c>
      <c r="G104">
        <f t="shared" si="29"/>
        <v>18</v>
      </c>
      <c r="H104">
        <f t="shared" si="30"/>
        <v>720</v>
      </c>
      <c r="I104" s="24">
        <f t="shared" si="31"/>
        <v>0.95800000000000007</v>
      </c>
      <c r="J104">
        <f t="shared" si="32"/>
        <v>2</v>
      </c>
      <c r="K104">
        <f t="shared" si="33"/>
        <v>2.3000000000000007</v>
      </c>
      <c r="L104" s="24">
        <f t="shared" si="34"/>
        <v>0.9474285714285714</v>
      </c>
      <c r="M104" s="24">
        <f t="shared" si="35"/>
        <v>0.9</v>
      </c>
      <c r="N104" s="1">
        <f t="shared" si="36"/>
        <v>0.73664945911954294</v>
      </c>
      <c r="P104" s="23">
        <f t="shared" si="37"/>
        <v>0.68533560000000004</v>
      </c>
      <c r="Q104" s="1">
        <f t="shared" si="38"/>
        <v>0.84868614088045713</v>
      </c>
      <c r="T104">
        <f>IF(A104&lt;='FM Exteriores'!$Q$14,EsquemaMant!A104,NA())</f>
        <v>9.3000000000000007</v>
      </c>
      <c r="U104" s="20">
        <f t="shared" si="39"/>
        <v>40734</v>
      </c>
      <c r="V104">
        <f t="shared" si="40"/>
        <v>0</v>
      </c>
      <c r="W104">
        <f t="shared" si="41"/>
        <v>40734</v>
      </c>
      <c r="X104" s="24">
        <f t="shared" si="42"/>
        <v>0.91853200000000002</v>
      </c>
      <c r="Y104">
        <f t="shared" si="43"/>
        <v>9</v>
      </c>
      <c r="Z104">
        <f t="shared" si="44"/>
        <v>1314</v>
      </c>
      <c r="AA104" s="24">
        <f t="shared" si="45"/>
        <v>0.97599999999999998</v>
      </c>
      <c r="AB104" s="24">
        <f t="shared" si="48"/>
        <v>1</v>
      </c>
      <c r="AC104" s="1">
        <f t="shared" si="49"/>
        <v>0.89648723200000002</v>
      </c>
      <c r="AE104" s="23">
        <f t="shared" si="46"/>
        <v>0.78200000000000003</v>
      </c>
      <c r="AF104" s="41">
        <f t="shared" si="47"/>
        <v>0.88551276800000001</v>
      </c>
    </row>
    <row r="105" spans="1:32" x14ac:dyDescent="0.25">
      <c r="A105">
        <v>9.4</v>
      </c>
      <c r="B105">
        <f>IF(A105&lt;='FM Interiores'!$Q$14,EsquemaMant!A105,NA())</f>
        <v>9.4</v>
      </c>
      <c r="C105" s="20">
        <f t="shared" si="25"/>
        <v>22560</v>
      </c>
      <c r="D105">
        <f t="shared" si="26"/>
        <v>0</v>
      </c>
      <c r="E105">
        <f t="shared" si="27"/>
        <v>22560</v>
      </c>
      <c r="F105" s="24">
        <f t="shared" si="28"/>
        <v>0.90073599999999998</v>
      </c>
      <c r="G105">
        <f t="shared" si="29"/>
        <v>18</v>
      </c>
      <c r="H105">
        <f t="shared" si="30"/>
        <v>960</v>
      </c>
      <c r="I105" s="24">
        <f t="shared" si="31"/>
        <v>0.94400000000000006</v>
      </c>
      <c r="J105">
        <f t="shared" si="32"/>
        <v>2</v>
      </c>
      <c r="K105">
        <f t="shared" si="33"/>
        <v>2.4000000000000004</v>
      </c>
      <c r="L105" s="24">
        <f t="shared" si="34"/>
        <v>0.94514285714285717</v>
      </c>
      <c r="M105" s="24">
        <f t="shared" si="35"/>
        <v>0.9</v>
      </c>
      <c r="N105" s="1">
        <f t="shared" si="36"/>
        <v>0.72328503740708572</v>
      </c>
      <c r="P105" s="23">
        <f t="shared" si="37"/>
        <v>0.68533560000000004</v>
      </c>
      <c r="Q105" s="1">
        <f t="shared" si="38"/>
        <v>0.86205056259291435</v>
      </c>
      <c r="T105">
        <f>IF(A105&lt;='FM Exteriores'!$Q$14,EsquemaMant!A105,NA())</f>
        <v>9.4</v>
      </c>
      <c r="U105" s="20">
        <f t="shared" si="39"/>
        <v>41172</v>
      </c>
      <c r="V105">
        <f t="shared" si="40"/>
        <v>0</v>
      </c>
      <c r="W105">
        <f t="shared" si="41"/>
        <v>41172</v>
      </c>
      <c r="X105" s="24">
        <f t="shared" si="42"/>
        <v>0.91765600000000003</v>
      </c>
      <c r="Y105">
        <f t="shared" si="43"/>
        <v>9</v>
      </c>
      <c r="Z105">
        <f t="shared" si="44"/>
        <v>1752</v>
      </c>
      <c r="AA105" s="24">
        <f t="shared" si="45"/>
        <v>0.96799999999999997</v>
      </c>
      <c r="AB105" s="24">
        <f t="shared" si="48"/>
        <v>1</v>
      </c>
      <c r="AC105" s="1">
        <f t="shared" si="49"/>
        <v>0.88829100800000005</v>
      </c>
      <c r="AE105" s="23">
        <f t="shared" si="46"/>
        <v>0.78200000000000003</v>
      </c>
      <c r="AF105" s="41">
        <f t="shared" si="47"/>
        <v>0.89370899199999998</v>
      </c>
    </row>
    <row r="106" spans="1:32" x14ac:dyDescent="0.25">
      <c r="A106">
        <v>9.5</v>
      </c>
      <c r="B106">
        <f>IF(A106&lt;='FM Interiores'!$Q$14,EsquemaMant!A106,NA())</f>
        <v>9.5</v>
      </c>
      <c r="C106" s="20">
        <f t="shared" si="25"/>
        <v>22800</v>
      </c>
      <c r="D106">
        <f t="shared" si="26"/>
        <v>0</v>
      </c>
      <c r="E106">
        <f t="shared" si="27"/>
        <v>22800</v>
      </c>
      <c r="F106" s="24">
        <f t="shared" si="28"/>
        <v>0.89968000000000004</v>
      </c>
      <c r="G106">
        <f t="shared" si="29"/>
        <v>19</v>
      </c>
      <c r="H106">
        <f t="shared" si="30"/>
        <v>0</v>
      </c>
      <c r="I106" s="24">
        <f t="shared" si="31"/>
        <v>1</v>
      </c>
      <c r="J106">
        <f t="shared" si="32"/>
        <v>2</v>
      </c>
      <c r="K106">
        <f t="shared" si="33"/>
        <v>2.5</v>
      </c>
      <c r="L106" s="24">
        <f t="shared" si="34"/>
        <v>0.94285714285714284</v>
      </c>
      <c r="M106" s="24">
        <f t="shared" si="35"/>
        <v>0.9</v>
      </c>
      <c r="N106" s="1">
        <f t="shared" si="36"/>
        <v>0.76344274285714286</v>
      </c>
      <c r="P106" s="23">
        <f t="shared" si="37"/>
        <v>0.68533560000000004</v>
      </c>
      <c r="Q106" s="1">
        <f t="shared" si="38"/>
        <v>0.8218928571428572</v>
      </c>
      <c r="T106">
        <f>IF(A106&lt;='FM Exteriores'!$Q$14,EsquemaMant!A106,NA())</f>
        <v>9.5</v>
      </c>
      <c r="U106" s="20">
        <f t="shared" si="39"/>
        <v>41610</v>
      </c>
      <c r="V106">
        <f t="shared" si="40"/>
        <v>0</v>
      </c>
      <c r="W106">
        <f t="shared" si="41"/>
        <v>41610</v>
      </c>
      <c r="X106" s="24">
        <f t="shared" si="42"/>
        <v>0.91677999999999993</v>
      </c>
      <c r="Y106">
        <f t="shared" si="43"/>
        <v>9</v>
      </c>
      <c r="Z106">
        <f t="shared" si="44"/>
        <v>2190</v>
      </c>
      <c r="AA106" s="24">
        <f t="shared" si="45"/>
        <v>0.96</v>
      </c>
      <c r="AB106" s="24">
        <f t="shared" si="48"/>
        <v>1</v>
      </c>
      <c r="AC106" s="1">
        <f t="shared" si="49"/>
        <v>0.88010879999999991</v>
      </c>
      <c r="AE106" s="23">
        <f t="shared" si="46"/>
        <v>0.78200000000000003</v>
      </c>
      <c r="AF106" s="41">
        <f t="shared" si="47"/>
        <v>0.90189120000000012</v>
      </c>
    </row>
    <row r="107" spans="1:32" x14ac:dyDescent="0.25">
      <c r="A107">
        <v>9.6</v>
      </c>
      <c r="B107">
        <f>IF(A107&lt;='FM Interiores'!$Q$14,EsquemaMant!A107,NA())</f>
        <v>9.6</v>
      </c>
      <c r="C107" s="20">
        <f t="shared" si="25"/>
        <v>23040</v>
      </c>
      <c r="D107">
        <f t="shared" si="26"/>
        <v>0</v>
      </c>
      <c r="E107">
        <f t="shared" si="27"/>
        <v>23040</v>
      </c>
      <c r="F107" s="24">
        <f t="shared" si="28"/>
        <v>0.89862399999999998</v>
      </c>
      <c r="G107">
        <f t="shared" si="29"/>
        <v>19</v>
      </c>
      <c r="H107">
        <f t="shared" si="30"/>
        <v>240</v>
      </c>
      <c r="I107" s="24">
        <f t="shared" si="31"/>
        <v>0.98599999999999999</v>
      </c>
      <c r="J107">
        <f t="shared" si="32"/>
        <v>2</v>
      </c>
      <c r="K107">
        <f t="shared" si="33"/>
        <v>2.5999999999999996</v>
      </c>
      <c r="L107" s="24">
        <f t="shared" si="34"/>
        <v>0.94057142857142861</v>
      </c>
      <c r="M107" s="24">
        <f t="shared" si="35"/>
        <v>0.9</v>
      </c>
      <c r="N107" s="1">
        <f t="shared" si="36"/>
        <v>0.75004828073691443</v>
      </c>
      <c r="P107" s="23">
        <f t="shared" si="37"/>
        <v>0.68533560000000004</v>
      </c>
      <c r="Q107" s="1">
        <f t="shared" si="38"/>
        <v>0.83528731926308564</v>
      </c>
      <c r="T107">
        <f>IF(A107&lt;='FM Exteriores'!$Q$14,EsquemaMant!A107,NA())</f>
        <v>9.6</v>
      </c>
      <c r="U107" s="20">
        <f t="shared" si="39"/>
        <v>42048</v>
      </c>
      <c r="V107">
        <f t="shared" si="40"/>
        <v>0</v>
      </c>
      <c r="W107">
        <f t="shared" si="41"/>
        <v>42048</v>
      </c>
      <c r="X107" s="24">
        <f t="shared" si="42"/>
        <v>0.91590399999999994</v>
      </c>
      <c r="Y107">
        <f t="shared" si="43"/>
        <v>9</v>
      </c>
      <c r="Z107">
        <f t="shared" si="44"/>
        <v>2628</v>
      </c>
      <c r="AA107" s="24">
        <f t="shared" si="45"/>
        <v>0.95200000000000007</v>
      </c>
      <c r="AB107" s="24">
        <f t="shared" si="48"/>
        <v>1</v>
      </c>
      <c r="AC107" s="1">
        <f t="shared" si="49"/>
        <v>0.87194060800000006</v>
      </c>
      <c r="AE107" s="23">
        <f t="shared" si="46"/>
        <v>0.78200000000000003</v>
      </c>
      <c r="AF107" s="41">
        <f t="shared" si="47"/>
        <v>0.91005939199999997</v>
      </c>
    </row>
    <row r="108" spans="1:32" x14ac:dyDescent="0.25">
      <c r="A108">
        <v>9.6999999999999993</v>
      </c>
      <c r="B108">
        <f>IF(A108&lt;='FM Interiores'!$Q$14,EsquemaMant!A108,NA())</f>
        <v>9.6999999999999993</v>
      </c>
      <c r="C108" s="20">
        <f t="shared" si="25"/>
        <v>23280</v>
      </c>
      <c r="D108">
        <f t="shared" si="26"/>
        <v>0</v>
      </c>
      <c r="E108">
        <f t="shared" si="27"/>
        <v>23280</v>
      </c>
      <c r="F108" s="24">
        <f t="shared" si="28"/>
        <v>0.89756800000000003</v>
      </c>
      <c r="G108">
        <f t="shared" si="29"/>
        <v>19</v>
      </c>
      <c r="H108">
        <f t="shared" si="30"/>
        <v>480</v>
      </c>
      <c r="I108" s="24">
        <f t="shared" si="31"/>
        <v>0.97199999999999998</v>
      </c>
      <c r="J108">
        <f t="shared" si="32"/>
        <v>2</v>
      </c>
      <c r="K108">
        <f t="shared" si="33"/>
        <v>2.6999999999999993</v>
      </c>
      <c r="L108" s="24">
        <f t="shared" si="34"/>
        <v>0.93828571428571428</v>
      </c>
      <c r="M108" s="24">
        <f t="shared" si="35"/>
        <v>0.9</v>
      </c>
      <c r="N108" s="1">
        <f t="shared" si="36"/>
        <v>0.73673489295359995</v>
      </c>
      <c r="P108" s="23">
        <f t="shared" si="37"/>
        <v>0.68533560000000004</v>
      </c>
      <c r="Q108" s="1">
        <f t="shared" si="38"/>
        <v>0.84860070704640012</v>
      </c>
      <c r="T108">
        <f>IF(A108&lt;='FM Exteriores'!$Q$14,EsquemaMant!A108,NA())</f>
        <v>9.6999999999999993</v>
      </c>
      <c r="U108" s="20">
        <f t="shared" si="39"/>
        <v>42486</v>
      </c>
      <c r="V108">
        <f t="shared" si="40"/>
        <v>0</v>
      </c>
      <c r="W108">
        <f t="shared" si="41"/>
        <v>42486</v>
      </c>
      <c r="X108" s="24">
        <f t="shared" si="42"/>
        <v>0.91502799999999995</v>
      </c>
      <c r="Y108">
        <f t="shared" si="43"/>
        <v>9</v>
      </c>
      <c r="Z108">
        <f t="shared" si="44"/>
        <v>3066</v>
      </c>
      <c r="AA108" s="24">
        <f t="shared" si="45"/>
        <v>0.94400000000000006</v>
      </c>
      <c r="AB108" s="24">
        <f t="shared" si="48"/>
        <v>1</v>
      </c>
      <c r="AC108" s="1">
        <f t="shared" si="49"/>
        <v>0.86378643200000005</v>
      </c>
      <c r="AE108" s="23">
        <f t="shared" si="46"/>
        <v>0.78200000000000003</v>
      </c>
      <c r="AF108" s="41">
        <f t="shared" si="47"/>
        <v>0.91821356799999998</v>
      </c>
    </row>
    <row r="109" spans="1:32" x14ac:dyDescent="0.25">
      <c r="A109">
        <v>9.8000000000000007</v>
      </c>
      <c r="B109">
        <f>IF(A109&lt;='FM Interiores'!$Q$14,EsquemaMant!A109,NA())</f>
        <v>9.8000000000000007</v>
      </c>
      <c r="C109" s="20">
        <f t="shared" si="25"/>
        <v>23520</v>
      </c>
      <c r="D109">
        <f t="shared" si="26"/>
        <v>0</v>
      </c>
      <c r="E109">
        <f t="shared" si="27"/>
        <v>23520</v>
      </c>
      <c r="F109" s="24">
        <f t="shared" si="28"/>
        <v>0.89651199999999998</v>
      </c>
      <c r="G109">
        <f t="shared" si="29"/>
        <v>19</v>
      </c>
      <c r="H109">
        <f t="shared" si="30"/>
        <v>720</v>
      </c>
      <c r="I109" s="24">
        <f t="shared" si="31"/>
        <v>0.95800000000000007</v>
      </c>
      <c r="J109">
        <f t="shared" si="32"/>
        <v>2</v>
      </c>
      <c r="K109">
        <f t="shared" si="33"/>
        <v>2.8000000000000007</v>
      </c>
      <c r="L109" s="24">
        <f t="shared" si="34"/>
        <v>0.93600000000000005</v>
      </c>
      <c r="M109" s="24">
        <f t="shared" si="35"/>
        <v>0.9</v>
      </c>
      <c r="N109" s="1">
        <f t="shared" si="36"/>
        <v>0.72350239703040009</v>
      </c>
      <c r="P109" s="23">
        <f t="shared" si="37"/>
        <v>0.68533560000000004</v>
      </c>
      <c r="Q109" s="1">
        <f t="shared" si="38"/>
        <v>0.86183320296959998</v>
      </c>
      <c r="T109">
        <f>IF(A109&lt;='FM Exteriores'!$Q$14,EsquemaMant!A109,NA())</f>
        <v>9.8000000000000007</v>
      </c>
      <c r="U109" s="20">
        <f t="shared" si="39"/>
        <v>42924</v>
      </c>
      <c r="V109">
        <f t="shared" si="40"/>
        <v>0</v>
      </c>
      <c r="W109">
        <f t="shared" si="41"/>
        <v>42924</v>
      </c>
      <c r="X109" s="24">
        <f t="shared" si="42"/>
        <v>0.91415199999999996</v>
      </c>
      <c r="Y109">
        <f t="shared" si="43"/>
        <v>9</v>
      </c>
      <c r="Z109">
        <f t="shared" si="44"/>
        <v>3504</v>
      </c>
      <c r="AA109" s="24">
        <f t="shared" si="45"/>
        <v>0.93600000000000005</v>
      </c>
      <c r="AB109" s="24">
        <f t="shared" si="48"/>
        <v>1</v>
      </c>
      <c r="AC109" s="1">
        <f t="shared" si="49"/>
        <v>0.85564627199999999</v>
      </c>
      <c r="AE109" s="23">
        <f t="shared" si="46"/>
        <v>0.78200000000000003</v>
      </c>
      <c r="AF109" s="41">
        <f t="shared" si="47"/>
        <v>0.92635372800000004</v>
      </c>
    </row>
    <row r="110" spans="1:32" x14ac:dyDescent="0.25">
      <c r="A110">
        <v>9.9</v>
      </c>
      <c r="B110">
        <f>IF(A110&lt;='FM Interiores'!$Q$14,EsquemaMant!A110,NA())</f>
        <v>9.9</v>
      </c>
      <c r="C110" s="20">
        <f t="shared" si="25"/>
        <v>23760</v>
      </c>
      <c r="D110">
        <f t="shared" si="26"/>
        <v>0</v>
      </c>
      <c r="E110">
        <f t="shared" si="27"/>
        <v>23760</v>
      </c>
      <c r="F110" s="24">
        <f t="shared" si="28"/>
        <v>0.89545600000000003</v>
      </c>
      <c r="G110">
        <f t="shared" si="29"/>
        <v>19</v>
      </c>
      <c r="H110">
        <f t="shared" si="30"/>
        <v>960</v>
      </c>
      <c r="I110" s="24">
        <f t="shared" si="31"/>
        <v>0.94400000000000006</v>
      </c>
      <c r="J110">
        <f t="shared" si="32"/>
        <v>2</v>
      </c>
      <c r="K110">
        <f t="shared" si="33"/>
        <v>2.9000000000000004</v>
      </c>
      <c r="L110" s="24">
        <f t="shared" si="34"/>
        <v>0.93371428571428572</v>
      </c>
      <c r="M110" s="24">
        <f t="shared" si="35"/>
        <v>0.9</v>
      </c>
      <c r="N110" s="1">
        <f t="shared" si="36"/>
        <v>0.7103506104905144</v>
      </c>
      <c r="P110" s="23">
        <f t="shared" si="37"/>
        <v>0.68533560000000004</v>
      </c>
      <c r="Q110" s="1">
        <f t="shared" si="38"/>
        <v>0.87498498950948567</v>
      </c>
      <c r="T110">
        <f>IF(A110&lt;='FM Exteriores'!$Q$14,EsquemaMant!A110,NA())</f>
        <v>9.9</v>
      </c>
      <c r="U110" s="20">
        <f t="shared" si="39"/>
        <v>43362</v>
      </c>
      <c r="V110">
        <f t="shared" si="40"/>
        <v>0</v>
      </c>
      <c r="W110">
        <f t="shared" si="41"/>
        <v>43362</v>
      </c>
      <c r="X110" s="24">
        <f t="shared" si="42"/>
        <v>0.91327599999999998</v>
      </c>
      <c r="Y110">
        <f t="shared" si="43"/>
        <v>9</v>
      </c>
      <c r="Z110">
        <f t="shared" si="44"/>
        <v>3942</v>
      </c>
      <c r="AA110" s="24">
        <f t="shared" si="45"/>
        <v>0.92800000000000005</v>
      </c>
      <c r="AB110" s="24">
        <f t="shared" si="48"/>
        <v>1</v>
      </c>
      <c r="AC110" s="1">
        <f t="shared" si="49"/>
        <v>0.84752012799999998</v>
      </c>
      <c r="AE110" s="23">
        <f t="shared" si="46"/>
        <v>0.78200000000000003</v>
      </c>
      <c r="AF110" s="41">
        <f t="shared" si="47"/>
        <v>0.93447987200000004</v>
      </c>
    </row>
    <row r="111" spans="1:32" x14ac:dyDescent="0.25">
      <c r="A111">
        <v>10</v>
      </c>
      <c r="B111">
        <f>IF(A111&lt;='FM Interiores'!$Q$14,EsquemaMant!A111,NA())</f>
        <v>10</v>
      </c>
      <c r="C111" s="20">
        <f t="shared" si="25"/>
        <v>24000</v>
      </c>
      <c r="D111">
        <f t="shared" si="26"/>
        <v>0</v>
      </c>
      <c r="E111">
        <f t="shared" si="27"/>
        <v>24000</v>
      </c>
      <c r="F111" s="24">
        <f t="shared" si="28"/>
        <v>0.89439999999999997</v>
      </c>
      <c r="G111">
        <f t="shared" si="29"/>
        <v>20</v>
      </c>
      <c r="H111">
        <f t="shared" si="30"/>
        <v>0</v>
      </c>
      <c r="I111" s="24">
        <f t="shared" si="31"/>
        <v>1</v>
      </c>
      <c r="J111">
        <f t="shared" si="32"/>
        <v>2</v>
      </c>
      <c r="K111">
        <f t="shared" si="33"/>
        <v>3</v>
      </c>
      <c r="L111" s="24">
        <f t="shared" si="34"/>
        <v>0.93142857142857149</v>
      </c>
      <c r="M111" s="24">
        <f t="shared" si="35"/>
        <v>0.9</v>
      </c>
      <c r="N111" s="1">
        <f t="shared" si="36"/>
        <v>0.74976274285714284</v>
      </c>
      <c r="P111" s="23">
        <f t="shared" si="37"/>
        <v>0.68533560000000004</v>
      </c>
      <c r="Q111" s="1">
        <f t="shared" si="38"/>
        <v>0.83557285714285723</v>
      </c>
      <c r="T111">
        <f>IF(A111&lt;='FM Exteriores'!$Q$14,EsquemaMant!A111,NA())</f>
        <v>10</v>
      </c>
      <c r="U111" s="20">
        <f t="shared" si="39"/>
        <v>43800</v>
      </c>
      <c r="V111">
        <f t="shared" si="40"/>
        <v>0</v>
      </c>
      <c r="W111">
        <f t="shared" si="41"/>
        <v>43800</v>
      </c>
      <c r="X111" s="24">
        <f t="shared" si="42"/>
        <v>0.91239999999999999</v>
      </c>
      <c r="Y111">
        <f t="shared" si="43"/>
        <v>10</v>
      </c>
      <c r="Z111">
        <f t="shared" si="44"/>
        <v>0</v>
      </c>
      <c r="AA111" s="24">
        <f t="shared" si="45"/>
        <v>1</v>
      </c>
      <c r="AB111" s="24">
        <f t="shared" si="48"/>
        <v>1</v>
      </c>
      <c r="AC111" s="1">
        <f t="shared" si="49"/>
        <v>0.91239999999999999</v>
      </c>
      <c r="AE111" s="23">
        <f t="shared" si="46"/>
        <v>0.78200000000000003</v>
      </c>
      <c r="AF111" s="41">
        <f t="shared" si="47"/>
        <v>0.86960000000000004</v>
      </c>
    </row>
    <row r="112" spans="1:32" x14ac:dyDescent="0.25">
      <c r="A112">
        <v>10.1</v>
      </c>
      <c r="B112" t="e">
        <f>IF(A112&lt;='FM Interiores'!$Q$14,EsquemaMant!A112,NA())</f>
        <v>#N/A</v>
      </c>
      <c r="C112" s="20" t="e">
        <f t="shared" si="25"/>
        <v>#N/A</v>
      </c>
      <c r="D112" t="e">
        <f t="shared" si="26"/>
        <v>#N/A</v>
      </c>
      <c r="E112" t="e">
        <f t="shared" si="27"/>
        <v>#N/A</v>
      </c>
      <c r="F112" s="24" t="e">
        <f t="shared" si="28"/>
        <v>#N/A</v>
      </c>
      <c r="G112" t="e">
        <f t="shared" si="29"/>
        <v>#N/A</v>
      </c>
      <c r="H112" t="e">
        <f t="shared" si="30"/>
        <v>#N/A</v>
      </c>
      <c r="I112" s="24" t="e">
        <f t="shared" si="31"/>
        <v>#N/A</v>
      </c>
      <c r="J112" t="e">
        <f t="shared" si="32"/>
        <v>#N/A</v>
      </c>
      <c r="K112" t="e">
        <f t="shared" si="33"/>
        <v>#N/A</v>
      </c>
      <c r="L112" s="24" t="e">
        <f t="shared" si="34"/>
        <v>#N/A</v>
      </c>
      <c r="M112" s="24">
        <f t="shared" si="35"/>
        <v>0.9</v>
      </c>
      <c r="N112" s="1" t="e">
        <f t="shared" si="36"/>
        <v>#N/A</v>
      </c>
      <c r="P112" s="23">
        <f t="shared" si="37"/>
        <v>0.68533560000000004</v>
      </c>
      <c r="Q112" s="1" t="e">
        <f t="shared" si="38"/>
        <v>#N/A</v>
      </c>
      <c r="T112">
        <f>IF(A112&lt;='FM Exteriores'!$Q$14,EsquemaMant!A112,NA())</f>
        <v>10.1</v>
      </c>
      <c r="U112" s="20">
        <f t="shared" si="39"/>
        <v>44238</v>
      </c>
      <c r="V112">
        <f t="shared" si="40"/>
        <v>0</v>
      </c>
      <c r="W112">
        <f t="shared" si="41"/>
        <v>44238</v>
      </c>
      <c r="X112" s="24">
        <f t="shared" si="42"/>
        <v>0.911524</v>
      </c>
      <c r="Y112">
        <f t="shared" si="43"/>
        <v>10</v>
      </c>
      <c r="Z112">
        <f t="shared" si="44"/>
        <v>438</v>
      </c>
      <c r="AA112" s="24">
        <f t="shared" si="45"/>
        <v>0.99199999999999999</v>
      </c>
      <c r="AB112" s="24">
        <f t="shared" si="48"/>
        <v>1</v>
      </c>
      <c r="AC112" s="1">
        <f t="shared" si="49"/>
        <v>0.90423180800000003</v>
      </c>
      <c r="AE112" s="23">
        <f t="shared" si="46"/>
        <v>0.78200000000000003</v>
      </c>
      <c r="AF112" s="41">
        <f t="shared" si="47"/>
        <v>0.877768192</v>
      </c>
    </row>
    <row r="113" spans="1:32" x14ac:dyDescent="0.25">
      <c r="A113">
        <v>10.199999999999999</v>
      </c>
      <c r="B113" t="e">
        <f>IF(A113&lt;='FM Interiores'!$Q$14,EsquemaMant!A113,NA())</f>
        <v>#N/A</v>
      </c>
      <c r="C113" s="20" t="e">
        <f t="shared" si="25"/>
        <v>#N/A</v>
      </c>
      <c r="D113" t="e">
        <f t="shared" si="26"/>
        <v>#N/A</v>
      </c>
      <c r="E113" t="e">
        <f t="shared" si="27"/>
        <v>#N/A</v>
      </c>
      <c r="F113" s="24" t="e">
        <f t="shared" si="28"/>
        <v>#N/A</v>
      </c>
      <c r="G113" t="e">
        <f t="shared" si="29"/>
        <v>#N/A</v>
      </c>
      <c r="H113" t="e">
        <f t="shared" si="30"/>
        <v>#N/A</v>
      </c>
      <c r="I113" s="24" t="e">
        <f t="shared" si="31"/>
        <v>#N/A</v>
      </c>
      <c r="J113" t="e">
        <f t="shared" si="32"/>
        <v>#N/A</v>
      </c>
      <c r="K113" t="e">
        <f t="shared" si="33"/>
        <v>#N/A</v>
      </c>
      <c r="L113" s="24" t="e">
        <f t="shared" si="34"/>
        <v>#N/A</v>
      </c>
      <c r="M113" s="24">
        <f t="shared" si="35"/>
        <v>0.9</v>
      </c>
      <c r="N113" s="1" t="e">
        <f t="shared" si="36"/>
        <v>#N/A</v>
      </c>
      <c r="P113" s="23">
        <f t="shared" si="37"/>
        <v>0.68533560000000004</v>
      </c>
      <c r="Q113" s="1" t="e">
        <f t="shared" si="38"/>
        <v>#N/A</v>
      </c>
      <c r="T113">
        <f>IF(A113&lt;='FM Exteriores'!$Q$14,EsquemaMant!A113,NA())</f>
        <v>10.199999999999999</v>
      </c>
      <c r="U113" s="20">
        <f t="shared" si="39"/>
        <v>44676</v>
      </c>
      <c r="V113">
        <f t="shared" si="40"/>
        <v>0</v>
      </c>
      <c r="W113">
        <f t="shared" si="41"/>
        <v>44676</v>
      </c>
      <c r="X113" s="24">
        <f t="shared" si="42"/>
        <v>0.91064800000000001</v>
      </c>
      <c r="Y113">
        <f t="shared" si="43"/>
        <v>10</v>
      </c>
      <c r="Z113">
        <f t="shared" si="44"/>
        <v>876</v>
      </c>
      <c r="AA113" s="24">
        <f t="shared" si="45"/>
        <v>0.98399999999999999</v>
      </c>
      <c r="AB113" s="24">
        <f t="shared" si="48"/>
        <v>1</v>
      </c>
      <c r="AC113" s="1">
        <f t="shared" si="49"/>
        <v>0.89607763200000001</v>
      </c>
      <c r="AE113" s="23">
        <f t="shared" si="46"/>
        <v>0.78200000000000003</v>
      </c>
      <c r="AF113" s="41">
        <f t="shared" si="47"/>
        <v>0.88592236800000002</v>
      </c>
    </row>
    <row r="114" spans="1:32" x14ac:dyDescent="0.25">
      <c r="A114">
        <v>10.3</v>
      </c>
      <c r="B114" t="e">
        <f>IF(A114&lt;='FM Interiores'!$Q$14,EsquemaMant!A114,NA())</f>
        <v>#N/A</v>
      </c>
      <c r="C114" s="20" t="e">
        <f t="shared" si="25"/>
        <v>#N/A</v>
      </c>
      <c r="D114" t="e">
        <f t="shared" si="26"/>
        <v>#N/A</v>
      </c>
      <c r="E114" t="e">
        <f t="shared" si="27"/>
        <v>#N/A</v>
      </c>
      <c r="F114" s="24" t="e">
        <f t="shared" si="28"/>
        <v>#N/A</v>
      </c>
      <c r="G114" t="e">
        <f t="shared" si="29"/>
        <v>#N/A</v>
      </c>
      <c r="H114" t="e">
        <f t="shared" si="30"/>
        <v>#N/A</v>
      </c>
      <c r="I114" s="24" t="e">
        <f t="shared" si="31"/>
        <v>#N/A</v>
      </c>
      <c r="J114" t="e">
        <f t="shared" si="32"/>
        <v>#N/A</v>
      </c>
      <c r="K114" t="e">
        <f t="shared" si="33"/>
        <v>#N/A</v>
      </c>
      <c r="L114" s="24" t="e">
        <f t="shared" si="34"/>
        <v>#N/A</v>
      </c>
      <c r="M114" s="24">
        <f t="shared" si="35"/>
        <v>0.9</v>
      </c>
      <c r="N114" s="1" t="e">
        <f t="shared" si="36"/>
        <v>#N/A</v>
      </c>
      <c r="P114" s="23">
        <f t="shared" si="37"/>
        <v>0.68533560000000004</v>
      </c>
      <c r="Q114" s="1" t="e">
        <f t="shared" si="38"/>
        <v>#N/A</v>
      </c>
      <c r="T114">
        <f>IF(A114&lt;='FM Exteriores'!$Q$14,EsquemaMant!A114,NA())</f>
        <v>10.3</v>
      </c>
      <c r="U114" s="20">
        <f t="shared" si="39"/>
        <v>45114</v>
      </c>
      <c r="V114">
        <f t="shared" si="40"/>
        <v>0</v>
      </c>
      <c r="W114">
        <f t="shared" si="41"/>
        <v>45114</v>
      </c>
      <c r="X114" s="24">
        <f t="shared" si="42"/>
        <v>0.90977200000000003</v>
      </c>
      <c r="Y114">
        <f t="shared" si="43"/>
        <v>10</v>
      </c>
      <c r="Z114">
        <f t="shared" si="44"/>
        <v>1314</v>
      </c>
      <c r="AA114" s="24">
        <f t="shared" si="45"/>
        <v>0.97599999999999998</v>
      </c>
      <c r="AB114" s="24">
        <f t="shared" si="48"/>
        <v>1</v>
      </c>
      <c r="AC114" s="1">
        <f t="shared" si="49"/>
        <v>0.88793747199999995</v>
      </c>
      <c r="AE114" s="23">
        <f t="shared" si="46"/>
        <v>0.78200000000000003</v>
      </c>
      <c r="AF114" s="41">
        <f t="shared" si="47"/>
        <v>0.89406252800000008</v>
      </c>
    </row>
    <row r="115" spans="1:32" x14ac:dyDescent="0.25">
      <c r="A115">
        <v>10.4</v>
      </c>
      <c r="B115" t="e">
        <f>IF(A115&lt;='FM Interiores'!$Q$14,EsquemaMant!A115,NA())</f>
        <v>#N/A</v>
      </c>
      <c r="C115" s="20" t="e">
        <f t="shared" si="25"/>
        <v>#N/A</v>
      </c>
      <c r="D115" t="e">
        <f t="shared" si="26"/>
        <v>#N/A</v>
      </c>
      <c r="E115" t="e">
        <f t="shared" si="27"/>
        <v>#N/A</v>
      </c>
      <c r="F115" s="24" t="e">
        <f t="shared" si="28"/>
        <v>#N/A</v>
      </c>
      <c r="G115" t="e">
        <f t="shared" si="29"/>
        <v>#N/A</v>
      </c>
      <c r="H115" t="e">
        <f t="shared" si="30"/>
        <v>#N/A</v>
      </c>
      <c r="I115" s="24" t="e">
        <f t="shared" si="31"/>
        <v>#N/A</v>
      </c>
      <c r="J115" t="e">
        <f t="shared" si="32"/>
        <v>#N/A</v>
      </c>
      <c r="K115" t="e">
        <f t="shared" si="33"/>
        <v>#N/A</v>
      </c>
      <c r="L115" s="24" t="e">
        <f t="shared" si="34"/>
        <v>#N/A</v>
      </c>
      <c r="M115" s="24">
        <f t="shared" si="35"/>
        <v>0.9</v>
      </c>
      <c r="N115" s="1" t="e">
        <f t="shared" si="36"/>
        <v>#N/A</v>
      </c>
      <c r="P115" s="23">
        <f t="shared" si="37"/>
        <v>0.68533560000000004</v>
      </c>
      <c r="Q115" s="1" t="e">
        <f t="shared" si="38"/>
        <v>#N/A</v>
      </c>
      <c r="T115">
        <f>IF(A115&lt;='FM Exteriores'!$Q$14,EsquemaMant!A115,NA())</f>
        <v>10.4</v>
      </c>
      <c r="U115" s="20">
        <f t="shared" si="39"/>
        <v>45552</v>
      </c>
      <c r="V115">
        <f t="shared" si="40"/>
        <v>0</v>
      </c>
      <c r="W115">
        <f t="shared" si="41"/>
        <v>45552</v>
      </c>
      <c r="X115" s="24">
        <f t="shared" si="42"/>
        <v>0.90889599999999993</v>
      </c>
      <c r="Y115">
        <f t="shared" si="43"/>
        <v>10</v>
      </c>
      <c r="Z115">
        <f t="shared" si="44"/>
        <v>1752</v>
      </c>
      <c r="AA115" s="24">
        <f t="shared" si="45"/>
        <v>0.96799999999999997</v>
      </c>
      <c r="AB115" s="24">
        <f t="shared" si="48"/>
        <v>1</v>
      </c>
      <c r="AC115" s="1">
        <f t="shared" si="49"/>
        <v>0.87981132799999995</v>
      </c>
      <c r="AE115" s="23">
        <f t="shared" si="46"/>
        <v>0.78200000000000003</v>
      </c>
      <c r="AF115" s="41">
        <f t="shared" si="47"/>
        <v>0.90218867200000008</v>
      </c>
    </row>
    <row r="116" spans="1:32" x14ac:dyDescent="0.25">
      <c r="A116">
        <v>10.5</v>
      </c>
      <c r="B116" t="e">
        <f>IF(A116&lt;='FM Interiores'!$Q$14,EsquemaMant!A116,NA())</f>
        <v>#N/A</v>
      </c>
      <c r="C116" s="20" t="e">
        <f t="shared" si="25"/>
        <v>#N/A</v>
      </c>
      <c r="D116" t="e">
        <f t="shared" si="26"/>
        <v>#N/A</v>
      </c>
      <c r="E116" t="e">
        <f t="shared" si="27"/>
        <v>#N/A</v>
      </c>
      <c r="F116" s="24" t="e">
        <f t="shared" si="28"/>
        <v>#N/A</v>
      </c>
      <c r="G116" t="e">
        <f t="shared" si="29"/>
        <v>#N/A</v>
      </c>
      <c r="H116" t="e">
        <f t="shared" si="30"/>
        <v>#N/A</v>
      </c>
      <c r="I116" s="24" t="e">
        <f t="shared" si="31"/>
        <v>#N/A</v>
      </c>
      <c r="J116" t="e">
        <f t="shared" si="32"/>
        <v>#N/A</v>
      </c>
      <c r="K116" t="e">
        <f t="shared" si="33"/>
        <v>#N/A</v>
      </c>
      <c r="L116" s="24" t="e">
        <f t="shared" si="34"/>
        <v>#N/A</v>
      </c>
      <c r="M116" s="24">
        <f t="shared" si="35"/>
        <v>0.9</v>
      </c>
      <c r="N116" s="1" t="e">
        <f t="shared" si="36"/>
        <v>#N/A</v>
      </c>
      <c r="P116" s="23">
        <f t="shared" si="37"/>
        <v>0.68533560000000004</v>
      </c>
      <c r="Q116" s="1" t="e">
        <f t="shared" si="38"/>
        <v>#N/A</v>
      </c>
      <c r="T116">
        <f>IF(A116&lt;='FM Exteriores'!$Q$14,EsquemaMant!A116,NA())</f>
        <v>10.5</v>
      </c>
      <c r="U116" s="20">
        <f t="shared" si="39"/>
        <v>45990</v>
      </c>
      <c r="V116">
        <f t="shared" si="40"/>
        <v>0</v>
      </c>
      <c r="W116">
        <f t="shared" si="41"/>
        <v>45990</v>
      </c>
      <c r="X116" s="24">
        <f t="shared" si="42"/>
        <v>0.90801999999999994</v>
      </c>
      <c r="Y116">
        <f t="shared" si="43"/>
        <v>10</v>
      </c>
      <c r="Z116">
        <f t="shared" si="44"/>
        <v>2190</v>
      </c>
      <c r="AA116" s="24">
        <f t="shared" si="45"/>
        <v>0.96</v>
      </c>
      <c r="AB116" s="24">
        <f t="shared" si="48"/>
        <v>1</v>
      </c>
      <c r="AC116" s="1">
        <f t="shared" si="49"/>
        <v>0.8716991999999999</v>
      </c>
      <c r="AE116" s="23">
        <f t="shared" si="46"/>
        <v>0.78200000000000003</v>
      </c>
      <c r="AF116" s="41">
        <f t="shared" si="47"/>
        <v>0.91030080000000013</v>
      </c>
    </row>
    <row r="117" spans="1:32" x14ac:dyDescent="0.25">
      <c r="A117">
        <v>10.6</v>
      </c>
      <c r="B117" t="e">
        <f>IF(A117&lt;='FM Interiores'!$Q$14,EsquemaMant!A117,NA())</f>
        <v>#N/A</v>
      </c>
      <c r="C117" s="20" t="e">
        <f t="shared" si="25"/>
        <v>#N/A</v>
      </c>
      <c r="D117" t="e">
        <f t="shared" si="26"/>
        <v>#N/A</v>
      </c>
      <c r="E117" t="e">
        <f t="shared" si="27"/>
        <v>#N/A</v>
      </c>
      <c r="F117" s="24" t="e">
        <f t="shared" si="28"/>
        <v>#N/A</v>
      </c>
      <c r="G117" t="e">
        <f t="shared" si="29"/>
        <v>#N/A</v>
      </c>
      <c r="H117" t="e">
        <f t="shared" si="30"/>
        <v>#N/A</v>
      </c>
      <c r="I117" s="24" t="e">
        <f t="shared" si="31"/>
        <v>#N/A</v>
      </c>
      <c r="J117" t="e">
        <f t="shared" si="32"/>
        <v>#N/A</v>
      </c>
      <c r="K117" t="e">
        <f t="shared" si="33"/>
        <v>#N/A</v>
      </c>
      <c r="L117" s="24" t="e">
        <f t="shared" si="34"/>
        <v>#N/A</v>
      </c>
      <c r="M117" s="24">
        <f t="shared" si="35"/>
        <v>0.9</v>
      </c>
      <c r="N117" s="1" t="e">
        <f t="shared" si="36"/>
        <v>#N/A</v>
      </c>
      <c r="P117" s="23">
        <f t="shared" si="37"/>
        <v>0.68533560000000004</v>
      </c>
      <c r="Q117" s="1" t="e">
        <f t="shared" si="38"/>
        <v>#N/A</v>
      </c>
      <c r="T117">
        <f>IF(A117&lt;='FM Exteriores'!$Q$14,EsquemaMant!A117,NA())</f>
        <v>10.6</v>
      </c>
      <c r="U117" s="20">
        <f t="shared" si="39"/>
        <v>46428</v>
      </c>
      <c r="V117">
        <f t="shared" si="40"/>
        <v>0</v>
      </c>
      <c r="W117">
        <f t="shared" si="41"/>
        <v>46428</v>
      </c>
      <c r="X117" s="24">
        <f t="shared" si="42"/>
        <v>0.90714399999999995</v>
      </c>
      <c r="Y117">
        <f t="shared" si="43"/>
        <v>10</v>
      </c>
      <c r="Z117">
        <f t="shared" si="44"/>
        <v>2628</v>
      </c>
      <c r="AA117" s="24">
        <f t="shared" si="45"/>
        <v>0.95200000000000007</v>
      </c>
      <c r="AB117" s="24">
        <f t="shared" si="48"/>
        <v>1</v>
      </c>
      <c r="AC117" s="1">
        <f t="shared" si="49"/>
        <v>0.86360108800000002</v>
      </c>
      <c r="AE117" s="23">
        <f t="shared" si="46"/>
        <v>0.78200000000000003</v>
      </c>
      <c r="AF117" s="41">
        <f t="shared" si="47"/>
        <v>0.91839891200000001</v>
      </c>
    </row>
    <row r="118" spans="1:32" x14ac:dyDescent="0.25">
      <c r="A118">
        <v>10.7</v>
      </c>
      <c r="B118" t="e">
        <f>IF(A118&lt;='FM Interiores'!$Q$14,EsquemaMant!A118,NA())</f>
        <v>#N/A</v>
      </c>
      <c r="C118" s="20" t="e">
        <f t="shared" si="25"/>
        <v>#N/A</v>
      </c>
      <c r="D118" t="e">
        <f t="shared" si="26"/>
        <v>#N/A</v>
      </c>
      <c r="E118" t="e">
        <f t="shared" si="27"/>
        <v>#N/A</v>
      </c>
      <c r="F118" s="24" t="e">
        <f t="shared" si="28"/>
        <v>#N/A</v>
      </c>
      <c r="G118" t="e">
        <f t="shared" si="29"/>
        <v>#N/A</v>
      </c>
      <c r="H118" t="e">
        <f t="shared" si="30"/>
        <v>#N/A</v>
      </c>
      <c r="I118" s="24" t="e">
        <f t="shared" si="31"/>
        <v>#N/A</v>
      </c>
      <c r="J118" t="e">
        <f t="shared" si="32"/>
        <v>#N/A</v>
      </c>
      <c r="K118" t="e">
        <f t="shared" si="33"/>
        <v>#N/A</v>
      </c>
      <c r="L118" s="24" t="e">
        <f t="shared" si="34"/>
        <v>#N/A</v>
      </c>
      <c r="M118" s="24">
        <f t="shared" si="35"/>
        <v>0.9</v>
      </c>
      <c r="N118" s="1" t="e">
        <f t="shared" si="36"/>
        <v>#N/A</v>
      </c>
      <c r="P118" s="23">
        <f t="shared" si="37"/>
        <v>0.68533560000000004</v>
      </c>
      <c r="Q118" s="1" t="e">
        <f t="shared" si="38"/>
        <v>#N/A</v>
      </c>
      <c r="T118">
        <f>IF(A118&lt;='FM Exteriores'!$Q$14,EsquemaMant!A118,NA())</f>
        <v>10.7</v>
      </c>
      <c r="U118" s="20">
        <f t="shared" si="39"/>
        <v>46866</v>
      </c>
      <c r="V118">
        <f t="shared" si="40"/>
        <v>0</v>
      </c>
      <c r="W118">
        <f t="shared" si="41"/>
        <v>46866</v>
      </c>
      <c r="X118" s="24">
        <f t="shared" si="42"/>
        <v>0.90626799999999996</v>
      </c>
      <c r="Y118">
        <f t="shared" si="43"/>
        <v>10</v>
      </c>
      <c r="Z118">
        <f t="shared" si="44"/>
        <v>3066</v>
      </c>
      <c r="AA118" s="24">
        <f t="shared" si="45"/>
        <v>0.94400000000000006</v>
      </c>
      <c r="AB118" s="24">
        <f t="shared" si="48"/>
        <v>1</v>
      </c>
      <c r="AC118" s="1">
        <f t="shared" si="49"/>
        <v>0.85551699199999998</v>
      </c>
      <c r="AE118" s="23">
        <f t="shared" si="46"/>
        <v>0.78200000000000003</v>
      </c>
      <c r="AF118" s="41">
        <f t="shared" si="47"/>
        <v>0.92648300800000005</v>
      </c>
    </row>
    <row r="119" spans="1:32" x14ac:dyDescent="0.25">
      <c r="A119">
        <v>10.8</v>
      </c>
      <c r="B119" t="e">
        <f>IF(A119&lt;='FM Interiores'!$Q$14,EsquemaMant!A119,NA())</f>
        <v>#N/A</v>
      </c>
      <c r="C119" s="20" t="e">
        <f t="shared" si="25"/>
        <v>#N/A</v>
      </c>
      <c r="D119" t="e">
        <f t="shared" si="26"/>
        <v>#N/A</v>
      </c>
      <c r="E119" t="e">
        <f t="shared" si="27"/>
        <v>#N/A</v>
      </c>
      <c r="F119" s="24" t="e">
        <f t="shared" si="28"/>
        <v>#N/A</v>
      </c>
      <c r="G119" t="e">
        <f t="shared" si="29"/>
        <v>#N/A</v>
      </c>
      <c r="H119" t="e">
        <f t="shared" si="30"/>
        <v>#N/A</v>
      </c>
      <c r="I119" s="24" t="e">
        <f t="shared" si="31"/>
        <v>#N/A</v>
      </c>
      <c r="J119" t="e">
        <f t="shared" si="32"/>
        <v>#N/A</v>
      </c>
      <c r="K119" t="e">
        <f t="shared" si="33"/>
        <v>#N/A</v>
      </c>
      <c r="L119" s="24" t="e">
        <f t="shared" si="34"/>
        <v>#N/A</v>
      </c>
      <c r="M119" s="24">
        <f t="shared" si="35"/>
        <v>0.9</v>
      </c>
      <c r="N119" s="1" t="e">
        <f t="shared" si="36"/>
        <v>#N/A</v>
      </c>
      <c r="P119" s="23">
        <f t="shared" si="37"/>
        <v>0.68533560000000004</v>
      </c>
      <c r="Q119" s="1" t="e">
        <f t="shared" si="38"/>
        <v>#N/A</v>
      </c>
      <c r="T119">
        <f>IF(A119&lt;='FM Exteriores'!$Q$14,EsquemaMant!A119,NA())</f>
        <v>10.8</v>
      </c>
      <c r="U119" s="20">
        <f t="shared" si="39"/>
        <v>47304</v>
      </c>
      <c r="V119">
        <f t="shared" si="40"/>
        <v>0</v>
      </c>
      <c r="W119">
        <f t="shared" si="41"/>
        <v>47304</v>
      </c>
      <c r="X119" s="24">
        <f t="shared" si="42"/>
        <v>0.90539199999999997</v>
      </c>
      <c r="Y119">
        <f t="shared" si="43"/>
        <v>10</v>
      </c>
      <c r="Z119">
        <f t="shared" si="44"/>
        <v>3504</v>
      </c>
      <c r="AA119" s="24">
        <f t="shared" si="45"/>
        <v>0.93600000000000005</v>
      </c>
      <c r="AB119" s="24">
        <f t="shared" si="48"/>
        <v>1</v>
      </c>
      <c r="AC119" s="1">
        <f t="shared" si="49"/>
        <v>0.847446912</v>
      </c>
      <c r="AE119" s="23">
        <f t="shared" si="46"/>
        <v>0.78200000000000003</v>
      </c>
      <c r="AF119" s="41">
        <f t="shared" si="47"/>
        <v>0.93455308800000003</v>
      </c>
    </row>
    <row r="120" spans="1:32" x14ac:dyDescent="0.25">
      <c r="A120">
        <v>10.9</v>
      </c>
      <c r="B120" t="e">
        <f>IF(A120&lt;='FM Interiores'!$Q$14,EsquemaMant!A120,NA())</f>
        <v>#N/A</v>
      </c>
      <c r="C120" s="20" t="e">
        <f t="shared" si="25"/>
        <v>#N/A</v>
      </c>
      <c r="D120" t="e">
        <f t="shared" si="26"/>
        <v>#N/A</v>
      </c>
      <c r="E120" t="e">
        <f t="shared" si="27"/>
        <v>#N/A</v>
      </c>
      <c r="F120" s="24" t="e">
        <f t="shared" si="28"/>
        <v>#N/A</v>
      </c>
      <c r="G120" t="e">
        <f t="shared" si="29"/>
        <v>#N/A</v>
      </c>
      <c r="H120" t="e">
        <f t="shared" si="30"/>
        <v>#N/A</v>
      </c>
      <c r="I120" s="24" t="e">
        <f t="shared" si="31"/>
        <v>#N/A</v>
      </c>
      <c r="J120" t="e">
        <f t="shared" si="32"/>
        <v>#N/A</v>
      </c>
      <c r="K120" t="e">
        <f t="shared" si="33"/>
        <v>#N/A</v>
      </c>
      <c r="L120" s="24" t="e">
        <f t="shared" si="34"/>
        <v>#N/A</v>
      </c>
      <c r="M120" s="24">
        <f t="shared" si="35"/>
        <v>0.9</v>
      </c>
      <c r="N120" s="1" t="e">
        <f t="shared" si="36"/>
        <v>#N/A</v>
      </c>
      <c r="P120" s="23">
        <f t="shared" si="37"/>
        <v>0.68533560000000004</v>
      </c>
      <c r="Q120" s="1" t="e">
        <f t="shared" si="38"/>
        <v>#N/A</v>
      </c>
      <c r="T120">
        <f>IF(A120&lt;='FM Exteriores'!$Q$14,EsquemaMant!A120,NA())</f>
        <v>10.9</v>
      </c>
      <c r="U120" s="20">
        <f t="shared" si="39"/>
        <v>47742</v>
      </c>
      <c r="V120">
        <f t="shared" si="40"/>
        <v>0</v>
      </c>
      <c r="W120">
        <f t="shared" si="41"/>
        <v>47742</v>
      </c>
      <c r="X120" s="24">
        <f t="shared" si="42"/>
        <v>0.90451599999999999</v>
      </c>
      <c r="Y120">
        <f t="shared" si="43"/>
        <v>10</v>
      </c>
      <c r="Z120">
        <f t="shared" si="44"/>
        <v>3942</v>
      </c>
      <c r="AA120" s="24">
        <f t="shared" si="45"/>
        <v>0.92800000000000005</v>
      </c>
      <c r="AB120" s="24">
        <f t="shared" si="48"/>
        <v>1</v>
      </c>
      <c r="AC120" s="1">
        <f t="shared" si="49"/>
        <v>0.83939084800000008</v>
      </c>
      <c r="AE120" s="23">
        <f t="shared" si="46"/>
        <v>0.78200000000000003</v>
      </c>
      <c r="AF120" s="41">
        <f t="shared" si="47"/>
        <v>0.94260915199999995</v>
      </c>
    </row>
    <row r="121" spans="1:32" x14ac:dyDescent="0.25">
      <c r="A121">
        <v>11</v>
      </c>
      <c r="B121" t="e">
        <f>IF(A121&lt;='FM Interiores'!$Q$14,EsquemaMant!A121,NA())</f>
        <v>#N/A</v>
      </c>
      <c r="C121" s="20" t="e">
        <f t="shared" si="25"/>
        <v>#N/A</v>
      </c>
      <c r="D121" t="e">
        <f t="shared" si="26"/>
        <v>#N/A</v>
      </c>
      <c r="E121" t="e">
        <f t="shared" si="27"/>
        <v>#N/A</v>
      </c>
      <c r="F121" s="24" t="e">
        <f t="shared" si="28"/>
        <v>#N/A</v>
      </c>
      <c r="G121" t="e">
        <f t="shared" si="29"/>
        <v>#N/A</v>
      </c>
      <c r="H121" t="e">
        <f t="shared" si="30"/>
        <v>#N/A</v>
      </c>
      <c r="I121" s="24" t="e">
        <f t="shared" si="31"/>
        <v>#N/A</v>
      </c>
      <c r="J121" t="e">
        <f t="shared" si="32"/>
        <v>#N/A</v>
      </c>
      <c r="K121" t="e">
        <f t="shared" si="33"/>
        <v>#N/A</v>
      </c>
      <c r="L121" s="24" t="e">
        <f t="shared" si="34"/>
        <v>#N/A</v>
      </c>
      <c r="M121" s="24">
        <f t="shared" si="35"/>
        <v>0.9</v>
      </c>
      <c r="N121" s="1" t="e">
        <f t="shared" si="36"/>
        <v>#N/A</v>
      </c>
      <c r="P121" s="23">
        <f t="shared" si="37"/>
        <v>0.68533560000000004</v>
      </c>
      <c r="Q121" s="1" t="e">
        <f t="shared" si="38"/>
        <v>#N/A</v>
      </c>
      <c r="T121">
        <f>IF(A121&lt;='FM Exteriores'!$Q$14,EsquemaMant!A121,NA())</f>
        <v>11</v>
      </c>
      <c r="U121" s="20">
        <f t="shared" si="39"/>
        <v>48180</v>
      </c>
      <c r="V121">
        <f t="shared" si="40"/>
        <v>0</v>
      </c>
      <c r="W121">
        <f t="shared" si="41"/>
        <v>48180</v>
      </c>
      <c r="X121" s="24">
        <f t="shared" si="42"/>
        <v>0.90364</v>
      </c>
      <c r="Y121">
        <f t="shared" si="43"/>
        <v>11</v>
      </c>
      <c r="Z121">
        <f t="shared" si="44"/>
        <v>0</v>
      </c>
      <c r="AA121" s="24">
        <f t="shared" si="45"/>
        <v>1</v>
      </c>
      <c r="AB121" s="24">
        <f t="shared" si="48"/>
        <v>1</v>
      </c>
      <c r="AC121" s="1">
        <f t="shared" si="49"/>
        <v>0.90364</v>
      </c>
      <c r="AE121" s="23">
        <f t="shared" si="46"/>
        <v>0.78200000000000003</v>
      </c>
      <c r="AF121" s="41">
        <f t="shared" si="47"/>
        <v>0.87836000000000003</v>
      </c>
    </row>
    <row r="122" spans="1:32" x14ac:dyDescent="0.25">
      <c r="A122">
        <v>11.1</v>
      </c>
      <c r="B122" t="e">
        <f>IF(A122&lt;='FM Interiores'!$Q$14,EsquemaMant!A122,NA())</f>
        <v>#N/A</v>
      </c>
      <c r="C122" s="20" t="e">
        <f t="shared" si="25"/>
        <v>#N/A</v>
      </c>
      <c r="D122" t="e">
        <f t="shared" si="26"/>
        <v>#N/A</v>
      </c>
      <c r="E122" t="e">
        <f t="shared" si="27"/>
        <v>#N/A</v>
      </c>
      <c r="F122" s="24" t="e">
        <f t="shared" si="28"/>
        <v>#N/A</v>
      </c>
      <c r="G122" t="e">
        <f t="shared" si="29"/>
        <v>#N/A</v>
      </c>
      <c r="H122" t="e">
        <f t="shared" si="30"/>
        <v>#N/A</v>
      </c>
      <c r="I122" s="24" t="e">
        <f t="shared" si="31"/>
        <v>#N/A</v>
      </c>
      <c r="J122" t="e">
        <f t="shared" si="32"/>
        <v>#N/A</v>
      </c>
      <c r="K122" t="e">
        <f t="shared" si="33"/>
        <v>#N/A</v>
      </c>
      <c r="L122" s="24" t="e">
        <f t="shared" si="34"/>
        <v>#N/A</v>
      </c>
      <c r="M122" s="24">
        <f t="shared" si="35"/>
        <v>0.9</v>
      </c>
      <c r="N122" s="1" t="e">
        <f t="shared" si="36"/>
        <v>#N/A</v>
      </c>
      <c r="P122" s="23">
        <f t="shared" si="37"/>
        <v>0.68533560000000004</v>
      </c>
      <c r="Q122" s="1" t="e">
        <f t="shared" si="38"/>
        <v>#N/A</v>
      </c>
      <c r="T122">
        <f>IF(A122&lt;='FM Exteriores'!$Q$14,EsquemaMant!A122,NA())</f>
        <v>11.1</v>
      </c>
      <c r="U122" s="20">
        <f t="shared" si="39"/>
        <v>48618</v>
      </c>
      <c r="V122">
        <f t="shared" si="40"/>
        <v>0</v>
      </c>
      <c r="W122">
        <f t="shared" si="41"/>
        <v>48618</v>
      </c>
      <c r="X122" s="24">
        <f t="shared" si="42"/>
        <v>0.90276400000000001</v>
      </c>
      <c r="Y122">
        <f t="shared" si="43"/>
        <v>11</v>
      </c>
      <c r="Z122">
        <f t="shared" si="44"/>
        <v>438</v>
      </c>
      <c r="AA122" s="24">
        <f t="shared" si="45"/>
        <v>0.99199999999999999</v>
      </c>
      <c r="AB122" s="24">
        <f t="shared" si="48"/>
        <v>1</v>
      </c>
      <c r="AC122" s="1">
        <f t="shared" si="49"/>
        <v>0.89554188800000001</v>
      </c>
      <c r="AE122" s="23">
        <f t="shared" si="46"/>
        <v>0.78200000000000003</v>
      </c>
      <c r="AF122" s="41">
        <f t="shared" si="47"/>
        <v>0.88645811200000002</v>
      </c>
    </row>
    <row r="123" spans="1:32" x14ac:dyDescent="0.25">
      <c r="A123">
        <v>11.2</v>
      </c>
      <c r="B123" t="e">
        <f>IF(A123&lt;='FM Interiores'!$Q$14,EsquemaMant!A123,NA())</f>
        <v>#N/A</v>
      </c>
      <c r="C123" s="20" t="e">
        <f t="shared" si="25"/>
        <v>#N/A</v>
      </c>
      <c r="D123" t="e">
        <f t="shared" si="26"/>
        <v>#N/A</v>
      </c>
      <c r="E123" t="e">
        <f t="shared" si="27"/>
        <v>#N/A</v>
      </c>
      <c r="F123" s="24" t="e">
        <f t="shared" si="28"/>
        <v>#N/A</v>
      </c>
      <c r="G123" t="e">
        <f t="shared" si="29"/>
        <v>#N/A</v>
      </c>
      <c r="H123" t="e">
        <f t="shared" si="30"/>
        <v>#N/A</v>
      </c>
      <c r="I123" s="24" t="e">
        <f t="shared" si="31"/>
        <v>#N/A</v>
      </c>
      <c r="J123" t="e">
        <f t="shared" si="32"/>
        <v>#N/A</v>
      </c>
      <c r="K123" t="e">
        <f t="shared" si="33"/>
        <v>#N/A</v>
      </c>
      <c r="L123" s="24" t="e">
        <f t="shared" si="34"/>
        <v>#N/A</v>
      </c>
      <c r="M123" s="24">
        <f t="shared" si="35"/>
        <v>0.9</v>
      </c>
      <c r="N123" s="1" t="e">
        <f t="shared" si="36"/>
        <v>#N/A</v>
      </c>
      <c r="P123" s="23">
        <f t="shared" si="37"/>
        <v>0.68533560000000004</v>
      </c>
      <c r="Q123" s="1" t="e">
        <f t="shared" si="38"/>
        <v>#N/A</v>
      </c>
      <c r="T123">
        <f>IF(A123&lt;='FM Exteriores'!$Q$14,EsquemaMant!A123,NA())</f>
        <v>11.2</v>
      </c>
      <c r="U123" s="20">
        <f t="shared" si="39"/>
        <v>49056</v>
      </c>
      <c r="V123">
        <f t="shared" si="40"/>
        <v>0</v>
      </c>
      <c r="W123">
        <f t="shared" si="41"/>
        <v>49056</v>
      </c>
      <c r="X123" s="24">
        <f t="shared" si="42"/>
        <v>0.90188800000000002</v>
      </c>
      <c r="Y123">
        <f t="shared" si="43"/>
        <v>11</v>
      </c>
      <c r="Z123">
        <f t="shared" si="44"/>
        <v>876</v>
      </c>
      <c r="AA123" s="24">
        <f t="shared" si="45"/>
        <v>0.98399999999999999</v>
      </c>
      <c r="AB123" s="24">
        <f t="shared" si="48"/>
        <v>1</v>
      </c>
      <c r="AC123" s="1">
        <f t="shared" si="49"/>
        <v>0.88745779199999997</v>
      </c>
      <c r="AE123" s="23">
        <f t="shared" si="46"/>
        <v>0.78200000000000003</v>
      </c>
      <c r="AF123" s="41">
        <f t="shared" si="47"/>
        <v>0.89454220800000006</v>
      </c>
    </row>
    <row r="124" spans="1:32" x14ac:dyDescent="0.25">
      <c r="A124">
        <v>11.3</v>
      </c>
      <c r="B124" t="e">
        <f>IF(A124&lt;='FM Interiores'!$Q$14,EsquemaMant!A124,NA())</f>
        <v>#N/A</v>
      </c>
      <c r="C124" s="20" t="e">
        <f t="shared" si="25"/>
        <v>#N/A</v>
      </c>
      <c r="D124" t="e">
        <f t="shared" si="26"/>
        <v>#N/A</v>
      </c>
      <c r="E124" t="e">
        <f t="shared" si="27"/>
        <v>#N/A</v>
      </c>
      <c r="F124" s="24" t="e">
        <f t="shared" si="28"/>
        <v>#N/A</v>
      </c>
      <c r="G124" t="e">
        <f t="shared" si="29"/>
        <v>#N/A</v>
      </c>
      <c r="H124" t="e">
        <f t="shared" si="30"/>
        <v>#N/A</v>
      </c>
      <c r="I124" s="24" t="e">
        <f t="shared" si="31"/>
        <v>#N/A</v>
      </c>
      <c r="J124" t="e">
        <f t="shared" si="32"/>
        <v>#N/A</v>
      </c>
      <c r="K124" t="e">
        <f t="shared" si="33"/>
        <v>#N/A</v>
      </c>
      <c r="L124" s="24" t="e">
        <f t="shared" si="34"/>
        <v>#N/A</v>
      </c>
      <c r="M124" s="24">
        <f t="shared" si="35"/>
        <v>0.9</v>
      </c>
      <c r="N124" s="1" t="e">
        <f t="shared" si="36"/>
        <v>#N/A</v>
      </c>
      <c r="P124" s="23">
        <f t="shared" si="37"/>
        <v>0.68533560000000004</v>
      </c>
      <c r="Q124" s="1" t="e">
        <f t="shared" si="38"/>
        <v>#N/A</v>
      </c>
      <c r="T124">
        <f>IF(A124&lt;='FM Exteriores'!$Q$14,EsquemaMant!A124,NA())</f>
        <v>11.3</v>
      </c>
      <c r="U124" s="20">
        <f t="shared" si="39"/>
        <v>49494</v>
      </c>
      <c r="V124">
        <f t="shared" si="40"/>
        <v>0</v>
      </c>
      <c r="W124">
        <f t="shared" si="41"/>
        <v>49494</v>
      </c>
      <c r="X124" s="24">
        <f t="shared" si="42"/>
        <v>0.90101199999999992</v>
      </c>
      <c r="Y124">
        <f t="shared" si="43"/>
        <v>11</v>
      </c>
      <c r="Z124">
        <f t="shared" si="44"/>
        <v>1314</v>
      </c>
      <c r="AA124" s="24">
        <f t="shared" si="45"/>
        <v>0.97599999999999998</v>
      </c>
      <c r="AB124" s="24">
        <f t="shared" si="48"/>
        <v>1</v>
      </c>
      <c r="AC124" s="1">
        <f t="shared" si="49"/>
        <v>0.87938771199999988</v>
      </c>
      <c r="AE124" s="23">
        <f t="shared" si="46"/>
        <v>0.78200000000000003</v>
      </c>
      <c r="AF124" s="41">
        <f t="shared" si="47"/>
        <v>0.90261228800000015</v>
      </c>
    </row>
    <row r="125" spans="1:32" x14ac:dyDescent="0.25">
      <c r="A125">
        <v>11.4</v>
      </c>
      <c r="B125" t="e">
        <f>IF(A125&lt;='FM Interiores'!$Q$14,EsquemaMant!A125,NA())</f>
        <v>#N/A</v>
      </c>
      <c r="C125" s="20" t="e">
        <f t="shared" si="25"/>
        <v>#N/A</v>
      </c>
      <c r="D125" t="e">
        <f t="shared" si="26"/>
        <v>#N/A</v>
      </c>
      <c r="E125" t="e">
        <f t="shared" si="27"/>
        <v>#N/A</v>
      </c>
      <c r="F125" s="24" t="e">
        <f t="shared" si="28"/>
        <v>#N/A</v>
      </c>
      <c r="G125" t="e">
        <f t="shared" si="29"/>
        <v>#N/A</v>
      </c>
      <c r="H125" t="e">
        <f t="shared" si="30"/>
        <v>#N/A</v>
      </c>
      <c r="I125" s="24" t="e">
        <f t="shared" si="31"/>
        <v>#N/A</v>
      </c>
      <c r="J125" t="e">
        <f t="shared" si="32"/>
        <v>#N/A</v>
      </c>
      <c r="K125" t="e">
        <f t="shared" si="33"/>
        <v>#N/A</v>
      </c>
      <c r="L125" s="24" t="e">
        <f t="shared" si="34"/>
        <v>#N/A</v>
      </c>
      <c r="M125" s="24">
        <f t="shared" si="35"/>
        <v>0.9</v>
      </c>
      <c r="N125" s="1" t="e">
        <f t="shared" si="36"/>
        <v>#N/A</v>
      </c>
      <c r="P125" s="23">
        <f t="shared" si="37"/>
        <v>0.68533560000000004</v>
      </c>
      <c r="Q125" s="1" t="e">
        <f t="shared" si="38"/>
        <v>#N/A</v>
      </c>
      <c r="T125">
        <f>IF(A125&lt;='FM Exteriores'!$Q$14,EsquemaMant!A125,NA())</f>
        <v>11.4</v>
      </c>
      <c r="U125" s="20">
        <f t="shared" si="39"/>
        <v>49932</v>
      </c>
      <c r="V125">
        <f t="shared" si="40"/>
        <v>0</v>
      </c>
      <c r="W125">
        <f t="shared" si="41"/>
        <v>49932</v>
      </c>
      <c r="X125" s="24">
        <f t="shared" si="42"/>
        <v>0.90013599999999994</v>
      </c>
      <c r="Y125">
        <f t="shared" si="43"/>
        <v>11</v>
      </c>
      <c r="Z125">
        <f t="shared" si="44"/>
        <v>1752</v>
      </c>
      <c r="AA125" s="24">
        <f t="shared" si="45"/>
        <v>0.96799999999999997</v>
      </c>
      <c r="AB125" s="24">
        <f t="shared" si="48"/>
        <v>1</v>
      </c>
      <c r="AC125" s="1">
        <f t="shared" si="49"/>
        <v>0.87133164799999996</v>
      </c>
      <c r="AE125" s="23">
        <f t="shared" si="46"/>
        <v>0.78200000000000003</v>
      </c>
      <c r="AF125" s="41">
        <f t="shared" si="47"/>
        <v>0.91066835200000007</v>
      </c>
    </row>
    <row r="126" spans="1:32" x14ac:dyDescent="0.25">
      <c r="A126">
        <v>11.5</v>
      </c>
      <c r="B126" t="e">
        <f>IF(A126&lt;='FM Interiores'!$Q$14,EsquemaMant!A126,NA())</f>
        <v>#N/A</v>
      </c>
      <c r="C126" s="20" t="e">
        <f t="shared" si="25"/>
        <v>#N/A</v>
      </c>
      <c r="D126" t="e">
        <f t="shared" si="26"/>
        <v>#N/A</v>
      </c>
      <c r="E126" t="e">
        <f t="shared" si="27"/>
        <v>#N/A</v>
      </c>
      <c r="F126" s="24" t="e">
        <f t="shared" si="28"/>
        <v>#N/A</v>
      </c>
      <c r="G126" t="e">
        <f t="shared" si="29"/>
        <v>#N/A</v>
      </c>
      <c r="H126" t="e">
        <f t="shared" si="30"/>
        <v>#N/A</v>
      </c>
      <c r="I126" s="24" t="e">
        <f t="shared" si="31"/>
        <v>#N/A</v>
      </c>
      <c r="J126" t="e">
        <f t="shared" si="32"/>
        <v>#N/A</v>
      </c>
      <c r="K126" t="e">
        <f t="shared" si="33"/>
        <v>#N/A</v>
      </c>
      <c r="L126" s="24" t="e">
        <f t="shared" si="34"/>
        <v>#N/A</v>
      </c>
      <c r="M126" s="24">
        <f t="shared" si="35"/>
        <v>0.9</v>
      </c>
      <c r="N126" s="1" t="e">
        <f t="shared" si="36"/>
        <v>#N/A</v>
      </c>
      <c r="P126" s="23">
        <f t="shared" si="37"/>
        <v>0.68533560000000004</v>
      </c>
      <c r="Q126" s="1" t="e">
        <f t="shared" si="38"/>
        <v>#N/A</v>
      </c>
      <c r="T126">
        <f>IF(A126&lt;='FM Exteriores'!$Q$14,EsquemaMant!A126,NA())</f>
        <v>11.5</v>
      </c>
      <c r="U126" s="20">
        <f t="shared" si="39"/>
        <v>50370</v>
      </c>
      <c r="V126">
        <f t="shared" si="40"/>
        <v>0</v>
      </c>
      <c r="W126">
        <f t="shared" si="41"/>
        <v>50370</v>
      </c>
      <c r="X126" s="24">
        <f t="shared" si="42"/>
        <v>0.89925999999999995</v>
      </c>
      <c r="Y126">
        <f t="shared" si="43"/>
        <v>11</v>
      </c>
      <c r="Z126">
        <f t="shared" si="44"/>
        <v>2190</v>
      </c>
      <c r="AA126" s="24">
        <f t="shared" si="45"/>
        <v>0.96</v>
      </c>
      <c r="AB126" s="24">
        <f t="shared" si="48"/>
        <v>1</v>
      </c>
      <c r="AC126" s="1">
        <f t="shared" si="49"/>
        <v>0.86328959999999988</v>
      </c>
      <c r="AE126" s="23">
        <f t="shared" si="46"/>
        <v>0.78200000000000003</v>
      </c>
      <c r="AF126" s="41">
        <f t="shared" si="47"/>
        <v>0.91871040000000015</v>
      </c>
    </row>
    <row r="127" spans="1:32" x14ac:dyDescent="0.25">
      <c r="A127">
        <v>11.6</v>
      </c>
      <c r="B127" t="e">
        <f>IF(A127&lt;='FM Interiores'!$Q$14,EsquemaMant!A127,NA())</f>
        <v>#N/A</v>
      </c>
      <c r="C127" s="20" t="e">
        <f t="shared" si="25"/>
        <v>#N/A</v>
      </c>
      <c r="D127" t="e">
        <f t="shared" si="26"/>
        <v>#N/A</v>
      </c>
      <c r="E127" t="e">
        <f t="shared" si="27"/>
        <v>#N/A</v>
      </c>
      <c r="F127" s="24" t="e">
        <f t="shared" si="28"/>
        <v>#N/A</v>
      </c>
      <c r="G127" t="e">
        <f t="shared" si="29"/>
        <v>#N/A</v>
      </c>
      <c r="H127" t="e">
        <f t="shared" si="30"/>
        <v>#N/A</v>
      </c>
      <c r="I127" s="24" t="e">
        <f t="shared" si="31"/>
        <v>#N/A</v>
      </c>
      <c r="J127" t="e">
        <f t="shared" si="32"/>
        <v>#N/A</v>
      </c>
      <c r="K127" t="e">
        <f t="shared" si="33"/>
        <v>#N/A</v>
      </c>
      <c r="L127" s="24" t="e">
        <f t="shared" si="34"/>
        <v>#N/A</v>
      </c>
      <c r="M127" s="24">
        <f t="shared" si="35"/>
        <v>0.9</v>
      </c>
      <c r="N127" s="1" t="e">
        <f t="shared" si="36"/>
        <v>#N/A</v>
      </c>
      <c r="P127" s="23">
        <f t="shared" si="37"/>
        <v>0.68533560000000004</v>
      </c>
      <c r="Q127" s="1" t="e">
        <f t="shared" si="38"/>
        <v>#N/A</v>
      </c>
      <c r="T127">
        <f>IF(A127&lt;='FM Exteriores'!$Q$14,EsquemaMant!A127,NA())</f>
        <v>11.6</v>
      </c>
      <c r="U127" s="20">
        <f t="shared" si="39"/>
        <v>50808</v>
      </c>
      <c r="V127">
        <f t="shared" si="40"/>
        <v>0</v>
      </c>
      <c r="W127">
        <f t="shared" si="41"/>
        <v>50808</v>
      </c>
      <c r="X127" s="24">
        <f t="shared" si="42"/>
        <v>0.89838399999999996</v>
      </c>
      <c r="Y127">
        <f t="shared" si="43"/>
        <v>11</v>
      </c>
      <c r="Z127">
        <f t="shared" si="44"/>
        <v>2628</v>
      </c>
      <c r="AA127" s="24">
        <f t="shared" si="45"/>
        <v>0.95200000000000007</v>
      </c>
      <c r="AB127" s="24">
        <f t="shared" si="48"/>
        <v>1</v>
      </c>
      <c r="AC127" s="1">
        <f t="shared" si="49"/>
        <v>0.85526156799999997</v>
      </c>
      <c r="AE127" s="23">
        <f t="shared" si="46"/>
        <v>0.78200000000000003</v>
      </c>
      <c r="AF127" s="41">
        <f t="shared" si="47"/>
        <v>0.92673843200000006</v>
      </c>
    </row>
    <row r="128" spans="1:32" x14ac:dyDescent="0.25">
      <c r="A128">
        <v>11.7</v>
      </c>
      <c r="B128" t="e">
        <f>IF(A128&lt;='FM Interiores'!$Q$14,EsquemaMant!A128,NA())</f>
        <v>#N/A</v>
      </c>
      <c r="C128" s="20" t="e">
        <f t="shared" si="25"/>
        <v>#N/A</v>
      </c>
      <c r="D128" t="e">
        <f t="shared" si="26"/>
        <v>#N/A</v>
      </c>
      <c r="E128" t="e">
        <f t="shared" si="27"/>
        <v>#N/A</v>
      </c>
      <c r="F128" s="24" t="e">
        <f t="shared" si="28"/>
        <v>#N/A</v>
      </c>
      <c r="G128" t="e">
        <f t="shared" si="29"/>
        <v>#N/A</v>
      </c>
      <c r="H128" t="e">
        <f t="shared" si="30"/>
        <v>#N/A</v>
      </c>
      <c r="I128" s="24" t="e">
        <f t="shared" si="31"/>
        <v>#N/A</v>
      </c>
      <c r="J128" t="e">
        <f t="shared" si="32"/>
        <v>#N/A</v>
      </c>
      <c r="K128" t="e">
        <f t="shared" si="33"/>
        <v>#N/A</v>
      </c>
      <c r="L128" s="24" t="e">
        <f t="shared" si="34"/>
        <v>#N/A</v>
      </c>
      <c r="M128" s="24">
        <f t="shared" si="35"/>
        <v>0.9</v>
      </c>
      <c r="N128" s="1" t="e">
        <f t="shared" si="36"/>
        <v>#N/A</v>
      </c>
      <c r="P128" s="23">
        <f t="shared" si="37"/>
        <v>0.68533560000000004</v>
      </c>
      <c r="Q128" s="1" t="e">
        <f t="shared" si="38"/>
        <v>#N/A</v>
      </c>
      <c r="T128">
        <f>IF(A128&lt;='FM Exteriores'!$Q$14,EsquemaMant!A128,NA())</f>
        <v>11.7</v>
      </c>
      <c r="U128" s="20">
        <f t="shared" si="39"/>
        <v>51246</v>
      </c>
      <c r="V128">
        <f t="shared" si="40"/>
        <v>0</v>
      </c>
      <c r="W128">
        <f t="shared" si="41"/>
        <v>51246</v>
      </c>
      <c r="X128" s="24">
        <f t="shared" si="42"/>
        <v>0.89750799999999997</v>
      </c>
      <c r="Y128">
        <f t="shared" si="43"/>
        <v>11</v>
      </c>
      <c r="Z128">
        <f t="shared" si="44"/>
        <v>3066</v>
      </c>
      <c r="AA128" s="24">
        <f t="shared" si="45"/>
        <v>0.94400000000000006</v>
      </c>
      <c r="AB128" s="24">
        <f t="shared" si="48"/>
        <v>1</v>
      </c>
      <c r="AC128" s="1">
        <f t="shared" si="49"/>
        <v>0.84724755200000001</v>
      </c>
      <c r="AE128" s="23">
        <f t="shared" si="46"/>
        <v>0.78200000000000003</v>
      </c>
      <c r="AF128" s="41">
        <f t="shared" si="47"/>
        <v>0.93475244800000001</v>
      </c>
    </row>
    <row r="129" spans="1:32" x14ac:dyDescent="0.25">
      <c r="A129">
        <v>11.8</v>
      </c>
      <c r="B129" t="e">
        <f>IF(A129&lt;='FM Interiores'!$Q$14,EsquemaMant!A129,NA())</f>
        <v>#N/A</v>
      </c>
      <c r="C129" s="20" t="e">
        <f t="shared" si="25"/>
        <v>#N/A</v>
      </c>
      <c r="D129" t="e">
        <f t="shared" si="26"/>
        <v>#N/A</v>
      </c>
      <c r="E129" t="e">
        <f t="shared" si="27"/>
        <v>#N/A</v>
      </c>
      <c r="F129" s="24" t="e">
        <f t="shared" si="28"/>
        <v>#N/A</v>
      </c>
      <c r="G129" t="e">
        <f t="shared" si="29"/>
        <v>#N/A</v>
      </c>
      <c r="H129" t="e">
        <f t="shared" si="30"/>
        <v>#N/A</v>
      </c>
      <c r="I129" s="24" t="e">
        <f t="shared" si="31"/>
        <v>#N/A</v>
      </c>
      <c r="J129" t="e">
        <f t="shared" si="32"/>
        <v>#N/A</v>
      </c>
      <c r="K129" t="e">
        <f t="shared" si="33"/>
        <v>#N/A</v>
      </c>
      <c r="L129" s="24" t="e">
        <f t="shared" si="34"/>
        <v>#N/A</v>
      </c>
      <c r="M129" s="24">
        <f t="shared" si="35"/>
        <v>0.9</v>
      </c>
      <c r="N129" s="1" t="e">
        <f t="shared" si="36"/>
        <v>#N/A</v>
      </c>
      <c r="P129" s="23">
        <f t="shared" si="37"/>
        <v>0.68533560000000004</v>
      </c>
      <c r="Q129" s="1" t="e">
        <f t="shared" si="38"/>
        <v>#N/A</v>
      </c>
      <c r="T129">
        <f>IF(A129&lt;='FM Exteriores'!$Q$14,EsquemaMant!A129,NA())</f>
        <v>11.8</v>
      </c>
      <c r="U129" s="20">
        <f t="shared" si="39"/>
        <v>51684</v>
      </c>
      <c r="V129">
        <f t="shared" si="40"/>
        <v>0</v>
      </c>
      <c r="W129">
        <f t="shared" si="41"/>
        <v>51684</v>
      </c>
      <c r="X129" s="24">
        <f t="shared" si="42"/>
        <v>0.89663199999999998</v>
      </c>
      <c r="Y129">
        <f t="shared" si="43"/>
        <v>11</v>
      </c>
      <c r="Z129">
        <f t="shared" si="44"/>
        <v>3504</v>
      </c>
      <c r="AA129" s="24">
        <f t="shared" si="45"/>
        <v>0.93600000000000005</v>
      </c>
      <c r="AB129" s="24">
        <f t="shared" si="48"/>
        <v>1</v>
      </c>
      <c r="AC129" s="1">
        <f t="shared" si="49"/>
        <v>0.83924755200000001</v>
      </c>
      <c r="AE129" s="23">
        <f t="shared" si="46"/>
        <v>0.78200000000000003</v>
      </c>
      <c r="AF129" s="41">
        <f t="shared" si="47"/>
        <v>0.94275244800000002</v>
      </c>
    </row>
    <row r="130" spans="1:32" x14ac:dyDescent="0.25">
      <c r="A130">
        <v>11.9</v>
      </c>
      <c r="B130" t="e">
        <f>IF(A130&lt;='FM Interiores'!$Q$14,EsquemaMant!A130,NA())</f>
        <v>#N/A</v>
      </c>
      <c r="C130" s="20" t="e">
        <f t="shared" si="25"/>
        <v>#N/A</v>
      </c>
      <c r="D130" t="e">
        <f t="shared" si="26"/>
        <v>#N/A</v>
      </c>
      <c r="E130" t="e">
        <f t="shared" si="27"/>
        <v>#N/A</v>
      </c>
      <c r="F130" s="24" t="e">
        <f t="shared" si="28"/>
        <v>#N/A</v>
      </c>
      <c r="G130" t="e">
        <f t="shared" si="29"/>
        <v>#N/A</v>
      </c>
      <c r="H130" t="e">
        <f t="shared" si="30"/>
        <v>#N/A</v>
      </c>
      <c r="I130" s="24" t="e">
        <f t="shared" si="31"/>
        <v>#N/A</v>
      </c>
      <c r="J130" t="e">
        <f t="shared" si="32"/>
        <v>#N/A</v>
      </c>
      <c r="K130" t="e">
        <f t="shared" si="33"/>
        <v>#N/A</v>
      </c>
      <c r="L130" s="24" t="e">
        <f t="shared" si="34"/>
        <v>#N/A</v>
      </c>
      <c r="M130" s="24">
        <f t="shared" si="35"/>
        <v>0.9</v>
      </c>
      <c r="N130" s="1" t="e">
        <f t="shared" si="36"/>
        <v>#N/A</v>
      </c>
      <c r="P130" s="23">
        <f t="shared" si="37"/>
        <v>0.68533560000000004</v>
      </c>
      <c r="Q130" s="1" t="e">
        <f t="shared" si="38"/>
        <v>#N/A</v>
      </c>
      <c r="T130">
        <f>IF(A130&lt;='FM Exteriores'!$Q$14,EsquemaMant!A130,NA())</f>
        <v>11.9</v>
      </c>
      <c r="U130" s="20">
        <f t="shared" si="39"/>
        <v>52122</v>
      </c>
      <c r="V130">
        <f t="shared" si="40"/>
        <v>0</v>
      </c>
      <c r="W130">
        <f t="shared" si="41"/>
        <v>52122</v>
      </c>
      <c r="X130" s="24">
        <f t="shared" si="42"/>
        <v>0.895756</v>
      </c>
      <c r="Y130">
        <f t="shared" si="43"/>
        <v>11</v>
      </c>
      <c r="Z130">
        <f t="shared" si="44"/>
        <v>3942</v>
      </c>
      <c r="AA130" s="24">
        <f t="shared" si="45"/>
        <v>0.92800000000000005</v>
      </c>
      <c r="AB130" s="24">
        <f t="shared" si="48"/>
        <v>1</v>
      </c>
      <c r="AC130" s="1">
        <f t="shared" si="49"/>
        <v>0.83126156800000006</v>
      </c>
      <c r="AE130" s="23">
        <f t="shared" si="46"/>
        <v>0.78200000000000003</v>
      </c>
      <c r="AF130" s="41">
        <f t="shared" si="47"/>
        <v>0.95073843199999997</v>
      </c>
    </row>
    <row r="131" spans="1:32" x14ac:dyDescent="0.25">
      <c r="A131">
        <v>12</v>
      </c>
      <c r="B131" t="e">
        <f>IF(A131&lt;='FM Interiores'!$Q$14,EsquemaMant!A131,NA())</f>
        <v>#N/A</v>
      </c>
      <c r="C131" s="20" t="e">
        <f t="shared" si="25"/>
        <v>#N/A</v>
      </c>
      <c r="D131" t="e">
        <f t="shared" si="26"/>
        <v>#N/A</v>
      </c>
      <c r="E131" t="e">
        <f t="shared" si="27"/>
        <v>#N/A</v>
      </c>
      <c r="F131" s="24" t="e">
        <f t="shared" si="28"/>
        <v>#N/A</v>
      </c>
      <c r="G131" t="e">
        <f t="shared" si="29"/>
        <v>#N/A</v>
      </c>
      <c r="H131" t="e">
        <f t="shared" si="30"/>
        <v>#N/A</v>
      </c>
      <c r="I131" s="24" t="e">
        <f t="shared" si="31"/>
        <v>#N/A</v>
      </c>
      <c r="J131" t="e">
        <f t="shared" si="32"/>
        <v>#N/A</v>
      </c>
      <c r="K131" t="e">
        <f t="shared" si="33"/>
        <v>#N/A</v>
      </c>
      <c r="L131" s="24" t="e">
        <f t="shared" si="34"/>
        <v>#N/A</v>
      </c>
      <c r="M131" s="24">
        <f t="shared" si="35"/>
        <v>0.9</v>
      </c>
      <c r="N131" s="1" t="e">
        <f t="shared" si="36"/>
        <v>#N/A</v>
      </c>
      <c r="P131" s="23">
        <f t="shared" si="37"/>
        <v>0.68533560000000004</v>
      </c>
      <c r="Q131" s="1" t="e">
        <f t="shared" si="38"/>
        <v>#N/A</v>
      </c>
      <c r="T131">
        <f>IF(A131&lt;='FM Exteriores'!$Q$14,EsquemaMant!A131,NA())</f>
        <v>12</v>
      </c>
      <c r="U131" s="20">
        <f t="shared" si="39"/>
        <v>52560</v>
      </c>
      <c r="V131">
        <f t="shared" si="40"/>
        <v>0</v>
      </c>
      <c r="W131">
        <f t="shared" si="41"/>
        <v>52560</v>
      </c>
      <c r="X131" s="24">
        <f t="shared" si="42"/>
        <v>0.89488000000000001</v>
      </c>
      <c r="Y131">
        <f t="shared" si="43"/>
        <v>12</v>
      </c>
      <c r="Z131">
        <f t="shared" si="44"/>
        <v>0</v>
      </c>
      <c r="AA131" s="24">
        <f t="shared" si="45"/>
        <v>1</v>
      </c>
      <c r="AB131" s="24">
        <f t="shared" si="48"/>
        <v>1</v>
      </c>
      <c r="AC131" s="1">
        <f t="shared" si="49"/>
        <v>0.89488000000000001</v>
      </c>
      <c r="AE131" s="23">
        <f t="shared" si="46"/>
        <v>0.78200000000000003</v>
      </c>
      <c r="AF131" s="41">
        <f t="shared" si="47"/>
        <v>0.88712000000000002</v>
      </c>
    </row>
    <row r="132" spans="1:32" x14ac:dyDescent="0.25">
      <c r="A132">
        <v>12.1</v>
      </c>
      <c r="B132" t="e">
        <f>IF(A132&lt;='FM Interiores'!$Q$14,EsquemaMant!A132,NA())</f>
        <v>#N/A</v>
      </c>
      <c r="C132" s="20" t="e">
        <f t="shared" si="25"/>
        <v>#N/A</v>
      </c>
      <c r="D132" t="e">
        <f t="shared" si="26"/>
        <v>#N/A</v>
      </c>
      <c r="E132" t="e">
        <f t="shared" si="27"/>
        <v>#N/A</v>
      </c>
      <c r="F132" s="24" t="e">
        <f t="shared" si="28"/>
        <v>#N/A</v>
      </c>
      <c r="G132" t="e">
        <f t="shared" si="29"/>
        <v>#N/A</v>
      </c>
      <c r="H132" t="e">
        <f t="shared" si="30"/>
        <v>#N/A</v>
      </c>
      <c r="I132" s="24" t="e">
        <f t="shared" si="31"/>
        <v>#N/A</v>
      </c>
      <c r="J132" t="e">
        <f t="shared" si="32"/>
        <v>#N/A</v>
      </c>
      <c r="K132" t="e">
        <f t="shared" si="33"/>
        <v>#N/A</v>
      </c>
      <c r="L132" s="24" t="e">
        <f t="shared" si="34"/>
        <v>#N/A</v>
      </c>
      <c r="M132" s="24">
        <f t="shared" si="35"/>
        <v>0.9</v>
      </c>
      <c r="N132" s="1" t="e">
        <f t="shared" si="36"/>
        <v>#N/A</v>
      </c>
      <c r="P132" s="23">
        <f t="shared" si="37"/>
        <v>0.68533560000000004</v>
      </c>
      <c r="Q132" s="1" t="e">
        <f t="shared" si="38"/>
        <v>#N/A</v>
      </c>
      <c r="T132">
        <f>IF(A132&lt;='FM Exteriores'!$Q$14,EsquemaMant!A132,NA())</f>
        <v>12.1</v>
      </c>
      <c r="U132" s="20">
        <f t="shared" si="39"/>
        <v>52998</v>
      </c>
      <c r="V132">
        <f t="shared" si="40"/>
        <v>0</v>
      </c>
      <c r="W132">
        <f t="shared" si="41"/>
        <v>52998</v>
      </c>
      <c r="X132" s="24">
        <f t="shared" si="42"/>
        <v>0.89400400000000002</v>
      </c>
      <c r="Y132">
        <f t="shared" si="43"/>
        <v>12</v>
      </c>
      <c r="Z132">
        <f t="shared" si="44"/>
        <v>438</v>
      </c>
      <c r="AA132" s="24">
        <f t="shared" si="45"/>
        <v>0.99199999999999999</v>
      </c>
      <c r="AB132" s="24">
        <f t="shared" si="48"/>
        <v>1</v>
      </c>
      <c r="AC132" s="1">
        <f t="shared" si="49"/>
        <v>0.88685196799999999</v>
      </c>
      <c r="AE132" s="23">
        <f t="shared" si="46"/>
        <v>0.78200000000000003</v>
      </c>
      <c r="AF132" s="41">
        <f t="shared" si="47"/>
        <v>0.89514803200000004</v>
      </c>
    </row>
    <row r="133" spans="1:32" x14ac:dyDescent="0.25">
      <c r="A133">
        <v>12.2</v>
      </c>
      <c r="B133" t="e">
        <f>IF(A133&lt;='FM Interiores'!$Q$14,EsquemaMant!A133,NA())</f>
        <v>#N/A</v>
      </c>
      <c r="C133" s="20" t="e">
        <f t="shared" si="25"/>
        <v>#N/A</v>
      </c>
      <c r="D133" t="e">
        <f t="shared" si="26"/>
        <v>#N/A</v>
      </c>
      <c r="E133" t="e">
        <f t="shared" si="27"/>
        <v>#N/A</v>
      </c>
      <c r="F133" s="24" t="e">
        <f t="shared" si="28"/>
        <v>#N/A</v>
      </c>
      <c r="G133" t="e">
        <f t="shared" si="29"/>
        <v>#N/A</v>
      </c>
      <c r="H133" t="e">
        <f t="shared" si="30"/>
        <v>#N/A</v>
      </c>
      <c r="I133" s="24" t="e">
        <f t="shared" si="31"/>
        <v>#N/A</v>
      </c>
      <c r="J133" t="e">
        <f t="shared" si="32"/>
        <v>#N/A</v>
      </c>
      <c r="K133" t="e">
        <f t="shared" si="33"/>
        <v>#N/A</v>
      </c>
      <c r="L133" s="24" t="e">
        <f t="shared" si="34"/>
        <v>#N/A</v>
      </c>
      <c r="M133" s="24">
        <f t="shared" si="35"/>
        <v>0.9</v>
      </c>
      <c r="N133" s="1" t="e">
        <f t="shared" si="36"/>
        <v>#N/A</v>
      </c>
      <c r="P133" s="23">
        <f t="shared" si="37"/>
        <v>0.68533560000000004</v>
      </c>
      <c r="Q133" s="1" t="e">
        <f t="shared" si="38"/>
        <v>#N/A</v>
      </c>
      <c r="T133">
        <f>IF(A133&lt;='FM Exteriores'!$Q$14,EsquemaMant!A133,NA())</f>
        <v>12.2</v>
      </c>
      <c r="U133" s="20">
        <f t="shared" si="39"/>
        <v>53436</v>
      </c>
      <c r="V133">
        <f t="shared" si="40"/>
        <v>0</v>
      </c>
      <c r="W133">
        <f t="shared" si="41"/>
        <v>53436</v>
      </c>
      <c r="X133" s="24">
        <f t="shared" si="42"/>
        <v>0.89312799999999992</v>
      </c>
      <c r="Y133">
        <f t="shared" si="43"/>
        <v>12</v>
      </c>
      <c r="Z133">
        <f t="shared" si="44"/>
        <v>876</v>
      </c>
      <c r="AA133" s="24">
        <f t="shared" si="45"/>
        <v>0.98399999999999999</v>
      </c>
      <c r="AB133" s="24">
        <f t="shared" si="48"/>
        <v>1</v>
      </c>
      <c r="AC133" s="1">
        <f t="shared" si="49"/>
        <v>0.87883795199999992</v>
      </c>
      <c r="AE133" s="23">
        <f t="shared" si="46"/>
        <v>0.78200000000000003</v>
      </c>
      <c r="AF133" s="41">
        <f t="shared" si="47"/>
        <v>0.90316204800000011</v>
      </c>
    </row>
    <row r="134" spans="1:32" x14ac:dyDescent="0.25">
      <c r="A134">
        <v>12.3</v>
      </c>
      <c r="B134" t="e">
        <f>IF(A134&lt;='FM Interiores'!$Q$14,EsquemaMant!A134,NA())</f>
        <v>#N/A</v>
      </c>
      <c r="C134" s="20" t="e">
        <f t="shared" si="25"/>
        <v>#N/A</v>
      </c>
      <c r="D134" t="e">
        <f t="shared" si="26"/>
        <v>#N/A</v>
      </c>
      <c r="E134" t="e">
        <f t="shared" si="27"/>
        <v>#N/A</v>
      </c>
      <c r="F134" s="24" t="e">
        <f t="shared" si="28"/>
        <v>#N/A</v>
      </c>
      <c r="G134" t="e">
        <f t="shared" si="29"/>
        <v>#N/A</v>
      </c>
      <c r="H134" t="e">
        <f t="shared" si="30"/>
        <v>#N/A</v>
      </c>
      <c r="I134" s="24" t="e">
        <f t="shared" si="31"/>
        <v>#N/A</v>
      </c>
      <c r="J134" t="e">
        <f t="shared" si="32"/>
        <v>#N/A</v>
      </c>
      <c r="K134" t="e">
        <f t="shared" si="33"/>
        <v>#N/A</v>
      </c>
      <c r="L134" s="24" t="e">
        <f t="shared" si="34"/>
        <v>#N/A</v>
      </c>
      <c r="M134" s="24">
        <f t="shared" si="35"/>
        <v>0.9</v>
      </c>
      <c r="N134" s="1" t="e">
        <f t="shared" si="36"/>
        <v>#N/A</v>
      </c>
      <c r="P134" s="23">
        <f t="shared" si="37"/>
        <v>0.68533560000000004</v>
      </c>
      <c r="Q134" s="1" t="e">
        <f t="shared" si="38"/>
        <v>#N/A</v>
      </c>
      <c r="T134">
        <f>IF(A134&lt;='FM Exteriores'!$Q$14,EsquemaMant!A134,NA())</f>
        <v>12.3</v>
      </c>
      <c r="U134" s="20">
        <f t="shared" si="39"/>
        <v>53874</v>
      </c>
      <c r="V134">
        <f t="shared" si="40"/>
        <v>0</v>
      </c>
      <c r="W134">
        <f t="shared" si="41"/>
        <v>53874</v>
      </c>
      <c r="X134" s="24">
        <f t="shared" si="42"/>
        <v>0.89225199999999993</v>
      </c>
      <c r="Y134">
        <f t="shared" si="43"/>
        <v>12</v>
      </c>
      <c r="Z134">
        <f t="shared" si="44"/>
        <v>1314</v>
      </c>
      <c r="AA134" s="24">
        <f t="shared" si="45"/>
        <v>0.97599999999999998</v>
      </c>
      <c r="AB134" s="24">
        <f t="shared" si="48"/>
        <v>1</v>
      </c>
      <c r="AC134" s="1">
        <f t="shared" si="49"/>
        <v>0.87083795199999992</v>
      </c>
      <c r="AE134" s="23">
        <f t="shared" si="46"/>
        <v>0.78200000000000003</v>
      </c>
      <c r="AF134" s="41">
        <f t="shared" si="47"/>
        <v>0.91116204800000011</v>
      </c>
    </row>
    <row r="135" spans="1:32" x14ac:dyDescent="0.25">
      <c r="A135">
        <v>12.4</v>
      </c>
      <c r="B135" t="e">
        <f>IF(A135&lt;='FM Interiores'!$Q$14,EsquemaMant!A135,NA())</f>
        <v>#N/A</v>
      </c>
      <c r="C135" s="20" t="e">
        <f t="shared" si="25"/>
        <v>#N/A</v>
      </c>
      <c r="D135" t="e">
        <f t="shared" si="26"/>
        <v>#N/A</v>
      </c>
      <c r="E135" t="e">
        <f t="shared" si="27"/>
        <v>#N/A</v>
      </c>
      <c r="F135" s="24" t="e">
        <f t="shared" si="28"/>
        <v>#N/A</v>
      </c>
      <c r="G135" t="e">
        <f t="shared" si="29"/>
        <v>#N/A</v>
      </c>
      <c r="H135" t="e">
        <f t="shared" si="30"/>
        <v>#N/A</v>
      </c>
      <c r="I135" s="24" t="e">
        <f t="shared" si="31"/>
        <v>#N/A</v>
      </c>
      <c r="J135" t="e">
        <f t="shared" si="32"/>
        <v>#N/A</v>
      </c>
      <c r="K135" t="e">
        <f t="shared" si="33"/>
        <v>#N/A</v>
      </c>
      <c r="L135" s="24" t="e">
        <f t="shared" si="34"/>
        <v>#N/A</v>
      </c>
      <c r="M135" s="24">
        <f t="shared" si="35"/>
        <v>0.9</v>
      </c>
      <c r="N135" s="1" t="e">
        <f t="shared" si="36"/>
        <v>#N/A</v>
      </c>
      <c r="P135" s="23">
        <f t="shared" si="37"/>
        <v>0.68533560000000004</v>
      </c>
      <c r="Q135" s="1" t="e">
        <f t="shared" si="38"/>
        <v>#N/A</v>
      </c>
      <c r="T135">
        <f>IF(A135&lt;='FM Exteriores'!$Q$14,EsquemaMant!A135,NA())</f>
        <v>12.4</v>
      </c>
      <c r="U135" s="20">
        <f t="shared" si="39"/>
        <v>54312</v>
      </c>
      <c r="V135">
        <f t="shared" si="40"/>
        <v>0</v>
      </c>
      <c r="W135">
        <f t="shared" si="41"/>
        <v>54312</v>
      </c>
      <c r="X135" s="24">
        <f t="shared" si="42"/>
        <v>0.89137599999999995</v>
      </c>
      <c r="Y135">
        <f t="shared" si="43"/>
        <v>12</v>
      </c>
      <c r="Z135">
        <f t="shared" si="44"/>
        <v>1752</v>
      </c>
      <c r="AA135" s="24">
        <f t="shared" si="45"/>
        <v>0.96799999999999997</v>
      </c>
      <c r="AB135" s="24">
        <f t="shared" si="48"/>
        <v>1</v>
      </c>
      <c r="AC135" s="1">
        <f t="shared" si="49"/>
        <v>0.86285196799999997</v>
      </c>
      <c r="AE135" s="23">
        <f t="shared" si="46"/>
        <v>0.78200000000000003</v>
      </c>
      <c r="AF135" s="41">
        <f t="shared" si="47"/>
        <v>0.91914803200000006</v>
      </c>
    </row>
    <row r="136" spans="1:32" x14ac:dyDescent="0.25">
      <c r="A136">
        <v>12.5</v>
      </c>
      <c r="B136" t="e">
        <f>IF(A136&lt;='FM Interiores'!$Q$14,EsquemaMant!A136,NA())</f>
        <v>#N/A</v>
      </c>
      <c r="C136" s="20" t="e">
        <f t="shared" si="25"/>
        <v>#N/A</v>
      </c>
      <c r="D136" t="e">
        <f t="shared" si="26"/>
        <v>#N/A</v>
      </c>
      <c r="E136" t="e">
        <f t="shared" si="27"/>
        <v>#N/A</v>
      </c>
      <c r="F136" s="24" t="e">
        <f t="shared" si="28"/>
        <v>#N/A</v>
      </c>
      <c r="G136" t="e">
        <f t="shared" si="29"/>
        <v>#N/A</v>
      </c>
      <c r="H136" t="e">
        <f t="shared" si="30"/>
        <v>#N/A</v>
      </c>
      <c r="I136" s="24" t="e">
        <f t="shared" si="31"/>
        <v>#N/A</v>
      </c>
      <c r="J136" t="e">
        <f t="shared" si="32"/>
        <v>#N/A</v>
      </c>
      <c r="K136" t="e">
        <f t="shared" si="33"/>
        <v>#N/A</v>
      </c>
      <c r="L136" s="24" t="e">
        <f t="shared" si="34"/>
        <v>#N/A</v>
      </c>
      <c r="M136" s="24">
        <f t="shared" si="35"/>
        <v>0.9</v>
      </c>
      <c r="N136" s="1" t="e">
        <f t="shared" si="36"/>
        <v>#N/A</v>
      </c>
      <c r="P136" s="23">
        <f t="shared" si="37"/>
        <v>0.68533560000000004</v>
      </c>
      <c r="Q136" s="1" t="e">
        <f t="shared" si="38"/>
        <v>#N/A</v>
      </c>
      <c r="T136">
        <f>IF(A136&lt;='FM Exteriores'!$Q$14,EsquemaMant!A136,NA())</f>
        <v>12.5</v>
      </c>
      <c r="U136" s="20">
        <f t="shared" si="39"/>
        <v>54750</v>
      </c>
      <c r="V136">
        <f t="shared" si="40"/>
        <v>0</v>
      </c>
      <c r="W136">
        <f t="shared" si="41"/>
        <v>54750</v>
      </c>
      <c r="X136" s="24">
        <f t="shared" si="42"/>
        <v>0.89049999999999996</v>
      </c>
      <c r="Y136">
        <f t="shared" si="43"/>
        <v>12</v>
      </c>
      <c r="Z136">
        <f t="shared" si="44"/>
        <v>2190</v>
      </c>
      <c r="AA136" s="24">
        <f t="shared" si="45"/>
        <v>0.96</v>
      </c>
      <c r="AB136" s="24">
        <f t="shared" si="48"/>
        <v>1</v>
      </c>
      <c r="AC136" s="1">
        <f t="shared" si="49"/>
        <v>0.85487999999999997</v>
      </c>
      <c r="AE136" s="23">
        <f t="shared" si="46"/>
        <v>0.78200000000000003</v>
      </c>
      <c r="AF136" s="41">
        <f t="shared" si="47"/>
        <v>0.92712000000000006</v>
      </c>
    </row>
    <row r="137" spans="1:32" x14ac:dyDescent="0.25">
      <c r="A137">
        <v>12.6</v>
      </c>
      <c r="B137" t="e">
        <f>IF(A137&lt;='FM Interiores'!$Q$14,EsquemaMant!A137,NA())</f>
        <v>#N/A</v>
      </c>
      <c r="C137" s="20" t="e">
        <f t="shared" si="25"/>
        <v>#N/A</v>
      </c>
      <c r="D137" t="e">
        <f t="shared" si="26"/>
        <v>#N/A</v>
      </c>
      <c r="E137" t="e">
        <f t="shared" si="27"/>
        <v>#N/A</v>
      </c>
      <c r="F137" s="24" t="e">
        <f t="shared" si="28"/>
        <v>#N/A</v>
      </c>
      <c r="G137" t="e">
        <f t="shared" si="29"/>
        <v>#N/A</v>
      </c>
      <c r="H137" t="e">
        <f t="shared" si="30"/>
        <v>#N/A</v>
      </c>
      <c r="I137" s="24" t="e">
        <f t="shared" si="31"/>
        <v>#N/A</v>
      </c>
      <c r="J137" t="e">
        <f t="shared" si="32"/>
        <v>#N/A</v>
      </c>
      <c r="K137" t="e">
        <f t="shared" si="33"/>
        <v>#N/A</v>
      </c>
      <c r="L137" s="24" t="e">
        <f t="shared" si="34"/>
        <v>#N/A</v>
      </c>
      <c r="M137" s="24">
        <f t="shared" si="35"/>
        <v>0.9</v>
      </c>
      <c r="N137" s="1" t="e">
        <f t="shared" si="36"/>
        <v>#N/A</v>
      </c>
      <c r="P137" s="23">
        <f t="shared" si="37"/>
        <v>0.68533560000000004</v>
      </c>
      <c r="Q137" s="1" t="e">
        <f t="shared" si="38"/>
        <v>#N/A</v>
      </c>
      <c r="T137">
        <f>IF(A137&lt;='FM Exteriores'!$Q$14,EsquemaMant!A137,NA())</f>
        <v>12.6</v>
      </c>
      <c r="U137" s="20">
        <f t="shared" si="39"/>
        <v>55188</v>
      </c>
      <c r="V137">
        <f t="shared" si="40"/>
        <v>0</v>
      </c>
      <c r="W137">
        <f t="shared" si="41"/>
        <v>55188</v>
      </c>
      <c r="X137" s="24">
        <f t="shared" si="42"/>
        <v>0.88962399999999997</v>
      </c>
      <c r="Y137">
        <f t="shared" si="43"/>
        <v>12</v>
      </c>
      <c r="Z137">
        <f t="shared" si="44"/>
        <v>2628</v>
      </c>
      <c r="AA137" s="24">
        <f t="shared" si="45"/>
        <v>0.95200000000000007</v>
      </c>
      <c r="AB137" s="24">
        <f t="shared" si="48"/>
        <v>1</v>
      </c>
      <c r="AC137" s="1">
        <f t="shared" si="49"/>
        <v>0.84692204800000004</v>
      </c>
      <c r="AE137" s="23">
        <f t="shared" si="46"/>
        <v>0.78200000000000003</v>
      </c>
      <c r="AF137" s="41">
        <f t="shared" si="47"/>
        <v>0.93507795199999999</v>
      </c>
    </row>
    <row r="138" spans="1:32" x14ac:dyDescent="0.25">
      <c r="A138">
        <v>12.7</v>
      </c>
      <c r="B138" t="e">
        <f>IF(A138&lt;='FM Interiores'!$Q$14,EsquemaMant!A138,NA())</f>
        <v>#N/A</v>
      </c>
      <c r="C138" s="20" t="e">
        <f t="shared" si="25"/>
        <v>#N/A</v>
      </c>
      <c r="D138" t="e">
        <f t="shared" si="26"/>
        <v>#N/A</v>
      </c>
      <c r="E138" t="e">
        <f t="shared" si="27"/>
        <v>#N/A</v>
      </c>
      <c r="F138" s="24" t="e">
        <f t="shared" si="28"/>
        <v>#N/A</v>
      </c>
      <c r="G138" t="e">
        <f t="shared" si="29"/>
        <v>#N/A</v>
      </c>
      <c r="H138" t="e">
        <f t="shared" si="30"/>
        <v>#N/A</v>
      </c>
      <c r="I138" s="24" t="e">
        <f t="shared" si="31"/>
        <v>#N/A</v>
      </c>
      <c r="J138" t="e">
        <f t="shared" si="32"/>
        <v>#N/A</v>
      </c>
      <c r="K138" t="e">
        <f t="shared" si="33"/>
        <v>#N/A</v>
      </c>
      <c r="L138" s="24" t="e">
        <f t="shared" si="34"/>
        <v>#N/A</v>
      </c>
      <c r="M138" s="24">
        <f t="shared" si="35"/>
        <v>0.9</v>
      </c>
      <c r="N138" s="1" t="e">
        <f t="shared" si="36"/>
        <v>#N/A</v>
      </c>
      <c r="P138" s="23">
        <f t="shared" si="37"/>
        <v>0.68533560000000004</v>
      </c>
      <c r="Q138" s="1" t="e">
        <f t="shared" si="38"/>
        <v>#N/A</v>
      </c>
      <c r="T138">
        <f>IF(A138&lt;='FM Exteriores'!$Q$14,EsquemaMant!A138,NA())</f>
        <v>12.7</v>
      </c>
      <c r="U138" s="20">
        <f t="shared" si="39"/>
        <v>55626</v>
      </c>
      <c r="V138">
        <f t="shared" si="40"/>
        <v>0</v>
      </c>
      <c r="W138">
        <f t="shared" si="41"/>
        <v>55626</v>
      </c>
      <c r="X138" s="24">
        <f t="shared" si="42"/>
        <v>0.88874799999999998</v>
      </c>
      <c r="Y138">
        <f t="shared" si="43"/>
        <v>12</v>
      </c>
      <c r="Z138">
        <f t="shared" si="44"/>
        <v>3066</v>
      </c>
      <c r="AA138" s="24">
        <f t="shared" si="45"/>
        <v>0.94400000000000006</v>
      </c>
      <c r="AB138" s="24">
        <f t="shared" si="48"/>
        <v>1</v>
      </c>
      <c r="AC138" s="1">
        <f t="shared" si="49"/>
        <v>0.83897811200000005</v>
      </c>
      <c r="AE138" s="23">
        <f t="shared" si="46"/>
        <v>0.78200000000000003</v>
      </c>
      <c r="AF138" s="41">
        <f t="shared" si="47"/>
        <v>0.94302188799999997</v>
      </c>
    </row>
    <row r="139" spans="1:32" x14ac:dyDescent="0.25">
      <c r="A139">
        <v>12.8</v>
      </c>
      <c r="B139" t="e">
        <f>IF(A139&lt;='FM Interiores'!$Q$14,EsquemaMant!A139,NA())</f>
        <v>#N/A</v>
      </c>
      <c r="C139" s="20" t="e">
        <f t="shared" si="25"/>
        <v>#N/A</v>
      </c>
      <c r="D139" t="e">
        <f t="shared" si="26"/>
        <v>#N/A</v>
      </c>
      <c r="E139" t="e">
        <f t="shared" si="27"/>
        <v>#N/A</v>
      </c>
      <c r="F139" s="24" t="e">
        <f t="shared" si="28"/>
        <v>#N/A</v>
      </c>
      <c r="G139" t="e">
        <f t="shared" si="29"/>
        <v>#N/A</v>
      </c>
      <c r="H139" t="e">
        <f t="shared" si="30"/>
        <v>#N/A</v>
      </c>
      <c r="I139" s="24" t="e">
        <f t="shared" si="31"/>
        <v>#N/A</v>
      </c>
      <c r="J139" t="e">
        <f t="shared" si="32"/>
        <v>#N/A</v>
      </c>
      <c r="K139" t="e">
        <f t="shared" si="33"/>
        <v>#N/A</v>
      </c>
      <c r="L139" s="24" t="e">
        <f t="shared" si="34"/>
        <v>#N/A</v>
      </c>
      <c r="M139" s="24">
        <f t="shared" si="35"/>
        <v>0.9</v>
      </c>
      <c r="N139" s="1" t="e">
        <f t="shared" si="36"/>
        <v>#N/A</v>
      </c>
      <c r="P139" s="23">
        <f t="shared" si="37"/>
        <v>0.68533560000000004</v>
      </c>
      <c r="Q139" s="1" t="e">
        <f t="shared" si="38"/>
        <v>#N/A</v>
      </c>
      <c r="T139">
        <f>IF(A139&lt;='FM Exteriores'!$Q$14,EsquemaMant!A139,NA())</f>
        <v>12.8</v>
      </c>
      <c r="U139" s="20">
        <f t="shared" si="39"/>
        <v>56064</v>
      </c>
      <c r="V139">
        <f t="shared" si="40"/>
        <v>0</v>
      </c>
      <c r="W139">
        <f t="shared" si="41"/>
        <v>56064</v>
      </c>
      <c r="X139" s="24">
        <f t="shared" si="42"/>
        <v>0.88787199999999999</v>
      </c>
      <c r="Y139">
        <f t="shared" si="43"/>
        <v>12</v>
      </c>
      <c r="Z139">
        <f t="shared" si="44"/>
        <v>3504</v>
      </c>
      <c r="AA139" s="24">
        <f t="shared" si="45"/>
        <v>0.93600000000000005</v>
      </c>
      <c r="AB139" s="24">
        <f t="shared" si="48"/>
        <v>1</v>
      </c>
      <c r="AC139" s="1">
        <f t="shared" si="49"/>
        <v>0.83104819200000002</v>
      </c>
      <c r="AE139" s="23">
        <f t="shared" si="46"/>
        <v>0.78200000000000003</v>
      </c>
      <c r="AF139" s="41">
        <f t="shared" si="47"/>
        <v>0.95095180800000001</v>
      </c>
    </row>
    <row r="140" spans="1:32" x14ac:dyDescent="0.25">
      <c r="A140">
        <v>12.9</v>
      </c>
      <c r="B140" t="e">
        <f>IF(A140&lt;='FM Interiores'!$Q$14,EsquemaMant!A140,NA())</f>
        <v>#N/A</v>
      </c>
      <c r="C140" s="20" t="e">
        <f t="shared" ref="C140:C203" si="50">$C$2*$C$3*B140</f>
        <v>#N/A</v>
      </c>
      <c r="D140" t="e">
        <f t="shared" ref="D140:D203" si="51">INT(C140/$C$4)</f>
        <v>#N/A</v>
      </c>
      <c r="E140" t="e">
        <f t="shared" ref="E140:E203" si="52">C140-(D140*$C$4)</f>
        <v>#N/A</v>
      </c>
      <c r="F140" s="24" t="e">
        <f t="shared" ref="F140:F203" si="53">(1-$C$5)/(0-$C$4)*E140+1</f>
        <v>#N/A</v>
      </c>
      <c r="G140" t="e">
        <f t="shared" ref="G140:G203" si="54">INT(E140/$G$4)</f>
        <v>#N/A</v>
      </c>
      <c r="H140" t="e">
        <f t="shared" ref="H140:H203" si="55">C140-(G140*$G$4)-(D140*$C$4)</f>
        <v>#N/A</v>
      </c>
      <c r="I140" s="24" t="e">
        <f t="shared" ref="I140:I203" si="56">(1-$G$2)/(0-$G$4)*H140+1</f>
        <v>#N/A</v>
      </c>
      <c r="J140" t="e">
        <f t="shared" ref="J140:J203" si="57">INT(B140/$K$3)</f>
        <v>#N/A</v>
      </c>
      <c r="K140" t="e">
        <f t="shared" ref="K140:K203" si="58">B140-($K$3*J140)</f>
        <v>#N/A</v>
      </c>
      <c r="L140" s="24" t="e">
        <f t="shared" ref="L140:L203" si="59">(1-$K$2)/(0-$K$3)*K140+1</f>
        <v>#N/A</v>
      </c>
      <c r="M140" s="24">
        <f t="shared" ref="M140:M203" si="60">$N$2</f>
        <v>0.9</v>
      </c>
      <c r="N140" s="1" t="e">
        <f t="shared" ref="N140:N203" si="61">L140*I140*F140*M140</f>
        <v>#N/A</v>
      </c>
      <c r="P140" s="23">
        <f t="shared" ref="P140:P203" si="62">$N$4</f>
        <v>0.68533560000000004</v>
      </c>
      <c r="Q140" s="1" t="e">
        <f t="shared" ref="Q140:Q203" si="63">M140+P140-N140</f>
        <v>#N/A</v>
      </c>
      <c r="T140">
        <f>IF(A140&lt;='FM Exteriores'!$Q$14,EsquemaMant!A140,NA())</f>
        <v>12.9</v>
      </c>
      <c r="U140" s="20">
        <f t="shared" ref="U140:U203" si="64">$U$2*$U$3*T140</f>
        <v>56502</v>
      </c>
      <c r="V140">
        <f t="shared" ref="V140:V203" si="65">INT(U140/$U$4)</f>
        <v>0</v>
      </c>
      <c r="W140">
        <f t="shared" ref="W140:W203" si="66">U140-(V140*$U$4)</f>
        <v>56502</v>
      </c>
      <c r="X140" s="24">
        <f t="shared" ref="X140:X203" si="67">(1-$U$5)/(0-$U$4)*W140+1</f>
        <v>0.88699600000000001</v>
      </c>
      <c r="Y140">
        <f t="shared" ref="Y140:Y203" si="68">INT(W140/$Y$4)</f>
        <v>12</v>
      </c>
      <c r="Z140">
        <f t="shared" ref="Z140:Z203" si="69">U140-(Y140*$Y$4)-(V140*$U$4)</f>
        <v>3942</v>
      </c>
      <c r="AA140" s="24">
        <f t="shared" ref="AA140:AA203" si="70">(1-$Y$2)/(0-$Y$4)*Z140+1</f>
        <v>0.92800000000000005</v>
      </c>
      <c r="AB140" s="24">
        <f t="shared" si="48"/>
        <v>1</v>
      </c>
      <c r="AC140" s="1">
        <f t="shared" si="49"/>
        <v>0.82313228800000005</v>
      </c>
      <c r="AE140" s="23">
        <f t="shared" ref="AE140:AE203" si="71">$AB$4</f>
        <v>0.78200000000000003</v>
      </c>
      <c r="AF140" s="41">
        <f t="shared" ref="AF140:AF203" si="72">AB140+AE140-AC140</f>
        <v>0.95886771199999998</v>
      </c>
    </row>
    <row r="141" spans="1:32" x14ac:dyDescent="0.25">
      <c r="A141">
        <v>13</v>
      </c>
      <c r="B141" t="e">
        <f>IF(A141&lt;='FM Interiores'!$Q$14,EsquemaMant!A141,NA())</f>
        <v>#N/A</v>
      </c>
      <c r="C141" s="20" t="e">
        <f t="shared" si="50"/>
        <v>#N/A</v>
      </c>
      <c r="D141" t="e">
        <f t="shared" si="51"/>
        <v>#N/A</v>
      </c>
      <c r="E141" t="e">
        <f t="shared" si="52"/>
        <v>#N/A</v>
      </c>
      <c r="F141" s="24" t="e">
        <f t="shared" si="53"/>
        <v>#N/A</v>
      </c>
      <c r="G141" t="e">
        <f t="shared" si="54"/>
        <v>#N/A</v>
      </c>
      <c r="H141" t="e">
        <f t="shared" si="55"/>
        <v>#N/A</v>
      </c>
      <c r="I141" s="24" t="e">
        <f t="shared" si="56"/>
        <v>#N/A</v>
      </c>
      <c r="J141" t="e">
        <f t="shared" si="57"/>
        <v>#N/A</v>
      </c>
      <c r="K141" t="e">
        <f t="shared" si="58"/>
        <v>#N/A</v>
      </c>
      <c r="L141" s="24" t="e">
        <f t="shared" si="59"/>
        <v>#N/A</v>
      </c>
      <c r="M141" s="24">
        <f t="shared" si="60"/>
        <v>0.9</v>
      </c>
      <c r="N141" s="1" t="e">
        <f t="shared" si="61"/>
        <v>#N/A</v>
      </c>
      <c r="P141" s="23">
        <f t="shared" si="62"/>
        <v>0.68533560000000004</v>
      </c>
      <c r="Q141" s="1" t="e">
        <f t="shared" si="63"/>
        <v>#N/A</v>
      </c>
      <c r="T141">
        <f>IF(A141&lt;='FM Exteriores'!$Q$14,EsquemaMant!A141,NA())</f>
        <v>13</v>
      </c>
      <c r="U141" s="20">
        <f t="shared" si="64"/>
        <v>56940</v>
      </c>
      <c r="V141">
        <f t="shared" si="65"/>
        <v>0</v>
      </c>
      <c r="W141">
        <f t="shared" si="66"/>
        <v>56940</v>
      </c>
      <c r="X141" s="24">
        <f t="shared" si="67"/>
        <v>0.88612000000000002</v>
      </c>
      <c r="Y141">
        <f t="shared" si="68"/>
        <v>13</v>
      </c>
      <c r="Z141">
        <f t="shared" si="69"/>
        <v>0</v>
      </c>
      <c r="AA141" s="24">
        <f t="shared" si="70"/>
        <v>1</v>
      </c>
      <c r="AB141" s="24">
        <f t="shared" ref="AB141:AB204" si="73">$AB$2</f>
        <v>1</v>
      </c>
      <c r="AC141" s="1">
        <f t="shared" ref="AC141:AC204" si="74">AA141*X141*AB141</f>
        <v>0.88612000000000002</v>
      </c>
      <c r="AE141" s="23">
        <f t="shared" si="71"/>
        <v>0.78200000000000003</v>
      </c>
      <c r="AF141" s="41">
        <f t="shared" si="72"/>
        <v>0.89588000000000001</v>
      </c>
    </row>
    <row r="142" spans="1:32" x14ac:dyDescent="0.25">
      <c r="A142">
        <v>13.1</v>
      </c>
      <c r="B142" t="e">
        <f>IF(A142&lt;='FM Interiores'!$Q$14,EsquemaMant!A142,NA())</f>
        <v>#N/A</v>
      </c>
      <c r="C142" s="20" t="e">
        <f t="shared" si="50"/>
        <v>#N/A</v>
      </c>
      <c r="D142" t="e">
        <f t="shared" si="51"/>
        <v>#N/A</v>
      </c>
      <c r="E142" t="e">
        <f t="shared" si="52"/>
        <v>#N/A</v>
      </c>
      <c r="F142" s="24" t="e">
        <f t="shared" si="53"/>
        <v>#N/A</v>
      </c>
      <c r="G142" t="e">
        <f t="shared" si="54"/>
        <v>#N/A</v>
      </c>
      <c r="H142" t="e">
        <f t="shared" si="55"/>
        <v>#N/A</v>
      </c>
      <c r="I142" s="24" t="e">
        <f t="shared" si="56"/>
        <v>#N/A</v>
      </c>
      <c r="J142" t="e">
        <f t="shared" si="57"/>
        <v>#N/A</v>
      </c>
      <c r="K142" t="e">
        <f t="shared" si="58"/>
        <v>#N/A</v>
      </c>
      <c r="L142" s="24" t="e">
        <f t="shared" si="59"/>
        <v>#N/A</v>
      </c>
      <c r="M142" s="24">
        <f t="shared" si="60"/>
        <v>0.9</v>
      </c>
      <c r="N142" s="1" t="e">
        <f t="shared" si="61"/>
        <v>#N/A</v>
      </c>
      <c r="P142" s="23">
        <f t="shared" si="62"/>
        <v>0.68533560000000004</v>
      </c>
      <c r="Q142" s="1" t="e">
        <f t="shared" si="63"/>
        <v>#N/A</v>
      </c>
      <c r="T142">
        <f>IF(A142&lt;='FM Exteriores'!$Q$14,EsquemaMant!A142,NA())</f>
        <v>13.1</v>
      </c>
      <c r="U142" s="20">
        <f t="shared" si="64"/>
        <v>57378</v>
      </c>
      <c r="V142">
        <f t="shared" si="65"/>
        <v>0</v>
      </c>
      <c r="W142">
        <f t="shared" si="66"/>
        <v>57378</v>
      </c>
      <c r="X142" s="24">
        <f t="shared" si="67"/>
        <v>0.88524399999999992</v>
      </c>
      <c r="Y142">
        <f t="shared" si="68"/>
        <v>13</v>
      </c>
      <c r="Z142">
        <f t="shared" si="69"/>
        <v>438</v>
      </c>
      <c r="AA142" s="24">
        <f t="shared" si="70"/>
        <v>0.99199999999999999</v>
      </c>
      <c r="AB142" s="24">
        <f t="shared" si="73"/>
        <v>1</v>
      </c>
      <c r="AC142" s="1">
        <f t="shared" si="74"/>
        <v>0.87816204799999986</v>
      </c>
      <c r="AE142" s="23">
        <f t="shared" si="71"/>
        <v>0.78200000000000003</v>
      </c>
      <c r="AF142" s="41">
        <f t="shared" si="72"/>
        <v>0.90383795200000017</v>
      </c>
    </row>
    <row r="143" spans="1:32" x14ac:dyDescent="0.25">
      <c r="A143">
        <v>13.2</v>
      </c>
      <c r="B143" t="e">
        <f>IF(A143&lt;='FM Interiores'!$Q$14,EsquemaMant!A143,NA())</f>
        <v>#N/A</v>
      </c>
      <c r="C143" s="20" t="e">
        <f t="shared" si="50"/>
        <v>#N/A</v>
      </c>
      <c r="D143" t="e">
        <f t="shared" si="51"/>
        <v>#N/A</v>
      </c>
      <c r="E143" t="e">
        <f t="shared" si="52"/>
        <v>#N/A</v>
      </c>
      <c r="F143" s="24" t="e">
        <f t="shared" si="53"/>
        <v>#N/A</v>
      </c>
      <c r="G143" t="e">
        <f t="shared" si="54"/>
        <v>#N/A</v>
      </c>
      <c r="H143" t="e">
        <f t="shared" si="55"/>
        <v>#N/A</v>
      </c>
      <c r="I143" s="24" t="e">
        <f t="shared" si="56"/>
        <v>#N/A</v>
      </c>
      <c r="J143" t="e">
        <f t="shared" si="57"/>
        <v>#N/A</v>
      </c>
      <c r="K143" t="e">
        <f t="shared" si="58"/>
        <v>#N/A</v>
      </c>
      <c r="L143" s="24" t="e">
        <f t="shared" si="59"/>
        <v>#N/A</v>
      </c>
      <c r="M143" s="24">
        <f t="shared" si="60"/>
        <v>0.9</v>
      </c>
      <c r="N143" s="1" t="e">
        <f t="shared" si="61"/>
        <v>#N/A</v>
      </c>
      <c r="P143" s="23">
        <f t="shared" si="62"/>
        <v>0.68533560000000004</v>
      </c>
      <c r="Q143" s="1" t="e">
        <f t="shared" si="63"/>
        <v>#N/A</v>
      </c>
      <c r="T143">
        <f>IF(A143&lt;='FM Exteriores'!$Q$14,EsquemaMant!A143,NA())</f>
        <v>13.2</v>
      </c>
      <c r="U143" s="20">
        <f t="shared" si="64"/>
        <v>57816</v>
      </c>
      <c r="V143">
        <f t="shared" si="65"/>
        <v>0</v>
      </c>
      <c r="W143">
        <f t="shared" si="66"/>
        <v>57816</v>
      </c>
      <c r="X143" s="24">
        <f t="shared" si="67"/>
        <v>0.88436800000000004</v>
      </c>
      <c r="Y143">
        <f t="shared" si="68"/>
        <v>13</v>
      </c>
      <c r="Z143">
        <f t="shared" si="69"/>
        <v>876</v>
      </c>
      <c r="AA143" s="24">
        <f t="shared" si="70"/>
        <v>0.98399999999999999</v>
      </c>
      <c r="AB143" s="24">
        <f t="shared" si="73"/>
        <v>1</v>
      </c>
      <c r="AC143" s="1">
        <f t="shared" si="74"/>
        <v>0.87021811199999999</v>
      </c>
      <c r="AE143" s="23">
        <f t="shared" si="71"/>
        <v>0.78200000000000003</v>
      </c>
      <c r="AF143" s="41">
        <f t="shared" si="72"/>
        <v>0.91178188800000004</v>
      </c>
    </row>
    <row r="144" spans="1:32" x14ac:dyDescent="0.25">
      <c r="A144">
        <v>13.3</v>
      </c>
      <c r="B144" t="e">
        <f>IF(A144&lt;='FM Interiores'!$Q$14,EsquemaMant!A144,NA())</f>
        <v>#N/A</v>
      </c>
      <c r="C144" s="20" t="e">
        <f t="shared" si="50"/>
        <v>#N/A</v>
      </c>
      <c r="D144" t="e">
        <f t="shared" si="51"/>
        <v>#N/A</v>
      </c>
      <c r="E144" t="e">
        <f t="shared" si="52"/>
        <v>#N/A</v>
      </c>
      <c r="F144" s="24" t="e">
        <f t="shared" si="53"/>
        <v>#N/A</v>
      </c>
      <c r="G144" t="e">
        <f t="shared" si="54"/>
        <v>#N/A</v>
      </c>
      <c r="H144" t="e">
        <f t="shared" si="55"/>
        <v>#N/A</v>
      </c>
      <c r="I144" s="24" t="e">
        <f t="shared" si="56"/>
        <v>#N/A</v>
      </c>
      <c r="J144" t="e">
        <f t="shared" si="57"/>
        <v>#N/A</v>
      </c>
      <c r="K144" t="e">
        <f t="shared" si="58"/>
        <v>#N/A</v>
      </c>
      <c r="L144" s="24" t="e">
        <f t="shared" si="59"/>
        <v>#N/A</v>
      </c>
      <c r="M144" s="24">
        <f t="shared" si="60"/>
        <v>0.9</v>
      </c>
      <c r="N144" s="1" t="e">
        <f t="shared" si="61"/>
        <v>#N/A</v>
      </c>
      <c r="P144" s="23">
        <f t="shared" si="62"/>
        <v>0.68533560000000004</v>
      </c>
      <c r="Q144" s="1" t="e">
        <f t="shared" si="63"/>
        <v>#N/A</v>
      </c>
      <c r="T144">
        <f>IF(A144&lt;='FM Exteriores'!$Q$14,EsquemaMant!A144,NA())</f>
        <v>13.3</v>
      </c>
      <c r="U144" s="20">
        <f t="shared" si="64"/>
        <v>58254</v>
      </c>
      <c r="V144">
        <f t="shared" si="65"/>
        <v>0</v>
      </c>
      <c r="W144">
        <f t="shared" si="66"/>
        <v>58254</v>
      </c>
      <c r="X144" s="24">
        <f t="shared" si="67"/>
        <v>0.88349199999999994</v>
      </c>
      <c r="Y144">
        <f t="shared" si="68"/>
        <v>13</v>
      </c>
      <c r="Z144">
        <f t="shared" si="69"/>
        <v>1314</v>
      </c>
      <c r="AA144" s="24">
        <f t="shared" si="70"/>
        <v>0.97599999999999998</v>
      </c>
      <c r="AB144" s="24">
        <f t="shared" si="73"/>
        <v>1</v>
      </c>
      <c r="AC144" s="1">
        <f t="shared" si="74"/>
        <v>0.86228819199999995</v>
      </c>
      <c r="AE144" s="23">
        <f t="shared" si="71"/>
        <v>0.78200000000000003</v>
      </c>
      <c r="AF144" s="41">
        <f t="shared" si="72"/>
        <v>0.91971180800000008</v>
      </c>
    </row>
    <row r="145" spans="1:32" x14ac:dyDescent="0.25">
      <c r="A145">
        <v>13.4</v>
      </c>
      <c r="B145" t="e">
        <f>IF(A145&lt;='FM Interiores'!$Q$14,EsquemaMant!A145,NA())</f>
        <v>#N/A</v>
      </c>
      <c r="C145" s="20" t="e">
        <f t="shared" si="50"/>
        <v>#N/A</v>
      </c>
      <c r="D145" t="e">
        <f t="shared" si="51"/>
        <v>#N/A</v>
      </c>
      <c r="E145" t="e">
        <f t="shared" si="52"/>
        <v>#N/A</v>
      </c>
      <c r="F145" s="24" t="e">
        <f t="shared" si="53"/>
        <v>#N/A</v>
      </c>
      <c r="G145" t="e">
        <f t="shared" si="54"/>
        <v>#N/A</v>
      </c>
      <c r="H145" t="e">
        <f t="shared" si="55"/>
        <v>#N/A</v>
      </c>
      <c r="I145" s="24" t="e">
        <f t="shared" si="56"/>
        <v>#N/A</v>
      </c>
      <c r="J145" t="e">
        <f t="shared" si="57"/>
        <v>#N/A</v>
      </c>
      <c r="K145" t="e">
        <f t="shared" si="58"/>
        <v>#N/A</v>
      </c>
      <c r="L145" s="24" t="e">
        <f t="shared" si="59"/>
        <v>#N/A</v>
      </c>
      <c r="M145" s="24">
        <f t="shared" si="60"/>
        <v>0.9</v>
      </c>
      <c r="N145" s="1" t="e">
        <f t="shared" si="61"/>
        <v>#N/A</v>
      </c>
      <c r="P145" s="23">
        <f t="shared" si="62"/>
        <v>0.68533560000000004</v>
      </c>
      <c r="Q145" s="1" t="e">
        <f t="shared" si="63"/>
        <v>#N/A</v>
      </c>
      <c r="T145">
        <f>IF(A145&lt;='FM Exteriores'!$Q$14,EsquemaMant!A145,NA())</f>
        <v>13.4</v>
      </c>
      <c r="U145" s="20">
        <f t="shared" si="64"/>
        <v>58692</v>
      </c>
      <c r="V145">
        <f t="shared" si="65"/>
        <v>0</v>
      </c>
      <c r="W145">
        <f t="shared" si="66"/>
        <v>58692</v>
      </c>
      <c r="X145" s="24">
        <f t="shared" si="67"/>
        <v>0.88261599999999996</v>
      </c>
      <c r="Y145">
        <f t="shared" si="68"/>
        <v>13</v>
      </c>
      <c r="Z145">
        <f t="shared" si="69"/>
        <v>1752</v>
      </c>
      <c r="AA145" s="24">
        <f t="shared" si="70"/>
        <v>0.96799999999999997</v>
      </c>
      <c r="AB145" s="24">
        <f t="shared" si="73"/>
        <v>1</v>
      </c>
      <c r="AC145" s="1">
        <f t="shared" si="74"/>
        <v>0.85437228799999998</v>
      </c>
      <c r="AE145" s="23">
        <f t="shared" si="71"/>
        <v>0.78200000000000003</v>
      </c>
      <c r="AF145" s="41">
        <f t="shared" si="72"/>
        <v>0.92762771200000005</v>
      </c>
    </row>
    <row r="146" spans="1:32" x14ac:dyDescent="0.25">
      <c r="A146">
        <v>13.5</v>
      </c>
      <c r="B146" t="e">
        <f>IF(A146&lt;='FM Interiores'!$Q$14,EsquemaMant!A146,NA())</f>
        <v>#N/A</v>
      </c>
      <c r="C146" s="20" t="e">
        <f t="shared" si="50"/>
        <v>#N/A</v>
      </c>
      <c r="D146" t="e">
        <f t="shared" si="51"/>
        <v>#N/A</v>
      </c>
      <c r="E146" t="e">
        <f t="shared" si="52"/>
        <v>#N/A</v>
      </c>
      <c r="F146" s="24" t="e">
        <f t="shared" si="53"/>
        <v>#N/A</v>
      </c>
      <c r="G146" t="e">
        <f t="shared" si="54"/>
        <v>#N/A</v>
      </c>
      <c r="H146" t="e">
        <f t="shared" si="55"/>
        <v>#N/A</v>
      </c>
      <c r="I146" s="24" t="e">
        <f t="shared" si="56"/>
        <v>#N/A</v>
      </c>
      <c r="J146" t="e">
        <f t="shared" si="57"/>
        <v>#N/A</v>
      </c>
      <c r="K146" t="e">
        <f t="shared" si="58"/>
        <v>#N/A</v>
      </c>
      <c r="L146" s="24" t="e">
        <f t="shared" si="59"/>
        <v>#N/A</v>
      </c>
      <c r="M146" s="24">
        <f t="shared" si="60"/>
        <v>0.9</v>
      </c>
      <c r="N146" s="1" t="e">
        <f t="shared" si="61"/>
        <v>#N/A</v>
      </c>
      <c r="P146" s="23">
        <f t="shared" si="62"/>
        <v>0.68533560000000004</v>
      </c>
      <c r="Q146" s="1" t="e">
        <f t="shared" si="63"/>
        <v>#N/A</v>
      </c>
      <c r="T146">
        <f>IF(A146&lt;='FM Exteriores'!$Q$14,EsquemaMant!A146,NA())</f>
        <v>13.5</v>
      </c>
      <c r="U146" s="20">
        <f t="shared" si="64"/>
        <v>59130</v>
      </c>
      <c r="V146">
        <f t="shared" si="65"/>
        <v>0</v>
      </c>
      <c r="W146">
        <f t="shared" si="66"/>
        <v>59130</v>
      </c>
      <c r="X146" s="24">
        <f t="shared" si="67"/>
        <v>0.88173999999999997</v>
      </c>
      <c r="Y146">
        <f t="shared" si="68"/>
        <v>13</v>
      </c>
      <c r="Z146">
        <f t="shared" si="69"/>
        <v>2190</v>
      </c>
      <c r="AA146" s="24">
        <f t="shared" si="70"/>
        <v>0.96</v>
      </c>
      <c r="AB146" s="24">
        <f t="shared" si="73"/>
        <v>1</v>
      </c>
      <c r="AC146" s="1">
        <f t="shared" si="74"/>
        <v>0.84647039999999996</v>
      </c>
      <c r="AE146" s="23">
        <f t="shared" si="71"/>
        <v>0.78200000000000003</v>
      </c>
      <c r="AF146" s="41">
        <f t="shared" si="72"/>
        <v>0.93552960000000007</v>
      </c>
    </row>
    <row r="147" spans="1:32" x14ac:dyDescent="0.25">
      <c r="A147">
        <v>13.6</v>
      </c>
      <c r="B147" t="e">
        <f>IF(A147&lt;='FM Interiores'!$Q$14,EsquemaMant!A147,NA())</f>
        <v>#N/A</v>
      </c>
      <c r="C147" s="20" t="e">
        <f t="shared" si="50"/>
        <v>#N/A</v>
      </c>
      <c r="D147" t="e">
        <f t="shared" si="51"/>
        <v>#N/A</v>
      </c>
      <c r="E147" t="e">
        <f t="shared" si="52"/>
        <v>#N/A</v>
      </c>
      <c r="F147" s="24" t="e">
        <f t="shared" si="53"/>
        <v>#N/A</v>
      </c>
      <c r="G147" t="e">
        <f t="shared" si="54"/>
        <v>#N/A</v>
      </c>
      <c r="H147" t="e">
        <f t="shared" si="55"/>
        <v>#N/A</v>
      </c>
      <c r="I147" s="24" t="e">
        <f t="shared" si="56"/>
        <v>#N/A</v>
      </c>
      <c r="J147" t="e">
        <f t="shared" si="57"/>
        <v>#N/A</v>
      </c>
      <c r="K147" t="e">
        <f t="shared" si="58"/>
        <v>#N/A</v>
      </c>
      <c r="L147" s="24" t="e">
        <f t="shared" si="59"/>
        <v>#N/A</v>
      </c>
      <c r="M147" s="24">
        <f t="shared" si="60"/>
        <v>0.9</v>
      </c>
      <c r="N147" s="1" t="e">
        <f t="shared" si="61"/>
        <v>#N/A</v>
      </c>
      <c r="P147" s="23">
        <f t="shared" si="62"/>
        <v>0.68533560000000004</v>
      </c>
      <c r="Q147" s="1" t="e">
        <f t="shared" si="63"/>
        <v>#N/A</v>
      </c>
      <c r="T147">
        <f>IF(A147&lt;='FM Exteriores'!$Q$14,EsquemaMant!A147,NA())</f>
        <v>13.6</v>
      </c>
      <c r="U147" s="20">
        <f t="shared" si="64"/>
        <v>59568</v>
      </c>
      <c r="V147">
        <f t="shared" si="65"/>
        <v>0</v>
      </c>
      <c r="W147">
        <f t="shared" si="66"/>
        <v>59568</v>
      </c>
      <c r="X147" s="24">
        <f t="shared" si="67"/>
        <v>0.88086399999999998</v>
      </c>
      <c r="Y147">
        <f t="shared" si="68"/>
        <v>13</v>
      </c>
      <c r="Z147">
        <f t="shared" si="69"/>
        <v>2628</v>
      </c>
      <c r="AA147" s="24">
        <f t="shared" si="70"/>
        <v>0.95200000000000007</v>
      </c>
      <c r="AB147" s="24">
        <f t="shared" si="73"/>
        <v>1</v>
      </c>
      <c r="AC147" s="1">
        <f t="shared" si="74"/>
        <v>0.83858252799999999</v>
      </c>
      <c r="AE147" s="23">
        <f t="shared" si="71"/>
        <v>0.78200000000000003</v>
      </c>
      <c r="AF147" s="41">
        <f t="shared" si="72"/>
        <v>0.94341747200000003</v>
      </c>
    </row>
    <row r="148" spans="1:32" x14ac:dyDescent="0.25">
      <c r="A148">
        <v>13.7</v>
      </c>
      <c r="B148" t="e">
        <f>IF(A148&lt;='FM Interiores'!$Q$14,EsquemaMant!A148,NA())</f>
        <v>#N/A</v>
      </c>
      <c r="C148" s="20" t="e">
        <f t="shared" si="50"/>
        <v>#N/A</v>
      </c>
      <c r="D148" t="e">
        <f t="shared" si="51"/>
        <v>#N/A</v>
      </c>
      <c r="E148" t="e">
        <f t="shared" si="52"/>
        <v>#N/A</v>
      </c>
      <c r="F148" s="24" t="e">
        <f t="shared" si="53"/>
        <v>#N/A</v>
      </c>
      <c r="G148" t="e">
        <f t="shared" si="54"/>
        <v>#N/A</v>
      </c>
      <c r="H148" t="e">
        <f t="shared" si="55"/>
        <v>#N/A</v>
      </c>
      <c r="I148" s="24" t="e">
        <f t="shared" si="56"/>
        <v>#N/A</v>
      </c>
      <c r="J148" t="e">
        <f t="shared" si="57"/>
        <v>#N/A</v>
      </c>
      <c r="K148" t="e">
        <f t="shared" si="58"/>
        <v>#N/A</v>
      </c>
      <c r="L148" s="24" t="e">
        <f t="shared" si="59"/>
        <v>#N/A</v>
      </c>
      <c r="M148" s="24">
        <f t="shared" si="60"/>
        <v>0.9</v>
      </c>
      <c r="N148" s="1" t="e">
        <f t="shared" si="61"/>
        <v>#N/A</v>
      </c>
      <c r="P148" s="23">
        <f t="shared" si="62"/>
        <v>0.68533560000000004</v>
      </c>
      <c r="Q148" s="1" t="e">
        <f t="shared" si="63"/>
        <v>#N/A</v>
      </c>
      <c r="T148">
        <f>IF(A148&lt;='FM Exteriores'!$Q$14,EsquemaMant!A148,NA())</f>
        <v>13.7</v>
      </c>
      <c r="U148" s="20">
        <f t="shared" si="64"/>
        <v>60006</v>
      </c>
      <c r="V148">
        <f t="shared" si="65"/>
        <v>0</v>
      </c>
      <c r="W148">
        <f t="shared" si="66"/>
        <v>60006</v>
      </c>
      <c r="X148" s="24">
        <f t="shared" si="67"/>
        <v>0.87998799999999999</v>
      </c>
      <c r="Y148">
        <f t="shared" si="68"/>
        <v>13</v>
      </c>
      <c r="Z148">
        <f t="shared" si="69"/>
        <v>3066</v>
      </c>
      <c r="AA148" s="24">
        <f t="shared" si="70"/>
        <v>0.94400000000000006</v>
      </c>
      <c r="AB148" s="24">
        <f t="shared" si="73"/>
        <v>1</v>
      </c>
      <c r="AC148" s="1">
        <f t="shared" si="74"/>
        <v>0.83070867200000009</v>
      </c>
      <c r="AE148" s="23">
        <f t="shared" si="71"/>
        <v>0.78200000000000003</v>
      </c>
      <c r="AF148" s="41">
        <f t="shared" si="72"/>
        <v>0.95129132799999994</v>
      </c>
    </row>
    <row r="149" spans="1:32" x14ac:dyDescent="0.25">
      <c r="A149">
        <v>13.8</v>
      </c>
      <c r="B149" t="e">
        <f>IF(A149&lt;='FM Interiores'!$Q$14,EsquemaMant!A149,NA())</f>
        <v>#N/A</v>
      </c>
      <c r="C149" s="20" t="e">
        <f t="shared" si="50"/>
        <v>#N/A</v>
      </c>
      <c r="D149" t="e">
        <f t="shared" si="51"/>
        <v>#N/A</v>
      </c>
      <c r="E149" t="e">
        <f t="shared" si="52"/>
        <v>#N/A</v>
      </c>
      <c r="F149" s="24" t="e">
        <f t="shared" si="53"/>
        <v>#N/A</v>
      </c>
      <c r="G149" t="e">
        <f t="shared" si="54"/>
        <v>#N/A</v>
      </c>
      <c r="H149" t="e">
        <f t="shared" si="55"/>
        <v>#N/A</v>
      </c>
      <c r="I149" s="24" t="e">
        <f t="shared" si="56"/>
        <v>#N/A</v>
      </c>
      <c r="J149" t="e">
        <f t="shared" si="57"/>
        <v>#N/A</v>
      </c>
      <c r="K149" t="e">
        <f t="shared" si="58"/>
        <v>#N/A</v>
      </c>
      <c r="L149" s="24" t="e">
        <f t="shared" si="59"/>
        <v>#N/A</v>
      </c>
      <c r="M149" s="24">
        <f t="shared" si="60"/>
        <v>0.9</v>
      </c>
      <c r="N149" s="1" t="e">
        <f t="shared" si="61"/>
        <v>#N/A</v>
      </c>
      <c r="P149" s="23">
        <f t="shared" si="62"/>
        <v>0.68533560000000004</v>
      </c>
      <c r="Q149" s="1" t="e">
        <f t="shared" si="63"/>
        <v>#N/A</v>
      </c>
      <c r="T149">
        <f>IF(A149&lt;='FM Exteriores'!$Q$14,EsquemaMant!A149,NA())</f>
        <v>13.8</v>
      </c>
      <c r="U149" s="20">
        <f t="shared" si="64"/>
        <v>60444</v>
      </c>
      <c r="V149">
        <f t="shared" si="65"/>
        <v>0</v>
      </c>
      <c r="W149">
        <f t="shared" si="66"/>
        <v>60444</v>
      </c>
      <c r="X149" s="24">
        <f t="shared" si="67"/>
        <v>0.879112</v>
      </c>
      <c r="Y149">
        <f t="shared" si="68"/>
        <v>13</v>
      </c>
      <c r="Z149">
        <f t="shared" si="69"/>
        <v>3504</v>
      </c>
      <c r="AA149" s="24">
        <f t="shared" si="70"/>
        <v>0.93600000000000005</v>
      </c>
      <c r="AB149" s="24">
        <f t="shared" si="73"/>
        <v>1</v>
      </c>
      <c r="AC149" s="1">
        <f t="shared" si="74"/>
        <v>0.82284883200000003</v>
      </c>
      <c r="AE149" s="23">
        <f t="shared" si="71"/>
        <v>0.78200000000000003</v>
      </c>
      <c r="AF149" s="41">
        <f t="shared" si="72"/>
        <v>0.959151168</v>
      </c>
    </row>
    <row r="150" spans="1:32" x14ac:dyDescent="0.25">
      <c r="A150">
        <v>13.9</v>
      </c>
      <c r="B150" t="e">
        <f>IF(A150&lt;='FM Interiores'!$Q$14,EsquemaMant!A150,NA())</f>
        <v>#N/A</v>
      </c>
      <c r="C150" s="20" t="e">
        <f t="shared" si="50"/>
        <v>#N/A</v>
      </c>
      <c r="D150" t="e">
        <f t="shared" si="51"/>
        <v>#N/A</v>
      </c>
      <c r="E150" t="e">
        <f t="shared" si="52"/>
        <v>#N/A</v>
      </c>
      <c r="F150" s="24" t="e">
        <f t="shared" si="53"/>
        <v>#N/A</v>
      </c>
      <c r="G150" t="e">
        <f t="shared" si="54"/>
        <v>#N/A</v>
      </c>
      <c r="H150" t="e">
        <f t="shared" si="55"/>
        <v>#N/A</v>
      </c>
      <c r="I150" s="24" t="e">
        <f t="shared" si="56"/>
        <v>#N/A</v>
      </c>
      <c r="J150" t="e">
        <f t="shared" si="57"/>
        <v>#N/A</v>
      </c>
      <c r="K150" t="e">
        <f t="shared" si="58"/>
        <v>#N/A</v>
      </c>
      <c r="L150" s="24" t="e">
        <f t="shared" si="59"/>
        <v>#N/A</v>
      </c>
      <c r="M150" s="24">
        <f t="shared" si="60"/>
        <v>0.9</v>
      </c>
      <c r="N150" s="1" t="e">
        <f t="shared" si="61"/>
        <v>#N/A</v>
      </c>
      <c r="P150" s="23">
        <f t="shared" si="62"/>
        <v>0.68533560000000004</v>
      </c>
      <c r="Q150" s="1" t="e">
        <f t="shared" si="63"/>
        <v>#N/A</v>
      </c>
      <c r="T150">
        <f>IF(A150&lt;='FM Exteriores'!$Q$14,EsquemaMant!A150,NA())</f>
        <v>13.9</v>
      </c>
      <c r="U150" s="20">
        <f t="shared" si="64"/>
        <v>60882</v>
      </c>
      <c r="V150">
        <f t="shared" si="65"/>
        <v>0</v>
      </c>
      <c r="W150">
        <f t="shared" si="66"/>
        <v>60882</v>
      </c>
      <c r="X150" s="24">
        <f t="shared" si="67"/>
        <v>0.87823600000000002</v>
      </c>
      <c r="Y150">
        <f t="shared" si="68"/>
        <v>13</v>
      </c>
      <c r="Z150">
        <f t="shared" si="69"/>
        <v>3942</v>
      </c>
      <c r="AA150" s="24">
        <f t="shared" si="70"/>
        <v>0.92800000000000005</v>
      </c>
      <c r="AB150" s="24">
        <f t="shared" si="73"/>
        <v>1</v>
      </c>
      <c r="AC150" s="1">
        <f t="shared" si="74"/>
        <v>0.81500300800000003</v>
      </c>
      <c r="AE150" s="23">
        <f t="shared" si="71"/>
        <v>0.78200000000000003</v>
      </c>
      <c r="AF150" s="41">
        <f t="shared" si="72"/>
        <v>0.966996992</v>
      </c>
    </row>
    <row r="151" spans="1:32" x14ac:dyDescent="0.25">
      <c r="A151">
        <v>14</v>
      </c>
      <c r="B151" t="e">
        <f>IF(A151&lt;='FM Interiores'!$Q$14,EsquemaMant!A151,NA())</f>
        <v>#N/A</v>
      </c>
      <c r="C151" s="20" t="e">
        <f t="shared" si="50"/>
        <v>#N/A</v>
      </c>
      <c r="D151" t="e">
        <f t="shared" si="51"/>
        <v>#N/A</v>
      </c>
      <c r="E151" t="e">
        <f t="shared" si="52"/>
        <v>#N/A</v>
      </c>
      <c r="F151" s="24" t="e">
        <f t="shared" si="53"/>
        <v>#N/A</v>
      </c>
      <c r="G151" t="e">
        <f t="shared" si="54"/>
        <v>#N/A</v>
      </c>
      <c r="H151" t="e">
        <f t="shared" si="55"/>
        <v>#N/A</v>
      </c>
      <c r="I151" s="24" t="e">
        <f t="shared" si="56"/>
        <v>#N/A</v>
      </c>
      <c r="J151" t="e">
        <f t="shared" si="57"/>
        <v>#N/A</v>
      </c>
      <c r="K151" t="e">
        <f t="shared" si="58"/>
        <v>#N/A</v>
      </c>
      <c r="L151" s="24" t="e">
        <f t="shared" si="59"/>
        <v>#N/A</v>
      </c>
      <c r="M151" s="24">
        <f t="shared" si="60"/>
        <v>0.9</v>
      </c>
      <c r="N151" s="1" t="e">
        <f t="shared" si="61"/>
        <v>#N/A</v>
      </c>
      <c r="P151" s="23">
        <f t="shared" si="62"/>
        <v>0.68533560000000004</v>
      </c>
      <c r="Q151" s="1" t="e">
        <f t="shared" si="63"/>
        <v>#N/A</v>
      </c>
      <c r="T151">
        <f>IF(A151&lt;='FM Exteriores'!$Q$14,EsquemaMant!A151,NA())</f>
        <v>14</v>
      </c>
      <c r="U151" s="20">
        <f t="shared" si="64"/>
        <v>61320</v>
      </c>
      <c r="V151">
        <f t="shared" si="65"/>
        <v>0</v>
      </c>
      <c r="W151">
        <f t="shared" si="66"/>
        <v>61320</v>
      </c>
      <c r="X151" s="24">
        <f t="shared" si="67"/>
        <v>0.87735999999999992</v>
      </c>
      <c r="Y151">
        <f t="shared" si="68"/>
        <v>14</v>
      </c>
      <c r="Z151">
        <f t="shared" si="69"/>
        <v>0</v>
      </c>
      <c r="AA151" s="24">
        <f t="shared" si="70"/>
        <v>1</v>
      </c>
      <c r="AB151" s="24">
        <f t="shared" si="73"/>
        <v>1</v>
      </c>
      <c r="AC151" s="1">
        <f t="shared" si="74"/>
        <v>0.87735999999999992</v>
      </c>
      <c r="AE151" s="23">
        <f t="shared" si="71"/>
        <v>0.78200000000000003</v>
      </c>
      <c r="AF151" s="41">
        <f t="shared" si="72"/>
        <v>0.90464000000000011</v>
      </c>
    </row>
    <row r="152" spans="1:32" x14ac:dyDescent="0.25">
      <c r="A152">
        <v>14.1</v>
      </c>
      <c r="B152" t="e">
        <f>IF(A152&lt;='FM Interiores'!$Q$14,EsquemaMant!A152,NA())</f>
        <v>#N/A</v>
      </c>
      <c r="C152" s="20" t="e">
        <f t="shared" si="50"/>
        <v>#N/A</v>
      </c>
      <c r="D152" t="e">
        <f t="shared" si="51"/>
        <v>#N/A</v>
      </c>
      <c r="E152" t="e">
        <f t="shared" si="52"/>
        <v>#N/A</v>
      </c>
      <c r="F152" s="24" t="e">
        <f t="shared" si="53"/>
        <v>#N/A</v>
      </c>
      <c r="G152" t="e">
        <f t="shared" si="54"/>
        <v>#N/A</v>
      </c>
      <c r="H152" t="e">
        <f t="shared" si="55"/>
        <v>#N/A</v>
      </c>
      <c r="I152" s="24" t="e">
        <f t="shared" si="56"/>
        <v>#N/A</v>
      </c>
      <c r="J152" t="e">
        <f t="shared" si="57"/>
        <v>#N/A</v>
      </c>
      <c r="K152" t="e">
        <f t="shared" si="58"/>
        <v>#N/A</v>
      </c>
      <c r="L152" s="24" t="e">
        <f t="shared" si="59"/>
        <v>#N/A</v>
      </c>
      <c r="M152" s="24">
        <f t="shared" si="60"/>
        <v>0.9</v>
      </c>
      <c r="N152" s="1" t="e">
        <f t="shared" si="61"/>
        <v>#N/A</v>
      </c>
      <c r="P152" s="23">
        <f t="shared" si="62"/>
        <v>0.68533560000000004</v>
      </c>
      <c r="Q152" s="1" t="e">
        <f t="shared" si="63"/>
        <v>#N/A</v>
      </c>
      <c r="T152">
        <f>IF(A152&lt;='FM Exteriores'!$Q$14,EsquemaMant!A152,NA())</f>
        <v>14.1</v>
      </c>
      <c r="U152" s="20">
        <f t="shared" si="64"/>
        <v>61758</v>
      </c>
      <c r="V152">
        <f t="shared" si="65"/>
        <v>0</v>
      </c>
      <c r="W152">
        <f t="shared" si="66"/>
        <v>61758</v>
      </c>
      <c r="X152" s="24">
        <f t="shared" si="67"/>
        <v>0.87648400000000004</v>
      </c>
      <c r="Y152">
        <f t="shared" si="68"/>
        <v>14</v>
      </c>
      <c r="Z152">
        <f t="shared" si="69"/>
        <v>438</v>
      </c>
      <c r="AA152" s="24">
        <f t="shared" si="70"/>
        <v>0.99199999999999999</v>
      </c>
      <c r="AB152" s="24">
        <f t="shared" si="73"/>
        <v>1</v>
      </c>
      <c r="AC152" s="1">
        <f t="shared" si="74"/>
        <v>0.86947212800000007</v>
      </c>
      <c r="AE152" s="23">
        <f t="shared" si="71"/>
        <v>0.78200000000000003</v>
      </c>
      <c r="AF152" s="41">
        <f t="shared" si="72"/>
        <v>0.91252787199999996</v>
      </c>
    </row>
    <row r="153" spans="1:32" x14ac:dyDescent="0.25">
      <c r="A153">
        <v>14.2</v>
      </c>
      <c r="B153" t="e">
        <f>IF(A153&lt;='FM Interiores'!$Q$14,EsquemaMant!A153,NA())</f>
        <v>#N/A</v>
      </c>
      <c r="C153" s="20" t="e">
        <f t="shared" si="50"/>
        <v>#N/A</v>
      </c>
      <c r="D153" t="e">
        <f t="shared" si="51"/>
        <v>#N/A</v>
      </c>
      <c r="E153" t="e">
        <f t="shared" si="52"/>
        <v>#N/A</v>
      </c>
      <c r="F153" s="24" t="e">
        <f t="shared" si="53"/>
        <v>#N/A</v>
      </c>
      <c r="G153" t="e">
        <f t="shared" si="54"/>
        <v>#N/A</v>
      </c>
      <c r="H153" t="e">
        <f t="shared" si="55"/>
        <v>#N/A</v>
      </c>
      <c r="I153" s="24" t="e">
        <f t="shared" si="56"/>
        <v>#N/A</v>
      </c>
      <c r="J153" t="e">
        <f t="shared" si="57"/>
        <v>#N/A</v>
      </c>
      <c r="K153" t="e">
        <f t="shared" si="58"/>
        <v>#N/A</v>
      </c>
      <c r="L153" s="24" t="e">
        <f t="shared" si="59"/>
        <v>#N/A</v>
      </c>
      <c r="M153" s="24">
        <f t="shared" si="60"/>
        <v>0.9</v>
      </c>
      <c r="N153" s="1" t="e">
        <f t="shared" si="61"/>
        <v>#N/A</v>
      </c>
      <c r="P153" s="23">
        <f t="shared" si="62"/>
        <v>0.68533560000000004</v>
      </c>
      <c r="Q153" s="1" t="e">
        <f t="shared" si="63"/>
        <v>#N/A</v>
      </c>
      <c r="T153">
        <f>IF(A153&lt;='FM Exteriores'!$Q$14,EsquemaMant!A153,NA())</f>
        <v>14.2</v>
      </c>
      <c r="U153" s="20">
        <f t="shared" si="64"/>
        <v>62196</v>
      </c>
      <c r="V153">
        <f t="shared" si="65"/>
        <v>0</v>
      </c>
      <c r="W153">
        <f t="shared" si="66"/>
        <v>62196</v>
      </c>
      <c r="X153" s="24">
        <f t="shared" si="67"/>
        <v>0.87560799999999994</v>
      </c>
      <c r="Y153">
        <f t="shared" si="68"/>
        <v>14</v>
      </c>
      <c r="Z153">
        <f t="shared" si="69"/>
        <v>876</v>
      </c>
      <c r="AA153" s="24">
        <f t="shared" si="70"/>
        <v>0.98399999999999999</v>
      </c>
      <c r="AB153" s="24">
        <f t="shared" si="73"/>
        <v>1</v>
      </c>
      <c r="AC153" s="1">
        <f t="shared" si="74"/>
        <v>0.86159827199999994</v>
      </c>
      <c r="AE153" s="23">
        <f t="shared" si="71"/>
        <v>0.78200000000000003</v>
      </c>
      <c r="AF153" s="41">
        <f t="shared" si="72"/>
        <v>0.92040172800000009</v>
      </c>
    </row>
    <row r="154" spans="1:32" x14ac:dyDescent="0.25">
      <c r="A154">
        <v>14.3</v>
      </c>
      <c r="B154" t="e">
        <f>IF(A154&lt;='FM Interiores'!$Q$14,EsquemaMant!A154,NA())</f>
        <v>#N/A</v>
      </c>
      <c r="C154" s="20" t="e">
        <f t="shared" si="50"/>
        <v>#N/A</v>
      </c>
      <c r="D154" t="e">
        <f t="shared" si="51"/>
        <v>#N/A</v>
      </c>
      <c r="E154" t="e">
        <f t="shared" si="52"/>
        <v>#N/A</v>
      </c>
      <c r="F154" s="24" t="e">
        <f t="shared" si="53"/>
        <v>#N/A</v>
      </c>
      <c r="G154" t="e">
        <f t="shared" si="54"/>
        <v>#N/A</v>
      </c>
      <c r="H154" t="e">
        <f t="shared" si="55"/>
        <v>#N/A</v>
      </c>
      <c r="I154" s="24" t="e">
        <f t="shared" si="56"/>
        <v>#N/A</v>
      </c>
      <c r="J154" t="e">
        <f t="shared" si="57"/>
        <v>#N/A</v>
      </c>
      <c r="K154" t="e">
        <f t="shared" si="58"/>
        <v>#N/A</v>
      </c>
      <c r="L154" s="24" t="e">
        <f t="shared" si="59"/>
        <v>#N/A</v>
      </c>
      <c r="M154" s="24">
        <f t="shared" si="60"/>
        <v>0.9</v>
      </c>
      <c r="N154" s="1" t="e">
        <f t="shared" si="61"/>
        <v>#N/A</v>
      </c>
      <c r="P154" s="23">
        <f t="shared" si="62"/>
        <v>0.68533560000000004</v>
      </c>
      <c r="Q154" s="1" t="e">
        <f t="shared" si="63"/>
        <v>#N/A</v>
      </c>
      <c r="T154">
        <f>IF(A154&lt;='FM Exteriores'!$Q$14,EsquemaMant!A154,NA())</f>
        <v>14.3</v>
      </c>
      <c r="U154" s="20">
        <f t="shared" si="64"/>
        <v>62634</v>
      </c>
      <c r="V154">
        <f t="shared" si="65"/>
        <v>0</v>
      </c>
      <c r="W154">
        <f t="shared" si="66"/>
        <v>62634</v>
      </c>
      <c r="X154" s="24">
        <f t="shared" si="67"/>
        <v>0.87473199999999995</v>
      </c>
      <c r="Y154">
        <f t="shared" si="68"/>
        <v>14</v>
      </c>
      <c r="Z154">
        <f t="shared" si="69"/>
        <v>1314</v>
      </c>
      <c r="AA154" s="24">
        <f t="shared" si="70"/>
        <v>0.97599999999999998</v>
      </c>
      <c r="AB154" s="24">
        <f t="shared" si="73"/>
        <v>1</v>
      </c>
      <c r="AC154" s="1">
        <f t="shared" si="74"/>
        <v>0.85373843199999999</v>
      </c>
      <c r="AE154" s="23">
        <f t="shared" si="71"/>
        <v>0.78200000000000003</v>
      </c>
      <c r="AF154" s="41">
        <f t="shared" si="72"/>
        <v>0.92826156800000004</v>
      </c>
    </row>
    <row r="155" spans="1:32" x14ac:dyDescent="0.25">
      <c r="A155">
        <v>14.4</v>
      </c>
      <c r="B155" t="e">
        <f>IF(A155&lt;='FM Interiores'!$Q$14,EsquemaMant!A155,NA())</f>
        <v>#N/A</v>
      </c>
      <c r="C155" s="20" t="e">
        <f t="shared" si="50"/>
        <v>#N/A</v>
      </c>
      <c r="D155" t="e">
        <f t="shared" si="51"/>
        <v>#N/A</v>
      </c>
      <c r="E155" t="e">
        <f t="shared" si="52"/>
        <v>#N/A</v>
      </c>
      <c r="F155" s="24" t="e">
        <f t="shared" si="53"/>
        <v>#N/A</v>
      </c>
      <c r="G155" t="e">
        <f t="shared" si="54"/>
        <v>#N/A</v>
      </c>
      <c r="H155" t="e">
        <f t="shared" si="55"/>
        <v>#N/A</v>
      </c>
      <c r="I155" s="24" t="e">
        <f t="shared" si="56"/>
        <v>#N/A</v>
      </c>
      <c r="J155" t="e">
        <f t="shared" si="57"/>
        <v>#N/A</v>
      </c>
      <c r="K155" t="e">
        <f t="shared" si="58"/>
        <v>#N/A</v>
      </c>
      <c r="L155" s="24" t="e">
        <f t="shared" si="59"/>
        <v>#N/A</v>
      </c>
      <c r="M155" s="24">
        <f t="shared" si="60"/>
        <v>0.9</v>
      </c>
      <c r="N155" s="1" t="e">
        <f t="shared" si="61"/>
        <v>#N/A</v>
      </c>
      <c r="P155" s="23">
        <f t="shared" si="62"/>
        <v>0.68533560000000004</v>
      </c>
      <c r="Q155" s="1" t="e">
        <f t="shared" si="63"/>
        <v>#N/A</v>
      </c>
      <c r="T155">
        <f>IF(A155&lt;='FM Exteriores'!$Q$14,EsquemaMant!A155,NA())</f>
        <v>14.4</v>
      </c>
      <c r="U155" s="20">
        <f t="shared" si="64"/>
        <v>63072</v>
      </c>
      <c r="V155">
        <f t="shared" si="65"/>
        <v>0</v>
      </c>
      <c r="W155">
        <f t="shared" si="66"/>
        <v>63072</v>
      </c>
      <c r="X155" s="24">
        <f t="shared" si="67"/>
        <v>0.87385599999999997</v>
      </c>
      <c r="Y155">
        <f t="shared" si="68"/>
        <v>14</v>
      </c>
      <c r="Z155">
        <f t="shared" si="69"/>
        <v>1752</v>
      </c>
      <c r="AA155" s="24">
        <f t="shared" si="70"/>
        <v>0.96799999999999997</v>
      </c>
      <c r="AB155" s="24">
        <f t="shared" si="73"/>
        <v>1</v>
      </c>
      <c r="AC155" s="1">
        <f t="shared" si="74"/>
        <v>0.84589260799999999</v>
      </c>
      <c r="AE155" s="23">
        <f t="shared" si="71"/>
        <v>0.78200000000000003</v>
      </c>
      <c r="AF155" s="41">
        <f t="shared" si="72"/>
        <v>0.93610739200000004</v>
      </c>
    </row>
    <row r="156" spans="1:32" x14ac:dyDescent="0.25">
      <c r="A156">
        <v>14.5</v>
      </c>
      <c r="B156" t="e">
        <f>IF(A156&lt;='FM Interiores'!$Q$14,EsquemaMant!A156,NA())</f>
        <v>#N/A</v>
      </c>
      <c r="C156" s="20" t="e">
        <f t="shared" si="50"/>
        <v>#N/A</v>
      </c>
      <c r="D156" t="e">
        <f t="shared" si="51"/>
        <v>#N/A</v>
      </c>
      <c r="E156" t="e">
        <f t="shared" si="52"/>
        <v>#N/A</v>
      </c>
      <c r="F156" s="24" t="e">
        <f t="shared" si="53"/>
        <v>#N/A</v>
      </c>
      <c r="G156" t="e">
        <f t="shared" si="54"/>
        <v>#N/A</v>
      </c>
      <c r="H156" t="e">
        <f t="shared" si="55"/>
        <v>#N/A</v>
      </c>
      <c r="I156" s="24" t="e">
        <f t="shared" si="56"/>
        <v>#N/A</v>
      </c>
      <c r="J156" t="e">
        <f t="shared" si="57"/>
        <v>#N/A</v>
      </c>
      <c r="K156" t="e">
        <f t="shared" si="58"/>
        <v>#N/A</v>
      </c>
      <c r="L156" s="24" t="e">
        <f t="shared" si="59"/>
        <v>#N/A</v>
      </c>
      <c r="M156" s="24">
        <f t="shared" si="60"/>
        <v>0.9</v>
      </c>
      <c r="N156" s="1" t="e">
        <f t="shared" si="61"/>
        <v>#N/A</v>
      </c>
      <c r="P156" s="23">
        <f t="shared" si="62"/>
        <v>0.68533560000000004</v>
      </c>
      <c r="Q156" s="1" t="e">
        <f t="shared" si="63"/>
        <v>#N/A</v>
      </c>
      <c r="T156">
        <f>IF(A156&lt;='FM Exteriores'!$Q$14,EsquemaMant!A156,NA())</f>
        <v>14.5</v>
      </c>
      <c r="U156" s="20">
        <f t="shared" si="64"/>
        <v>63510</v>
      </c>
      <c r="V156">
        <f t="shared" si="65"/>
        <v>0</v>
      </c>
      <c r="W156">
        <f t="shared" si="66"/>
        <v>63510</v>
      </c>
      <c r="X156" s="24">
        <f t="shared" si="67"/>
        <v>0.87297999999999998</v>
      </c>
      <c r="Y156">
        <f t="shared" si="68"/>
        <v>14</v>
      </c>
      <c r="Z156">
        <f t="shared" si="69"/>
        <v>2190</v>
      </c>
      <c r="AA156" s="24">
        <f t="shared" si="70"/>
        <v>0.96</v>
      </c>
      <c r="AB156" s="24">
        <f t="shared" si="73"/>
        <v>1</v>
      </c>
      <c r="AC156" s="1">
        <f t="shared" si="74"/>
        <v>0.83806079999999994</v>
      </c>
      <c r="AE156" s="23">
        <f t="shared" si="71"/>
        <v>0.78200000000000003</v>
      </c>
      <c r="AF156" s="41">
        <f t="shared" si="72"/>
        <v>0.94393920000000009</v>
      </c>
    </row>
    <row r="157" spans="1:32" x14ac:dyDescent="0.25">
      <c r="A157">
        <v>14.6</v>
      </c>
      <c r="B157" t="e">
        <f>IF(A157&lt;='FM Interiores'!$Q$14,EsquemaMant!A157,NA())</f>
        <v>#N/A</v>
      </c>
      <c r="C157" s="20" t="e">
        <f t="shared" si="50"/>
        <v>#N/A</v>
      </c>
      <c r="D157" t="e">
        <f t="shared" si="51"/>
        <v>#N/A</v>
      </c>
      <c r="E157" t="e">
        <f t="shared" si="52"/>
        <v>#N/A</v>
      </c>
      <c r="F157" s="24" t="e">
        <f t="shared" si="53"/>
        <v>#N/A</v>
      </c>
      <c r="G157" t="e">
        <f t="shared" si="54"/>
        <v>#N/A</v>
      </c>
      <c r="H157" t="e">
        <f t="shared" si="55"/>
        <v>#N/A</v>
      </c>
      <c r="I157" s="24" t="e">
        <f t="shared" si="56"/>
        <v>#N/A</v>
      </c>
      <c r="J157" t="e">
        <f t="shared" si="57"/>
        <v>#N/A</v>
      </c>
      <c r="K157" t="e">
        <f t="shared" si="58"/>
        <v>#N/A</v>
      </c>
      <c r="L157" s="24" t="e">
        <f t="shared" si="59"/>
        <v>#N/A</v>
      </c>
      <c r="M157" s="24">
        <f t="shared" si="60"/>
        <v>0.9</v>
      </c>
      <c r="N157" s="1" t="e">
        <f t="shared" si="61"/>
        <v>#N/A</v>
      </c>
      <c r="P157" s="23">
        <f t="shared" si="62"/>
        <v>0.68533560000000004</v>
      </c>
      <c r="Q157" s="1" t="e">
        <f t="shared" si="63"/>
        <v>#N/A</v>
      </c>
      <c r="T157">
        <f>IF(A157&lt;='FM Exteriores'!$Q$14,EsquemaMant!A157,NA())</f>
        <v>14.6</v>
      </c>
      <c r="U157" s="20">
        <f t="shared" si="64"/>
        <v>63948</v>
      </c>
      <c r="V157">
        <f t="shared" si="65"/>
        <v>0</v>
      </c>
      <c r="W157">
        <f t="shared" si="66"/>
        <v>63948</v>
      </c>
      <c r="X157" s="24">
        <f t="shared" si="67"/>
        <v>0.87210399999999999</v>
      </c>
      <c r="Y157">
        <f t="shared" si="68"/>
        <v>14</v>
      </c>
      <c r="Z157">
        <f t="shared" si="69"/>
        <v>2628</v>
      </c>
      <c r="AA157" s="24">
        <f t="shared" si="70"/>
        <v>0.95200000000000007</v>
      </c>
      <c r="AB157" s="24">
        <f t="shared" si="73"/>
        <v>1</v>
      </c>
      <c r="AC157" s="1">
        <f t="shared" si="74"/>
        <v>0.83024300800000006</v>
      </c>
      <c r="AE157" s="23">
        <f t="shared" si="71"/>
        <v>0.78200000000000003</v>
      </c>
      <c r="AF157" s="41">
        <f t="shared" si="72"/>
        <v>0.95175699199999997</v>
      </c>
    </row>
    <row r="158" spans="1:32" x14ac:dyDescent="0.25">
      <c r="A158">
        <v>14.7</v>
      </c>
      <c r="B158" t="e">
        <f>IF(A158&lt;='FM Interiores'!$Q$14,EsquemaMant!A158,NA())</f>
        <v>#N/A</v>
      </c>
      <c r="C158" s="20" t="e">
        <f t="shared" si="50"/>
        <v>#N/A</v>
      </c>
      <c r="D158" t="e">
        <f t="shared" si="51"/>
        <v>#N/A</v>
      </c>
      <c r="E158" t="e">
        <f t="shared" si="52"/>
        <v>#N/A</v>
      </c>
      <c r="F158" s="24" t="e">
        <f t="shared" si="53"/>
        <v>#N/A</v>
      </c>
      <c r="G158" t="e">
        <f t="shared" si="54"/>
        <v>#N/A</v>
      </c>
      <c r="H158" t="e">
        <f t="shared" si="55"/>
        <v>#N/A</v>
      </c>
      <c r="I158" s="24" t="e">
        <f t="shared" si="56"/>
        <v>#N/A</v>
      </c>
      <c r="J158" t="e">
        <f t="shared" si="57"/>
        <v>#N/A</v>
      </c>
      <c r="K158" t="e">
        <f t="shared" si="58"/>
        <v>#N/A</v>
      </c>
      <c r="L158" s="24" t="e">
        <f t="shared" si="59"/>
        <v>#N/A</v>
      </c>
      <c r="M158" s="24">
        <f t="shared" si="60"/>
        <v>0.9</v>
      </c>
      <c r="N158" s="1" t="e">
        <f t="shared" si="61"/>
        <v>#N/A</v>
      </c>
      <c r="P158" s="23">
        <f t="shared" si="62"/>
        <v>0.68533560000000004</v>
      </c>
      <c r="Q158" s="1" t="e">
        <f t="shared" si="63"/>
        <v>#N/A</v>
      </c>
      <c r="T158">
        <f>IF(A158&lt;='FM Exteriores'!$Q$14,EsquemaMant!A158,NA())</f>
        <v>14.7</v>
      </c>
      <c r="U158" s="20">
        <f t="shared" si="64"/>
        <v>64386</v>
      </c>
      <c r="V158">
        <f t="shared" si="65"/>
        <v>0</v>
      </c>
      <c r="W158">
        <f t="shared" si="66"/>
        <v>64386</v>
      </c>
      <c r="X158" s="24">
        <f t="shared" si="67"/>
        <v>0.871228</v>
      </c>
      <c r="Y158">
        <f t="shared" si="68"/>
        <v>14</v>
      </c>
      <c r="Z158">
        <f t="shared" si="69"/>
        <v>3066</v>
      </c>
      <c r="AA158" s="24">
        <f t="shared" si="70"/>
        <v>0.94400000000000006</v>
      </c>
      <c r="AB158" s="24">
        <f t="shared" si="73"/>
        <v>1</v>
      </c>
      <c r="AC158" s="1">
        <f t="shared" si="74"/>
        <v>0.82243923200000002</v>
      </c>
      <c r="AE158" s="23">
        <f t="shared" si="71"/>
        <v>0.78200000000000003</v>
      </c>
      <c r="AF158" s="41">
        <f t="shared" si="72"/>
        <v>0.95956076800000001</v>
      </c>
    </row>
    <row r="159" spans="1:32" x14ac:dyDescent="0.25">
      <c r="A159">
        <v>14.8</v>
      </c>
      <c r="B159" t="e">
        <f>IF(A159&lt;='FM Interiores'!$Q$14,EsquemaMant!A159,NA())</f>
        <v>#N/A</v>
      </c>
      <c r="C159" s="20" t="e">
        <f t="shared" si="50"/>
        <v>#N/A</v>
      </c>
      <c r="D159" t="e">
        <f t="shared" si="51"/>
        <v>#N/A</v>
      </c>
      <c r="E159" t="e">
        <f t="shared" si="52"/>
        <v>#N/A</v>
      </c>
      <c r="F159" s="24" t="e">
        <f t="shared" si="53"/>
        <v>#N/A</v>
      </c>
      <c r="G159" t="e">
        <f t="shared" si="54"/>
        <v>#N/A</v>
      </c>
      <c r="H159" t="e">
        <f t="shared" si="55"/>
        <v>#N/A</v>
      </c>
      <c r="I159" s="24" t="e">
        <f t="shared" si="56"/>
        <v>#N/A</v>
      </c>
      <c r="J159" t="e">
        <f t="shared" si="57"/>
        <v>#N/A</v>
      </c>
      <c r="K159" t="e">
        <f t="shared" si="58"/>
        <v>#N/A</v>
      </c>
      <c r="L159" s="24" t="e">
        <f t="shared" si="59"/>
        <v>#N/A</v>
      </c>
      <c r="M159" s="24">
        <f t="shared" si="60"/>
        <v>0.9</v>
      </c>
      <c r="N159" s="1" t="e">
        <f t="shared" si="61"/>
        <v>#N/A</v>
      </c>
      <c r="P159" s="23">
        <f t="shared" si="62"/>
        <v>0.68533560000000004</v>
      </c>
      <c r="Q159" s="1" t="e">
        <f t="shared" si="63"/>
        <v>#N/A</v>
      </c>
      <c r="T159">
        <f>IF(A159&lt;='FM Exteriores'!$Q$14,EsquemaMant!A159,NA())</f>
        <v>14.8</v>
      </c>
      <c r="U159" s="20">
        <f t="shared" si="64"/>
        <v>64824</v>
      </c>
      <c r="V159">
        <f t="shared" si="65"/>
        <v>0</v>
      </c>
      <c r="W159">
        <f t="shared" si="66"/>
        <v>64824</v>
      </c>
      <c r="X159" s="24">
        <f t="shared" si="67"/>
        <v>0.87035200000000001</v>
      </c>
      <c r="Y159">
        <f t="shared" si="68"/>
        <v>14</v>
      </c>
      <c r="Z159">
        <f t="shared" si="69"/>
        <v>3504</v>
      </c>
      <c r="AA159" s="24">
        <f t="shared" si="70"/>
        <v>0.93600000000000005</v>
      </c>
      <c r="AB159" s="24">
        <f t="shared" si="73"/>
        <v>1</v>
      </c>
      <c r="AC159" s="1">
        <f t="shared" si="74"/>
        <v>0.81464947200000004</v>
      </c>
      <c r="AE159" s="23">
        <f t="shared" si="71"/>
        <v>0.78200000000000003</v>
      </c>
      <c r="AF159" s="41">
        <f t="shared" si="72"/>
        <v>0.96735052799999999</v>
      </c>
    </row>
    <row r="160" spans="1:32" x14ac:dyDescent="0.25">
      <c r="A160">
        <v>14.9</v>
      </c>
      <c r="B160" t="e">
        <f>IF(A160&lt;='FM Interiores'!$Q$14,EsquemaMant!A160,NA())</f>
        <v>#N/A</v>
      </c>
      <c r="C160" s="20" t="e">
        <f t="shared" si="50"/>
        <v>#N/A</v>
      </c>
      <c r="D160" t="e">
        <f t="shared" si="51"/>
        <v>#N/A</v>
      </c>
      <c r="E160" t="e">
        <f t="shared" si="52"/>
        <v>#N/A</v>
      </c>
      <c r="F160" s="24" t="e">
        <f t="shared" si="53"/>
        <v>#N/A</v>
      </c>
      <c r="G160" t="e">
        <f t="shared" si="54"/>
        <v>#N/A</v>
      </c>
      <c r="H160" t="e">
        <f t="shared" si="55"/>
        <v>#N/A</v>
      </c>
      <c r="I160" s="24" t="e">
        <f t="shared" si="56"/>
        <v>#N/A</v>
      </c>
      <c r="J160" t="e">
        <f t="shared" si="57"/>
        <v>#N/A</v>
      </c>
      <c r="K160" t="e">
        <f t="shared" si="58"/>
        <v>#N/A</v>
      </c>
      <c r="L160" s="24" t="e">
        <f t="shared" si="59"/>
        <v>#N/A</v>
      </c>
      <c r="M160" s="24">
        <f t="shared" si="60"/>
        <v>0.9</v>
      </c>
      <c r="N160" s="1" t="e">
        <f t="shared" si="61"/>
        <v>#N/A</v>
      </c>
      <c r="P160" s="23">
        <f t="shared" si="62"/>
        <v>0.68533560000000004</v>
      </c>
      <c r="Q160" s="1" t="e">
        <f t="shared" si="63"/>
        <v>#N/A</v>
      </c>
      <c r="T160">
        <f>IF(A160&lt;='FM Exteriores'!$Q$14,EsquemaMant!A160,NA())</f>
        <v>14.9</v>
      </c>
      <c r="U160" s="20">
        <f t="shared" si="64"/>
        <v>65262</v>
      </c>
      <c r="V160">
        <f t="shared" si="65"/>
        <v>0</v>
      </c>
      <c r="W160">
        <f t="shared" si="66"/>
        <v>65262</v>
      </c>
      <c r="X160" s="24">
        <f t="shared" si="67"/>
        <v>0.86947599999999992</v>
      </c>
      <c r="Y160">
        <f t="shared" si="68"/>
        <v>14</v>
      </c>
      <c r="Z160">
        <f t="shared" si="69"/>
        <v>3942</v>
      </c>
      <c r="AA160" s="24">
        <f t="shared" si="70"/>
        <v>0.92800000000000005</v>
      </c>
      <c r="AB160" s="24">
        <f t="shared" si="73"/>
        <v>1</v>
      </c>
      <c r="AC160" s="1">
        <f t="shared" si="74"/>
        <v>0.80687372800000001</v>
      </c>
      <c r="AE160" s="23">
        <f t="shared" si="71"/>
        <v>0.78200000000000003</v>
      </c>
      <c r="AF160" s="41">
        <f t="shared" si="72"/>
        <v>0.97512627200000002</v>
      </c>
    </row>
    <row r="161" spans="1:32" x14ac:dyDescent="0.25">
      <c r="A161">
        <v>15</v>
      </c>
      <c r="B161" t="e">
        <f>IF(A161&lt;='FM Interiores'!$Q$14,EsquemaMant!A161,NA())</f>
        <v>#N/A</v>
      </c>
      <c r="C161" s="20" t="e">
        <f t="shared" si="50"/>
        <v>#N/A</v>
      </c>
      <c r="D161" t="e">
        <f t="shared" si="51"/>
        <v>#N/A</v>
      </c>
      <c r="E161" t="e">
        <f t="shared" si="52"/>
        <v>#N/A</v>
      </c>
      <c r="F161" s="24" t="e">
        <f t="shared" si="53"/>
        <v>#N/A</v>
      </c>
      <c r="G161" t="e">
        <f t="shared" si="54"/>
        <v>#N/A</v>
      </c>
      <c r="H161" t="e">
        <f t="shared" si="55"/>
        <v>#N/A</v>
      </c>
      <c r="I161" s="24" t="e">
        <f t="shared" si="56"/>
        <v>#N/A</v>
      </c>
      <c r="J161" t="e">
        <f t="shared" si="57"/>
        <v>#N/A</v>
      </c>
      <c r="K161" t="e">
        <f t="shared" si="58"/>
        <v>#N/A</v>
      </c>
      <c r="L161" s="24" t="e">
        <f t="shared" si="59"/>
        <v>#N/A</v>
      </c>
      <c r="M161" s="24">
        <f t="shared" si="60"/>
        <v>0.9</v>
      </c>
      <c r="N161" s="1" t="e">
        <f t="shared" si="61"/>
        <v>#N/A</v>
      </c>
      <c r="P161" s="23">
        <f t="shared" si="62"/>
        <v>0.68533560000000004</v>
      </c>
      <c r="Q161" s="1" t="e">
        <f t="shared" si="63"/>
        <v>#N/A</v>
      </c>
      <c r="T161">
        <f>IF(A161&lt;='FM Exteriores'!$Q$14,EsquemaMant!A161,NA())</f>
        <v>15</v>
      </c>
      <c r="U161" s="20">
        <f t="shared" si="64"/>
        <v>65700</v>
      </c>
      <c r="V161">
        <f t="shared" si="65"/>
        <v>0</v>
      </c>
      <c r="W161">
        <f t="shared" si="66"/>
        <v>65700</v>
      </c>
      <c r="X161" s="24">
        <f t="shared" si="67"/>
        <v>0.86860000000000004</v>
      </c>
      <c r="Y161">
        <f t="shared" si="68"/>
        <v>15</v>
      </c>
      <c r="Z161">
        <f t="shared" si="69"/>
        <v>0</v>
      </c>
      <c r="AA161" s="24">
        <f t="shared" si="70"/>
        <v>1</v>
      </c>
      <c r="AB161" s="24">
        <f t="shared" si="73"/>
        <v>1</v>
      </c>
      <c r="AC161" s="1">
        <f t="shared" si="74"/>
        <v>0.86860000000000004</v>
      </c>
      <c r="AE161" s="23">
        <f t="shared" si="71"/>
        <v>0.78200000000000003</v>
      </c>
      <c r="AF161" s="41">
        <f t="shared" si="72"/>
        <v>0.91339999999999999</v>
      </c>
    </row>
    <row r="162" spans="1:32" x14ac:dyDescent="0.25">
      <c r="A162">
        <v>15.1</v>
      </c>
      <c r="B162" t="e">
        <f>IF(A162&lt;='FM Interiores'!$Q$14,EsquemaMant!A162,NA())</f>
        <v>#N/A</v>
      </c>
      <c r="C162" s="20" t="e">
        <f t="shared" si="50"/>
        <v>#N/A</v>
      </c>
      <c r="D162" t="e">
        <f t="shared" si="51"/>
        <v>#N/A</v>
      </c>
      <c r="E162" t="e">
        <f t="shared" si="52"/>
        <v>#N/A</v>
      </c>
      <c r="F162" s="24" t="e">
        <f t="shared" si="53"/>
        <v>#N/A</v>
      </c>
      <c r="G162" t="e">
        <f t="shared" si="54"/>
        <v>#N/A</v>
      </c>
      <c r="H162" t="e">
        <f t="shared" si="55"/>
        <v>#N/A</v>
      </c>
      <c r="I162" s="24" t="e">
        <f t="shared" si="56"/>
        <v>#N/A</v>
      </c>
      <c r="J162" t="e">
        <f t="shared" si="57"/>
        <v>#N/A</v>
      </c>
      <c r="K162" t="e">
        <f t="shared" si="58"/>
        <v>#N/A</v>
      </c>
      <c r="L162" s="24" t="e">
        <f t="shared" si="59"/>
        <v>#N/A</v>
      </c>
      <c r="M162" s="24">
        <f t="shared" si="60"/>
        <v>0.9</v>
      </c>
      <c r="N162" s="1" t="e">
        <f t="shared" si="61"/>
        <v>#N/A</v>
      </c>
      <c r="P162" s="23">
        <f t="shared" si="62"/>
        <v>0.68533560000000004</v>
      </c>
      <c r="Q162" s="1" t="e">
        <f t="shared" si="63"/>
        <v>#N/A</v>
      </c>
      <c r="T162">
        <f>IF(A162&lt;='FM Exteriores'!$Q$14,EsquemaMant!A162,NA())</f>
        <v>15.1</v>
      </c>
      <c r="U162" s="20">
        <f t="shared" si="64"/>
        <v>66138</v>
      </c>
      <c r="V162">
        <f t="shared" si="65"/>
        <v>0</v>
      </c>
      <c r="W162">
        <f t="shared" si="66"/>
        <v>66138</v>
      </c>
      <c r="X162" s="24">
        <f t="shared" si="67"/>
        <v>0.86772399999999994</v>
      </c>
      <c r="Y162">
        <f t="shared" si="68"/>
        <v>15</v>
      </c>
      <c r="Z162">
        <f t="shared" si="69"/>
        <v>438</v>
      </c>
      <c r="AA162" s="24">
        <f t="shared" si="70"/>
        <v>0.99199999999999999</v>
      </c>
      <c r="AB162" s="24">
        <f t="shared" si="73"/>
        <v>1</v>
      </c>
      <c r="AC162" s="1">
        <f t="shared" si="74"/>
        <v>0.86078220799999994</v>
      </c>
      <c r="AE162" s="23">
        <f t="shared" si="71"/>
        <v>0.78200000000000003</v>
      </c>
      <c r="AF162" s="41">
        <f t="shared" si="72"/>
        <v>0.92121779200000009</v>
      </c>
    </row>
    <row r="163" spans="1:32" x14ac:dyDescent="0.25">
      <c r="A163">
        <v>15.2</v>
      </c>
      <c r="B163" t="e">
        <f>IF(A163&lt;='FM Interiores'!$Q$14,EsquemaMant!A163,NA())</f>
        <v>#N/A</v>
      </c>
      <c r="C163" s="20" t="e">
        <f t="shared" si="50"/>
        <v>#N/A</v>
      </c>
      <c r="D163" t="e">
        <f t="shared" si="51"/>
        <v>#N/A</v>
      </c>
      <c r="E163" t="e">
        <f t="shared" si="52"/>
        <v>#N/A</v>
      </c>
      <c r="F163" s="24" t="e">
        <f t="shared" si="53"/>
        <v>#N/A</v>
      </c>
      <c r="G163" t="e">
        <f t="shared" si="54"/>
        <v>#N/A</v>
      </c>
      <c r="H163" t="e">
        <f t="shared" si="55"/>
        <v>#N/A</v>
      </c>
      <c r="I163" s="24" t="e">
        <f t="shared" si="56"/>
        <v>#N/A</v>
      </c>
      <c r="J163" t="e">
        <f t="shared" si="57"/>
        <v>#N/A</v>
      </c>
      <c r="K163" t="e">
        <f t="shared" si="58"/>
        <v>#N/A</v>
      </c>
      <c r="L163" s="24" t="e">
        <f t="shared" si="59"/>
        <v>#N/A</v>
      </c>
      <c r="M163" s="24">
        <f t="shared" si="60"/>
        <v>0.9</v>
      </c>
      <c r="N163" s="1" t="e">
        <f t="shared" si="61"/>
        <v>#N/A</v>
      </c>
      <c r="P163" s="23">
        <f t="shared" si="62"/>
        <v>0.68533560000000004</v>
      </c>
      <c r="Q163" s="1" t="e">
        <f t="shared" si="63"/>
        <v>#N/A</v>
      </c>
      <c r="T163">
        <f>IF(A163&lt;='FM Exteriores'!$Q$14,EsquemaMant!A163,NA())</f>
        <v>15.2</v>
      </c>
      <c r="U163" s="20">
        <f t="shared" si="64"/>
        <v>66576</v>
      </c>
      <c r="V163">
        <f t="shared" si="65"/>
        <v>0</v>
      </c>
      <c r="W163">
        <f t="shared" si="66"/>
        <v>66576</v>
      </c>
      <c r="X163" s="24">
        <f t="shared" si="67"/>
        <v>0.86684799999999995</v>
      </c>
      <c r="Y163">
        <f t="shared" si="68"/>
        <v>15</v>
      </c>
      <c r="Z163">
        <f t="shared" si="69"/>
        <v>876</v>
      </c>
      <c r="AA163" s="24">
        <f t="shared" si="70"/>
        <v>0.98399999999999999</v>
      </c>
      <c r="AB163" s="24">
        <f t="shared" si="73"/>
        <v>1</v>
      </c>
      <c r="AC163" s="1">
        <f t="shared" si="74"/>
        <v>0.8529784319999999</v>
      </c>
      <c r="AE163" s="23">
        <f t="shared" si="71"/>
        <v>0.78200000000000003</v>
      </c>
      <c r="AF163" s="41">
        <f t="shared" si="72"/>
        <v>0.92902156800000013</v>
      </c>
    </row>
    <row r="164" spans="1:32" x14ac:dyDescent="0.25">
      <c r="A164">
        <v>15.3</v>
      </c>
      <c r="B164" t="e">
        <f>IF(A164&lt;='FM Interiores'!$Q$14,EsquemaMant!A164,NA())</f>
        <v>#N/A</v>
      </c>
      <c r="C164" s="20" t="e">
        <f t="shared" si="50"/>
        <v>#N/A</v>
      </c>
      <c r="D164" t="e">
        <f t="shared" si="51"/>
        <v>#N/A</v>
      </c>
      <c r="E164" t="e">
        <f t="shared" si="52"/>
        <v>#N/A</v>
      </c>
      <c r="F164" s="24" t="e">
        <f t="shared" si="53"/>
        <v>#N/A</v>
      </c>
      <c r="G164" t="e">
        <f t="shared" si="54"/>
        <v>#N/A</v>
      </c>
      <c r="H164" t="e">
        <f t="shared" si="55"/>
        <v>#N/A</v>
      </c>
      <c r="I164" s="24" t="e">
        <f t="shared" si="56"/>
        <v>#N/A</v>
      </c>
      <c r="J164" t="e">
        <f t="shared" si="57"/>
        <v>#N/A</v>
      </c>
      <c r="K164" t="e">
        <f t="shared" si="58"/>
        <v>#N/A</v>
      </c>
      <c r="L164" s="24" t="e">
        <f t="shared" si="59"/>
        <v>#N/A</v>
      </c>
      <c r="M164" s="24">
        <f t="shared" si="60"/>
        <v>0.9</v>
      </c>
      <c r="N164" s="1" t="e">
        <f t="shared" si="61"/>
        <v>#N/A</v>
      </c>
      <c r="P164" s="23">
        <f t="shared" si="62"/>
        <v>0.68533560000000004</v>
      </c>
      <c r="Q164" s="1" t="e">
        <f t="shared" si="63"/>
        <v>#N/A</v>
      </c>
      <c r="T164">
        <f>IF(A164&lt;='FM Exteriores'!$Q$14,EsquemaMant!A164,NA())</f>
        <v>15.3</v>
      </c>
      <c r="U164" s="20">
        <f t="shared" si="64"/>
        <v>67014</v>
      </c>
      <c r="V164">
        <f t="shared" si="65"/>
        <v>0</v>
      </c>
      <c r="W164">
        <f t="shared" si="66"/>
        <v>67014</v>
      </c>
      <c r="X164" s="24">
        <f t="shared" si="67"/>
        <v>0.86597199999999996</v>
      </c>
      <c r="Y164">
        <f t="shared" si="68"/>
        <v>15</v>
      </c>
      <c r="Z164">
        <f t="shared" si="69"/>
        <v>1314</v>
      </c>
      <c r="AA164" s="24">
        <f t="shared" si="70"/>
        <v>0.97599999999999998</v>
      </c>
      <c r="AB164" s="24">
        <f t="shared" si="73"/>
        <v>1</v>
      </c>
      <c r="AC164" s="1">
        <f t="shared" si="74"/>
        <v>0.84518867199999992</v>
      </c>
      <c r="AE164" s="23">
        <f t="shared" si="71"/>
        <v>0.78200000000000003</v>
      </c>
      <c r="AF164" s="41">
        <f t="shared" si="72"/>
        <v>0.93681132800000011</v>
      </c>
    </row>
    <row r="165" spans="1:32" x14ac:dyDescent="0.25">
      <c r="A165">
        <v>15.4</v>
      </c>
      <c r="B165" t="e">
        <f>IF(A165&lt;='FM Interiores'!$Q$14,EsquemaMant!A165,NA())</f>
        <v>#N/A</v>
      </c>
      <c r="C165" s="20" t="e">
        <f t="shared" si="50"/>
        <v>#N/A</v>
      </c>
      <c r="D165" t="e">
        <f t="shared" si="51"/>
        <v>#N/A</v>
      </c>
      <c r="E165" t="e">
        <f t="shared" si="52"/>
        <v>#N/A</v>
      </c>
      <c r="F165" s="24" t="e">
        <f t="shared" si="53"/>
        <v>#N/A</v>
      </c>
      <c r="G165" t="e">
        <f t="shared" si="54"/>
        <v>#N/A</v>
      </c>
      <c r="H165" t="e">
        <f t="shared" si="55"/>
        <v>#N/A</v>
      </c>
      <c r="I165" s="24" t="e">
        <f t="shared" si="56"/>
        <v>#N/A</v>
      </c>
      <c r="J165" t="e">
        <f t="shared" si="57"/>
        <v>#N/A</v>
      </c>
      <c r="K165" t="e">
        <f t="shared" si="58"/>
        <v>#N/A</v>
      </c>
      <c r="L165" s="24" t="e">
        <f t="shared" si="59"/>
        <v>#N/A</v>
      </c>
      <c r="M165" s="24">
        <f t="shared" si="60"/>
        <v>0.9</v>
      </c>
      <c r="N165" s="1" t="e">
        <f t="shared" si="61"/>
        <v>#N/A</v>
      </c>
      <c r="P165" s="23">
        <f t="shared" si="62"/>
        <v>0.68533560000000004</v>
      </c>
      <c r="Q165" s="1" t="e">
        <f t="shared" si="63"/>
        <v>#N/A</v>
      </c>
      <c r="T165">
        <f>IF(A165&lt;='FM Exteriores'!$Q$14,EsquemaMant!A165,NA())</f>
        <v>15.4</v>
      </c>
      <c r="U165" s="20">
        <f t="shared" si="64"/>
        <v>67452</v>
      </c>
      <c r="V165">
        <f t="shared" si="65"/>
        <v>0</v>
      </c>
      <c r="W165">
        <f t="shared" si="66"/>
        <v>67452</v>
      </c>
      <c r="X165" s="24">
        <f t="shared" si="67"/>
        <v>0.86509599999999998</v>
      </c>
      <c r="Y165">
        <f t="shared" si="68"/>
        <v>15</v>
      </c>
      <c r="Z165">
        <f t="shared" si="69"/>
        <v>1752</v>
      </c>
      <c r="AA165" s="24">
        <f t="shared" si="70"/>
        <v>0.96799999999999997</v>
      </c>
      <c r="AB165" s="24">
        <f t="shared" si="73"/>
        <v>1</v>
      </c>
      <c r="AC165" s="1">
        <f t="shared" si="74"/>
        <v>0.837412928</v>
      </c>
      <c r="AE165" s="23">
        <f t="shared" si="71"/>
        <v>0.78200000000000003</v>
      </c>
      <c r="AF165" s="41">
        <f t="shared" si="72"/>
        <v>0.94458707200000003</v>
      </c>
    </row>
    <row r="166" spans="1:32" x14ac:dyDescent="0.25">
      <c r="A166">
        <v>15.5</v>
      </c>
      <c r="B166" t="e">
        <f>IF(A166&lt;='FM Interiores'!$Q$14,EsquemaMant!A166,NA())</f>
        <v>#N/A</v>
      </c>
      <c r="C166" s="20" t="e">
        <f t="shared" si="50"/>
        <v>#N/A</v>
      </c>
      <c r="D166" t="e">
        <f t="shared" si="51"/>
        <v>#N/A</v>
      </c>
      <c r="E166" t="e">
        <f t="shared" si="52"/>
        <v>#N/A</v>
      </c>
      <c r="F166" s="24" t="e">
        <f t="shared" si="53"/>
        <v>#N/A</v>
      </c>
      <c r="G166" t="e">
        <f t="shared" si="54"/>
        <v>#N/A</v>
      </c>
      <c r="H166" t="e">
        <f t="shared" si="55"/>
        <v>#N/A</v>
      </c>
      <c r="I166" s="24" t="e">
        <f t="shared" si="56"/>
        <v>#N/A</v>
      </c>
      <c r="J166" t="e">
        <f t="shared" si="57"/>
        <v>#N/A</v>
      </c>
      <c r="K166" t="e">
        <f t="shared" si="58"/>
        <v>#N/A</v>
      </c>
      <c r="L166" s="24" t="e">
        <f t="shared" si="59"/>
        <v>#N/A</v>
      </c>
      <c r="M166" s="24">
        <f t="shared" si="60"/>
        <v>0.9</v>
      </c>
      <c r="N166" s="1" t="e">
        <f t="shared" si="61"/>
        <v>#N/A</v>
      </c>
      <c r="P166" s="23">
        <f t="shared" si="62"/>
        <v>0.68533560000000004</v>
      </c>
      <c r="Q166" s="1" t="e">
        <f t="shared" si="63"/>
        <v>#N/A</v>
      </c>
      <c r="T166">
        <f>IF(A166&lt;='FM Exteriores'!$Q$14,EsquemaMant!A166,NA())</f>
        <v>15.5</v>
      </c>
      <c r="U166" s="20">
        <f t="shared" si="64"/>
        <v>67890</v>
      </c>
      <c r="V166">
        <f t="shared" si="65"/>
        <v>0</v>
      </c>
      <c r="W166">
        <f t="shared" si="66"/>
        <v>67890</v>
      </c>
      <c r="X166" s="24">
        <f t="shared" si="67"/>
        <v>0.86421999999999999</v>
      </c>
      <c r="Y166">
        <f t="shared" si="68"/>
        <v>15</v>
      </c>
      <c r="Z166">
        <f t="shared" si="69"/>
        <v>2190</v>
      </c>
      <c r="AA166" s="24">
        <f t="shared" si="70"/>
        <v>0.96</v>
      </c>
      <c r="AB166" s="24">
        <f t="shared" si="73"/>
        <v>1</v>
      </c>
      <c r="AC166" s="1">
        <f t="shared" si="74"/>
        <v>0.82965119999999992</v>
      </c>
      <c r="AE166" s="23">
        <f t="shared" si="71"/>
        <v>0.78200000000000003</v>
      </c>
      <c r="AF166" s="41">
        <f t="shared" si="72"/>
        <v>0.95234880000000011</v>
      </c>
    </row>
    <row r="167" spans="1:32" x14ac:dyDescent="0.25">
      <c r="A167">
        <v>15.6</v>
      </c>
      <c r="B167" t="e">
        <f>IF(A167&lt;='FM Interiores'!$Q$14,EsquemaMant!A167,NA())</f>
        <v>#N/A</v>
      </c>
      <c r="C167" s="20" t="e">
        <f t="shared" si="50"/>
        <v>#N/A</v>
      </c>
      <c r="D167" t="e">
        <f t="shared" si="51"/>
        <v>#N/A</v>
      </c>
      <c r="E167" t="e">
        <f t="shared" si="52"/>
        <v>#N/A</v>
      </c>
      <c r="F167" s="24" t="e">
        <f t="shared" si="53"/>
        <v>#N/A</v>
      </c>
      <c r="G167" t="e">
        <f t="shared" si="54"/>
        <v>#N/A</v>
      </c>
      <c r="H167" t="e">
        <f t="shared" si="55"/>
        <v>#N/A</v>
      </c>
      <c r="I167" s="24" t="e">
        <f t="shared" si="56"/>
        <v>#N/A</v>
      </c>
      <c r="J167" t="e">
        <f t="shared" si="57"/>
        <v>#N/A</v>
      </c>
      <c r="K167" t="e">
        <f t="shared" si="58"/>
        <v>#N/A</v>
      </c>
      <c r="L167" s="24" t="e">
        <f t="shared" si="59"/>
        <v>#N/A</v>
      </c>
      <c r="M167" s="24">
        <f t="shared" si="60"/>
        <v>0.9</v>
      </c>
      <c r="N167" s="1" t="e">
        <f t="shared" si="61"/>
        <v>#N/A</v>
      </c>
      <c r="P167" s="23">
        <f t="shared" si="62"/>
        <v>0.68533560000000004</v>
      </c>
      <c r="Q167" s="1" t="e">
        <f t="shared" si="63"/>
        <v>#N/A</v>
      </c>
      <c r="T167">
        <f>IF(A167&lt;='FM Exteriores'!$Q$14,EsquemaMant!A167,NA())</f>
        <v>15.6</v>
      </c>
      <c r="U167" s="20">
        <f t="shared" si="64"/>
        <v>68328</v>
      </c>
      <c r="V167">
        <f t="shared" si="65"/>
        <v>0</v>
      </c>
      <c r="W167">
        <f t="shared" si="66"/>
        <v>68328</v>
      </c>
      <c r="X167" s="24">
        <f t="shared" si="67"/>
        <v>0.863344</v>
      </c>
      <c r="Y167">
        <f t="shared" si="68"/>
        <v>15</v>
      </c>
      <c r="Z167">
        <f t="shared" si="69"/>
        <v>2628</v>
      </c>
      <c r="AA167" s="24">
        <f t="shared" si="70"/>
        <v>0.95200000000000007</v>
      </c>
      <c r="AB167" s="24">
        <f t="shared" si="73"/>
        <v>1</v>
      </c>
      <c r="AC167" s="1">
        <f t="shared" si="74"/>
        <v>0.82190348800000002</v>
      </c>
      <c r="AE167" s="23">
        <f t="shared" si="71"/>
        <v>0.78200000000000003</v>
      </c>
      <c r="AF167" s="41">
        <f t="shared" si="72"/>
        <v>0.96009651200000001</v>
      </c>
    </row>
    <row r="168" spans="1:32" x14ac:dyDescent="0.25">
      <c r="A168">
        <v>15.7</v>
      </c>
      <c r="B168" t="e">
        <f>IF(A168&lt;='FM Interiores'!$Q$14,EsquemaMant!A168,NA())</f>
        <v>#N/A</v>
      </c>
      <c r="C168" s="20" t="e">
        <f t="shared" si="50"/>
        <v>#N/A</v>
      </c>
      <c r="D168" t="e">
        <f t="shared" si="51"/>
        <v>#N/A</v>
      </c>
      <c r="E168" t="e">
        <f t="shared" si="52"/>
        <v>#N/A</v>
      </c>
      <c r="F168" s="24" t="e">
        <f t="shared" si="53"/>
        <v>#N/A</v>
      </c>
      <c r="G168" t="e">
        <f t="shared" si="54"/>
        <v>#N/A</v>
      </c>
      <c r="H168" t="e">
        <f t="shared" si="55"/>
        <v>#N/A</v>
      </c>
      <c r="I168" s="24" t="e">
        <f t="shared" si="56"/>
        <v>#N/A</v>
      </c>
      <c r="J168" t="e">
        <f t="shared" si="57"/>
        <v>#N/A</v>
      </c>
      <c r="K168" t="e">
        <f t="shared" si="58"/>
        <v>#N/A</v>
      </c>
      <c r="L168" s="24" t="e">
        <f t="shared" si="59"/>
        <v>#N/A</v>
      </c>
      <c r="M168" s="24">
        <f t="shared" si="60"/>
        <v>0.9</v>
      </c>
      <c r="N168" s="1" t="e">
        <f t="shared" si="61"/>
        <v>#N/A</v>
      </c>
      <c r="P168" s="23">
        <f t="shared" si="62"/>
        <v>0.68533560000000004</v>
      </c>
      <c r="Q168" s="1" t="e">
        <f t="shared" si="63"/>
        <v>#N/A</v>
      </c>
      <c r="T168">
        <f>IF(A168&lt;='FM Exteriores'!$Q$14,EsquemaMant!A168,NA())</f>
        <v>15.7</v>
      </c>
      <c r="U168" s="20">
        <f t="shared" si="64"/>
        <v>68766</v>
      </c>
      <c r="V168">
        <f t="shared" si="65"/>
        <v>0</v>
      </c>
      <c r="W168">
        <f t="shared" si="66"/>
        <v>68766</v>
      </c>
      <c r="X168" s="24">
        <f t="shared" si="67"/>
        <v>0.86246800000000001</v>
      </c>
      <c r="Y168">
        <f t="shared" si="68"/>
        <v>15</v>
      </c>
      <c r="Z168">
        <f t="shared" si="69"/>
        <v>3066</v>
      </c>
      <c r="AA168" s="24">
        <f t="shared" si="70"/>
        <v>0.94400000000000006</v>
      </c>
      <c r="AB168" s="24">
        <f t="shared" si="73"/>
        <v>1</v>
      </c>
      <c r="AC168" s="1">
        <f t="shared" si="74"/>
        <v>0.81416979200000006</v>
      </c>
      <c r="AE168" s="23">
        <f t="shared" si="71"/>
        <v>0.78200000000000003</v>
      </c>
      <c r="AF168" s="41">
        <f t="shared" si="72"/>
        <v>0.96783020799999997</v>
      </c>
    </row>
    <row r="169" spans="1:32" x14ac:dyDescent="0.25">
      <c r="A169">
        <v>15.8</v>
      </c>
      <c r="B169" t="e">
        <f>IF(A169&lt;='FM Interiores'!$Q$14,EsquemaMant!A169,NA())</f>
        <v>#N/A</v>
      </c>
      <c r="C169" s="20" t="e">
        <f t="shared" si="50"/>
        <v>#N/A</v>
      </c>
      <c r="D169" t="e">
        <f t="shared" si="51"/>
        <v>#N/A</v>
      </c>
      <c r="E169" t="e">
        <f t="shared" si="52"/>
        <v>#N/A</v>
      </c>
      <c r="F169" s="24" t="e">
        <f t="shared" si="53"/>
        <v>#N/A</v>
      </c>
      <c r="G169" t="e">
        <f t="shared" si="54"/>
        <v>#N/A</v>
      </c>
      <c r="H169" t="e">
        <f t="shared" si="55"/>
        <v>#N/A</v>
      </c>
      <c r="I169" s="24" t="e">
        <f t="shared" si="56"/>
        <v>#N/A</v>
      </c>
      <c r="J169" t="e">
        <f t="shared" si="57"/>
        <v>#N/A</v>
      </c>
      <c r="K169" t="e">
        <f t="shared" si="58"/>
        <v>#N/A</v>
      </c>
      <c r="L169" s="24" t="e">
        <f t="shared" si="59"/>
        <v>#N/A</v>
      </c>
      <c r="M169" s="24">
        <f t="shared" si="60"/>
        <v>0.9</v>
      </c>
      <c r="N169" s="1" t="e">
        <f t="shared" si="61"/>
        <v>#N/A</v>
      </c>
      <c r="P169" s="23">
        <f t="shared" si="62"/>
        <v>0.68533560000000004</v>
      </c>
      <c r="Q169" s="1" t="e">
        <f t="shared" si="63"/>
        <v>#N/A</v>
      </c>
      <c r="T169">
        <f>IF(A169&lt;='FM Exteriores'!$Q$14,EsquemaMant!A169,NA())</f>
        <v>15.8</v>
      </c>
      <c r="U169" s="20">
        <f t="shared" si="64"/>
        <v>69204</v>
      </c>
      <c r="V169">
        <f t="shared" si="65"/>
        <v>0</v>
      </c>
      <c r="W169">
        <f t="shared" si="66"/>
        <v>69204</v>
      </c>
      <c r="X169" s="24">
        <f t="shared" si="67"/>
        <v>0.86159199999999991</v>
      </c>
      <c r="Y169">
        <f t="shared" si="68"/>
        <v>15</v>
      </c>
      <c r="Z169">
        <f t="shared" si="69"/>
        <v>3504</v>
      </c>
      <c r="AA169" s="24">
        <f t="shared" si="70"/>
        <v>0.93600000000000005</v>
      </c>
      <c r="AB169" s="24">
        <f t="shared" si="73"/>
        <v>1</v>
      </c>
      <c r="AC169" s="1">
        <f t="shared" si="74"/>
        <v>0.80645011199999994</v>
      </c>
      <c r="AE169" s="23">
        <f t="shared" si="71"/>
        <v>0.78200000000000003</v>
      </c>
      <c r="AF169" s="41">
        <f t="shared" si="72"/>
        <v>0.97554988800000009</v>
      </c>
    </row>
    <row r="170" spans="1:32" x14ac:dyDescent="0.25">
      <c r="A170">
        <v>15.9</v>
      </c>
      <c r="B170" t="e">
        <f>IF(A170&lt;='FM Interiores'!$Q$14,EsquemaMant!A170,NA())</f>
        <v>#N/A</v>
      </c>
      <c r="C170" s="20" t="e">
        <f t="shared" si="50"/>
        <v>#N/A</v>
      </c>
      <c r="D170" t="e">
        <f t="shared" si="51"/>
        <v>#N/A</v>
      </c>
      <c r="E170" t="e">
        <f t="shared" si="52"/>
        <v>#N/A</v>
      </c>
      <c r="F170" s="24" t="e">
        <f t="shared" si="53"/>
        <v>#N/A</v>
      </c>
      <c r="G170" t="e">
        <f t="shared" si="54"/>
        <v>#N/A</v>
      </c>
      <c r="H170" t="e">
        <f t="shared" si="55"/>
        <v>#N/A</v>
      </c>
      <c r="I170" s="24" t="e">
        <f t="shared" si="56"/>
        <v>#N/A</v>
      </c>
      <c r="J170" t="e">
        <f t="shared" si="57"/>
        <v>#N/A</v>
      </c>
      <c r="K170" t="e">
        <f t="shared" si="58"/>
        <v>#N/A</v>
      </c>
      <c r="L170" s="24" t="e">
        <f t="shared" si="59"/>
        <v>#N/A</v>
      </c>
      <c r="M170" s="24">
        <f t="shared" si="60"/>
        <v>0.9</v>
      </c>
      <c r="N170" s="1" t="e">
        <f t="shared" si="61"/>
        <v>#N/A</v>
      </c>
      <c r="P170" s="23">
        <f t="shared" si="62"/>
        <v>0.68533560000000004</v>
      </c>
      <c r="Q170" s="1" t="e">
        <f t="shared" si="63"/>
        <v>#N/A</v>
      </c>
      <c r="T170">
        <f>IF(A170&lt;='FM Exteriores'!$Q$14,EsquemaMant!A170,NA())</f>
        <v>15.9</v>
      </c>
      <c r="U170" s="20">
        <f t="shared" si="64"/>
        <v>69642</v>
      </c>
      <c r="V170">
        <f t="shared" si="65"/>
        <v>0</v>
      </c>
      <c r="W170">
        <f t="shared" si="66"/>
        <v>69642</v>
      </c>
      <c r="X170" s="24">
        <f t="shared" si="67"/>
        <v>0.86071600000000004</v>
      </c>
      <c r="Y170">
        <f t="shared" si="68"/>
        <v>15</v>
      </c>
      <c r="Z170">
        <f t="shared" si="69"/>
        <v>3942</v>
      </c>
      <c r="AA170" s="24">
        <f t="shared" si="70"/>
        <v>0.92800000000000005</v>
      </c>
      <c r="AB170" s="24">
        <f t="shared" si="73"/>
        <v>1</v>
      </c>
      <c r="AC170" s="1">
        <f t="shared" si="74"/>
        <v>0.79874444800000011</v>
      </c>
      <c r="AE170" s="23">
        <f t="shared" si="71"/>
        <v>0.78200000000000003</v>
      </c>
      <c r="AF170" s="41">
        <f t="shared" si="72"/>
        <v>0.98325555199999992</v>
      </c>
    </row>
    <row r="171" spans="1:32" x14ac:dyDescent="0.25">
      <c r="A171">
        <v>16</v>
      </c>
      <c r="B171" t="e">
        <f>IF(A171&lt;='FM Interiores'!$Q$14,EsquemaMant!A171,NA())</f>
        <v>#N/A</v>
      </c>
      <c r="C171" s="20" t="e">
        <f t="shared" si="50"/>
        <v>#N/A</v>
      </c>
      <c r="D171" t="e">
        <f t="shared" si="51"/>
        <v>#N/A</v>
      </c>
      <c r="E171" t="e">
        <f t="shared" si="52"/>
        <v>#N/A</v>
      </c>
      <c r="F171" s="24" t="e">
        <f t="shared" si="53"/>
        <v>#N/A</v>
      </c>
      <c r="G171" t="e">
        <f t="shared" si="54"/>
        <v>#N/A</v>
      </c>
      <c r="H171" t="e">
        <f t="shared" si="55"/>
        <v>#N/A</v>
      </c>
      <c r="I171" s="24" t="e">
        <f t="shared" si="56"/>
        <v>#N/A</v>
      </c>
      <c r="J171" t="e">
        <f t="shared" si="57"/>
        <v>#N/A</v>
      </c>
      <c r="K171" t="e">
        <f t="shared" si="58"/>
        <v>#N/A</v>
      </c>
      <c r="L171" s="24" t="e">
        <f t="shared" si="59"/>
        <v>#N/A</v>
      </c>
      <c r="M171" s="24">
        <f t="shared" si="60"/>
        <v>0.9</v>
      </c>
      <c r="N171" s="1" t="e">
        <f t="shared" si="61"/>
        <v>#N/A</v>
      </c>
      <c r="P171" s="23">
        <f t="shared" si="62"/>
        <v>0.68533560000000004</v>
      </c>
      <c r="Q171" s="1" t="e">
        <f t="shared" si="63"/>
        <v>#N/A</v>
      </c>
      <c r="T171">
        <f>IF(A171&lt;='FM Exteriores'!$Q$14,EsquemaMant!A171,NA())</f>
        <v>16</v>
      </c>
      <c r="U171" s="20">
        <f t="shared" si="64"/>
        <v>70080</v>
      </c>
      <c r="V171">
        <f t="shared" si="65"/>
        <v>0</v>
      </c>
      <c r="W171">
        <f t="shared" si="66"/>
        <v>70080</v>
      </c>
      <c r="X171" s="24">
        <f t="shared" si="67"/>
        <v>0.85983999999999994</v>
      </c>
      <c r="Y171">
        <f t="shared" si="68"/>
        <v>16</v>
      </c>
      <c r="Z171">
        <f t="shared" si="69"/>
        <v>0</v>
      </c>
      <c r="AA171" s="24">
        <f t="shared" si="70"/>
        <v>1</v>
      </c>
      <c r="AB171" s="24">
        <f t="shared" si="73"/>
        <v>1</v>
      </c>
      <c r="AC171" s="1">
        <f t="shared" si="74"/>
        <v>0.85983999999999994</v>
      </c>
      <c r="AE171" s="23">
        <f t="shared" si="71"/>
        <v>0.78200000000000003</v>
      </c>
      <c r="AF171" s="41">
        <f t="shared" si="72"/>
        <v>0.92216000000000009</v>
      </c>
    </row>
    <row r="172" spans="1:32" x14ac:dyDescent="0.25">
      <c r="A172">
        <v>16.100000000000001</v>
      </c>
      <c r="B172" t="e">
        <f>IF(A172&lt;='FM Interiores'!$Q$14,EsquemaMant!A172,NA())</f>
        <v>#N/A</v>
      </c>
      <c r="C172" s="20" t="e">
        <f t="shared" si="50"/>
        <v>#N/A</v>
      </c>
      <c r="D172" t="e">
        <f t="shared" si="51"/>
        <v>#N/A</v>
      </c>
      <c r="E172" t="e">
        <f t="shared" si="52"/>
        <v>#N/A</v>
      </c>
      <c r="F172" s="24" t="e">
        <f t="shared" si="53"/>
        <v>#N/A</v>
      </c>
      <c r="G172" t="e">
        <f t="shared" si="54"/>
        <v>#N/A</v>
      </c>
      <c r="H172" t="e">
        <f t="shared" si="55"/>
        <v>#N/A</v>
      </c>
      <c r="I172" s="24" t="e">
        <f t="shared" si="56"/>
        <v>#N/A</v>
      </c>
      <c r="J172" t="e">
        <f t="shared" si="57"/>
        <v>#N/A</v>
      </c>
      <c r="K172" t="e">
        <f t="shared" si="58"/>
        <v>#N/A</v>
      </c>
      <c r="L172" s="24" t="e">
        <f t="shared" si="59"/>
        <v>#N/A</v>
      </c>
      <c r="M172" s="24">
        <f t="shared" si="60"/>
        <v>0.9</v>
      </c>
      <c r="N172" s="1" t="e">
        <f t="shared" si="61"/>
        <v>#N/A</v>
      </c>
      <c r="P172" s="23">
        <f t="shared" si="62"/>
        <v>0.68533560000000004</v>
      </c>
      <c r="Q172" s="1" t="e">
        <f t="shared" si="63"/>
        <v>#N/A</v>
      </c>
      <c r="T172">
        <f>IF(A172&lt;='FM Exteriores'!$Q$14,EsquemaMant!A172,NA())</f>
        <v>16.100000000000001</v>
      </c>
      <c r="U172" s="20">
        <f t="shared" si="64"/>
        <v>70518</v>
      </c>
      <c r="V172">
        <f t="shared" si="65"/>
        <v>0</v>
      </c>
      <c r="W172">
        <f t="shared" si="66"/>
        <v>70518</v>
      </c>
      <c r="X172" s="24">
        <f t="shared" si="67"/>
        <v>0.85896399999999995</v>
      </c>
      <c r="Y172">
        <f t="shared" si="68"/>
        <v>16</v>
      </c>
      <c r="Z172">
        <f t="shared" si="69"/>
        <v>438</v>
      </c>
      <c r="AA172" s="24">
        <f t="shared" si="70"/>
        <v>0.99199999999999999</v>
      </c>
      <c r="AB172" s="24">
        <f t="shared" si="73"/>
        <v>1</v>
      </c>
      <c r="AC172" s="1">
        <f t="shared" si="74"/>
        <v>0.85209228799999992</v>
      </c>
      <c r="AE172" s="23">
        <f t="shared" si="71"/>
        <v>0.78200000000000003</v>
      </c>
      <c r="AF172" s="41">
        <f t="shared" si="72"/>
        <v>0.92990771200000011</v>
      </c>
    </row>
    <row r="173" spans="1:32" x14ac:dyDescent="0.25">
      <c r="A173">
        <v>16.2</v>
      </c>
      <c r="B173" t="e">
        <f>IF(A173&lt;='FM Interiores'!$Q$14,EsquemaMant!A173,NA())</f>
        <v>#N/A</v>
      </c>
      <c r="C173" s="20" t="e">
        <f t="shared" si="50"/>
        <v>#N/A</v>
      </c>
      <c r="D173" t="e">
        <f t="shared" si="51"/>
        <v>#N/A</v>
      </c>
      <c r="E173" t="e">
        <f t="shared" si="52"/>
        <v>#N/A</v>
      </c>
      <c r="F173" s="24" t="e">
        <f t="shared" si="53"/>
        <v>#N/A</v>
      </c>
      <c r="G173" t="e">
        <f t="shared" si="54"/>
        <v>#N/A</v>
      </c>
      <c r="H173" t="e">
        <f t="shared" si="55"/>
        <v>#N/A</v>
      </c>
      <c r="I173" s="24" t="e">
        <f t="shared" si="56"/>
        <v>#N/A</v>
      </c>
      <c r="J173" t="e">
        <f t="shared" si="57"/>
        <v>#N/A</v>
      </c>
      <c r="K173" t="e">
        <f t="shared" si="58"/>
        <v>#N/A</v>
      </c>
      <c r="L173" s="24" t="e">
        <f t="shared" si="59"/>
        <v>#N/A</v>
      </c>
      <c r="M173" s="24">
        <f t="shared" si="60"/>
        <v>0.9</v>
      </c>
      <c r="N173" s="1" t="e">
        <f t="shared" si="61"/>
        <v>#N/A</v>
      </c>
      <c r="P173" s="23">
        <f t="shared" si="62"/>
        <v>0.68533560000000004</v>
      </c>
      <c r="Q173" s="1" t="e">
        <f t="shared" si="63"/>
        <v>#N/A</v>
      </c>
      <c r="T173">
        <f>IF(A173&lt;='FM Exteriores'!$Q$14,EsquemaMant!A173,NA())</f>
        <v>16.2</v>
      </c>
      <c r="U173" s="20">
        <f t="shared" si="64"/>
        <v>70956</v>
      </c>
      <c r="V173">
        <f t="shared" si="65"/>
        <v>0</v>
      </c>
      <c r="W173">
        <f t="shared" si="66"/>
        <v>70956</v>
      </c>
      <c r="X173" s="24">
        <f t="shared" si="67"/>
        <v>0.85808799999999996</v>
      </c>
      <c r="Y173">
        <f t="shared" si="68"/>
        <v>16</v>
      </c>
      <c r="Z173">
        <f t="shared" si="69"/>
        <v>876</v>
      </c>
      <c r="AA173" s="24">
        <f t="shared" si="70"/>
        <v>0.98399999999999999</v>
      </c>
      <c r="AB173" s="24">
        <f t="shared" si="73"/>
        <v>1</v>
      </c>
      <c r="AC173" s="1">
        <f t="shared" si="74"/>
        <v>0.84435859199999996</v>
      </c>
      <c r="AE173" s="23">
        <f t="shared" si="71"/>
        <v>0.78200000000000003</v>
      </c>
      <c r="AF173" s="41">
        <f t="shared" si="72"/>
        <v>0.93764140800000007</v>
      </c>
    </row>
    <row r="174" spans="1:32" x14ac:dyDescent="0.25">
      <c r="A174">
        <v>16.3</v>
      </c>
      <c r="B174" t="e">
        <f>IF(A174&lt;='FM Interiores'!$Q$14,EsquemaMant!A174,NA())</f>
        <v>#N/A</v>
      </c>
      <c r="C174" s="20" t="e">
        <f t="shared" si="50"/>
        <v>#N/A</v>
      </c>
      <c r="D174" t="e">
        <f t="shared" si="51"/>
        <v>#N/A</v>
      </c>
      <c r="E174" t="e">
        <f t="shared" si="52"/>
        <v>#N/A</v>
      </c>
      <c r="F174" s="24" t="e">
        <f t="shared" si="53"/>
        <v>#N/A</v>
      </c>
      <c r="G174" t="e">
        <f t="shared" si="54"/>
        <v>#N/A</v>
      </c>
      <c r="H174" t="e">
        <f t="shared" si="55"/>
        <v>#N/A</v>
      </c>
      <c r="I174" s="24" t="e">
        <f t="shared" si="56"/>
        <v>#N/A</v>
      </c>
      <c r="J174" t="e">
        <f t="shared" si="57"/>
        <v>#N/A</v>
      </c>
      <c r="K174" t="e">
        <f t="shared" si="58"/>
        <v>#N/A</v>
      </c>
      <c r="L174" s="24" t="e">
        <f t="shared" si="59"/>
        <v>#N/A</v>
      </c>
      <c r="M174" s="24">
        <f t="shared" si="60"/>
        <v>0.9</v>
      </c>
      <c r="N174" s="1" t="e">
        <f t="shared" si="61"/>
        <v>#N/A</v>
      </c>
      <c r="P174" s="23">
        <f t="shared" si="62"/>
        <v>0.68533560000000004</v>
      </c>
      <c r="Q174" s="1" t="e">
        <f t="shared" si="63"/>
        <v>#N/A</v>
      </c>
      <c r="T174">
        <f>IF(A174&lt;='FM Exteriores'!$Q$14,EsquemaMant!A174,NA())</f>
        <v>16.3</v>
      </c>
      <c r="U174" s="20">
        <f t="shared" si="64"/>
        <v>71394</v>
      </c>
      <c r="V174">
        <f t="shared" si="65"/>
        <v>0</v>
      </c>
      <c r="W174">
        <f t="shared" si="66"/>
        <v>71394</v>
      </c>
      <c r="X174" s="24">
        <f t="shared" si="67"/>
        <v>0.85721199999999997</v>
      </c>
      <c r="Y174">
        <f t="shared" si="68"/>
        <v>16</v>
      </c>
      <c r="Z174">
        <f t="shared" si="69"/>
        <v>1314</v>
      </c>
      <c r="AA174" s="24">
        <f t="shared" si="70"/>
        <v>0.97599999999999998</v>
      </c>
      <c r="AB174" s="24">
        <f t="shared" si="73"/>
        <v>1</v>
      </c>
      <c r="AC174" s="1">
        <f t="shared" si="74"/>
        <v>0.83663891199999996</v>
      </c>
      <c r="AE174" s="23">
        <f t="shared" si="71"/>
        <v>0.78200000000000003</v>
      </c>
      <c r="AF174" s="41">
        <f t="shared" si="72"/>
        <v>0.94536108800000007</v>
      </c>
    </row>
    <row r="175" spans="1:32" x14ac:dyDescent="0.25">
      <c r="A175">
        <v>16.399999999999999</v>
      </c>
      <c r="B175" t="e">
        <f>IF(A175&lt;='FM Interiores'!$Q$14,EsquemaMant!A175,NA())</f>
        <v>#N/A</v>
      </c>
      <c r="C175" s="20" t="e">
        <f t="shared" si="50"/>
        <v>#N/A</v>
      </c>
      <c r="D175" t="e">
        <f t="shared" si="51"/>
        <v>#N/A</v>
      </c>
      <c r="E175" t="e">
        <f t="shared" si="52"/>
        <v>#N/A</v>
      </c>
      <c r="F175" s="24" t="e">
        <f t="shared" si="53"/>
        <v>#N/A</v>
      </c>
      <c r="G175" t="e">
        <f t="shared" si="54"/>
        <v>#N/A</v>
      </c>
      <c r="H175" t="e">
        <f t="shared" si="55"/>
        <v>#N/A</v>
      </c>
      <c r="I175" s="24" t="e">
        <f t="shared" si="56"/>
        <v>#N/A</v>
      </c>
      <c r="J175" t="e">
        <f t="shared" si="57"/>
        <v>#N/A</v>
      </c>
      <c r="K175" t="e">
        <f t="shared" si="58"/>
        <v>#N/A</v>
      </c>
      <c r="L175" s="24" t="e">
        <f t="shared" si="59"/>
        <v>#N/A</v>
      </c>
      <c r="M175" s="24">
        <f t="shared" si="60"/>
        <v>0.9</v>
      </c>
      <c r="N175" s="1" t="e">
        <f t="shared" si="61"/>
        <v>#N/A</v>
      </c>
      <c r="P175" s="23">
        <f t="shared" si="62"/>
        <v>0.68533560000000004</v>
      </c>
      <c r="Q175" s="1" t="e">
        <f t="shared" si="63"/>
        <v>#N/A</v>
      </c>
      <c r="T175">
        <f>IF(A175&lt;='FM Exteriores'!$Q$14,EsquemaMant!A175,NA())</f>
        <v>16.399999999999999</v>
      </c>
      <c r="U175" s="20">
        <f t="shared" si="64"/>
        <v>71832</v>
      </c>
      <c r="V175">
        <f t="shared" si="65"/>
        <v>0</v>
      </c>
      <c r="W175">
        <f t="shared" si="66"/>
        <v>71832</v>
      </c>
      <c r="X175" s="24">
        <f t="shared" si="67"/>
        <v>0.85633599999999999</v>
      </c>
      <c r="Y175">
        <f t="shared" si="68"/>
        <v>16</v>
      </c>
      <c r="Z175">
        <f t="shared" si="69"/>
        <v>1752</v>
      </c>
      <c r="AA175" s="24">
        <f t="shared" si="70"/>
        <v>0.96799999999999997</v>
      </c>
      <c r="AB175" s="24">
        <f t="shared" si="73"/>
        <v>1</v>
      </c>
      <c r="AC175" s="1">
        <f t="shared" si="74"/>
        <v>0.82893324800000001</v>
      </c>
      <c r="AE175" s="23">
        <f t="shared" si="71"/>
        <v>0.78200000000000003</v>
      </c>
      <c r="AF175" s="41">
        <f t="shared" si="72"/>
        <v>0.95306675200000002</v>
      </c>
    </row>
    <row r="176" spans="1:32" x14ac:dyDescent="0.25">
      <c r="A176">
        <v>16.5</v>
      </c>
      <c r="B176" t="e">
        <f>IF(A176&lt;='FM Interiores'!$Q$14,EsquemaMant!A176,NA())</f>
        <v>#N/A</v>
      </c>
      <c r="C176" s="20" t="e">
        <f t="shared" si="50"/>
        <v>#N/A</v>
      </c>
      <c r="D176" t="e">
        <f t="shared" si="51"/>
        <v>#N/A</v>
      </c>
      <c r="E176" t="e">
        <f t="shared" si="52"/>
        <v>#N/A</v>
      </c>
      <c r="F176" s="24" t="e">
        <f t="shared" si="53"/>
        <v>#N/A</v>
      </c>
      <c r="G176" t="e">
        <f t="shared" si="54"/>
        <v>#N/A</v>
      </c>
      <c r="H176" t="e">
        <f t="shared" si="55"/>
        <v>#N/A</v>
      </c>
      <c r="I176" s="24" t="e">
        <f t="shared" si="56"/>
        <v>#N/A</v>
      </c>
      <c r="J176" t="e">
        <f t="shared" si="57"/>
        <v>#N/A</v>
      </c>
      <c r="K176" t="e">
        <f t="shared" si="58"/>
        <v>#N/A</v>
      </c>
      <c r="L176" s="24" t="e">
        <f t="shared" si="59"/>
        <v>#N/A</v>
      </c>
      <c r="M176" s="24">
        <f t="shared" si="60"/>
        <v>0.9</v>
      </c>
      <c r="N176" s="1" t="e">
        <f t="shared" si="61"/>
        <v>#N/A</v>
      </c>
      <c r="P176" s="23">
        <f t="shared" si="62"/>
        <v>0.68533560000000004</v>
      </c>
      <c r="Q176" s="1" t="e">
        <f t="shared" si="63"/>
        <v>#N/A</v>
      </c>
      <c r="T176">
        <f>IF(A176&lt;='FM Exteriores'!$Q$14,EsquemaMant!A176,NA())</f>
        <v>16.5</v>
      </c>
      <c r="U176" s="20">
        <f t="shared" si="64"/>
        <v>72270</v>
      </c>
      <c r="V176">
        <f t="shared" si="65"/>
        <v>0</v>
      </c>
      <c r="W176">
        <f t="shared" si="66"/>
        <v>72270</v>
      </c>
      <c r="X176" s="24">
        <f t="shared" si="67"/>
        <v>0.85546</v>
      </c>
      <c r="Y176">
        <f t="shared" si="68"/>
        <v>16</v>
      </c>
      <c r="Z176">
        <f t="shared" si="69"/>
        <v>2190</v>
      </c>
      <c r="AA176" s="24">
        <f t="shared" si="70"/>
        <v>0.96</v>
      </c>
      <c r="AB176" s="24">
        <f t="shared" si="73"/>
        <v>1</v>
      </c>
      <c r="AC176" s="1">
        <f t="shared" si="74"/>
        <v>0.82124160000000002</v>
      </c>
      <c r="AE176" s="23">
        <f t="shared" si="71"/>
        <v>0.78200000000000003</v>
      </c>
      <c r="AF176" s="41">
        <f t="shared" si="72"/>
        <v>0.96075840000000001</v>
      </c>
    </row>
    <row r="177" spans="1:32" x14ac:dyDescent="0.25">
      <c r="A177">
        <v>16.600000000000001</v>
      </c>
      <c r="B177" t="e">
        <f>IF(A177&lt;='FM Interiores'!$Q$14,EsquemaMant!A177,NA())</f>
        <v>#N/A</v>
      </c>
      <c r="C177" s="20" t="e">
        <f t="shared" si="50"/>
        <v>#N/A</v>
      </c>
      <c r="D177" t="e">
        <f t="shared" si="51"/>
        <v>#N/A</v>
      </c>
      <c r="E177" t="e">
        <f t="shared" si="52"/>
        <v>#N/A</v>
      </c>
      <c r="F177" s="24" t="e">
        <f t="shared" si="53"/>
        <v>#N/A</v>
      </c>
      <c r="G177" t="e">
        <f t="shared" si="54"/>
        <v>#N/A</v>
      </c>
      <c r="H177" t="e">
        <f t="shared" si="55"/>
        <v>#N/A</v>
      </c>
      <c r="I177" s="24" t="e">
        <f t="shared" si="56"/>
        <v>#N/A</v>
      </c>
      <c r="J177" t="e">
        <f t="shared" si="57"/>
        <v>#N/A</v>
      </c>
      <c r="K177" t="e">
        <f t="shared" si="58"/>
        <v>#N/A</v>
      </c>
      <c r="L177" s="24" t="e">
        <f t="shared" si="59"/>
        <v>#N/A</v>
      </c>
      <c r="M177" s="24">
        <f t="shared" si="60"/>
        <v>0.9</v>
      </c>
      <c r="N177" s="1" t="e">
        <f t="shared" si="61"/>
        <v>#N/A</v>
      </c>
      <c r="P177" s="23">
        <f t="shared" si="62"/>
        <v>0.68533560000000004</v>
      </c>
      <c r="Q177" s="1" t="e">
        <f t="shared" si="63"/>
        <v>#N/A</v>
      </c>
      <c r="T177">
        <f>IF(A177&lt;='FM Exteriores'!$Q$14,EsquemaMant!A177,NA())</f>
        <v>16.600000000000001</v>
      </c>
      <c r="U177" s="20">
        <f t="shared" si="64"/>
        <v>72708</v>
      </c>
      <c r="V177">
        <f t="shared" si="65"/>
        <v>0</v>
      </c>
      <c r="W177">
        <f t="shared" si="66"/>
        <v>72708</v>
      </c>
      <c r="X177" s="24">
        <f t="shared" si="67"/>
        <v>0.85458400000000001</v>
      </c>
      <c r="Y177">
        <f t="shared" si="68"/>
        <v>16</v>
      </c>
      <c r="Z177">
        <f t="shared" si="69"/>
        <v>2628</v>
      </c>
      <c r="AA177" s="24">
        <f t="shared" si="70"/>
        <v>0.95200000000000007</v>
      </c>
      <c r="AB177" s="24">
        <f t="shared" si="73"/>
        <v>1</v>
      </c>
      <c r="AC177" s="1">
        <f t="shared" si="74"/>
        <v>0.81356396800000008</v>
      </c>
      <c r="AE177" s="23">
        <f t="shared" si="71"/>
        <v>0.78200000000000003</v>
      </c>
      <c r="AF177" s="41">
        <f t="shared" si="72"/>
        <v>0.96843603199999995</v>
      </c>
    </row>
    <row r="178" spans="1:32" x14ac:dyDescent="0.25">
      <c r="A178">
        <v>16.7</v>
      </c>
      <c r="B178" t="e">
        <f>IF(A178&lt;='FM Interiores'!$Q$14,EsquemaMant!A178,NA())</f>
        <v>#N/A</v>
      </c>
      <c r="C178" s="20" t="e">
        <f t="shared" si="50"/>
        <v>#N/A</v>
      </c>
      <c r="D178" t="e">
        <f t="shared" si="51"/>
        <v>#N/A</v>
      </c>
      <c r="E178" t="e">
        <f t="shared" si="52"/>
        <v>#N/A</v>
      </c>
      <c r="F178" s="24" t="e">
        <f t="shared" si="53"/>
        <v>#N/A</v>
      </c>
      <c r="G178" t="e">
        <f t="shared" si="54"/>
        <v>#N/A</v>
      </c>
      <c r="H178" t="e">
        <f t="shared" si="55"/>
        <v>#N/A</v>
      </c>
      <c r="I178" s="24" t="e">
        <f t="shared" si="56"/>
        <v>#N/A</v>
      </c>
      <c r="J178" t="e">
        <f t="shared" si="57"/>
        <v>#N/A</v>
      </c>
      <c r="K178" t="e">
        <f t="shared" si="58"/>
        <v>#N/A</v>
      </c>
      <c r="L178" s="24" t="e">
        <f t="shared" si="59"/>
        <v>#N/A</v>
      </c>
      <c r="M178" s="24">
        <f t="shared" si="60"/>
        <v>0.9</v>
      </c>
      <c r="N178" s="1" t="e">
        <f t="shared" si="61"/>
        <v>#N/A</v>
      </c>
      <c r="P178" s="23">
        <f t="shared" si="62"/>
        <v>0.68533560000000004</v>
      </c>
      <c r="Q178" s="1" t="e">
        <f t="shared" si="63"/>
        <v>#N/A</v>
      </c>
      <c r="T178">
        <f>IF(A178&lt;='FM Exteriores'!$Q$14,EsquemaMant!A178,NA())</f>
        <v>16.7</v>
      </c>
      <c r="U178" s="20">
        <f t="shared" si="64"/>
        <v>73146</v>
      </c>
      <c r="V178">
        <f t="shared" si="65"/>
        <v>0</v>
      </c>
      <c r="W178">
        <f t="shared" si="66"/>
        <v>73146</v>
      </c>
      <c r="X178" s="24">
        <f t="shared" si="67"/>
        <v>0.85370799999999991</v>
      </c>
      <c r="Y178">
        <f t="shared" si="68"/>
        <v>16</v>
      </c>
      <c r="Z178">
        <f t="shared" si="69"/>
        <v>3066</v>
      </c>
      <c r="AA178" s="24">
        <f t="shared" si="70"/>
        <v>0.94400000000000006</v>
      </c>
      <c r="AB178" s="24">
        <f t="shared" si="73"/>
        <v>1</v>
      </c>
      <c r="AC178" s="1">
        <f t="shared" si="74"/>
        <v>0.80590035199999999</v>
      </c>
      <c r="AE178" s="23">
        <f t="shared" si="71"/>
        <v>0.78200000000000003</v>
      </c>
      <c r="AF178" s="41">
        <f t="shared" si="72"/>
        <v>0.97609964800000004</v>
      </c>
    </row>
    <row r="179" spans="1:32" x14ac:dyDescent="0.25">
      <c r="A179">
        <v>16.8</v>
      </c>
      <c r="B179" t="e">
        <f>IF(A179&lt;='FM Interiores'!$Q$14,EsquemaMant!A179,NA())</f>
        <v>#N/A</v>
      </c>
      <c r="C179" s="20" t="e">
        <f t="shared" si="50"/>
        <v>#N/A</v>
      </c>
      <c r="D179" t="e">
        <f t="shared" si="51"/>
        <v>#N/A</v>
      </c>
      <c r="E179" t="e">
        <f t="shared" si="52"/>
        <v>#N/A</v>
      </c>
      <c r="F179" s="24" t="e">
        <f t="shared" si="53"/>
        <v>#N/A</v>
      </c>
      <c r="G179" t="e">
        <f t="shared" si="54"/>
        <v>#N/A</v>
      </c>
      <c r="H179" t="e">
        <f t="shared" si="55"/>
        <v>#N/A</v>
      </c>
      <c r="I179" s="24" t="e">
        <f t="shared" si="56"/>
        <v>#N/A</v>
      </c>
      <c r="J179" t="e">
        <f t="shared" si="57"/>
        <v>#N/A</v>
      </c>
      <c r="K179" t="e">
        <f t="shared" si="58"/>
        <v>#N/A</v>
      </c>
      <c r="L179" s="24" t="e">
        <f t="shared" si="59"/>
        <v>#N/A</v>
      </c>
      <c r="M179" s="24">
        <f t="shared" si="60"/>
        <v>0.9</v>
      </c>
      <c r="N179" s="1" t="e">
        <f t="shared" si="61"/>
        <v>#N/A</v>
      </c>
      <c r="P179" s="23">
        <f t="shared" si="62"/>
        <v>0.68533560000000004</v>
      </c>
      <c r="Q179" s="1" t="e">
        <f t="shared" si="63"/>
        <v>#N/A</v>
      </c>
      <c r="T179">
        <f>IF(A179&lt;='FM Exteriores'!$Q$14,EsquemaMant!A179,NA())</f>
        <v>16.8</v>
      </c>
      <c r="U179" s="20">
        <f t="shared" si="64"/>
        <v>73584</v>
      </c>
      <c r="V179">
        <f t="shared" si="65"/>
        <v>0</v>
      </c>
      <c r="W179">
        <f t="shared" si="66"/>
        <v>73584</v>
      </c>
      <c r="X179" s="24">
        <f t="shared" si="67"/>
        <v>0.85283200000000003</v>
      </c>
      <c r="Y179">
        <f t="shared" si="68"/>
        <v>16</v>
      </c>
      <c r="Z179">
        <f t="shared" si="69"/>
        <v>3504</v>
      </c>
      <c r="AA179" s="24">
        <f t="shared" si="70"/>
        <v>0.93600000000000005</v>
      </c>
      <c r="AB179" s="24">
        <f t="shared" si="73"/>
        <v>1</v>
      </c>
      <c r="AC179" s="1">
        <f t="shared" si="74"/>
        <v>0.79825075200000006</v>
      </c>
      <c r="AE179" s="23">
        <f t="shared" si="71"/>
        <v>0.78200000000000003</v>
      </c>
      <c r="AF179" s="41">
        <f t="shared" si="72"/>
        <v>0.98374924799999997</v>
      </c>
    </row>
    <row r="180" spans="1:32" x14ac:dyDescent="0.25">
      <c r="A180">
        <v>16.899999999999999</v>
      </c>
      <c r="B180" t="e">
        <f>IF(A180&lt;='FM Interiores'!$Q$14,EsquemaMant!A180,NA())</f>
        <v>#N/A</v>
      </c>
      <c r="C180" s="20" t="e">
        <f t="shared" si="50"/>
        <v>#N/A</v>
      </c>
      <c r="D180" t="e">
        <f t="shared" si="51"/>
        <v>#N/A</v>
      </c>
      <c r="E180" t="e">
        <f t="shared" si="52"/>
        <v>#N/A</v>
      </c>
      <c r="F180" s="24" t="e">
        <f t="shared" si="53"/>
        <v>#N/A</v>
      </c>
      <c r="G180" t="e">
        <f t="shared" si="54"/>
        <v>#N/A</v>
      </c>
      <c r="H180" t="e">
        <f t="shared" si="55"/>
        <v>#N/A</v>
      </c>
      <c r="I180" s="24" t="e">
        <f t="shared" si="56"/>
        <v>#N/A</v>
      </c>
      <c r="J180" t="e">
        <f t="shared" si="57"/>
        <v>#N/A</v>
      </c>
      <c r="K180" t="e">
        <f t="shared" si="58"/>
        <v>#N/A</v>
      </c>
      <c r="L180" s="24" t="e">
        <f t="shared" si="59"/>
        <v>#N/A</v>
      </c>
      <c r="M180" s="24">
        <f t="shared" si="60"/>
        <v>0.9</v>
      </c>
      <c r="N180" s="1" t="e">
        <f t="shared" si="61"/>
        <v>#N/A</v>
      </c>
      <c r="P180" s="23">
        <f t="shared" si="62"/>
        <v>0.68533560000000004</v>
      </c>
      <c r="Q180" s="1" t="e">
        <f t="shared" si="63"/>
        <v>#N/A</v>
      </c>
      <c r="T180">
        <f>IF(A180&lt;='FM Exteriores'!$Q$14,EsquemaMant!A180,NA())</f>
        <v>16.899999999999999</v>
      </c>
      <c r="U180" s="20">
        <f t="shared" si="64"/>
        <v>74022</v>
      </c>
      <c r="V180">
        <f t="shared" si="65"/>
        <v>0</v>
      </c>
      <c r="W180">
        <f t="shared" si="66"/>
        <v>74022</v>
      </c>
      <c r="X180" s="24">
        <f t="shared" si="67"/>
        <v>0.85195599999999994</v>
      </c>
      <c r="Y180">
        <f t="shared" si="68"/>
        <v>16</v>
      </c>
      <c r="Z180">
        <f t="shared" si="69"/>
        <v>3942</v>
      </c>
      <c r="AA180" s="24">
        <f t="shared" si="70"/>
        <v>0.92800000000000005</v>
      </c>
      <c r="AB180" s="24">
        <f t="shared" si="73"/>
        <v>1</v>
      </c>
      <c r="AC180" s="1">
        <f t="shared" si="74"/>
        <v>0.79061516799999998</v>
      </c>
      <c r="AE180" s="23">
        <f t="shared" si="71"/>
        <v>0.78200000000000003</v>
      </c>
      <c r="AF180" s="41">
        <f t="shared" si="72"/>
        <v>0.99138483200000005</v>
      </c>
    </row>
    <row r="181" spans="1:32" x14ac:dyDescent="0.25">
      <c r="A181">
        <v>17</v>
      </c>
      <c r="B181" t="e">
        <f>IF(A181&lt;='FM Interiores'!$Q$14,EsquemaMant!A181,NA())</f>
        <v>#N/A</v>
      </c>
      <c r="C181" s="20" t="e">
        <f t="shared" si="50"/>
        <v>#N/A</v>
      </c>
      <c r="D181" t="e">
        <f t="shared" si="51"/>
        <v>#N/A</v>
      </c>
      <c r="E181" t="e">
        <f t="shared" si="52"/>
        <v>#N/A</v>
      </c>
      <c r="F181" s="24" t="e">
        <f t="shared" si="53"/>
        <v>#N/A</v>
      </c>
      <c r="G181" t="e">
        <f t="shared" si="54"/>
        <v>#N/A</v>
      </c>
      <c r="H181" t="e">
        <f t="shared" si="55"/>
        <v>#N/A</v>
      </c>
      <c r="I181" s="24" t="e">
        <f t="shared" si="56"/>
        <v>#N/A</v>
      </c>
      <c r="J181" t="e">
        <f t="shared" si="57"/>
        <v>#N/A</v>
      </c>
      <c r="K181" t="e">
        <f t="shared" si="58"/>
        <v>#N/A</v>
      </c>
      <c r="L181" s="24" t="e">
        <f t="shared" si="59"/>
        <v>#N/A</v>
      </c>
      <c r="M181" s="24">
        <f t="shared" si="60"/>
        <v>0.9</v>
      </c>
      <c r="N181" s="1" t="e">
        <f t="shared" si="61"/>
        <v>#N/A</v>
      </c>
      <c r="P181" s="23">
        <f t="shared" si="62"/>
        <v>0.68533560000000004</v>
      </c>
      <c r="Q181" s="1" t="e">
        <f t="shared" si="63"/>
        <v>#N/A</v>
      </c>
      <c r="T181">
        <f>IF(A181&lt;='FM Exteriores'!$Q$14,EsquemaMant!A181,NA())</f>
        <v>17</v>
      </c>
      <c r="U181" s="20">
        <f t="shared" si="64"/>
        <v>74460</v>
      </c>
      <c r="V181">
        <f t="shared" si="65"/>
        <v>0</v>
      </c>
      <c r="W181">
        <f t="shared" si="66"/>
        <v>74460</v>
      </c>
      <c r="X181" s="24">
        <f t="shared" si="67"/>
        <v>0.85107999999999995</v>
      </c>
      <c r="Y181">
        <f t="shared" si="68"/>
        <v>17</v>
      </c>
      <c r="Z181">
        <f t="shared" si="69"/>
        <v>0</v>
      </c>
      <c r="AA181" s="24">
        <f t="shared" si="70"/>
        <v>1</v>
      </c>
      <c r="AB181" s="24">
        <f t="shared" si="73"/>
        <v>1</v>
      </c>
      <c r="AC181" s="1">
        <f t="shared" si="74"/>
        <v>0.85107999999999995</v>
      </c>
      <c r="AE181" s="23">
        <f t="shared" si="71"/>
        <v>0.78200000000000003</v>
      </c>
      <c r="AF181" s="41">
        <f t="shared" si="72"/>
        <v>0.93092000000000008</v>
      </c>
    </row>
    <row r="182" spans="1:32" x14ac:dyDescent="0.25">
      <c r="A182">
        <v>17.100000000000001</v>
      </c>
      <c r="B182" t="e">
        <f>IF(A182&lt;='FM Interiores'!$Q$14,EsquemaMant!A182,NA())</f>
        <v>#N/A</v>
      </c>
      <c r="C182" s="20" t="e">
        <f t="shared" si="50"/>
        <v>#N/A</v>
      </c>
      <c r="D182" t="e">
        <f t="shared" si="51"/>
        <v>#N/A</v>
      </c>
      <c r="E182" t="e">
        <f t="shared" si="52"/>
        <v>#N/A</v>
      </c>
      <c r="F182" s="24" t="e">
        <f t="shared" si="53"/>
        <v>#N/A</v>
      </c>
      <c r="G182" t="e">
        <f t="shared" si="54"/>
        <v>#N/A</v>
      </c>
      <c r="H182" t="e">
        <f t="shared" si="55"/>
        <v>#N/A</v>
      </c>
      <c r="I182" s="24" t="e">
        <f t="shared" si="56"/>
        <v>#N/A</v>
      </c>
      <c r="J182" t="e">
        <f t="shared" si="57"/>
        <v>#N/A</v>
      </c>
      <c r="K182" t="e">
        <f t="shared" si="58"/>
        <v>#N/A</v>
      </c>
      <c r="L182" s="24" t="e">
        <f t="shared" si="59"/>
        <v>#N/A</v>
      </c>
      <c r="M182" s="24">
        <f t="shared" si="60"/>
        <v>0.9</v>
      </c>
      <c r="N182" s="1" t="e">
        <f t="shared" si="61"/>
        <v>#N/A</v>
      </c>
      <c r="P182" s="23">
        <f t="shared" si="62"/>
        <v>0.68533560000000004</v>
      </c>
      <c r="Q182" s="1" t="e">
        <f t="shared" si="63"/>
        <v>#N/A</v>
      </c>
      <c r="T182">
        <f>IF(A182&lt;='FM Exteriores'!$Q$14,EsquemaMant!A182,NA())</f>
        <v>17.100000000000001</v>
      </c>
      <c r="U182" s="20">
        <f t="shared" si="64"/>
        <v>74898</v>
      </c>
      <c r="V182">
        <f t="shared" si="65"/>
        <v>0</v>
      </c>
      <c r="W182">
        <f t="shared" si="66"/>
        <v>74898</v>
      </c>
      <c r="X182" s="24">
        <f t="shared" si="67"/>
        <v>0.85020399999999996</v>
      </c>
      <c r="Y182">
        <f t="shared" si="68"/>
        <v>17</v>
      </c>
      <c r="Z182">
        <f t="shared" si="69"/>
        <v>438</v>
      </c>
      <c r="AA182" s="24">
        <f t="shared" si="70"/>
        <v>0.99199999999999999</v>
      </c>
      <c r="AB182" s="24">
        <f t="shared" si="73"/>
        <v>1</v>
      </c>
      <c r="AC182" s="1">
        <f t="shared" si="74"/>
        <v>0.8434023679999999</v>
      </c>
      <c r="AE182" s="23">
        <f t="shared" si="71"/>
        <v>0.78200000000000003</v>
      </c>
      <c r="AF182" s="41">
        <f t="shared" si="72"/>
        <v>0.93859763200000013</v>
      </c>
    </row>
    <row r="183" spans="1:32" x14ac:dyDescent="0.25">
      <c r="A183">
        <v>17.2</v>
      </c>
      <c r="B183" t="e">
        <f>IF(A183&lt;='FM Interiores'!$Q$14,EsquemaMant!A183,NA())</f>
        <v>#N/A</v>
      </c>
      <c r="C183" s="20" t="e">
        <f t="shared" si="50"/>
        <v>#N/A</v>
      </c>
      <c r="D183" t="e">
        <f t="shared" si="51"/>
        <v>#N/A</v>
      </c>
      <c r="E183" t="e">
        <f t="shared" si="52"/>
        <v>#N/A</v>
      </c>
      <c r="F183" s="24" t="e">
        <f t="shared" si="53"/>
        <v>#N/A</v>
      </c>
      <c r="G183" t="e">
        <f t="shared" si="54"/>
        <v>#N/A</v>
      </c>
      <c r="H183" t="e">
        <f t="shared" si="55"/>
        <v>#N/A</v>
      </c>
      <c r="I183" s="24" t="e">
        <f t="shared" si="56"/>
        <v>#N/A</v>
      </c>
      <c r="J183" t="e">
        <f t="shared" si="57"/>
        <v>#N/A</v>
      </c>
      <c r="K183" t="e">
        <f t="shared" si="58"/>
        <v>#N/A</v>
      </c>
      <c r="L183" s="24" t="e">
        <f t="shared" si="59"/>
        <v>#N/A</v>
      </c>
      <c r="M183" s="24">
        <f t="shared" si="60"/>
        <v>0.9</v>
      </c>
      <c r="N183" s="1" t="e">
        <f t="shared" si="61"/>
        <v>#N/A</v>
      </c>
      <c r="P183" s="23">
        <f t="shared" si="62"/>
        <v>0.68533560000000004</v>
      </c>
      <c r="Q183" s="1" t="e">
        <f t="shared" si="63"/>
        <v>#N/A</v>
      </c>
      <c r="T183">
        <f>IF(A183&lt;='FM Exteriores'!$Q$14,EsquemaMant!A183,NA())</f>
        <v>17.2</v>
      </c>
      <c r="U183" s="20">
        <f t="shared" si="64"/>
        <v>75336</v>
      </c>
      <c r="V183">
        <f t="shared" si="65"/>
        <v>1</v>
      </c>
      <c r="W183">
        <f t="shared" si="66"/>
        <v>336</v>
      </c>
      <c r="X183" s="24">
        <f t="shared" si="67"/>
        <v>0.99932799999999999</v>
      </c>
      <c r="Y183">
        <f t="shared" si="68"/>
        <v>0</v>
      </c>
      <c r="Z183">
        <f t="shared" si="69"/>
        <v>336</v>
      </c>
      <c r="AA183" s="24">
        <f t="shared" si="70"/>
        <v>0.99386301369863017</v>
      </c>
      <c r="AB183" s="24">
        <f t="shared" si="73"/>
        <v>1</v>
      </c>
      <c r="AC183" s="1">
        <f t="shared" si="74"/>
        <v>0.99319513775342472</v>
      </c>
      <c r="AE183" s="23">
        <f t="shared" si="71"/>
        <v>0.78200000000000003</v>
      </c>
      <c r="AF183" s="41">
        <f t="shared" si="72"/>
        <v>0.78880486224657531</v>
      </c>
    </row>
    <row r="184" spans="1:32" x14ac:dyDescent="0.25">
      <c r="A184">
        <v>17.3</v>
      </c>
      <c r="B184" t="e">
        <f>IF(A184&lt;='FM Interiores'!$Q$14,EsquemaMant!A184,NA())</f>
        <v>#N/A</v>
      </c>
      <c r="C184" s="20" t="e">
        <f t="shared" si="50"/>
        <v>#N/A</v>
      </c>
      <c r="D184" t="e">
        <f t="shared" si="51"/>
        <v>#N/A</v>
      </c>
      <c r="E184" t="e">
        <f t="shared" si="52"/>
        <v>#N/A</v>
      </c>
      <c r="F184" s="24" t="e">
        <f t="shared" si="53"/>
        <v>#N/A</v>
      </c>
      <c r="G184" t="e">
        <f t="shared" si="54"/>
        <v>#N/A</v>
      </c>
      <c r="H184" t="e">
        <f t="shared" si="55"/>
        <v>#N/A</v>
      </c>
      <c r="I184" s="24" t="e">
        <f t="shared" si="56"/>
        <v>#N/A</v>
      </c>
      <c r="J184" t="e">
        <f t="shared" si="57"/>
        <v>#N/A</v>
      </c>
      <c r="K184" t="e">
        <f t="shared" si="58"/>
        <v>#N/A</v>
      </c>
      <c r="L184" s="24" t="e">
        <f t="shared" si="59"/>
        <v>#N/A</v>
      </c>
      <c r="M184" s="24">
        <f t="shared" si="60"/>
        <v>0.9</v>
      </c>
      <c r="N184" s="1" t="e">
        <f t="shared" si="61"/>
        <v>#N/A</v>
      </c>
      <c r="P184" s="23">
        <f t="shared" si="62"/>
        <v>0.68533560000000004</v>
      </c>
      <c r="Q184" s="1" t="e">
        <f t="shared" si="63"/>
        <v>#N/A</v>
      </c>
      <c r="T184">
        <f>IF(A184&lt;='FM Exteriores'!$Q$14,EsquemaMant!A184,NA())</f>
        <v>17.3</v>
      </c>
      <c r="U184" s="20">
        <f t="shared" si="64"/>
        <v>75774</v>
      </c>
      <c r="V184">
        <f t="shared" si="65"/>
        <v>1</v>
      </c>
      <c r="W184">
        <f t="shared" si="66"/>
        <v>774</v>
      </c>
      <c r="X184" s="24">
        <f t="shared" si="67"/>
        <v>0.99845200000000001</v>
      </c>
      <c r="Y184">
        <f t="shared" si="68"/>
        <v>0</v>
      </c>
      <c r="Z184">
        <f t="shared" si="69"/>
        <v>774</v>
      </c>
      <c r="AA184" s="24">
        <f t="shared" si="70"/>
        <v>0.98586301369863016</v>
      </c>
      <c r="AB184" s="24">
        <f t="shared" si="73"/>
        <v>1</v>
      </c>
      <c r="AC184" s="1">
        <f t="shared" si="74"/>
        <v>0.9843368977534247</v>
      </c>
      <c r="AE184" s="23">
        <f t="shared" si="71"/>
        <v>0.78200000000000003</v>
      </c>
      <c r="AF184" s="41">
        <f t="shared" si="72"/>
        <v>0.79766310224657533</v>
      </c>
    </row>
    <row r="185" spans="1:32" x14ac:dyDescent="0.25">
      <c r="A185">
        <v>17.399999999999999</v>
      </c>
      <c r="B185" t="e">
        <f>IF(A185&lt;='FM Interiores'!$Q$14,EsquemaMant!A185,NA())</f>
        <v>#N/A</v>
      </c>
      <c r="C185" s="20" t="e">
        <f t="shared" si="50"/>
        <v>#N/A</v>
      </c>
      <c r="D185" t="e">
        <f t="shared" si="51"/>
        <v>#N/A</v>
      </c>
      <c r="E185" t="e">
        <f t="shared" si="52"/>
        <v>#N/A</v>
      </c>
      <c r="F185" s="24" t="e">
        <f t="shared" si="53"/>
        <v>#N/A</v>
      </c>
      <c r="G185" t="e">
        <f t="shared" si="54"/>
        <v>#N/A</v>
      </c>
      <c r="H185" t="e">
        <f t="shared" si="55"/>
        <v>#N/A</v>
      </c>
      <c r="I185" s="24" t="e">
        <f t="shared" si="56"/>
        <v>#N/A</v>
      </c>
      <c r="J185" t="e">
        <f t="shared" si="57"/>
        <v>#N/A</v>
      </c>
      <c r="K185" t="e">
        <f t="shared" si="58"/>
        <v>#N/A</v>
      </c>
      <c r="L185" s="24" t="e">
        <f t="shared" si="59"/>
        <v>#N/A</v>
      </c>
      <c r="M185" s="24">
        <f t="shared" si="60"/>
        <v>0.9</v>
      </c>
      <c r="N185" s="1" t="e">
        <f t="shared" si="61"/>
        <v>#N/A</v>
      </c>
      <c r="P185" s="23">
        <f t="shared" si="62"/>
        <v>0.68533560000000004</v>
      </c>
      <c r="Q185" s="1" t="e">
        <f t="shared" si="63"/>
        <v>#N/A</v>
      </c>
      <c r="T185">
        <f>IF(A185&lt;='FM Exteriores'!$Q$14,EsquemaMant!A185,NA())</f>
        <v>17.399999999999999</v>
      </c>
      <c r="U185" s="20">
        <f t="shared" si="64"/>
        <v>76212</v>
      </c>
      <c r="V185">
        <f t="shared" si="65"/>
        <v>1</v>
      </c>
      <c r="W185">
        <f t="shared" si="66"/>
        <v>1212</v>
      </c>
      <c r="X185" s="24">
        <f t="shared" si="67"/>
        <v>0.99757600000000002</v>
      </c>
      <c r="Y185">
        <f t="shared" si="68"/>
        <v>0</v>
      </c>
      <c r="Z185">
        <f t="shared" si="69"/>
        <v>1212</v>
      </c>
      <c r="AA185" s="24">
        <f t="shared" si="70"/>
        <v>0.97786301369863016</v>
      </c>
      <c r="AB185" s="24">
        <f t="shared" si="73"/>
        <v>1</v>
      </c>
      <c r="AC185" s="1">
        <f t="shared" si="74"/>
        <v>0.97549267375342474</v>
      </c>
      <c r="AE185" s="23">
        <f t="shared" si="71"/>
        <v>0.78200000000000003</v>
      </c>
      <c r="AF185" s="41">
        <f t="shared" si="72"/>
        <v>0.80650732624657528</v>
      </c>
    </row>
    <row r="186" spans="1:32" x14ac:dyDescent="0.25">
      <c r="A186">
        <v>17.5</v>
      </c>
      <c r="B186" t="e">
        <f>IF(A186&lt;='FM Interiores'!$Q$14,EsquemaMant!A186,NA())</f>
        <v>#N/A</v>
      </c>
      <c r="C186" s="20" t="e">
        <f t="shared" si="50"/>
        <v>#N/A</v>
      </c>
      <c r="D186" t="e">
        <f t="shared" si="51"/>
        <v>#N/A</v>
      </c>
      <c r="E186" t="e">
        <f t="shared" si="52"/>
        <v>#N/A</v>
      </c>
      <c r="F186" s="24" t="e">
        <f t="shared" si="53"/>
        <v>#N/A</v>
      </c>
      <c r="G186" t="e">
        <f t="shared" si="54"/>
        <v>#N/A</v>
      </c>
      <c r="H186" t="e">
        <f t="shared" si="55"/>
        <v>#N/A</v>
      </c>
      <c r="I186" s="24" t="e">
        <f t="shared" si="56"/>
        <v>#N/A</v>
      </c>
      <c r="J186" t="e">
        <f t="shared" si="57"/>
        <v>#N/A</v>
      </c>
      <c r="K186" t="e">
        <f t="shared" si="58"/>
        <v>#N/A</v>
      </c>
      <c r="L186" s="24" t="e">
        <f t="shared" si="59"/>
        <v>#N/A</v>
      </c>
      <c r="M186" s="24">
        <f t="shared" si="60"/>
        <v>0.9</v>
      </c>
      <c r="N186" s="1" t="e">
        <f t="shared" si="61"/>
        <v>#N/A</v>
      </c>
      <c r="P186" s="23">
        <f t="shared" si="62"/>
        <v>0.68533560000000004</v>
      </c>
      <c r="Q186" s="1" t="e">
        <f t="shared" si="63"/>
        <v>#N/A</v>
      </c>
      <c r="T186">
        <f>IF(A186&lt;='FM Exteriores'!$Q$14,EsquemaMant!A186,NA())</f>
        <v>17.5</v>
      </c>
      <c r="U186" s="20">
        <f t="shared" si="64"/>
        <v>76650</v>
      </c>
      <c r="V186">
        <f t="shared" si="65"/>
        <v>1</v>
      </c>
      <c r="W186">
        <f t="shared" si="66"/>
        <v>1650</v>
      </c>
      <c r="X186" s="24">
        <f t="shared" si="67"/>
        <v>0.99670000000000003</v>
      </c>
      <c r="Y186">
        <f t="shared" si="68"/>
        <v>0</v>
      </c>
      <c r="Z186">
        <f t="shared" si="69"/>
        <v>1650</v>
      </c>
      <c r="AA186" s="24">
        <f t="shared" si="70"/>
        <v>0.96986301369863015</v>
      </c>
      <c r="AB186" s="24">
        <f t="shared" si="73"/>
        <v>1</v>
      </c>
      <c r="AC186" s="1">
        <f t="shared" si="74"/>
        <v>0.96666246575342474</v>
      </c>
      <c r="AE186" s="23">
        <f t="shared" si="71"/>
        <v>0.78200000000000003</v>
      </c>
      <c r="AF186" s="41">
        <f t="shared" si="72"/>
        <v>0.81533753424657529</v>
      </c>
    </row>
    <row r="187" spans="1:32" x14ac:dyDescent="0.25">
      <c r="A187">
        <v>17.600000000000001</v>
      </c>
      <c r="B187" t="e">
        <f>IF(A187&lt;='FM Interiores'!$Q$14,EsquemaMant!A187,NA())</f>
        <v>#N/A</v>
      </c>
      <c r="C187" s="20" t="e">
        <f t="shared" si="50"/>
        <v>#N/A</v>
      </c>
      <c r="D187" t="e">
        <f t="shared" si="51"/>
        <v>#N/A</v>
      </c>
      <c r="E187" t="e">
        <f t="shared" si="52"/>
        <v>#N/A</v>
      </c>
      <c r="F187" s="24" t="e">
        <f t="shared" si="53"/>
        <v>#N/A</v>
      </c>
      <c r="G187" t="e">
        <f t="shared" si="54"/>
        <v>#N/A</v>
      </c>
      <c r="H187" t="e">
        <f t="shared" si="55"/>
        <v>#N/A</v>
      </c>
      <c r="I187" s="24" t="e">
        <f t="shared" si="56"/>
        <v>#N/A</v>
      </c>
      <c r="J187" t="e">
        <f t="shared" si="57"/>
        <v>#N/A</v>
      </c>
      <c r="K187" t="e">
        <f t="shared" si="58"/>
        <v>#N/A</v>
      </c>
      <c r="L187" s="24" t="e">
        <f t="shared" si="59"/>
        <v>#N/A</v>
      </c>
      <c r="M187" s="24">
        <f t="shared" si="60"/>
        <v>0.9</v>
      </c>
      <c r="N187" s="1" t="e">
        <f t="shared" si="61"/>
        <v>#N/A</v>
      </c>
      <c r="P187" s="23">
        <f t="shared" si="62"/>
        <v>0.68533560000000004</v>
      </c>
      <c r="Q187" s="1" t="e">
        <f t="shared" si="63"/>
        <v>#N/A</v>
      </c>
      <c r="T187">
        <f>IF(A187&lt;='FM Exteriores'!$Q$14,EsquemaMant!A187,NA())</f>
        <v>17.600000000000001</v>
      </c>
      <c r="U187" s="20">
        <f t="shared" si="64"/>
        <v>77088</v>
      </c>
      <c r="V187">
        <f t="shared" si="65"/>
        <v>1</v>
      </c>
      <c r="W187">
        <f t="shared" si="66"/>
        <v>2088</v>
      </c>
      <c r="X187" s="24">
        <f t="shared" si="67"/>
        <v>0.99582400000000004</v>
      </c>
      <c r="Y187">
        <f t="shared" si="68"/>
        <v>0</v>
      </c>
      <c r="Z187">
        <f t="shared" si="69"/>
        <v>2088</v>
      </c>
      <c r="AA187" s="24">
        <f t="shared" si="70"/>
        <v>0.96186301369863014</v>
      </c>
      <c r="AB187" s="24">
        <f t="shared" si="73"/>
        <v>1</v>
      </c>
      <c r="AC187" s="1">
        <f t="shared" si="74"/>
        <v>0.95784627375342468</v>
      </c>
      <c r="AE187" s="23">
        <f t="shared" si="71"/>
        <v>0.78200000000000003</v>
      </c>
      <c r="AF187" s="41">
        <f t="shared" si="72"/>
        <v>0.82415372624657535</v>
      </c>
    </row>
    <row r="188" spans="1:32" x14ac:dyDescent="0.25">
      <c r="A188">
        <v>17.7</v>
      </c>
      <c r="B188" t="e">
        <f>IF(A188&lt;='FM Interiores'!$Q$14,EsquemaMant!A188,NA())</f>
        <v>#N/A</v>
      </c>
      <c r="C188" s="20" t="e">
        <f t="shared" si="50"/>
        <v>#N/A</v>
      </c>
      <c r="D188" t="e">
        <f t="shared" si="51"/>
        <v>#N/A</v>
      </c>
      <c r="E188" t="e">
        <f t="shared" si="52"/>
        <v>#N/A</v>
      </c>
      <c r="F188" s="24" t="e">
        <f t="shared" si="53"/>
        <v>#N/A</v>
      </c>
      <c r="G188" t="e">
        <f t="shared" si="54"/>
        <v>#N/A</v>
      </c>
      <c r="H188" t="e">
        <f t="shared" si="55"/>
        <v>#N/A</v>
      </c>
      <c r="I188" s="24" t="e">
        <f t="shared" si="56"/>
        <v>#N/A</v>
      </c>
      <c r="J188" t="e">
        <f t="shared" si="57"/>
        <v>#N/A</v>
      </c>
      <c r="K188" t="e">
        <f t="shared" si="58"/>
        <v>#N/A</v>
      </c>
      <c r="L188" s="24" t="e">
        <f t="shared" si="59"/>
        <v>#N/A</v>
      </c>
      <c r="M188" s="24">
        <f t="shared" si="60"/>
        <v>0.9</v>
      </c>
      <c r="N188" s="1" t="e">
        <f t="shared" si="61"/>
        <v>#N/A</v>
      </c>
      <c r="P188" s="23">
        <f t="shared" si="62"/>
        <v>0.68533560000000004</v>
      </c>
      <c r="Q188" s="1" t="e">
        <f t="shared" si="63"/>
        <v>#N/A</v>
      </c>
      <c r="T188">
        <f>IF(A188&lt;='FM Exteriores'!$Q$14,EsquemaMant!A188,NA())</f>
        <v>17.7</v>
      </c>
      <c r="U188" s="20">
        <f t="shared" si="64"/>
        <v>77526</v>
      </c>
      <c r="V188">
        <f t="shared" si="65"/>
        <v>1</v>
      </c>
      <c r="W188">
        <f t="shared" si="66"/>
        <v>2526</v>
      </c>
      <c r="X188" s="24">
        <f t="shared" si="67"/>
        <v>0.99494799999999994</v>
      </c>
      <c r="Y188">
        <f t="shared" si="68"/>
        <v>0</v>
      </c>
      <c r="Z188">
        <f t="shared" si="69"/>
        <v>2526</v>
      </c>
      <c r="AA188" s="24">
        <f t="shared" si="70"/>
        <v>0.95386301369863014</v>
      </c>
      <c r="AB188" s="24">
        <f t="shared" si="73"/>
        <v>1</v>
      </c>
      <c r="AC188" s="1">
        <f t="shared" si="74"/>
        <v>0.94904409775342458</v>
      </c>
      <c r="AE188" s="23">
        <f t="shared" si="71"/>
        <v>0.78200000000000003</v>
      </c>
      <c r="AF188" s="41">
        <f t="shared" si="72"/>
        <v>0.83295590224657545</v>
      </c>
    </row>
    <row r="189" spans="1:32" x14ac:dyDescent="0.25">
      <c r="A189">
        <v>17.8</v>
      </c>
      <c r="B189" t="e">
        <f>IF(A189&lt;='FM Interiores'!$Q$14,EsquemaMant!A189,NA())</f>
        <v>#N/A</v>
      </c>
      <c r="C189" s="20" t="e">
        <f t="shared" si="50"/>
        <v>#N/A</v>
      </c>
      <c r="D189" t="e">
        <f t="shared" si="51"/>
        <v>#N/A</v>
      </c>
      <c r="E189" t="e">
        <f t="shared" si="52"/>
        <v>#N/A</v>
      </c>
      <c r="F189" s="24" t="e">
        <f t="shared" si="53"/>
        <v>#N/A</v>
      </c>
      <c r="G189" t="e">
        <f t="shared" si="54"/>
        <v>#N/A</v>
      </c>
      <c r="H189" t="e">
        <f t="shared" si="55"/>
        <v>#N/A</v>
      </c>
      <c r="I189" s="24" t="e">
        <f t="shared" si="56"/>
        <v>#N/A</v>
      </c>
      <c r="J189" t="e">
        <f t="shared" si="57"/>
        <v>#N/A</v>
      </c>
      <c r="K189" t="e">
        <f t="shared" si="58"/>
        <v>#N/A</v>
      </c>
      <c r="L189" s="24" t="e">
        <f t="shared" si="59"/>
        <v>#N/A</v>
      </c>
      <c r="M189" s="24">
        <f t="shared" si="60"/>
        <v>0.9</v>
      </c>
      <c r="N189" s="1" t="e">
        <f t="shared" si="61"/>
        <v>#N/A</v>
      </c>
      <c r="P189" s="23">
        <f t="shared" si="62"/>
        <v>0.68533560000000004</v>
      </c>
      <c r="Q189" s="1" t="e">
        <f t="shared" si="63"/>
        <v>#N/A</v>
      </c>
      <c r="T189">
        <f>IF(A189&lt;='FM Exteriores'!$Q$14,EsquemaMant!A189,NA())</f>
        <v>17.8</v>
      </c>
      <c r="U189" s="20">
        <f t="shared" si="64"/>
        <v>77964</v>
      </c>
      <c r="V189">
        <f t="shared" si="65"/>
        <v>1</v>
      </c>
      <c r="W189">
        <f t="shared" si="66"/>
        <v>2964</v>
      </c>
      <c r="X189" s="24">
        <f t="shared" si="67"/>
        <v>0.99407199999999996</v>
      </c>
      <c r="Y189">
        <f t="shared" si="68"/>
        <v>0</v>
      </c>
      <c r="Z189">
        <f t="shared" si="69"/>
        <v>2964</v>
      </c>
      <c r="AA189" s="24">
        <f t="shared" si="70"/>
        <v>0.94586301369863013</v>
      </c>
      <c r="AB189" s="24">
        <f t="shared" si="73"/>
        <v>1</v>
      </c>
      <c r="AC189" s="1">
        <f t="shared" si="74"/>
        <v>0.94025593775342464</v>
      </c>
      <c r="AE189" s="23">
        <f t="shared" si="71"/>
        <v>0.78200000000000003</v>
      </c>
      <c r="AF189" s="41">
        <f t="shared" si="72"/>
        <v>0.84174406224657539</v>
      </c>
    </row>
    <row r="190" spans="1:32" x14ac:dyDescent="0.25">
      <c r="A190">
        <v>17.899999999999999</v>
      </c>
      <c r="B190" t="e">
        <f>IF(A190&lt;='FM Interiores'!$Q$14,EsquemaMant!A190,NA())</f>
        <v>#N/A</v>
      </c>
      <c r="C190" s="20" t="e">
        <f t="shared" si="50"/>
        <v>#N/A</v>
      </c>
      <c r="D190" t="e">
        <f t="shared" si="51"/>
        <v>#N/A</v>
      </c>
      <c r="E190" t="e">
        <f t="shared" si="52"/>
        <v>#N/A</v>
      </c>
      <c r="F190" s="24" t="e">
        <f t="shared" si="53"/>
        <v>#N/A</v>
      </c>
      <c r="G190" t="e">
        <f t="shared" si="54"/>
        <v>#N/A</v>
      </c>
      <c r="H190" t="e">
        <f t="shared" si="55"/>
        <v>#N/A</v>
      </c>
      <c r="I190" s="24" t="e">
        <f t="shared" si="56"/>
        <v>#N/A</v>
      </c>
      <c r="J190" t="e">
        <f t="shared" si="57"/>
        <v>#N/A</v>
      </c>
      <c r="K190" t="e">
        <f t="shared" si="58"/>
        <v>#N/A</v>
      </c>
      <c r="L190" s="24" t="e">
        <f t="shared" si="59"/>
        <v>#N/A</v>
      </c>
      <c r="M190" s="24">
        <f t="shared" si="60"/>
        <v>0.9</v>
      </c>
      <c r="N190" s="1" t="e">
        <f t="shared" si="61"/>
        <v>#N/A</v>
      </c>
      <c r="P190" s="23">
        <f t="shared" si="62"/>
        <v>0.68533560000000004</v>
      </c>
      <c r="Q190" s="1" t="e">
        <f t="shared" si="63"/>
        <v>#N/A</v>
      </c>
      <c r="T190">
        <f>IF(A190&lt;='FM Exteriores'!$Q$14,EsquemaMant!A190,NA())</f>
        <v>17.899999999999999</v>
      </c>
      <c r="U190" s="20">
        <f t="shared" si="64"/>
        <v>78402</v>
      </c>
      <c r="V190">
        <f t="shared" si="65"/>
        <v>1</v>
      </c>
      <c r="W190">
        <f t="shared" si="66"/>
        <v>3402</v>
      </c>
      <c r="X190" s="24">
        <f t="shared" si="67"/>
        <v>0.99319599999999997</v>
      </c>
      <c r="Y190">
        <f t="shared" si="68"/>
        <v>0</v>
      </c>
      <c r="Z190">
        <f t="shared" si="69"/>
        <v>3402</v>
      </c>
      <c r="AA190" s="24">
        <f t="shared" si="70"/>
        <v>0.93786301369863012</v>
      </c>
      <c r="AB190" s="24">
        <f t="shared" si="73"/>
        <v>1</v>
      </c>
      <c r="AC190" s="1">
        <f t="shared" si="74"/>
        <v>0.93148179375342466</v>
      </c>
      <c r="AE190" s="23">
        <f t="shared" si="71"/>
        <v>0.78200000000000003</v>
      </c>
      <c r="AF190" s="41">
        <f t="shared" si="72"/>
        <v>0.85051820624657537</v>
      </c>
    </row>
    <row r="191" spans="1:32" x14ac:dyDescent="0.25">
      <c r="A191">
        <v>18</v>
      </c>
      <c r="B191" t="e">
        <f>IF(A191&lt;='FM Interiores'!$Q$14,EsquemaMant!A191,NA())</f>
        <v>#N/A</v>
      </c>
      <c r="C191" s="20" t="e">
        <f t="shared" si="50"/>
        <v>#N/A</v>
      </c>
      <c r="D191" t="e">
        <f t="shared" si="51"/>
        <v>#N/A</v>
      </c>
      <c r="E191" t="e">
        <f t="shared" si="52"/>
        <v>#N/A</v>
      </c>
      <c r="F191" s="24" t="e">
        <f t="shared" si="53"/>
        <v>#N/A</v>
      </c>
      <c r="G191" t="e">
        <f t="shared" si="54"/>
        <v>#N/A</v>
      </c>
      <c r="H191" t="e">
        <f t="shared" si="55"/>
        <v>#N/A</v>
      </c>
      <c r="I191" s="24" t="e">
        <f t="shared" si="56"/>
        <v>#N/A</v>
      </c>
      <c r="J191" t="e">
        <f t="shared" si="57"/>
        <v>#N/A</v>
      </c>
      <c r="K191" t="e">
        <f t="shared" si="58"/>
        <v>#N/A</v>
      </c>
      <c r="L191" s="24" t="e">
        <f t="shared" si="59"/>
        <v>#N/A</v>
      </c>
      <c r="M191" s="24">
        <f t="shared" si="60"/>
        <v>0.9</v>
      </c>
      <c r="N191" s="1" t="e">
        <f t="shared" si="61"/>
        <v>#N/A</v>
      </c>
      <c r="P191" s="23">
        <f t="shared" si="62"/>
        <v>0.68533560000000004</v>
      </c>
      <c r="Q191" s="1" t="e">
        <f t="shared" si="63"/>
        <v>#N/A</v>
      </c>
      <c r="T191">
        <f>IF(A191&lt;='FM Exteriores'!$Q$14,EsquemaMant!A191,NA())</f>
        <v>18</v>
      </c>
      <c r="U191" s="20">
        <f t="shared" si="64"/>
        <v>78840</v>
      </c>
      <c r="V191">
        <f t="shared" si="65"/>
        <v>1</v>
      </c>
      <c r="W191">
        <f t="shared" si="66"/>
        <v>3840</v>
      </c>
      <c r="X191" s="24">
        <f t="shared" si="67"/>
        <v>0.99231999999999998</v>
      </c>
      <c r="Y191">
        <f t="shared" si="68"/>
        <v>0</v>
      </c>
      <c r="Z191">
        <f t="shared" si="69"/>
        <v>3840</v>
      </c>
      <c r="AA191" s="24">
        <f t="shared" si="70"/>
        <v>0.92986301369863011</v>
      </c>
      <c r="AB191" s="24">
        <f t="shared" si="73"/>
        <v>1</v>
      </c>
      <c r="AC191" s="1">
        <f t="shared" si="74"/>
        <v>0.92272166575342462</v>
      </c>
      <c r="AE191" s="23">
        <f t="shared" si="71"/>
        <v>0.78200000000000003</v>
      </c>
      <c r="AF191" s="41">
        <f t="shared" si="72"/>
        <v>0.8592783342465754</v>
      </c>
    </row>
    <row r="192" spans="1:32" x14ac:dyDescent="0.25">
      <c r="A192">
        <v>18.100000000000001</v>
      </c>
      <c r="B192" t="e">
        <f>IF(A192&lt;='FM Interiores'!$Q$14,EsquemaMant!A192,NA())</f>
        <v>#N/A</v>
      </c>
      <c r="C192" s="20" t="e">
        <f t="shared" si="50"/>
        <v>#N/A</v>
      </c>
      <c r="D192" t="e">
        <f t="shared" si="51"/>
        <v>#N/A</v>
      </c>
      <c r="E192" t="e">
        <f t="shared" si="52"/>
        <v>#N/A</v>
      </c>
      <c r="F192" s="24" t="e">
        <f t="shared" si="53"/>
        <v>#N/A</v>
      </c>
      <c r="G192" t="e">
        <f t="shared" si="54"/>
        <v>#N/A</v>
      </c>
      <c r="H192" t="e">
        <f t="shared" si="55"/>
        <v>#N/A</v>
      </c>
      <c r="I192" s="24" t="e">
        <f t="shared" si="56"/>
        <v>#N/A</v>
      </c>
      <c r="J192" t="e">
        <f t="shared" si="57"/>
        <v>#N/A</v>
      </c>
      <c r="K192" t="e">
        <f t="shared" si="58"/>
        <v>#N/A</v>
      </c>
      <c r="L192" s="24" t="e">
        <f t="shared" si="59"/>
        <v>#N/A</v>
      </c>
      <c r="M192" s="24">
        <f t="shared" si="60"/>
        <v>0.9</v>
      </c>
      <c r="N192" s="1" t="e">
        <f t="shared" si="61"/>
        <v>#N/A</v>
      </c>
      <c r="P192" s="23">
        <f t="shared" si="62"/>
        <v>0.68533560000000004</v>
      </c>
      <c r="Q192" s="1" t="e">
        <f t="shared" si="63"/>
        <v>#N/A</v>
      </c>
      <c r="T192">
        <f>IF(A192&lt;='FM Exteriores'!$Q$14,EsquemaMant!A192,NA())</f>
        <v>18.100000000000001</v>
      </c>
      <c r="U192" s="20">
        <f t="shared" si="64"/>
        <v>79278</v>
      </c>
      <c r="V192">
        <f t="shared" si="65"/>
        <v>1</v>
      </c>
      <c r="W192">
        <f t="shared" si="66"/>
        <v>4278</v>
      </c>
      <c r="X192" s="24">
        <f t="shared" si="67"/>
        <v>0.99144399999999999</v>
      </c>
      <c r="Y192">
        <f t="shared" si="68"/>
        <v>0</v>
      </c>
      <c r="Z192">
        <f t="shared" si="69"/>
        <v>4278</v>
      </c>
      <c r="AA192" s="24">
        <f t="shared" si="70"/>
        <v>0.92186301369863022</v>
      </c>
      <c r="AB192" s="24">
        <f t="shared" si="73"/>
        <v>1</v>
      </c>
      <c r="AC192" s="1">
        <f t="shared" si="74"/>
        <v>0.91397555375342476</v>
      </c>
      <c r="AE192" s="23">
        <f t="shared" si="71"/>
        <v>0.78200000000000003</v>
      </c>
      <c r="AF192" s="41">
        <f t="shared" si="72"/>
        <v>0.86802444624657527</v>
      </c>
    </row>
    <row r="193" spans="1:32" x14ac:dyDescent="0.25">
      <c r="A193">
        <v>18.2</v>
      </c>
      <c r="B193" t="e">
        <f>IF(A193&lt;='FM Interiores'!$Q$14,EsquemaMant!A193,NA())</f>
        <v>#N/A</v>
      </c>
      <c r="C193" s="20" t="e">
        <f t="shared" si="50"/>
        <v>#N/A</v>
      </c>
      <c r="D193" t="e">
        <f t="shared" si="51"/>
        <v>#N/A</v>
      </c>
      <c r="E193" t="e">
        <f t="shared" si="52"/>
        <v>#N/A</v>
      </c>
      <c r="F193" s="24" t="e">
        <f t="shared" si="53"/>
        <v>#N/A</v>
      </c>
      <c r="G193" t="e">
        <f t="shared" si="54"/>
        <v>#N/A</v>
      </c>
      <c r="H193" t="e">
        <f t="shared" si="55"/>
        <v>#N/A</v>
      </c>
      <c r="I193" s="24" t="e">
        <f t="shared" si="56"/>
        <v>#N/A</v>
      </c>
      <c r="J193" t="e">
        <f t="shared" si="57"/>
        <v>#N/A</v>
      </c>
      <c r="K193" t="e">
        <f t="shared" si="58"/>
        <v>#N/A</v>
      </c>
      <c r="L193" s="24" t="e">
        <f t="shared" si="59"/>
        <v>#N/A</v>
      </c>
      <c r="M193" s="24">
        <f t="shared" si="60"/>
        <v>0.9</v>
      </c>
      <c r="N193" s="1" t="e">
        <f t="shared" si="61"/>
        <v>#N/A</v>
      </c>
      <c r="P193" s="23">
        <f t="shared" si="62"/>
        <v>0.68533560000000004</v>
      </c>
      <c r="Q193" s="1" t="e">
        <f t="shared" si="63"/>
        <v>#N/A</v>
      </c>
      <c r="T193">
        <f>IF(A193&lt;='FM Exteriores'!$Q$14,EsquemaMant!A193,NA())</f>
        <v>18.2</v>
      </c>
      <c r="U193" s="20">
        <f t="shared" si="64"/>
        <v>79716</v>
      </c>
      <c r="V193">
        <f t="shared" si="65"/>
        <v>1</v>
      </c>
      <c r="W193">
        <f t="shared" si="66"/>
        <v>4716</v>
      </c>
      <c r="X193" s="24">
        <f t="shared" si="67"/>
        <v>0.990568</v>
      </c>
      <c r="Y193">
        <f t="shared" si="68"/>
        <v>1</v>
      </c>
      <c r="Z193">
        <f t="shared" si="69"/>
        <v>336</v>
      </c>
      <c r="AA193" s="24">
        <f t="shared" si="70"/>
        <v>0.99386301369863017</v>
      </c>
      <c r="AB193" s="24">
        <f t="shared" si="73"/>
        <v>1</v>
      </c>
      <c r="AC193" s="1">
        <f t="shared" si="74"/>
        <v>0.98448889775342474</v>
      </c>
      <c r="AE193" s="23">
        <f t="shared" si="71"/>
        <v>0.78200000000000003</v>
      </c>
      <c r="AF193" s="41">
        <f t="shared" si="72"/>
        <v>0.79751110224657529</v>
      </c>
    </row>
    <row r="194" spans="1:32" x14ac:dyDescent="0.25">
      <c r="A194">
        <v>18.3</v>
      </c>
      <c r="B194" t="e">
        <f>IF(A194&lt;='FM Interiores'!$Q$14,EsquemaMant!A194,NA())</f>
        <v>#N/A</v>
      </c>
      <c r="C194" s="20" t="e">
        <f t="shared" si="50"/>
        <v>#N/A</v>
      </c>
      <c r="D194" t="e">
        <f t="shared" si="51"/>
        <v>#N/A</v>
      </c>
      <c r="E194" t="e">
        <f t="shared" si="52"/>
        <v>#N/A</v>
      </c>
      <c r="F194" s="24" t="e">
        <f t="shared" si="53"/>
        <v>#N/A</v>
      </c>
      <c r="G194" t="e">
        <f t="shared" si="54"/>
        <v>#N/A</v>
      </c>
      <c r="H194" t="e">
        <f t="shared" si="55"/>
        <v>#N/A</v>
      </c>
      <c r="I194" s="24" t="e">
        <f t="shared" si="56"/>
        <v>#N/A</v>
      </c>
      <c r="J194" t="e">
        <f t="shared" si="57"/>
        <v>#N/A</v>
      </c>
      <c r="K194" t="e">
        <f t="shared" si="58"/>
        <v>#N/A</v>
      </c>
      <c r="L194" s="24" t="e">
        <f t="shared" si="59"/>
        <v>#N/A</v>
      </c>
      <c r="M194" s="24">
        <f t="shared" si="60"/>
        <v>0.9</v>
      </c>
      <c r="N194" s="1" t="e">
        <f t="shared" si="61"/>
        <v>#N/A</v>
      </c>
      <c r="P194" s="23">
        <f t="shared" si="62"/>
        <v>0.68533560000000004</v>
      </c>
      <c r="Q194" s="1" t="e">
        <f t="shared" si="63"/>
        <v>#N/A</v>
      </c>
      <c r="T194">
        <f>IF(A194&lt;='FM Exteriores'!$Q$14,EsquemaMant!A194,NA())</f>
        <v>18.3</v>
      </c>
      <c r="U194" s="20">
        <f t="shared" si="64"/>
        <v>80154</v>
      </c>
      <c r="V194">
        <f t="shared" si="65"/>
        <v>1</v>
      </c>
      <c r="W194">
        <f t="shared" si="66"/>
        <v>5154</v>
      </c>
      <c r="X194" s="24">
        <f t="shared" si="67"/>
        <v>0.98969200000000002</v>
      </c>
      <c r="Y194">
        <f t="shared" si="68"/>
        <v>1</v>
      </c>
      <c r="Z194">
        <f t="shared" si="69"/>
        <v>774</v>
      </c>
      <c r="AA194" s="24">
        <f t="shared" si="70"/>
        <v>0.98586301369863016</v>
      </c>
      <c r="AB194" s="24">
        <f t="shared" si="73"/>
        <v>1</v>
      </c>
      <c r="AC194" s="1">
        <f t="shared" si="74"/>
        <v>0.9757007377534247</v>
      </c>
      <c r="AE194" s="23">
        <f t="shared" si="71"/>
        <v>0.78200000000000003</v>
      </c>
      <c r="AF194" s="41">
        <f t="shared" si="72"/>
        <v>0.80629926224657533</v>
      </c>
    </row>
    <row r="195" spans="1:32" x14ac:dyDescent="0.25">
      <c r="A195">
        <v>18.399999999999999</v>
      </c>
      <c r="B195" t="e">
        <f>IF(A195&lt;='FM Interiores'!$Q$14,EsquemaMant!A195,NA())</f>
        <v>#N/A</v>
      </c>
      <c r="C195" s="20" t="e">
        <f t="shared" si="50"/>
        <v>#N/A</v>
      </c>
      <c r="D195" t="e">
        <f t="shared" si="51"/>
        <v>#N/A</v>
      </c>
      <c r="E195" t="e">
        <f t="shared" si="52"/>
        <v>#N/A</v>
      </c>
      <c r="F195" s="24" t="e">
        <f t="shared" si="53"/>
        <v>#N/A</v>
      </c>
      <c r="G195" t="e">
        <f t="shared" si="54"/>
        <v>#N/A</v>
      </c>
      <c r="H195" t="e">
        <f t="shared" si="55"/>
        <v>#N/A</v>
      </c>
      <c r="I195" s="24" t="e">
        <f t="shared" si="56"/>
        <v>#N/A</v>
      </c>
      <c r="J195" t="e">
        <f t="shared" si="57"/>
        <v>#N/A</v>
      </c>
      <c r="K195" t="e">
        <f t="shared" si="58"/>
        <v>#N/A</v>
      </c>
      <c r="L195" s="24" t="e">
        <f t="shared" si="59"/>
        <v>#N/A</v>
      </c>
      <c r="M195" s="24">
        <f t="shared" si="60"/>
        <v>0.9</v>
      </c>
      <c r="N195" s="1" t="e">
        <f t="shared" si="61"/>
        <v>#N/A</v>
      </c>
      <c r="P195" s="23">
        <f t="shared" si="62"/>
        <v>0.68533560000000004</v>
      </c>
      <c r="Q195" s="1" t="e">
        <f t="shared" si="63"/>
        <v>#N/A</v>
      </c>
      <c r="T195">
        <f>IF(A195&lt;='FM Exteriores'!$Q$14,EsquemaMant!A195,NA())</f>
        <v>18.399999999999999</v>
      </c>
      <c r="U195" s="20">
        <f t="shared" si="64"/>
        <v>80592</v>
      </c>
      <c r="V195">
        <f t="shared" si="65"/>
        <v>1</v>
      </c>
      <c r="W195">
        <f t="shared" si="66"/>
        <v>5592</v>
      </c>
      <c r="X195" s="24">
        <f t="shared" si="67"/>
        <v>0.98881600000000003</v>
      </c>
      <c r="Y195">
        <f t="shared" si="68"/>
        <v>1</v>
      </c>
      <c r="Z195">
        <f t="shared" si="69"/>
        <v>1212</v>
      </c>
      <c r="AA195" s="24">
        <f t="shared" si="70"/>
        <v>0.97786301369863016</v>
      </c>
      <c r="AB195" s="24">
        <f t="shared" si="73"/>
        <v>1</v>
      </c>
      <c r="AC195" s="1">
        <f t="shared" si="74"/>
        <v>0.96692659375342471</v>
      </c>
      <c r="AE195" s="23">
        <f t="shared" si="71"/>
        <v>0.78200000000000003</v>
      </c>
      <c r="AF195" s="41">
        <f t="shared" si="72"/>
        <v>0.81507340624657532</v>
      </c>
    </row>
    <row r="196" spans="1:32" x14ac:dyDescent="0.25">
      <c r="A196">
        <v>18.5</v>
      </c>
      <c r="B196" t="e">
        <f>IF(A196&lt;='FM Interiores'!$Q$14,EsquemaMant!A196,NA())</f>
        <v>#N/A</v>
      </c>
      <c r="C196" s="20" t="e">
        <f t="shared" si="50"/>
        <v>#N/A</v>
      </c>
      <c r="D196" t="e">
        <f t="shared" si="51"/>
        <v>#N/A</v>
      </c>
      <c r="E196" t="e">
        <f t="shared" si="52"/>
        <v>#N/A</v>
      </c>
      <c r="F196" s="24" t="e">
        <f t="shared" si="53"/>
        <v>#N/A</v>
      </c>
      <c r="G196" t="e">
        <f t="shared" si="54"/>
        <v>#N/A</v>
      </c>
      <c r="H196" t="e">
        <f t="shared" si="55"/>
        <v>#N/A</v>
      </c>
      <c r="I196" s="24" t="e">
        <f t="shared" si="56"/>
        <v>#N/A</v>
      </c>
      <c r="J196" t="e">
        <f t="shared" si="57"/>
        <v>#N/A</v>
      </c>
      <c r="K196" t="e">
        <f t="shared" si="58"/>
        <v>#N/A</v>
      </c>
      <c r="L196" s="24" t="e">
        <f t="shared" si="59"/>
        <v>#N/A</v>
      </c>
      <c r="M196" s="24">
        <f t="shared" si="60"/>
        <v>0.9</v>
      </c>
      <c r="N196" s="1" t="e">
        <f t="shared" si="61"/>
        <v>#N/A</v>
      </c>
      <c r="P196" s="23">
        <f t="shared" si="62"/>
        <v>0.68533560000000004</v>
      </c>
      <c r="Q196" s="1" t="e">
        <f t="shared" si="63"/>
        <v>#N/A</v>
      </c>
      <c r="T196">
        <f>IF(A196&lt;='FM Exteriores'!$Q$14,EsquemaMant!A196,NA())</f>
        <v>18.5</v>
      </c>
      <c r="U196" s="20">
        <f t="shared" si="64"/>
        <v>81030</v>
      </c>
      <c r="V196">
        <f t="shared" si="65"/>
        <v>1</v>
      </c>
      <c r="W196">
        <f t="shared" si="66"/>
        <v>6030</v>
      </c>
      <c r="X196" s="24">
        <f t="shared" si="67"/>
        <v>0.98794000000000004</v>
      </c>
      <c r="Y196">
        <f t="shared" si="68"/>
        <v>1</v>
      </c>
      <c r="Z196">
        <f t="shared" si="69"/>
        <v>1650</v>
      </c>
      <c r="AA196" s="24">
        <f t="shared" si="70"/>
        <v>0.96986301369863015</v>
      </c>
      <c r="AB196" s="24">
        <f t="shared" si="73"/>
        <v>1</v>
      </c>
      <c r="AC196" s="1">
        <f t="shared" si="74"/>
        <v>0.95816646575342468</v>
      </c>
      <c r="AE196" s="23">
        <f t="shared" si="71"/>
        <v>0.78200000000000003</v>
      </c>
      <c r="AF196" s="41">
        <f t="shared" si="72"/>
        <v>0.82383353424657535</v>
      </c>
    </row>
    <row r="197" spans="1:32" x14ac:dyDescent="0.25">
      <c r="A197">
        <v>18.600000000000001</v>
      </c>
      <c r="B197" t="e">
        <f>IF(A197&lt;='FM Interiores'!$Q$14,EsquemaMant!A197,NA())</f>
        <v>#N/A</v>
      </c>
      <c r="C197" s="20" t="e">
        <f t="shared" si="50"/>
        <v>#N/A</v>
      </c>
      <c r="D197" t="e">
        <f t="shared" si="51"/>
        <v>#N/A</v>
      </c>
      <c r="E197" t="e">
        <f t="shared" si="52"/>
        <v>#N/A</v>
      </c>
      <c r="F197" s="24" t="e">
        <f t="shared" si="53"/>
        <v>#N/A</v>
      </c>
      <c r="G197" t="e">
        <f t="shared" si="54"/>
        <v>#N/A</v>
      </c>
      <c r="H197" t="e">
        <f t="shared" si="55"/>
        <v>#N/A</v>
      </c>
      <c r="I197" s="24" t="e">
        <f t="shared" si="56"/>
        <v>#N/A</v>
      </c>
      <c r="J197" t="e">
        <f t="shared" si="57"/>
        <v>#N/A</v>
      </c>
      <c r="K197" t="e">
        <f t="shared" si="58"/>
        <v>#N/A</v>
      </c>
      <c r="L197" s="24" t="e">
        <f t="shared" si="59"/>
        <v>#N/A</v>
      </c>
      <c r="M197" s="24">
        <f t="shared" si="60"/>
        <v>0.9</v>
      </c>
      <c r="N197" s="1" t="e">
        <f t="shared" si="61"/>
        <v>#N/A</v>
      </c>
      <c r="P197" s="23">
        <f t="shared" si="62"/>
        <v>0.68533560000000004</v>
      </c>
      <c r="Q197" s="1" t="e">
        <f t="shared" si="63"/>
        <v>#N/A</v>
      </c>
      <c r="T197">
        <f>IF(A197&lt;='FM Exteriores'!$Q$14,EsquemaMant!A197,NA())</f>
        <v>18.600000000000001</v>
      </c>
      <c r="U197" s="20">
        <f t="shared" si="64"/>
        <v>81468</v>
      </c>
      <c r="V197">
        <f t="shared" si="65"/>
        <v>1</v>
      </c>
      <c r="W197">
        <f t="shared" si="66"/>
        <v>6468</v>
      </c>
      <c r="X197" s="24">
        <f t="shared" si="67"/>
        <v>0.98706400000000005</v>
      </c>
      <c r="Y197">
        <f t="shared" si="68"/>
        <v>1</v>
      </c>
      <c r="Z197">
        <f t="shared" si="69"/>
        <v>2088</v>
      </c>
      <c r="AA197" s="24">
        <f t="shared" si="70"/>
        <v>0.96186301369863014</v>
      </c>
      <c r="AB197" s="24">
        <f t="shared" si="73"/>
        <v>1</v>
      </c>
      <c r="AC197" s="1">
        <f t="shared" si="74"/>
        <v>0.94942035375342471</v>
      </c>
      <c r="AE197" s="23">
        <f t="shared" si="71"/>
        <v>0.78200000000000003</v>
      </c>
      <c r="AF197" s="41">
        <f t="shared" si="72"/>
        <v>0.83257964624657532</v>
      </c>
    </row>
    <row r="198" spans="1:32" x14ac:dyDescent="0.25">
      <c r="A198">
        <v>18.7</v>
      </c>
      <c r="B198" t="e">
        <f>IF(A198&lt;='FM Interiores'!$Q$14,EsquemaMant!A198,NA())</f>
        <v>#N/A</v>
      </c>
      <c r="C198" s="20" t="e">
        <f t="shared" si="50"/>
        <v>#N/A</v>
      </c>
      <c r="D198" t="e">
        <f t="shared" si="51"/>
        <v>#N/A</v>
      </c>
      <c r="E198" t="e">
        <f t="shared" si="52"/>
        <v>#N/A</v>
      </c>
      <c r="F198" s="24" t="e">
        <f t="shared" si="53"/>
        <v>#N/A</v>
      </c>
      <c r="G198" t="e">
        <f t="shared" si="54"/>
        <v>#N/A</v>
      </c>
      <c r="H198" t="e">
        <f t="shared" si="55"/>
        <v>#N/A</v>
      </c>
      <c r="I198" s="24" t="e">
        <f t="shared" si="56"/>
        <v>#N/A</v>
      </c>
      <c r="J198" t="e">
        <f t="shared" si="57"/>
        <v>#N/A</v>
      </c>
      <c r="K198" t="e">
        <f t="shared" si="58"/>
        <v>#N/A</v>
      </c>
      <c r="L198" s="24" t="e">
        <f t="shared" si="59"/>
        <v>#N/A</v>
      </c>
      <c r="M198" s="24">
        <f t="shared" si="60"/>
        <v>0.9</v>
      </c>
      <c r="N198" s="1" t="e">
        <f t="shared" si="61"/>
        <v>#N/A</v>
      </c>
      <c r="P198" s="23">
        <f t="shared" si="62"/>
        <v>0.68533560000000004</v>
      </c>
      <c r="Q198" s="1" t="e">
        <f t="shared" si="63"/>
        <v>#N/A</v>
      </c>
      <c r="T198">
        <f>IF(A198&lt;='FM Exteriores'!$Q$14,EsquemaMant!A198,NA())</f>
        <v>18.7</v>
      </c>
      <c r="U198" s="20">
        <f t="shared" si="64"/>
        <v>81906</v>
      </c>
      <c r="V198">
        <f t="shared" si="65"/>
        <v>1</v>
      </c>
      <c r="W198">
        <f t="shared" si="66"/>
        <v>6906</v>
      </c>
      <c r="X198" s="24">
        <f t="shared" si="67"/>
        <v>0.98618799999999995</v>
      </c>
      <c r="Y198">
        <f t="shared" si="68"/>
        <v>1</v>
      </c>
      <c r="Z198">
        <f t="shared" si="69"/>
        <v>2526</v>
      </c>
      <c r="AA198" s="24">
        <f t="shared" si="70"/>
        <v>0.95386301369863014</v>
      </c>
      <c r="AB198" s="24">
        <f t="shared" si="73"/>
        <v>1</v>
      </c>
      <c r="AC198" s="1">
        <f t="shared" si="74"/>
        <v>0.94068825775342457</v>
      </c>
      <c r="AE198" s="23">
        <f t="shared" si="71"/>
        <v>0.78200000000000003</v>
      </c>
      <c r="AF198" s="41">
        <f t="shared" si="72"/>
        <v>0.84131174224657546</v>
      </c>
    </row>
    <row r="199" spans="1:32" x14ac:dyDescent="0.25">
      <c r="A199">
        <v>18.8</v>
      </c>
      <c r="B199" t="e">
        <f>IF(A199&lt;='FM Interiores'!$Q$14,EsquemaMant!A199,NA())</f>
        <v>#N/A</v>
      </c>
      <c r="C199" s="20" t="e">
        <f t="shared" si="50"/>
        <v>#N/A</v>
      </c>
      <c r="D199" t="e">
        <f t="shared" si="51"/>
        <v>#N/A</v>
      </c>
      <c r="E199" t="e">
        <f t="shared" si="52"/>
        <v>#N/A</v>
      </c>
      <c r="F199" s="24" t="e">
        <f t="shared" si="53"/>
        <v>#N/A</v>
      </c>
      <c r="G199" t="e">
        <f t="shared" si="54"/>
        <v>#N/A</v>
      </c>
      <c r="H199" t="e">
        <f t="shared" si="55"/>
        <v>#N/A</v>
      </c>
      <c r="I199" s="24" t="e">
        <f t="shared" si="56"/>
        <v>#N/A</v>
      </c>
      <c r="J199" t="e">
        <f t="shared" si="57"/>
        <v>#N/A</v>
      </c>
      <c r="K199" t="e">
        <f t="shared" si="58"/>
        <v>#N/A</v>
      </c>
      <c r="L199" s="24" t="e">
        <f t="shared" si="59"/>
        <v>#N/A</v>
      </c>
      <c r="M199" s="24">
        <f t="shared" si="60"/>
        <v>0.9</v>
      </c>
      <c r="N199" s="1" t="e">
        <f t="shared" si="61"/>
        <v>#N/A</v>
      </c>
      <c r="P199" s="23">
        <f t="shared" si="62"/>
        <v>0.68533560000000004</v>
      </c>
      <c r="Q199" s="1" t="e">
        <f t="shared" si="63"/>
        <v>#N/A</v>
      </c>
      <c r="T199">
        <f>IF(A199&lt;='FM Exteriores'!$Q$14,EsquemaMant!A199,NA())</f>
        <v>18.8</v>
      </c>
      <c r="U199" s="20">
        <f t="shared" si="64"/>
        <v>82344</v>
      </c>
      <c r="V199">
        <f t="shared" si="65"/>
        <v>1</v>
      </c>
      <c r="W199">
        <f t="shared" si="66"/>
        <v>7344</v>
      </c>
      <c r="X199" s="24">
        <f t="shared" si="67"/>
        <v>0.98531199999999997</v>
      </c>
      <c r="Y199">
        <f t="shared" si="68"/>
        <v>1</v>
      </c>
      <c r="Z199">
        <f t="shared" si="69"/>
        <v>2964</v>
      </c>
      <c r="AA199" s="24">
        <f t="shared" si="70"/>
        <v>0.94586301369863013</v>
      </c>
      <c r="AB199" s="24">
        <f t="shared" si="73"/>
        <v>1</v>
      </c>
      <c r="AC199" s="1">
        <f t="shared" si="74"/>
        <v>0.93197017775342461</v>
      </c>
      <c r="AE199" s="23">
        <f t="shared" si="71"/>
        <v>0.78200000000000003</v>
      </c>
      <c r="AF199" s="41">
        <f t="shared" si="72"/>
        <v>0.85002982224657542</v>
      </c>
    </row>
    <row r="200" spans="1:32" x14ac:dyDescent="0.25">
      <c r="A200">
        <v>18.899999999999999</v>
      </c>
      <c r="B200" t="e">
        <f>IF(A200&lt;='FM Interiores'!$Q$14,EsquemaMant!A200,NA())</f>
        <v>#N/A</v>
      </c>
      <c r="C200" s="20" t="e">
        <f t="shared" si="50"/>
        <v>#N/A</v>
      </c>
      <c r="D200" t="e">
        <f t="shared" si="51"/>
        <v>#N/A</v>
      </c>
      <c r="E200" t="e">
        <f t="shared" si="52"/>
        <v>#N/A</v>
      </c>
      <c r="F200" s="24" t="e">
        <f t="shared" si="53"/>
        <v>#N/A</v>
      </c>
      <c r="G200" t="e">
        <f t="shared" si="54"/>
        <v>#N/A</v>
      </c>
      <c r="H200" t="e">
        <f t="shared" si="55"/>
        <v>#N/A</v>
      </c>
      <c r="I200" s="24" t="e">
        <f t="shared" si="56"/>
        <v>#N/A</v>
      </c>
      <c r="J200" t="e">
        <f t="shared" si="57"/>
        <v>#N/A</v>
      </c>
      <c r="K200" t="e">
        <f t="shared" si="58"/>
        <v>#N/A</v>
      </c>
      <c r="L200" s="24" t="e">
        <f t="shared" si="59"/>
        <v>#N/A</v>
      </c>
      <c r="M200" s="24">
        <f t="shared" si="60"/>
        <v>0.9</v>
      </c>
      <c r="N200" s="1" t="e">
        <f t="shared" si="61"/>
        <v>#N/A</v>
      </c>
      <c r="P200" s="23">
        <f t="shared" si="62"/>
        <v>0.68533560000000004</v>
      </c>
      <c r="Q200" s="1" t="e">
        <f t="shared" si="63"/>
        <v>#N/A</v>
      </c>
      <c r="T200">
        <f>IF(A200&lt;='FM Exteriores'!$Q$14,EsquemaMant!A200,NA())</f>
        <v>18.899999999999999</v>
      </c>
      <c r="U200" s="20">
        <f t="shared" si="64"/>
        <v>82782</v>
      </c>
      <c r="V200">
        <f t="shared" si="65"/>
        <v>1</v>
      </c>
      <c r="W200">
        <f t="shared" si="66"/>
        <v>7782</v>
      </c>
      <c r="X200" s="24">
        <f t="shared" si="67"/>
        <v>0.98443599999999998</v>
      </c>
      <c r="Y200">
        <f t="shared" si="68"/>
        <v>1</v>
      </c>
      <c r="Z200">
        <f t="shared" si="69"/>
        <v>3402</v>
      </c>
      <c r="AA200" s="24">
        <f t="shared" si="70"/>
        <v>0.93786301369863012</v>
      </c>
      <c r="AB200" s="24">
        <f t="shared" si="73"/>
        <v>1</v>
      </c>
      <c r="AC200" s="1">
        <f t="shared" si="74"/>
        <v>0.9232661137534246</v>
      </c>
      <c r="AE200" s="23">
        <f t="shared" si="71"/>
        <v>0.78200000000000003</v>
      </c>
      <c r="AF200" s="41">
        <f t="shared" si="72"/>
        <v>0.85873388624657543</v>
      </c>
    </row>
    <row r="201" spans="1:32" x14ac:dyDescent="0.25">
      <c r="A201">
        <v>19</v>
      </c>
      <c r="B201" t="e">
        <f>IF(A201&lt;='FM Interiores'!$Q$14,EsquemaMant!A201,NA())</f>
        <v>#N/A</v>
      </c>
      <c r="C201" s="20" t="e">
        <f t="shared" si="50"/>
        <v>#N/A</v>
      </c>
      <c r="D201" t="e">
        <f t="shared" si="51"/>
        <v>#N/A</v>
      </c>
      <c r="E201" t="e">
        <f t="shared" si="52"/>
        <v>#N/A</v>
      </c>
      <c r="F201" s="24" t="e">
        <f t="shared" si="53"/>
        <v>#N/A</v>
      </c>
      <c r="G201" t="e">
        <f t="shared" si="54"/>
        <v>#N/A</v>
      </c>
      <c r="H201" t="e">
        <f t="shared" si="55"/>
        <v>#N/A</v>
      </c>
      <c r="I201" s="24" t="e">
        <f t="shared" si="56"/>
        <v>#N/A</v>
      </c>
      <c r="J201" t="e">
        <f t="shared" si="57"/>
        <v>#N/A</v>
      </c>
      <c r="K201" t="e">
        <f t="shared" si="58"/>
        <v>#N/A</v>
      </c>
      <c r="L201" s="24" t="e">
        <f t="shared" si="59"/>
        <v>#N/A</v>
      </c>
      <c r="M201" s="24">
        <f t="shared" si="60"/>
        <v>0.9</v>
      </c>
      <c r="N201" s="1" t="e">
        <f t="shared" si="61"/>
        <v>#N/A</v>
      </c>
      <c r="P201" s="23">
        <f t="shared" si="62"/>
        <v>0.68533560000000004</v>
      </c>
      <c r="Q201" s="1" t="e">
        <f t="shared" si="63"/>
        <v>#N/A</v>
      </c>
      <c r="T201">
        <f>IF(A201&lt;='FM Exteriores'!$Q$14,EsquemaMant!A201,NA())</f>
        <v>19</v>
      </c>
      <c r="U201" s="20">
        <f t="shared" si="64"/>
        <v>83220</v>
      </c>
      <c r="V201">
        <f t="shared" si="65"/>
        <v>1</v>
      </c>
      <c r="W201">
        <f t="shared" si="66"/>
        <v>8220</v>
      </c>
      <c r="X201" s="24">
        <f t="shared" si="67"/>
        <v>0.98355999999999999</v>
      </c>
      <c r="Y201">
        <f t="shared" si="68"/>
        <v>1</v>
      </c>
      <c r="Z201">
        <f t="shared" si="69"/>
        <v>3840</v>
      </c>
      <c r="AA201" s="24">
        <f t="shared" si="70"/>
        <v>0.92986301369863011</v>
      </c>
      <c r="AB201" s="24">
        <f t="shared" si="73"/>
        <v>1</v>
      </c>
      <c r="AC201" s="1">
        <f t="shared" si="74"/>
        <v>0.91457606575342465</v>
      </c>
      <c r="AE201" s="23">
        <f t="shared" si="71"/>
        <v>0.78200000000000003</v>
      </c>
      <c r="AF201" s="41">
        <f t="shared" si="72"/>
        <v>0.86742393424657538</v>
      </c>
    </row>
    <row r="202" spans="1:32" x14ac:dyDescent="0.25">
      <c r="A202">
        <v>19.100000000000001</v>
      </c>
      <c r="B202" t="e">
        <f>IF(A202&lt;='FM Interiores'!$Q$14,EsquemaMant!A202,NA())</f>
        <v>#N/A</v>
      </c>
      <c r="C202" s="20" t="e">
        <f t="shared" si="50"/>
        <v>#N/A</v>
      </c>
      <c r="D202" t="e">
        <f t="shared" si="51"/>
        <v>#N/A</v>
      </c>
      <c r="E202" t="e">
        <f t="shared" si="52"/>
        <v>#N/A</v>
      </c>
      <c r="F202" s="24" t="e">
        <f t="shared" si="53"/>
        <v>#N/A</v>
      </c>
      <c r="G202" t="e">
        <f t="shared" si="54"/>
        <v>#N/A</v>
      </c>
      <c r="H202" t="e">
        <f t="shared" si="55"/>
        <v>#N/A</v>
      </c>
      <c r="I202" s="24" t="e">
        <f t="shared" si="56"/>
        <v>#N/A</v>
      </c>
      <c r="J202" t="e">
        <f t="shared" si="57"/>
        <v>#N/A</v>
      </c>
      <c r="K202" t="e">
        <f t="shared" si="58"/>
        <v>#N/A</v>
      </c>
      <c r="L202" s="24" t="e">
        <f t="shared" si="59"/>
        <v>#N/A</v>
      </c>
      <c r="M202" s="24">
        <f t="shared" si="60"/>
        <v>0.9</v>
      </c>
      <c r="N202" s="1" t="e">
        <f t="shared" si="61"/>
        <v>#N/A</v>
      </c>
      <c r="P202" s="23">
        <f t="shared" si="62"/>
        <v>0.68533560000000004</v>
      </c>
      <c r="Q202" s="1" t="e">
        <f t="shared" si="63"/>
        <v>#N/A</v>
      </c>
      <c r="T202">
        <f>IF(A202&lt;='FM Exteriores'!$Q$14,EsquemaMant!A202,NA())</f>
        <v>19.100000000000001</v>
      </c>
      <c r="U202" s="20">
        <f t="shared" si="64"/>
        <v>83658</v>
      </c>
      <c r="V202">
        <f t="shared" si="65"/>
        <v>1</v>
      </c>
      <c r="W202">
        <f t="shared" si="66"/>
        <v>8658</v>
      </c>
      <c r="X202" s="24">
        <f t="shared" si="67"/>
        <v>0.982684</v>
      </c>
      <c r="Y202">
        <f t="shared" si="68"/>
        <v>1</v>
      </c>
      <c r="Z202">
        <f t="shared" si="69"/>
        <v>4278</v>
      </c>
      <c r="AA202" s="24">
        <f t="shared" si="70"/>
        <v>0.92186301369863022</v>
      </c>
      <c r="AB202" s="24">
        <f t="shared" si="73"/>
        <v>1</v>
      </c>
      <c r="AC202" s="1">
        <f t="shared" si="74"/>
        <v>0.90590003375342476</v>
      </c>
      <c r="AE202" s="23">
        <f t="shared" si="71"/>
        <v>0.78200000000000003</v>
      </c>
      <c r="AF202" s="41">
        <f t="shared" si="72"/>
        <v>0.87609996624657527</v>
      </c>
    </row>
    <row r="203" spans="1:32" x14ac:dyDescent="0.25">
      <c r="A203">
        <v>19.2</v>
      </c>
      <c r="B203" t="e">
        <f>IF(A203&lt;='FM Interiores'!$Q$14,EsquemaMant!A203,NA())</f>
        <v>#N/A</v>
      </c>
      <c r="C203" s="20" t="e">
        <f t="shared" si="50"/>
        <v>#N/A</v>
      </c>
      <c r="D203" t="e">
        <f t="shared" si="51"/>
        <v>#N/A</v>
      </c>
      <c r="E203" t="e">
        <f t="shared" si="52"/>
        <v>#N/A</v>
      </c>
      <c r="F203" s="24" t="e">
        <f t="shared" si="53"/>
        <v>#N/A</v>
      </c>
      <c r="G203" t="e">
        <f t="shared" si="54"/>
        <v>#N/A</v>
      </c>
      <c r="H203" t="e">
        <f t="shared" si="55"/>
        <v>#N/A</v>
      </c>
      <c r="I203" s="24" t="e">
        <f t="shared" si="56"/>
        <v>#N/A</v>
      </c>
      <c r="J203" t="e">
        <f t="shared" si="57"/>
        <v>#N/A</v>
      </c>
      <c r="K203" t="e">
        <f t="shared" si="58"/>
        <v>#N/A</v>
      </c>
      <c r="L203" s="24" t="e">
        <f t="shared" si="59"/>
        <v>#N/A</v>
      </c>
      <c r="M203" s="24">
        <f t="shared" si="60"/>
        <v>0.9</v>
      </c>
      <c r="N203" s="1" t="e">
        <f t="shared" si="61"/>
        <v>#N/A</v>
      </c>
      <c r="P203" s="23">
        <f t="shared" si="62"/>
        <v>0.68533560000000004</v>
      </c>
      <c r="Q203" s="1" t="e">
        <f t="shared" si="63"/>
        <v>#N/A</v>
      </c>
      <c r="T203">
        <f>IF(A203&lt;='FM Exteriores'!$Q$14,EsquemaMant!A203,NA())</f>
        <v>19.2</v>
      </c>
      <c r="U203" s="20">
        <f t="shared" si="64"/>
        <v>84096</v>
      </c>
      <c r="V203">
        <f t="shared" si="65"/>
        <v>1</v>
      </c>
      <c r="W203">
        <f t="shared" si="66"/>
        <v>9096</v>
      </c>
      <c r="X203" s="24">
        <f t="shared" si="67"/>
        <v>0.98180800000000001</v>
      </c>
      <c r="Y203">
        <f t="shared" si="68"/>
        <v>2</v>
      </c>
      <c r="Z203">
        <f t="shared" si="69"/>
        <v>336</v>
      </c>
      <c r="AA203" s="24">
        <f t="shared" si="70"/>
        <v>0.99386301369863017</v>
      </c>
      <c r="AB203" s="24">
        <f t="shared" si="73"/>
        <v>1</v>
      </c>
      <c r="AC203" s="1">
        <f t="shared" si="74"/>
        <v>0.97578265775342465</v>
      </c>
      <c r="AE203" s="23">
        <f t="shared" si="71"/>
        <v>0.78200000000000003</v>
      </c>
      <c r="AF203" s="41">
        <f t="shared" si="72"/>
        <v>0.80621734224657537</v>
      </c>
    </row>
    <row r="204" spans="1:32" x14ac:dyDescent="0.25">
      <c r="A204">
        <v>19.3</v>
      </c>
      <c r="B204" t="e">
        <f>IF(A204&lt;='FM Interiores'!$Q$14,EsquemaMant!A204,NA())</f>
        <v>#N/A</v>
      </c>
      <c r="C204" s="20" t="e">
        <f t="shared" ref="C204:C267" si="75">$C$2*$C$3*B204</f>
        <v>#N/A</v>
      </c>
      <c r="D204" t="e">
        <f t="shared" ref="D204:D267" si="76">INT(C204/$C$4)</f>
        <v>#N/A</v>
      </c>
      <c r="E204" t="e">
        <f t="shared" ref="E204:E266" si="77">C204-(D204*$C$4)</f>
        <v>#N/A</v>
      </c>
      <c r="F204" s="24" t="e">
        <f t="shared" ref="F204:F267" si="78">(1-$C$5)/(0-$C$4)*E204+1</f>
        <v>#N/A</v>
      </c>
      <c r="G204" t="e">
        <f t="shared" ref="G204:G267" si="79">INT(E204/$G$4)</f>
        <v>#N/A</v>
      </c>
      <c r="H204" t="e">
        <f t="shared" ref="H204:H267" si="80">C204-(G204*$G$4)-(D204*$C$4)</f>
        <v>#N/A</v>
      </c>
      <c r="I204" s="24" t="e">
        <f t="shared" ref="I204:I267" si="81">(1-$G$2)/(0-$G$4)*H204+1</f>
        <v>#N/A</v>
      </c>
      <c r="J204" t="e">
        <f t="shared" ref="J204:J267" si="82">INT(B204/$K$3)</f>
        <v>#N/A</v>
      </c>
      <c r="K204" t="e">
        <f t="shared" ref="K204:K267" si="83">B204-($K$3*J204)</f>
        <v>#N/A</v>
      </c>
      <c r="L204" s="24" t="e">
        <f t="shared" ref="L204:L267" si="84">(1-$K$2)/(0-$K$3)*K204+1</f>
        <v>#N/A</v>
      </c>
      <c r="M204" s="24">
        <f t="shared" ref="M204:M267" si="85">$N$2</f>
        <v>0.9</v>
      </c>
      <c r="N204" s="1" t="e">
        <f t="shared" ref="N204:N267" si="86">L204*I204*F204*M204</f>
        <v>#N/A</v>
      </c>
      <c r="P204" s="23">
        <f t="shared" ref="P204:P267" si="87">$N$4</f>
        <v>0.68533560000000004</v>
      </c>
      <c r="Q204" s="1" t="e">
        <f t="shared" ref="Q204:Q267" si="88">M204+P204-N204</f>
        <v>#N/A</v>
      </c>
      <c r="T204">
        <f>IF(A204&lt;='FM Exteriores'!$Q$14,EsquemaMant!A204,NA())</f>
        <v>19.3</v>
      </c>
      <c r="U204" s="20">
        <f t="shared" ref="U204:U267" si="89">$U$2*$U$3*T204</f>
        <v>84534</v>
      </c>
      <c r="V204">
        <f t="shared" ref="V204:V267" si="90">INT(U204/$U$4)</f>
        <v>1</v>
      </c>
      <c r="W204">
        <f t="shared" ref="W204:W267" si="91">U204-(V204*$U$4)</f>
        <v>9534</v>
      </c>
      <c r="X204" s="24">
        <f t="shared" ref="X204:X267" si="92">(1-$U$5)/(0-$U$4)*W204+1</f>
        <v>0.98093200000000003</v>
      </c>
      <c r="Y204">
        <f t="shared" ref="Y204:Y267" si="93">INT(W204/$Y$4)</f>
        <v>2</v>
      </c>
      <c r="Z204">
        <f t="shared" ref="Z204:Z267" si="94">U204-(Y204*$Y$4)-(V204*$U$4)</f>
        <v>774</v>
      </c>
      <c r="AA204" s="24">
        <f t="shared" ref="AA204:AA267" si="95">(1-$Y$2)/(0-$Y$4)*Z204+1</f>
        <v>0.98586301369863016</v>
      </c>
      <c r="AB204" s="24">
        <f t="shared" si="73"/>
        <v>1</v>
      </c>
      <c r="AC204" s="1">
        <f t="shared" si="74"/>
        <v>0.96706457775342469</v>
      </c>
      <c r="AE204" s="23">
        <f t="shared" ref="AE204:AE267" si="96">$AB$4</f>
        <v>0.78200000000000003</v>
      </c>
      <c r="AF204" s="41">
        <f t="shared" ref="AF204:AF267" si="97">AB204+AE204-AC204</f>
        <v>0.81493542224657534</v>
      </c>
    </row>
    <row r="205" spans="1:32" x14ac:dyDescent="0.25">
      <c r="A205">
        <v>19.399999999999999</v>
      </c>
      <c r="B205" t="e">
        <f>IF(A205&lt;='FM Interiores'!$Q$14,EsquemaMant!A205,NA())</f>
        <v>#N/A</v>
      </c>
      <c r="C205" s="20" t="e">
        <f t="shared" si="75"/>
        <v>#N/A</v>
      </c>
      <c r="D205" t="e">
        <f t="shared" si="76"/>
        <v>#N/A</v>
      </c>
      <c r="E205" t="e">
        <f t="shared" si="77"/>
        <v>#N/A</v>
      </c>
      <c r="F205" s="24" t="e">
        <f t="shared" si="78"/>
        <v>#N/A</v>
      </c>
      <c r="G205" t="e">
        <f t="shared" si="79"/>
        <v>#N/A</v>
      </c>
      <c r="H205" t="e">
        <f t="shared" si="80"/>
        <v>#N/A</v>
      </c>
      <c r="I205" s="24" t="e">
        <f t="shared" si="81"/>
        <v>#N/A</v>
      </c>
      <c r="J205" t="e">
        <f t="shared" si="82"/>
        <v>#N/A</v>
      </c>
      <c r="K205" t="e">
        <f t="shared" si="83"/>
        <v>#N/A</v>
      </c>
      <c r="L205" s="24" t="e">
        <f t="shared" si="84"/>
        <v>#N/A</v>
      </c>
      <c r="M205" s="24">
        <f t="shared" si="85"/>
        <v>0.9</v>
      </c>
      <c r="N205" s="1" t="e">
        <f t="shared" si="86"/>
        <v>#N/A</v>
      </c>
      <c r="P205" s="23">
        <f t="shared" si="87"/>
        <v>0.68533560000000004</v>
      </c>
      <c r="Q205" s="1" t="e">
        <f t="shared" si="88"/>
        <v>#N/A</v>
      </c>
      <c r="T205">
        <f>IF(A205&lt;='FM Exteriores'!$Q$14,EsquemaMant!A205,NA())</f>
        <v>19.399999999999999</v>
      </c>
      <c r="U205" s="20">
        <f t="shared" si="89"/>
        <v>84972</v>
      </c>
      <c r="V205">
        <f t="shared" si="90"/>
        <v>1</v>
      </c>
      <c r="W205">
        <f t="shared" si="91"/>
        <v>9972</v>
      </c>
      <c r="X205" s="24">
        <f t="shared" si="92"/>
        <v>0.98005600000000004</v>
      </c>
      <c r="Y205">
        <f t="shared" si="93"/>
        <v>2</v>
      </c>
      <c r="Z205">
        <f t="shared" si="94"/>
        <v>1212</v>
      </c>
      <c r="AA205" s="24">
        <f t="shared" si="95"/>
        <v>0.97786301369863016</v>
      </c>
      <c r="AB205" s="24">
        <f t="shared" ref="AB205:AB268" si="98">$AB$2</f>
        <v>1</v>
      </c>
      <c r="AC205" s="1">
        <f t="shared" ref="AC205:AC268" si="99">AA205*X205*AB205</f>
        <v>0.95836051375342468</v>
      </c>
      <c r="AE205" s="23">
        <f t="shared" si="96"/>
        <v>0.78200000000000003</v>
      </c>
      <c r="AF205" s="41">
        <f t="shared" si="97"/>
        <v>0.82363948624657535</v>
      </c>
    </row>
    <row r="206" spans="1:32" x14ac:dyDescent="0.25">
      <c r="A206">
        <v>19.5</v>
      </c>
      <c r="B206" t="e">
        <f>IF(A206&lt;='FM Interiores'!$Q$14,EsquemaMant!A206,NA())</f>
        <v>#N/A</v>
      </c>
      <c r="C206" s="20" t="e">
        <f t="shared" si="75"/>
        <v>#N/A</v>
      </c>
      <c r="D206" t="e">
        <f t="shared" si="76"/>
        <v>#N/A</v>
      </c>
      <c r="E206" t="e">
        <f t="shared" si="77"/>
        <v>#N/A</v>
      </c>
      <c r="F206" s="24" t="e">
        <f t="shared" si="78"/>
        <v>#N/A</v>
      </c>
      <c r="G206" t="e">
        <f t="shared" si="79"/>
        <v>#N/A</v>
      </c>
      <c r="H206" t="e">
        <f t="shared" si="80"/>
        <v>#N/A</v>
      </c>
      <c r="I206" s="24" t="e">
        <f t="shared" si="81"/>
        <v>#N/A</v>
      </c>
      <c r="J206" t="e">
        <f t="shared" si="82"/>
        <v>#N/A</v>
      </c>
      <c r="K206" t="e">
        <f t="shared" si="83"/>
        <v>#N/A</v>
      </c>
      <c r="L206" s="24" t="e">
        <f t="shared" si="84"/>
        <v>#N/A</v>
      </c>
      <c r="M206" s="24">
        <f t="shared" si="85"/>
        <v>0.9</v>
      </c>
      <c r="N206" s="1" t="e">
        <f t="shared" si="86"/>
        <v>#N/A</v>
      </c>
      <c r="P206" s="23">
        <f t="shared" si="87"/>
        <v>0.68533560000000004</v>
      </c>
      <c r="Q206" s="1" t="e">
        <f t="shared" si="88"/>
        <v>#N/A</v>
      </c>
      <c r="T206">
        <f>IF(A206&lt;='FM Exteriores'!$Q$14,EsquemaMant!A206,NA())</f>
        <v>19.5</v>
      </c>
      <c r="U206" s="20">
        <f t="shared" si="89"/>
        <v>85410</v>
      </c>
      <c r="V206">
        <f t="shared" si="90"/>
        <v>1</v>
      </c>
      <c r="W206">
        <f t="shared" si="91"/>
        <v>10410</v>
      </c>
      <c r="X206" s="24">
        <f t="shared" si="92"/>
        <v>0.97917999999999994</v>
      </c>
      <c r="Y206">
        <f t="shared" si="93"/>
        <v>2</v>
      </c>
      <c r="Z206">
        <f t="shared" si="94"/>
        <v>1650</v>
      </c>
      <c r="AA206" s="24">
        <f t="shared" si="95"/>
        <v>0.96986301369863015</v>
      </c>
      <c r="AB206" s="24">
        <f t="shared" si="98"/>
        <v>1</v>
      </c>
      <c r="AC206" s="1">
        <f t="shared" si="99"/>
        <v>0.94967046575342462</v>
      </c>
      <c r="AE206" s="23">
        <f t="shared" si="96"/>
        <v>0.78200000000000003</v>
      </c>
      <c r="AF206" s="41">
        <f t="shared" si="97"/>
        <v>0.83232953424657541</v>
      </c>
    </row>
    <row r="207" spans="1:32" x14ac:dyDescent="0.25">
      <c r="A207">
        <v>19.600000000000001</v>
      </c>
      <c r="B207" t="e">
        <f>IF(A207&lt;='FM Interiores'!$Q$14,EsquemaMant!A207,NA())</f>
        <v>#N/A</v>
      </c>
      <c r="C207" s="20" t="e">
        <f t="shared" si="75"/>
        <v>#N/A</v>
      </c>
      <c r="D207" t="e">
        <f t="shared" si="76"/>
        <v>#N/A</v>
      </c>
      <c r="E207" t="e">
        <f t="shared" si="77"/>
        <v>#N/A</v>
      </c>
      <c r="F207" s="24" t="e">
        <f t="shared" si="78"/>
        <v>#N/A</v>
      </c>
      <c r="G207" t="e">
        <f t="shared" si="79"/>
        <v>#N/A</v>
      </c>
      <c r="H207" t="e">
        <f t="shared" si="80"/>
        <v>#N/A</v>
      </c>
      <c r="I207" s="24" t="e">
        <f t="shared" si="81"/>
        <v>#N/A</v>
      </c>
      <c r="J207" t="e">
        <f t="shared" si="82"/>
        <v>#N/A</v>
      </c>
      <c r="K207" t="e">
        <f t="shared" si="83"/>
        <v>#N/A</v>
      </c>
      <c r="L207" s="24" t="e">
        <f t="shared" si="84"/>
        <v>#N/A</v>
      </c>
      <c r="M207" s="24">
        <f t="shared" si="85"/>
        <v>0.9</v>
      </c>
      <c r="N207" s="1" t="e">
        <f t="shared" si="86"/>
        <v>#N/A</v>
      </c>
      <c r="P207" s="23">
        <f t="shared" si="87"/>
        <v>0.68533560000000004</v>
      </c>
      <c r="Q207" s="1" t="e">
        <f t="shared" si="88"/>
        <v>#N/A</v>
      </c>
      <c r="T207">
        <f>IF(A207&lt;='FM Exteriores'!$Q$14,EsquemaMant!A207,NA())</f>
        <v>19.600000000000001</v>
      </c>
      <c r="U207" s="20">
        <f t="shared" si="89"/>
        <v>85848</v>
      </c>
      <c r="V207">
        <f t="shared" si="90"/>
        <v>1</v>
      </c>
      <c r="W207">
        <f t="shared" si="91"/>
        <v>10848</v>
      </c>
      <c r="X207" s="24">
        <f t="shared" si="92"/>
        <v>0.97830399999999995</v>
      </c>
      <c r="Y207">
        <f t="shared" si="93"/>
        <v>2</v>
      </c>
      <c r="Z207">
        <f t="shared" si="94"/>
        <v>2088</v>
      </c>
      <c r="AA207" s="24">
        <f t="shared" si="95"/>
        <v>0.96186301369863014</v>
      </c>
      <c r="AB207" s="24">
        <f t="shared" si="98"/>
        <v>1</v>
      </c>
      <c r="AC207" s="1">
        <f t="shared" si="99"/>
        <v>0.94099443375342462</v>
      </c>
      <c r="AE207" s="23">
        <f t="shared" si="96"/>
        <v>0.78200000000000003</v>
      </c>
      <c r="AF207" s="41">
        <f t="shared" si="97"/>
        <v>0.84100556624657541</v>
      </c>
    </row>
    <row r="208" spans="1:32" x14ac:dyDescent="0.25">
      <c r="A208">
        <v>19.7</v>
      </c>
      <c r="B208" t="e">
        <f>IF(A208&lt;='FM Interiores'!$Q$14,EsquemaMant!A208,NA())</f>
        <v>#N/A</v>
      </c>
      <c r="C208" s="20" t="e">
        <f t="shared" si="75"/>
        <v>#N/A</v>
      </c>
      <c r="D208" t="e">
        <f t="shared" si="76"/>
        <v>#N/A</v>
      </c>
      <c r="E208" t="e">
        <f t="shared" si="77"/>
        <v>#N/A</v>
      </c>
      <c r="F208" s="24" t="e">
        <f t="shared" si="78"/>
        <v>#N/A</v>
      </c>
      <c r="G208" t="e">
        <f t="shared" si="79"/>
        <v>#N/A</v>
      </c>
      <c r="H208" t="e">
        <f t="shared" si="80"/>
        <v>#N/A</v>
      </c>
      <c r="I208" s="24" t="e">
        <f t="shared" si="81"/>
        <v>#N/A</v>
      </c>
      <c r="J208" t="e">
        <f t="shared" si="82"/>
        <v>#N/A</v>
      </c>
      <c r="K208" t="e">
        <f t="shared" si="83"/>
        <v>#N/A</v>
      </c>
      <c r="L208" s="24" t="e">
        <f t="shared" si="84"/>
        <v>#N/A</v>
      </c>
      <c r="M208" s="24">
        <f t="shared" si="85"/>
        <v>0.9</v>
      </c>
      <c r="N208" s="1" t="e">
        <f t="shared" si="86"/>
        <v>#N/A</v>
      </c>
      <c r="P208" s="23">
        <f t="shared" si="87"/>
        <v>0.68533560000000004</v>
      </c>
      <c r="Q208" s="1" t="e">
        <f t="shared" si="88"/>
        <v>#N/A</v>
      </c>
      <c r="T208">
        <f>IF(A208&lt;='FM Exteriores'!$Q$14,EsquemaMant!A208,NA())</f>
        <v>19.7</v>
      </c>
      <c r="U208" s="20">
        <f t="shared" si="89"/>
        <v>86286</v>
      </c>
      <c r="V208">
        <f t="shared" si="90"/>
        <v>1</v>
      </c>
      <c r="W208">
        <f t="shared" si="91"/>
        <v>11286</v>
      </c>
      <c r="X208" s="24">
        <f t="shared" si="92"/>
        <v>0.97742799999999996</v>
      </c>
      <c r="Y208">
        <f t="shared" si="93"/>
        <v>2</v>
      </c>
      <c r="Z208">
        <f t="shared" si="94"/>
        <v>2526</v>
      </c>
      <c r="AA208" s="24">
        <f t="shared" si="95"/>
        <v>0.95386301369863014</v>
      </c>
      <c r="AB208" s="24">
        <f t="shared" si="98"/>
        <v>1</v>
      </c>
      <c r="AC208" s="1">
        <f t="shared" si="99"/>
        <v>0.93233241775342457</v>
      </c>
      <c r="AE208" s="23">
        <f t="shared" si="96"/>
        <v>0.78200000000000003</v>
      </c>
      <c r="AF208" s="41">
        <f t="shared" si="97"/>
        <v>0.84966758224657546</v>
      </c>
    </row>
    <row r="209" spans="1:32" x14ac:dyDescent="0.25">
      <c r="A209">
        <v>19.8</v>
      </c>
      <c r="B209" t="e">
        <f>IF(A209&lt;='FM Interiores'!$Q$14,EsquemaMant!A209,NA())</f>
        <v>#N/A</v>
      </c>
      <c r="C209" s="20" t="e">
        <f t="shared" si="75"/>
        <v>#N/A</v>
      </c>
      <c r="D209" t="e">
        <f t="shared" si="76"/>
        <v>#N/A</v>
      </c>
      <c r="E209" t="e">
        <f t="shared" si="77"/>
        <v>#N/A</v>
      </c>
      <c r="F209" s="24" t="e">
        <f t="shared" si="78"/>
        <v>#N/A</v>
      </c>
      <c r="G209" t="e">
        <f t="shared" si="79"/>
        <v>#N/A</v>
      </c>
      <c r="H209" t="e">
        <f t="shared" si="80"/>
        <v>#N/A</v>
      </c>
      <c r="I209" s="24" t="e">
        <f t="shared" si="81"/>
        <v>#N/A</v>
      </c>
      <c r="J209" t="e">
        <f t="shared" si="82"/>
        <v>#N/A</v>
      </c>
      <c r="K209" t="e">
        <f t="shared" si="83"/>
        <v>#N/A</v>
      </c>
      <c r="L209" s="24" t="e">
        <f t="shared" si="84"/>
        <v>#N/A</v>
      </c>
      <c r="M209" s="24">
        <f t="shared" si="85"/>
        <v>0.9</v>
      </c>
      <c r="N209" s="1" t="e">
        <f t="shared" si="86"/>
        <v>#N/A</v>
      </c>
      <c r="P209" s="23">
        <f t="shared" si="87"/>
        <v>0.68533560000000004</v>
      </c>
      <c r="Q209" s="1" t="e">
        <f t="shared" si="88"/>
        <v>#N/A</v>
      </c>
      <c r="T209">
        <f>IF(A209&lt;='FM Exteriores'!$Q$14,EsquemaMant!A209,NA())</f>
        <v>19.8</v>
      </c>
      <c r="U209" s="20">
        <f t="shared" si="89"/>
        <v>86724</v>
      </c>
      <c r="V209">
        <f t="shared" si="90"/>
        <v>1</v>
      </c>
      <c r="W209">
        <f t="shared" si="91"/>
        <v>11724</v>
      </c>
      <c r="X209" s="24">
        <f t="shared" si="92"/>
        <v>0.97655199999999998</v>
      </c>
      <c r="Y209">
        <f t="shared" si="93"/>
        <v>2</v>
      </c>
      <c r="Z209">
        <f t="shared" si="94"/>
        <v>2964</v>
      </c>
      <c r="AA209" s="24">
        <f t="shared" si="95"/>
        <v>0.94586301369863013</v>
      </c>
      <c r="AB209" s="24">
        <f t="shared" si="98"/>
        <v>1</v>
      </c>
      <c r="AC209" s="1">
        <f t="shared" si="99"/>
        <v>0.92368441775342458</v>
      </c>
      <c r="AE209" s="23">
        <f t="shared" si="96"/>
        <v>0.78200000000000003</v>
      </c>
      <c r="AF209" s="41">
        <f t="shared" si="97"/>
        <v>0.85831558224657545</v>
      </c>
    </row>
    <row r="210" spans="1:32" x14ac:dyDescent="0.25">
      <c r="A210">
        <v>19.899999999999999</v>
      </c>
      <c r="B210" t="e">
        <f>IF(A210&lt;='FM Interiores'!$Q$14,EsquemaMant!A210,NA())</f>
        <v>#N/A</v>
      </c>
      <c r="C210" s="20" t="e">
        <f t="shared" si="75"/>
        <v>#N/A</v>
      </c>
      <c r="D210" t="e">
        <f t="shared" si="76"/>
        <v>#N/A</v>
      </c>
      <c r="E210" t="e">
        <f t="shared" si="77"/>
        <v>#N/A</v>
      </c>
      <c r="F210" s="24" t="e">
        <f t="shared" si="78"/>
        <v>#N/A</v>
      </c>
      <c r="G210" t="e">
        <f t="shared" si="79"/>
        <v>#N/A</v>
      </c>
      <c r="H210" t="e">
        <f t="shared" si="80"/>
        <v>#N/A</v>
      </c>
      <c r="I210" s="24" t="e">
        <f t="shared" si="81"/>
        <v>#N/A</v>
      </c>
      <c r="J210" t="e">
        <f t="shared" si="82"/>
        <v>#N/A</v>
      </c>
      <c r="K210" t="e">
        <f t="shared" si="83"/>
        <v>#N/A</v>
      </c>
      <c r="L210" s="24" t="e">
        <f t="shared" si="84"/>
        <v>#N/A</v>
      </c>
      <c r="M210" s="24">
        <f t="shared" si="85"/>
        <v>0.9</v>
      </c>
      <c r="N210" s="1" t="e">
        <f t="shared" si="86"/>
        <v>#N/A</v>
      </c>
      <c r="P210" s="23">
        <f t="shared" si="87"/>
        <v>0.68533560000000004</v>
      </c>
      <c r="Q210" s="1" t="e">
        <f t="shared" si="88"/>
        <v>#N/A</v>
      </c>
      <c r="T210">
        <f>IF(A210&lt;='FM Exteriores'!$Q$14,EsquemaMant!A210,NA())</f>
        <v>19.899999999999999</v>
      </c>
      <c r="U210" s="20">
        <f t="shared" si="89"/>
        <v>87162</v>
      </c>
      <c r="V210">
        <f t="shared" si="90"/>
        <v>1</v>
      </c>
      <c r="W210">
        <f t="shared" si="91"/>
        <v>12162</v>
      </c>
      <c r="X210" s="24">
        <f t="shared" si="92"/>
        <v>0.97567599999999999</v>
      </c>
      <c r="Y210">
        <f t="shared" si="93"/>
        <v>2</v>
      </c>
      <c r="Z210">
        <f t="shared" si="94"/>
        <v>3402</v>
      </c>
      <c r="AA210" s="24">
        <f t="shared" si="95"/>
        <v>0.93786301369863012</v>
      </c>
      <c r="AB210" s="24">
        <f t="shared" si="98"/>
        <v>1</v>
      </c>
      <c r="AC210" s="1">
        <f t="shared" si="99"/>
        <v>0.91505043375342465</v>
      </c>
      <c r="AE210" s="23">
        <f t="shared" si="96"/>
        <v>0.78200000000000003</v>
      </c>
      <c r="AF210" s="41">
        <f t="shared" si="97"/>
        <v>0.86694956624657538</v>
      </c>
    </row>
    <row r="211" spans="1:32" x14ac:dyDescent="0.25">
      <c r="A211">
        <v>20</v>
      </c>
      <c r="B211" t="e">
        <f>IF(A211&lt;='FM Interiores'!$Q$14,EsquemaMant!A211,NA())</f>
        <v>#N/A</v>
      </c>
      <c r="C211" s="20" t="e">
        <f t="shared" si="75"/>
        <v>#N/A</v>
      </c>
      <c r="D211" t="e">
        <f t="shared" si="76"/>
        <v>#N/A</v>
      </c>
      <c r="E211" t="e">
        <f t="shared" si="77"/>
        <v>#N/A</v>
      </c>
      <c r="F211" s="24" t="e">
        <f t="shared" si="78"/>
        <v>#N/A</v>
      </c>
      <c r="G211" t="e">
        <f t="shared" si="79"/>
        <v>#N/A</v>
      </c>
      <c r="H211" t="e">
        <f t="shared" si="80"/>
        <v>#N/A</v>
      </c>
      <c r="I211" s="24" t="e">
        <f t="shared" si="81"/>
        <v>#N/A</v>
      </c>
      <c r="J211" t="e">
        <f t="shared" si="82"/>
        <v>#N/A</v>
      </c>
      <c r="K211" t="e">
        <f t="shared" si="83"/>
        <v>#N/A</v>
      </c>
      <c r="L211" s="24" t="e">
        <f t="shared" si="84"/>
        <v>#N/A</v>
      </c>
      <c r="M211" s="24">
        <f t="shared" si="85"/>
        <v>0.9</v>
      </c>
      <c r="N211" s="1" t="e">
        <f t="shared" si="86"/>
        <v>#N/A</v>
      </c>
      <c r="P211" s="23">
        <f t="shared" si="87"/>
        <v>0.68533560000000004</v>
      </c>
      <c r="Q211" s="1" t="e">
        <f t="shared" si="88"/>
        <v>#N/A</v>
      </c>
      <c r="T211">
        <f>IF(A211&lt;='FM Exteriores'!$Q$14,EsquemaMant!A211,NA())</f>
        <v>20</v>
      </c>
      <c r="U211" s="20">
        <f t="shared" si="89"/>
        <v>87600</v>
      </c>
      <c r="V211">
        <f t="shared" si="90"/>
        <v>1</v>
      </c>
      <c r="W211">
        <f t="shared" si="91"/>
        <v>12600</v>
      </c>
      <c r="X211" s="24">
        <f t="shared" si="92"/>
        <v>0.9748</v>
      </c>
      <c r="Y211">
        <f t="shared" si="93"/>
        <v>2</v>
      </c>
      <c r="Z211">
        <f t="shared" si="94"/>
        <v>3840</v>
      </c>
      <c r="AA211" s="24">
        <f t="shared" si="95"/>
        <v>0.92986301369863011</v>
      </c>
      <c r="AB211" s="24">
        <f t="shared" si="98"/>
        <v>1</v>
      </c>
      <c r="AC211" s="1">
        <f t="shared" si="99"/>
        <v>0.90643046575342467</v>
      </c>
      <c r="AE211" s="23">
        <f t="shared" si="96"/>
        <v>0.78200000000000003</v>
      </c>
      <c r="AF211" s="41">
        <f t="shared" si="97"/>
        <v>0.87556953424657535</v>
      </c>
    </row>
    <row r="212" spans="1:32" x14ac:dyDescent="0.25">
      <c r="A212">
        <v>20.100000000000001</v>
      </c>
      <c r="B212" t="e">
        <f>IF(A212&lt;='FM Interiores'!$Q$14,EsquemaMant!A212,NA())</f>
        <v>#N/A</v>
      </c>
      <c r="C212" s="20" t="e">
        <f t="shared" si="75"/>
        <v>#N/A</v>
      </c>
      <c r="D212" t="e">
        <f t="shared" si="76"/>
        <v>#N/A</v>
      </c>
      <c r="E212" t="e">
        <f t="shared" si="77"/>
        <v>#N/A</v>
      </c>
      <c r="F212" s="24" t="e">
        <f t="shared" si="78"/>
        <v>#N/A</v>
      </c>
      <c r="G212" t="e">
        <f t="shared" si="79"/>
        <v>#N/A</v>
      </c>
      <c r="H212" t="e">
        <f t="shared" si="80"/>
        <v>#N/A</v>
      </c>
      <c r="I212" s="24" t="e">
        <f t="shared" si="81"/>
        <v>#N/A</v>
      </c>
      <c r="J212" t="e">
        <f t="shared" si="82"/>
        <v>#N/A</v>
      </c>
      <c r="K212" t="e">
        <f t="shared" si="83"/>
        <v>#N/A</v>
      </c>
      <c r="L212" s="24" t="e">
        <f t="shared" si="84"/>
        <v>#N/A</v>
      </c>
      <c r="M212" s="24">
        <f t="shared" si="85"/>
        <v>0.9</v>
      </c>
      <c r="N212" s="1" t="e">
        <f t="shared" si="86"/>
        <v>#N/A</v>
      </c>
      <c r="P212" s="23">
        <f t="shared" si="87"/>
        <v>0.68533560000000004</v>
      </c>
      <c r="Q212" s="1" t="e">
        <f t="shared" si="88"/>
        <v>#N/A</v>
      </c>
      <c r="T212">
        <f>IF(A212&lt;='FM Exteriores'!$Q$14,EsquemaMant!A212,NA())</f>
        <v>20.100000000000001</v>
      </c>
      <c r="U212" s="20">
        <f t="shared" si="89"/>
        <v>88038</v>
      </c>
      <c r="V212">
        <f t="shared" si="90"/>
        <v>1</v>
      </c>
      <c r="W212">
        <f t="shared" si="91"/>
        <v>13038</v>
      </c>
      <c r="X212" s="24">
        <f t="shared" si="92"/>
        <v>0.97392400000000001</v>
      </c>
      <c r="Y212">
        <f t="shared" si="93"/>
        <v>2</v>
      </c>
      <c r="Z212">
        <f t="shared" si="94"/>
        <v>4278</v>
      </c>
      <c r="AA212" s="24">
        <f t="shared" si="95"/>
        <v>0.92186301369863022</v>
      </c>
      <c r="AB212" s="24">
        <f t="shared" si="98"/>
        <v>1</v>
      </c>
      <c r="AC212" s="1">
        <f t="shared" si="99"/>
        <v>0.89782451375342476</v>
      </c>
      <c r="AE212" s="23">
        <f t="shared" si="96"/>
        <v>0.78200000000000003</v>
      </c>
      <c r="AF212" s="41">
        <f t="shared" si="97"/>
        <v>0.88417548624657527</v>
      </c>
    </row>
    <row r="213" spans="1:32" x14ac:dyDescent="0.25">
      <c r="A213">
        <v>20.2</v>
      </c>
      <c r="B213" t="e">
        <f>IF(A213&lt;='FM Interiores'!$Q$14,EsquemaMant!A213,NA())</f>
        <v>#N/A</v>
      </c>
      <c r="C213" s="20" t="e">
        <f t="shared" si="75"/>
        <v>#N/A</v>
      </c>
      <c r="D213" t="e">
        <f t="shared" si="76"/>
        <v>#N/A</v>
      </c>
      <c r="E213" t="e">
        <f t="shared" si="77"/>
        <v>#N/A</v>
      </c>
      <c r="F213" s="24" t="e">
        <f t="shared" si="78"/>
        <v>#N/A</v>
      </c>
      <c r="G213" t="e">
        <f t="shared" si="79"/>
        <v>#N/A</v>
      </c>
      <c r="H213" t="e">
        <f t="shared" si="80"/>
        <v>#N/A</v>
      </c>
      <c r="I213" s="24" t="e">
        <f t="shared" si="81"/>
        <v>#N/A</v>
      </c>
      <c r="J213" t="e">
        <f t="shared" si="82"/>
        <v>#N/A</v>
      </c>
      <c r="K213" t="e">
        <f t="shared" si="83"/>
        <v>#N/A</v>
      </c>
      <c r="L213" s="24" t="e">
        <f t="shared" si="84"/>
        <v>#N/A</v>
      </c>
      <c r="M213" s="24">
        <f t="shared" si="85"/>
        <v>0.9</v>
      </c>
      <c r="N213" s="1" t="e">
        <f t="shared" si="86"/>
        <v>#N/A</v>
      </c>
      <c r="P213" s="23">
        <f t="shared" si="87"/>
        <v>0.68533560000000004</v>
      </c>
      <c r="Q213" s="1" t="e">
        <f t="shared" si="88"/>
        <v>#N/A</v>
      </c>
      <c r="T213">
        <f>IF(A213&lt;='FM Exteriores'!$Q$14,EsquemaMant!A213,NA())</f>
        <v>20.2</v>
      </c>
      <c r="U213" s="20">
        <f t="shared" si="89"/>
        <v>88476</v>
      </c>
      <c r="V213">
        <f t="shared" si="90"/>
        <v>1</v>
      </c>
      <c r="W213">
        <f t="shared" si="91"/>
        <v>13476</v>
      </c>
      <c r="X213" s="24">
        <f t="shared" si="92"/>
        <v>0.97304800000000002</v>
      </c>
      <c r="Y213">
        <f t="shared" si="93"/>
        <v>3</v>
      </c>
      <c r="Z213">
        <f t="shared" si="94"/>
        <v>336</v>
      </c>
      <c r="AA213" s="24">
        <f t="shared" si="95"/>
        <v>0.99386301369863017</v>
      </c>
      <c r="AB213" s="24">
        <f t="shared" si="98"/>
        <v>1</v>
      </c>
      <c r="AC213" s="1">
        <f t="shared" si="99"/>
        <v>0.96707641775342468</v>
      </c>
      <c r="AE213" s="23">
        <f t="shared" si="96"/>
        <v>0.78200000000000003</v>
      </c>
      <c r="AF213" s="41">
        <f t="shared" si="97"/>
        <v>0.81492358224657535</v>
      </c>
    </row>
    <row r="214" spans="1:32" x14ac:dyDescent="0.25">
      <c r="A214">
        <v>20.3</v>
      </c>
      <c r="B214" t="e">
        <f>IF(A214&lt;='FM Interiores'!$Q$14,EsquemaMant!A214,NA())</f>
        <v>#N/A</v>
      </c>
      <c r="C214" s="20" t="e">
        <f t="shared" si="75"/>
        <v>#N/A</v>
      </c>
      <c r="D214" t="e">
        <f t="shared" si="76"/>
        <v>#N/A</v>
      </c>
      <c r="E214" t="e">
        <f t="shared" si="77"/>
        <v>#N/A</v>
      </c>
      <c r="F214" s="24" t="e">
        <f t="shared" si="78"/>
        <v>#N/A</v>
      </c>
      <c r="G214" t="e">
        <f t="shared" si="79"/>
        <v>#N/A</v>
      </c>
      <c r="H214" t="e">
        <f t="shared" si="80"/>
        <v>#N/A</v>
      </c>
      <c r="I214" s="24" t="e">
        <f t="shared" si="81"/>
        <v>#N/A</v>
      </c>
      <c r="J214" t="e">
        <f t="shared" si="82"/>
        <v>#N/A</v>
      </c>
      <c r="K214" t="e">
        <f t="shared" si="83"/>
        <v>#N/A</v>
      </c>
      <c r="L214" s="24" t="e">
        <f t="shared" si="84"/>
        <v>#N/A</v>
      </c>
      <c r="M214" s="24">
        <f t="shared" si="85"/>
        <v>0.9</v>
      </c>
      <c r="N214" s="1" t="e">
        <f t="shared" si="86"/>
        <v>#N/A</v>
      </c>
      <c r="P214" s="23">
        <f t="shared" si="87"/>
        <v>0.68533560000000004</v>
      </c>
      <c r="Q214" s="1" t="e">
        <f t="shared" si="88"/>
        <v>#N/A</v>
      </c>
      <c r="T214">
        <f>IF(A214&lt;='FM Exteriores'!$Q$14,EsquemaMant!A214,NA())</f>
        <v>20.3</v>
      </c>
      <c r="U214" s="20">
        <f t="shared" si="89"/>
        <v>88914</v>
      </c>
      <c r="V214">
        <f t="shared" si="90"/>
        <v>1</v>
      </c>
      <c r="W214">
        <f t="shared" si="91"/>
        <v>13914</v>
      </c>
      <c r="X214" s="24">
        <f t="shared" si="92"/>
        <v>0.97217200000000004</v>
      </c>
      <c r="Y214">
        <f t="shared" si="93"/>
        <v>3</v>
      </c>
      <c r="Z214">
        <f t="shared" si="94"/>
        <v>774</v>
      </c>
      <c r="AA214" s="24">
        <f t="shared" si="95"/>
        <v>0.98586301369863016</v>
      </c>
      <c r="AB214" s="24">
        <f t="shared" si="98"/>
        <v>1</v>
      </c>
      <c r="AC214" s="1">
        <f t="shared" si="99"/>
        <v>0.95842841775342469</v>
      </c>
      <c r="AE214" s="23">
        <f t="shared" si="96"/>
        <v>0.78200000000000003</v>
      </c>
      <c r="AF214" s="41">
        <f t="shared" si="97"/>
        <v>0.82357158224657534</v>
      </c>
    </row>
    <row r="215" spans="1:32" x14ac:dyDescent="0.25">
      <c r="A215">
        <v>20.399999999999999</v>
      </c>
      <c r="B215" t="e">
        <f>IF(A215&lt;='FM Interiores'!$Q$14,EsquemaMant!A215,NA())</f>
        <v>#N/A</v>
      </c>
      <c r="C215" s="20" t="e">
        <f t="shared" si="75"/>
        <v>#N/A</v>
      </c>
      <c r="D215" t="e">
        <f t="shared" si="76"/>
        <v>#N/A</v>
      </c>
      <c r="E215" t="e">
        <f t="shared" si="77"/>
        <v>#N/A</v>
      </c>
      <c r="F215" s="24" t="e">
        <f t="shared" si="78"/>
        <v>#N/A</v>
      </c>
      <c r="G215" t="e">
        <f t="shared" si="79"/>
        <v>#N/A</v>
      </c>
      <c r="H215" t="e">
        <f t="shared" si="80"/>
        <v>#N/A</v>
      </c>
      <c r="I215" s="24" t="e">
        <f t="shared" si="81"/>
        <v>#N/A</v>
      </c>
      <c r="J215" t="e">
        <f t="shared" si="82"/>
        <v>#N/A</v>
      </c>
      <c r="K215" t="e">
        <f t="shared" si="83"/>
        <v>#N/A</v>
      </c>
      <c r="L215" s="24" t="e">
        <f t="shared" si="84"/>
        <v>#N/A</v>
      </c>
      <c r="M215" s="24">
        <f t="shared" si="85"/>
        <v>0.9</v>
      </c>
      <c r="N215" s="1" t="e">
        <f t="shared" si="86"/>
        <v>#N/A</v>
      </c>
      <c r="P215" s="23">
        <f t="shared" si="87"/>
        <v>0.68533560000000004</v>
      </c>
      <c r="Q215" s="1" t="e">
        <f t="shared" si="88"/>
        <v>#N/A</v>
      </c>
      <c r="T215">
        <f>IF(A215&lt;='FM Exteriores'!$Q$14,EsquemaMant!A215,NA())</f>
        <v>20.399999999999999</v>
      </c>
      <c r="U215" s="20">
        <f t="shared" si="89"/>
        <v>89352</v>
      </c>
      <c r="V215">
        <f t="shared" si="90"/>
        <v>1</v>
      </c>
      <c r="W215">
        <f t="shared" si="91"/>
        <v>14352</v>
      </c>
      <c r="X215" s="24">
        <f t="shared" si="92"/>
        <v>0.97129600000000005</v>
      </c>
      <c r="Y215">
        <f t="shared" si="93"/>
        <v>3</v>
      </c>
      <c r="Z215">
        <f t="shared" si="94"/>
        <v>1212</v>
      </c>
      <c r="AA215" s="24">
        <f t="shared" si="95"/>
        <v>0.97786301369863016</v>
      </c>
      <c r="AB215" s="24">
        <f t="shared" si="98"/>
        <v>1</v>
      </c>
      <c r="AC215" s="1">
        <f t="shared" si="99"/>
        <v>0.94979443375342476</v>
      </c>
      <c r="AE215" s="23">
        <f t="shared" si="96"/>
        <v>0.78200000000000003</v>
      </c>
      <c r="AF215" s="41">
        <f t="shared" si="97"/>
        <v>0.83220556624657527</v>
      </c>
    </row>
    <row r="216" spans="1:32" x14ac:dyDescent="0.25">
      <c r="A216">
        <v>20.5</v>
      </c>
      <c r="B216" t="e">
        <f>IF(A216&lt;='FM Interiores'!$Q$14,EsquemaMant!A216,NA())</f>
        <v>#N/A</v>
      </c>
      <c r="C216" s="20" t="e">
        <f t="shared" si="75"/>
        <v>#N/A</v>
      </c>
      <c r="D216" t="e">
        <f t="shared" si="76"/>
        <v>#N/A</v>
      </c>
      <c r="E216" t="e">
        <f t="shared" si="77"/>
        <v>#N/A</v>
      </c>
      <c r="F216" s="24" t="e">
        <f t="shared" si="78"/>
        <v>#N/A</v>
      </c>
      <c r="G216" t="e">
        <f t="shared" si="79"/>
        <v>#N/A</v>
      </c>
      <c r="H216" t="e">
        <f t="shared" si="80"/>
        <v>#N/A</v>
      </c>
      <c r="I216" s="24" t="e">
        <f t="shared" si="81"/>
        <v>#N/A</v>
      </c>
      <c r="J216" t="e">
        <f t="shared" si="82"/>
        <v>#N/A</v>
      </c>
      <c r="K216" t="e">
        <f t="shared" si="83"/>
        <v>#N/A</v>
      </c>
      <c r="L216" s="24" t="e">
        <f t="shared" si="84"/>
        <v>#N/A</v>
      </c>
      <c r="M216" s="24">
        <f t="shared" si="85"/>
        <v>0.9</v>
      </c>
      <c r="N216" s="1" t="e">
        <f t="shared" si="86"/>
        <v>#N/A</v>
      </c>
      <c r="P216" s="23">
        <f t="shared" si="87"/>
        <v>0.68533560000000004</v>
      </c>
      <c r="Q216" s="1" t="e">
        <f t="shared" si="88"/>
        <v>#N/A</v>
      </c>
      <c r="T216">
        <f>IF(A216&lt;='FM Exteriores'!$Q$14,EsquemaMant!A216,NA())</f>
        <v>20.5</v>
      </c>
      <c r="U216" s="20">
        <f t="shared" si="89"/>
        <v>89790</v>
      </c>
      <c r="V216">
        <f t="shared" si="90"/>
        <v>1</v>
      </c>
      <c r="W216">
        <f t="shared" si="91"/>
        <v>14790</v>
      </c>
      <c r="X216" s="24">
        <f t="shared" si="92"/>
        <v>0.97041999999999995</v>
      </c>
      <c r="Y216">
        <f t="shared" si="93"/>
        <v>3</v>
      </c>
      <c r="Z216">
        <f t="shared" si="94"/>
        <v>1650</v>
      </c>
      <c r="AA216" s="24">
        <f t="shared" si="95"/>
        <v>0.96986301369863015</v>
      </c>
      <c r="AB216" s="24">
        <f t="shared" si="98"/>
        <v>1</v>
      </c>
      <c r="AC216" s="1">
        <f t="shared" si="99"/>
        <v>0.94117446575342467</v>
      </c>
      <c r="AE216" s="23">
        <f t="shared" si="96"/>
        <v>0.78200000000000003</v>
      </c>
      <c r="AF216" s="41">
        <f t="shared" si="97"/>
        <v>0.84082553424657536</v>
      </c>
    </row>
    <row r="217" spans="1:32" x14ac:dyDescent="0.25">
      <c r="A217">
        <v>20.6</v>
      </c>
      <c r="B217" t="e">
        <f>IF(A217&lt;='FM Interiores'!$Q$14,EsquemaMant!A217,NA())</f>
        <v>#N/A</v>
      </c>
      <c r="C217" s="20" t="e">
        <f t="shared" si="75"/>
        <v>#N/A</v>
      </c>
      <c r="D217" t="e">
        <f t="shared" si="76"/>
        <v>#N/A</v>
      </c>
      <c r="E217" t="e">
        <f t="shared" si="77"/>
        <v>#N/A</v>
      </c>
      <c r="F217" s="24" t="e">
        <f t="shared" si="78"/>
        <v>#N/A</v>
      </c>
      <c r="G217" t="e">
        <f t="shared" si="79"/>
        <v>#N/A</v>
      </c>
      <c r="H217" t="e">
        <f t="shared" si="80"/>
        <v>#N/A</v>
      </c>
      <c r="I217" s="24" t="e">
        <f t="shared" si="81"/>
        <v>#N/A</v>
      </c>
      <c r="J217" t="e">
        <f t="shared" si="82"/>
        <v>#N/A</v>
      </c>
      <c r="K217" t="e">
        <f t="shared" si="83"/>
        <v>#N/A</v>
      </c>
      <c r="L217" s="24" t="e">
        <f t="shared" si="84"/>
        <v>#N/A</v>
      </c>
      <c r="M217" s="24">
        <f t="shared" si="85"/>
        <v>0.9</v>
      </c>
      <c r="N217" s="1" t="e">
        <f t="shared" si="86"/>
        <v>#N/A</v>
      </c>
      <c r="P217" s="23">
        <f t="shared" si="87"/>
        <v>0.68533560000000004</v>
      </c>
      <c r="Q217" s="1" t="e">
        <f t="shared" si="88"/>
        <v>#N/A</v>
      </c>
      <c r="T217">
        <f>IF(A217&lt;='FM Exteriores'!$Q$14,EsquemaMant!A217,NA())</f>
        <v>20.6</v>
      </c>
      <c r="U217" s="20">
        <f t="shared" si="89"/>
        <v>90228</v>
      </c>
      <c r="V217">
        <f t="shared" si="90"/>
        <v>1</v>
      </c>
      <c r="W217">
        <f t="shared" si="91"/>
        <v>15228</v>
      </c>
      <c r="X217" s="24">
        <f t="shared" si="92"/>
        <v>0.96954399999999996</v>
      </c>
      <c r="Y217">
        <f t="shared" si="93"/>
        <v>3</v>
      </c>
      <c r="Z217">
        <f t="shared" si="94"/>
        <v>2088</v>
      </c>
      <c r="AA217" s="24">
        <f t="shared" si="95"/>
        <v>0.96186301369863014</v>
      </c>
      <c r="AB217" s="24">
        <f t="shared" si="98"/>
        <v>1</v>
      </c>
      <c r="AC217" s="1">
        <f t="shared" si="99"/>
        <v>0.93256851375342464</v>
      </c>
      <c r="AE217" s="23">
        <f t="shared" si="96"/>
        <v>0.78200000000000003</v>
      </c>
      <c r="AF217" s="41">
        <f t="shared" si="97"/>
        <v>0.84943148624657538</v>
      </c>
    </row>
    <row r="218" spans="1:32" x14ac:dyDescent="0.25">
      <c r="A218">
        <v>20.7</v>
      </c>
      <c r="B218" t="e">
        <f>IF(A218&lt;='FM Interiores'!$Q$14,EsquemaMant!A218,NA())</f>
        <v>#N/A</v>
      </c>
      <c r="C218" s="20" t="e">
        <f t="shared" si="75"/>
        <v>#N/A</v>
      </c>
      <c r="D218" t="e">
        <f t="shared" si="76"/>
        <v>#N/A</v>
      </c>
      <c r="E218" t="e">
        <f t="shared" si="77"/>
        <v>#N/A</v>
      </c>
      <c r="F218" s="24" t="e">
        <f t="shared" si="78"/>
        <v>#N/A</v>
      </c>
      <c r="G218" t="e">
        <f t="shared" si="79"/>
        <v>#N/A</v>
      </c>
      <c r="H218" t="e">
        <f t="shared" si="80"/>
        <v>#N/A</v>
      </c>
      <c r="I218" s="24" t="e">
        <f t="shared" si="81"/>
        <v>#N/A</v>
      </c>
      <c r="J218" t="e">
        <f t="shared" si="82"/>
        <v>#N/A</v>
      </c>
      <c r="K218" t="e">
        <f t="shared" si="83"/>
        <v>#N/A</v>
      </c>
      <c r="L218" s="24" t="e">
        <f t="shared" si="84"/>
        <v>#N/A</v>
      </c>
      <c r="M218" s="24">
        <f t="shared" si="85"/>
        <v>0.9</v>
      </c>
      <c r="N218" s="1" t="e">
        <f t="shared" si="86"/>
        <v>#N/A</v>
      </c>
      <c r="P218" s="23">
        <f t="shared" si="87"/>
        <v>0.68533560000000004</v>
      </c>
      <c r="Q218" s="1" t="e">
        <f t="shared" si="88"/>
        <v>#N/A</v>
      </c>
      <c r="T218">
        <f>IF(A218&lt;='FM Exteriores'!$Q$14,EsquemaMant!A218,NA())</f>
        <v>20.7</v>
      </c>
      <c r="U218" s="20">
        <f t="shared" si="89"/>
        <v>90666</v>
      </c>
      <c r="V218">
        <f t="shared" si="90"/>
        <v>1</v>
      </c>
      <c r="W218">
        <f t="shared" si="91"/>
        <v>15666</v>
      </c>
      <c r="X218" s="24">
        <f t="shared" si="92"/>
        <v>0.96866799999999997</v>
      </c>
      <c r="Y218">
        <f t="shared" si="93"/>
        <v>3</v>
      </c>
      <c r="Z218">
        <f t="shared" si="94"/>
        <v>2526</v>
      </c>
      <c r="AA218" s="24">
        <f t="shared" si="95"/>
        <v>0.95386301369863014</v>
      </c>
      <c r="AB218" s="24">
        <f t="shared" si="98"/>
        <v>1</v>
      </c>
      <c r="AC218" s="1">
        <f t="shared" si="99"/>
        <v>0.92397657775342468</v>
      </c>
      <c r="AE218" s="23">
        <f t="shared" si="96"/>
        <v>0.78200000000000003</v>
      </c>
      <c r="AF218" s="41">
        <f t="shared" si="97"/>
        <v>0.85802342224657535</v>
      </c>
    </row>
    <row r="219" spans="1:32" x14ac:dyDescent="0.25">
      <c r="A219">
        <v>20.8</v>
      </c>
      <c r="B219" t="e">
        <f>IF(A219&lt;='FM Interiores'!$Q$14,EsquemaMant!A219,NA())</f>
        <v>#N/A</v>
      </c>
      <c r="C219" s="20" t="e">
        <f t="shared" si="75"/>
        <v>#N/A</v>
      </c>
      <c r="D219" t="e">
        <f t="shared" si="76"/>
        <v>#N/A</v>
      </c>
      <c r="E219" t="e">
        <f t="shared" si="77"/>
        <v>#N/A</v>
      </c>
      <c r="F219" s="24" t="e">
        <f t="shared" si="78"/>
        <v>#N/A</v>
      </c>
      <c r="G219" t="e">
        <f t="shared" si="79"/>
        <v>#N/A</v>
      </c>
      <c r="H219" t="e">
        <f t="shared" si="80"/>
        <v>#N/A</v>
      </c>
      <c r="I219" s="24" t="e">
        <f t="shared" si="81"/>
        <v>#N/A</v>
      </c>
      <c r="J219" t="e">
        <f t="shared" si="82"/>
        <v>#N/A</v>
      </c>
      <c r="K219" t="e">
        <f t="shared" si="83"/>
        <v>#N/A</v>
      </c>
      <c r="L219" s="24" t="e">
        <f t="shared" si="84"/>
        <v>#N/A</v>
      </c>
      <c r="M219" s="24">
        <f t="shared" si="85"/>
        <v>0.9</v>
      </c>
      <c r="N219" s="1" t="e">
        <f t="shared" si="86"/>
        <v>#N/A</v>
      </c>
      <c r="P219" s="23">
        <f t="shared" si="87"/>
        <v>0.68533560000000004</v>
      </c>
      <c r="Q219" s="1" t="e">
        <f t="shared" si="88"/>
        <v>#N/A</v>
      </c>
      <c r="T219">
        <f>IF(A219&lt;='FM Exteriores'!$Q$14,EsquemaMant!A219,NA())</f>
        <v>20.8</v>
      </c>
      <c r="U219" s="20">
        <f t="shared" si="89"/>
        <v>91104</v>
      </c>
      <c r="V219">
        <f t="shared" si="90"/>
        <v>1</v>
      </c>
      <c r="W219">
        <f t="shared" si="91"/>
        <v>16104</v>
      </c>
      <c r="X219" s="24">
        <f t="shared" si="92"/>
        <v>0.96779199999999999</v>
      </c>
      <c r="Y219">
        <f t="shared" si="93"/>
        <v>3</v>
      </c>
      <c r="Z219">
        <f t="shared" si="94"/>
        <v>2964</v>
      </c>
      <c r="AA219" s="24">
        <f t="shared" si="95"/>
        <v>0.94586301369863013</v>
      </c>
      <c r="AB219" s="24">
        <f t="shared" si="98"/>
        <v>1</v>
      </c>
      <c r="AC219" s="1">
        <f t="shared" si="99"/>
        <v>0.91539865775342466</v>
      </c>
      <c r="AE219" s="23">
        <f t="shared" si="96"/>
        <v>0.78200000000000003</v>
      </c>
      <c r="AF219" s="41">
        <f t="shared" si="97"/>
        <v>0.86660134224657537</v>
      </c>
    </row>
    <row r="220" spans="1:32" x14ac:dyDescent="0.25">
      <c r="A220">
        <v>20.9</v>
      </c>
      <c r="B220" t="e">
        <f>IF(A220&lt;='FM Interiores'!$Q$14,EsquemaMant!A220,NA())</f>
        <v>#N/A</v>
      </c>
      <c r="C220" s="20" t="e">
        <f t="shared" si="75"/>
        <v>#N/A</v>
      </c>
      <c r="D220" t="e">
        <f t="shared" si="76"/>
        <v>#N/A</v>
      </c>
      <c r="E220" t="e">
        <f t="shared" si="77"/>
        <v>#N/A</v>
      </c>
      <c r="F220" s="24" t="e">
        <f t="shared" si="78"/>
        <v>#N/A</v>
      </c>
      <c r="G220" t="e">
        <f t="shared" si="79"/>
        <v>#N/A</v>
      </c>
      <c r="H220" t="e">
        <f t="shared" si="80"/>
        <v>#N/A</v>
      </c>
      <c r="I220" s="24" t="e">
        <f t="shared" si="81"/>
        <v>#N/A</v>
      </c>
      <c r="J220" t="e">
        <f t="shared" si="82"/>
        <v>#N/A</v>
      </c>
      <c r="K220" t="e">
        <f t="shared" si="83"/>
        <v>#N/A</v>
      </c>
      <c r="L220" s="24" t="e">
        <f t="shared" si="84"/>
        <v>#N/A</v>
      </c>
      <c r="M220" s="24">
        <f t="shared" si="85"/>
        <v>0.9</v>
      </c>
      <c r="N220" s="1" t="e">
        <f t="shared" si="86"/>
        <v>#N/A</v>
      </c>
      <c r="P220" s="23">
        <f t="shared" si="87"/>
        <v>0.68533560000000004</v>
      </c>
      <c r="Q220" s="1" t="e">
        <f t="shared" si="88"/>
        <v>#N/A</v>
      </c>
      <c r="T220">
        <f>IF(A220&lt;='FM Exteriores'!$Q$14,EsquemaMant!A220,NA())</f>
        <v>20.9</v>
      </c>
      <c r="U220" s="20">
        <f t="shared" si="89"/>
        <v>91542</v>
      </c>
      <c r="V220">
        <f t="shared" si="90"/>
        <v>1</v>
      </c>
      <c r="W220">
        <f t="shared" si="91"/>
        <v>16542</v>
      </c>
      <c r="X220" s="24">
        <f t="shared" si="92"/>
        <v>0.966916</v>
      </c>
      <c r="Y220">
        <f t="shared" si="93"/>
        <v>3</v>
      </c>
      <c r="Z220">
        <f t="shared" si="94"/>
        <v>3402</v>
      </c>
      <c r="AA220" s="24">
        <f t="shared" si="95"/>
        <v>0.93786301369863012</v>
      </c>
      <c r="AB220" s="24">
        <f t="shared" si="98"/>
        <v>1</v>
      </c>
      <c r="AC220" s="1">
        <f t="shared" si="99"/>
        <v>0.90683475375342459</v>
      </c>
      <c r="AE220" s="23">
        <f t="shared" si="96"/>
        <v>0.78200000000000003</v>
      </c>
      <c r="AF220" s="41">
        <f t="shared" si="97"/>
        <v>0.87516524624657543</v>
      </c>
    </row>
    <row r="221" spans="1:32" x14ac:dyDescent="0.25">
      <c r="A221">
        <v>21</v>
      </c>
      <c r="B221" t="e">
        <f>IF(A221&lt;='FM Interiores'!$Q$14,EsquemaMant!A221,NA())</f>
        <v>#N/A</v>
      </c>
      <c r="C221" s="20" t="e">
        <f t="shared" si="75"/>
        <v>#N/A</v>
      </c>
      <c r="D221" t="e">
        <f t="shared" si="76"/>
        <v>#N/A</v>
      </c>
      <c r="E221" t="e">
        <f t="shared" si="77"/>
        <v>#N/A</v>
      </c>
      <c r="F221" s="24" t="e">
        <f t="shared" si="78"/>
        <v>#N/A</v>
      </c>
      <c r="G221" t="e">
        <f t="shared" si="79"/>
        <v>#N/A</v>
      </c>
      <c r="H221" t="e">
        <f t="shared" si="80"/>
        <v>#N/A</v>
      </c>
      <c r="I221" s="24" t="e">
        <f t="shared" si="81"/>
        <v>#N/A</v>
      </c>
      <c r="J221" t="e">
        <f t="shared" si="82"/>
        <v>#N/A</v>
      </c>
      <c r="K221" t="e">
        <f t="shared" si="83"/>
        <v>#N/A</v>
      </c>
      <c r="L221" s="24" t="e">
        <f t="shared" si="84"/>
        <v>#N/A</v>
      </c>
      <c r="M221" s="24">
        <f t="shared" si="85"/>
        <v>0.9</v>
      </c>
      <c r="N221" s="1" t="e">
        <f t="shared" si="86"/>
        <v>#N/A</v>
      </c>
      <c r="P221" s="23">
        <f t="shared" si="87"/>
        <v>0.68533560000000004</v>
      </c>
      <c r="Q221" s="1" t="e">
        <f t="shared" si="88"/>
        <v>#N/A</v>
      </c>
      <c r="T221">
        <f>IF(A221&lt;='FM Exteriores'!$Q$14,EsquemaMant!A221,NA())</f>
        <v>21</v>
      </c>
      <c r="U221" s="20">
        <f t="shared" si="89"/>
        <v>91980</v>
      </c>
      <c r="V221">
        <f t="shared" si="90"/>
        <v>1</v>
      </c>
      <c r="W221">
        <f t="shared" si="91"/>
        <v>16980</v>
      </c>
      <c r="X221" s="24">
        <f t="shared" si="92"/>
        <v>0.96604000000000001</v>
      </c>
      <c r="Y221">
        <f t="shared" si="93"/>
        <v>3</v>
      </c>
      <c r="Z221">
        <f t="shared" si="94"/>
        <v>3840</v>
      </c>
      <c r="AA221" s="24">
        <f t="shared" si="95"/>
        <v>0.92986301369863011</v>
      </c>
      <c r="AB221" s="24">
        <f t="shared" si="98"/>
        <v>1</v>
      </c>
      <c r="AC221" s="1">
        <f t="shared" si="99"/>
        <v>0.8982848657534247</v>
      </c>
      <c r="AE221" s="23">
        <f t="shared" si="96"/>
        <v>0.78200000000000003</v>
      </c>
      <c r="AF221" s="41">
        <f t="shared" si="97"/>
        <v>0.88371513424657533</v>
      </c>
    </row>
    <row r="222" spans="1:32" x14ac:dyDescent="0.25">
      <c r="A222">
        <v>21.1</v>
      </c>
      <c r="B222" t="e">
        <f>IF(A222&lt;='FM Interiores'!$Q$14,EsquemaMant!A222,NA())</f>
        <v>#N/A</v>
      </c>
      <c r="C222" s="20" t="e">
        <f t="shared" si="75"/>
        <v>#N/A</v>
      </c>
      <c r="D222" t="e">
        <f t="shared" si="76"/>
        <v>#N/A</v>
      </c>
      <c r="E222" t="e">
        <f t="shared" si="77"/>
        <v>#N/A</v>
      </c>
      <c r="F222" s="24" t="e">
        <f t="shared" si="78"/>
        <v>#N/A</v>
      </c>
      <c r="G222" t="e">
        <f t="shared" si="79"/>
        <v>#N/A</v>
      </c>
      <c r="H222" t="e">
        <f t="shared" si="80"/>
        <v>#N/A</v>
      </c>
      <c r="I222" s="24" t="e">
        <f t="shared" si="81"/>
        <v>#N/A</v>
      </c>
      <c r="J222" t="e">
        <f t="shared" si="82"/>
        <v>#N/A</v>
      </c>
      <c r="K222" t="e">
        <f t="shared" si="83"/>
        <v>#N/A</v>
      </c>
      <c r="L222" s="24" t="e">
        <f t="shared" si="84"/>
        <v>#N/A</v>
      </c>
      <c r="M222" s="24">
        <f t="shared" si="85"/>
        <v>0.9</v>
      </c>
      <c r="N222" s="1" t="e">
        <f t="shared" si="86"/>
        <v>#N/A</v>
      </c>
      <c r="P222" s="23">
        <f t="shared" si="87"/>
        <v>0.68533560000000004</v>
      </c>
      <c r="Q222" s="1" t="e">
        <f t="shared" si="88"/>
        <v>#N/A</v>
      </c>
      <c r="T222">
        <f>IF(A222&lt;='FM Exteriores'!$Q$14,EsquemaMant!A222,NA())</f>
        <v>21.1</v>
      </c>
      <c r="U222" s="20">
        <f t="shared" si="89"/>
        <v>92418</v>
      </c>
      <c r="V222">
        <f t="shared" si="90"/>
        <v>1</v>
      </c>
      <c r="W222">
        <f t="shared" si="91"/>
        <v>17418</v>
      </c>
      <c r="X222" s="24">
        <f t="shared" si="92"/>
        <v>0.96516400000000002</v>
      </c>
      <c r="Y222">
        <f t="shared" si="93"/>
        <v>3</v>
      </c>
      <c r="Z222">
        <f t="shared" si="94"/>
        <v>4278</v>
      </c>
      <c r="AA222" s="24">
        <f t="shared" si="95"/>
        <v>0.92186301369863022</v>
      </c>
      <c r="AB222" s="24">
        <f t="shared" si="98"/>
        <v>1</v>
      </c>
      <c r="AC222" s="1">
        <f t="shared" si="99"/>
        <v>0.88974899375342476</v>
      </c>
      <c r="AE222" s="23">
        <f t="shared" si="96"/>
        <v>0.78200000000000003</v>
      </c>
      <c r="AF222" s="41">
        <f t="shared" si="97"/>
        <v>0.89225100624657527</v>
      </c>
    </row>
    <row r="223" spans="1:32" x14ac:dyDescent="0.25">
      <c r="A223">
        <v>21.2</v>
      </c>
      <c r="B223" t="e">
        <f>IF(A223&lt;='FM Interiores'!$Q$14,EsquemaMant!A223,NA())</f>
        <v>#N/A</v>
      </c>
      <c r="C223" s="20" t="e">
        <f t="shared" si="75"/>
        <v>#N/A</v>
      </c>
      <c r="D223" t="e">
        <f t="shared" si="76"/>
        <v>#N/A</v>
      </c>
      <c r="E223" t="e">
        <f t="shared" si="77"/>
        <v>#N/A</v>
      </c>
      <c r="F223" s="24" t="e">
        <f t="shared" si="78"/>
        <v>#N/A</v>
      </c>
      <c r="G223" t="e">
        <f t="shared" si="79"/>
        <v>#N/A</v>
      </c>
      <c r="H223" t="e">
        <f t="shared" si="80"/>
        <v>#N/A</v>
      </c>
      <c r="I223" s="24" t="e">
        <f t="shared" si="81"/>
        <v>#N/A</v>
      </c>
      <c r="J223" t="e">
        <f t="shared" si="82"/>
        <v>#N/A</v>
      </c>
      <c r="K223" t="e">
        <f t="shared" si="83"/>
        <v>#N/A</v>
      </c>
      <c r="L223" s="24" t="e">
        <f t="shared" si="84"/>
        <v>#N/A</v>
      </c>
      <c r="M223" s="24">
        <f t="shared" si="85"/>
        <v>0.9</v>
      </c>
      <c r="N223" s="1" t="e">
        <f t="shared" si="86"/>
        <v>#N/A</v>
      </c>
      <c r="P223" s="23">
        <f t="shared" si="87"/>
        <v>0.68533560000000004</v>
      </c>
      <c r="Q223" s="1" t="e">
        <f t="shared" si="88"/>
        <v>#N/A</v>
      </c>
      <c r="T223">
        <f>IF(A223&lt;='FM Exteriores'!$Q$14,EsquemaMant!A223,NA())</f>
        <v>21.2</v>
      </c>
      <c r="U223" s="20">
        <f t="shared" si="89"/>
        <v>92856</v>
      </c>
      <c r="V223">
        <f t="shared" si="90"/>
        <v>1</v>
      </c>
      <c r="W223">
        <f t="shared" si="91"/>
        <v>17856</v>
      </c>
      <c r="X223" s="24">
        <f t="shared" si="92"/>
        <v>0.96428800000000003</v>
      </c>
      <c r="Y223">
        <f t="shared" si="93"/>
        <v>4</v>
      </c>
      <c r="Z223">
        <f t="shared" si="94"/>
        <v>336</v>
      </c>
      <c r="AA223" s="24">
        <f t="shared" si="95"/>
        <v>0.99386301369863017</v>
      </c>
      <c r="AB223" s="24">
        <f t="shared" si="98"/>
        <v>1</v>
      </c>
      <c r="AC223" s="1">
        <f t="shared" si="99"/>
        <v>0.9583701777534247</v>
      </c>
      <c r="AE223" s="23">
        <f t="shared" si="96"/>
        <v>0.78200000000000003</v>
      </c>
      <c r="AF223" s="41">
        <f t="shared" si="97"/>
        <v>0.82362982224657533</v>
      </c>
    </row>
    <row r="224" spans="1:32" x14ac:dyDescent="0.25">
      <c r="A224">
        <v>21.3</v>
      </c>
      <c r="B224" t="e">
        <f>IF(A224&lt;='FM Interiores'!$Q$14,EsquemaMant!A224,NA())</f>
        <v>#N/A</v>
      </c>
      <c r="C224" s="20" t="e">
        <f t="shared" si="75"/>
        <v>#N/A</v>
      </c>
      <c r="D224" t="e">
        <f t="shared" si="76"/>
        <v>#N/A</v>
      </c>
      <c r="E224" t="e">
        <f t="shared" si="77"/>
        <v>#N/A</v>
      </c>
      <c r="F224" s="24" t="e">
        <f t="shared" si="78"/>
        <v>#N/A</v>
      </c>
      <c r="G224" t="e">
        <f t="shared" si="79"/>
        <v>#N/A</v>
      </c>
      <c r="H224" t="e">
        <f t="shared" si="80"/>
        <v>#N/A</v>
      </c>
      <c r="I224" s="24" t="e">
        <f t="shared" si="81"/>
        <v>#N/A</v>
      </c>
      <c r="J224" t="e">
        <f t="shared" si="82"/>
        <v>#N/A</v>
      </c>
      <c r="K224" t="e">
        <f t="shared" si="83"/>
        <v>#N/A</v>
      </c>
      <c r="L224" s="24" t="e">
        <f t="shared" si="84"/>
        <v>#N/A</v>
      </c>
      <c r="M224" s="24">
        <f t="shared" si="85"/>
        <v>0.9</v>
      </c>
      <c r="N224" s="1" t="e">
        <f t="shared" si="86"/>
        <v>#N/A</v>
      </c>
      <c r="P224" s="23">
        <f t="shared" si="87"/>
        <v>0.68533560000000004</v>
      </c>
      <c r="Q224" s="1" t="e">
        <f t="shared" si="88"/>
        <v>#N/A</v>
      </c>
      <c r="T224">
        <f>IF(A224&lt;='FM Exteriores'!$Q$14,EsquemaMant!A224,NA())</f>
        <v>21.3</v>
      </c>
      <c r="U224" s="20">
        <f t="shared" si="89"/>
        <v>93294</v>
      </c>
      <c r="V224">
        <f t="shared" si="90"/>
        <v>1</v>
      </c>
      <c r="W224">
        <f t="shared" si="91"/>
        <v>18294</v>
      </c>
      <c r="X224" s="24">
        <f t="shared" si="92"/>
        <v>0.96341199999999994</v>
      </c>
      <c r="Y224">
        <f t="shared" si="93"/>
        <v>4</v>
      </c>
      <c r="Z224">
        <f t="shared" si="94"/>
        <v>774</v>
      </c>
      <c r="AA224" s="24">
        <f t="shared" si="95"/>
        <v>0.98586301369863016</v>
      </c>
      <c r="AB224" s="24">
        <f t="shared" si="98"/>
        <v>1</v>
      </c>
      <c r="AC224" s="1">
        <f t="shared" si="99"/>
        <v>0.94979225775342457</v>
      </c>
      <c r="AE224" s="23">
        <f t="shared" si="96"/>
        <v>0.78200000000000003</v>
      </c>
      <c r="AF224" s="41">
        <f t="shared" si="97"/>
        <v>0.83220774224657545</v>
      </c>
    </row>
    <row r="225" spans="1:32" x14ac:dyDescent="0.25">
      <c r="A225">
        <v>21.4</v>
      </c>
      <c r="B225" t="e">
        <f>IF(A225&lt;='FM Interiores'!$Q$14,EsquemaMant!A225,NA())</f>
        <v>#N/A</v>
      </c>
      <c r="C225" s="20" t="e">
        <f t="shared" si="75"/>
        <v>#N/A</v>
      </c>
      <c r="D225" t="e">
        <f t="shared" si="76"/>
        <v>#N/A</v>
      </c>
      <c r="E225" t="e">
        <f t="shared" si="77"/>
        <v>#N/A</v>
      </c>
      <c r="F225" s="24" t="e">
        <f t="shared" si="78"/>
        <v>#N/A</v>
      </c>
      <c r="G225" t="e">
        <f t="shared" si="79"/>
        <v>#N/A</v>
      </c>
      <c r="H225" t="e">
        <f t="shared" si="80"/>
        <v>#N/A</v>
      </c>
      <c r="I225" s="24" t="e">
        <f t="shared" si="81"/>
        <v>#N/A</v>
      </c>
      <c r="J225" t="e">
        <f t="shared" si="82"/>
        <v>#N/A</v>
      </c>
      <c r="K225" t="e">
        <f t="shared" si="83"/>
        <v>#N/A</v>
      </c>
      <c r="L225" s="24" t="e">
        <f t="shared" si="84"/>
        <v>#N/A</v>
      </c>
      <c r="M225" s="24">
        <f t="shared" si="85"/>
        <v>0.9</v>
      </c>
      <c r="N225" s="1" t="e">
        <f t="shared" si="86"/>
        <v>#N/A</v>
      </c>
      <c r="P225" s="23">
        <f t="shared" si="87"/>
        <v>0.68533560000000004</v>
      </c>
      <c r="Q225" s="1" t="e">
        <f t="shared" si="88"/>
        <v>#N/A</v>
      </c>
      <c r="T225">
        <f>IF(A225&lt;='FM Exteriores'!$Q$14,EsquemaMant!A225,NA())</f>
        <v>21.4</v>
      </c>
      <c r="U225" s="20">
        <f t="shared" si="89"/>
        <v>93732</v>
      </c>
      <c r="V225">
        <f t="shared" si="90"/>
        <v>1</v>
      </c>
      <c r="W225">
        <f t="shared" si="91"/>
        <v>18732</v>
      </c>
      <c r="X225" s="24">
        <f t="shared" si="92"/>
        <v>0.96253599999999995</v>
      </c>
      <c r="Y225">
        <f t="shared" si="93"/>
        <v>4</v>
      </c>
      <c r="Z225">
        <f t="shared" si="94"/>
        <v>1212</v>
      </c>
      <c r="AA225" s="24">
        <f t="shared" si="95"/>
        <v>0.97786301369863016</v>
      </c>
      <c r="AB225" s="24">
        <f t="shared" si="98"/>
        <v>1</v>
      </c>
      <c r="AC225" s="1">
        <f t="shared" si="99"/>
        <v>0.94122835375342462</v>
      </c>
      <c r="AE225" s="23">
        <f t="shared" si="96"/>
        <v>0.78200000000000003</v>
      </c>
      <c r="AF225" s="41">
        <f t="shared" si="97"/>
        <v>0.84077164624657541</v>
      </c>
    </row>
    <row r="226" spans="1:32" x14ac:dyDescent="0.25">
      <c r="A226">
        <v>21.5</v>
      </c>
      <c r="B226" t="e">
        <f>IF(A226&lt;='FM Interiores'!$Q$14,EsquemaMant!A226,NA())</f>
        <v>#N/A</v>
      </c>
      <c r="C226" s="20" t="e">
        <f t="shared" si="75"/>
        <v>#N/A</v>
      </c>
      <c r="D226" t="e">
        <f t="shared" si="76"/>
        <v>#N/A</v>
      </c>
      <c r="E226" t="e">
        <f t="shared" si="77"/>
        <v>#N/A</v>
      </c>
      <c r="F226" s="24" t="e">
        <f t="shared" si="78"/>
        <v>#N/A</v>
      </c>
      <c r="G226" t="e">
        <f t="shared" si="79"/>
        <v>#N/A</v>
      </c>
      <c r="H226" t="e">
        <f t="shared" si="80"/>
        <v>#N/A</v>
      </c>
      <c r="I226" s="24" t="e">
        <f t="shared" si="81"/>
        <v>#N/A</v>
      </c>
      <c r="J226" t="e">
        <f t="shared" si="82"/>
        <v>#N/A</v>
      </c>
      <c r="K226" t="e">
        <f t="shared" si="83"/>
        <v>#N/A</v>
      </c>
      <c r="L226" s="24" t="e">
        <f t="shared" si="84"/>
        <v>#N/A</v>
      </c>
      <c r="M226" s="24">
        <f t="shared" si="85"/>
        <v>0.9</v>
      </c>
      <c r="N226" s="1" t="e">
        <f t="shared" si="86"/>
        <v>#N/A</v>
      </c>
      <c r="P226" s="23">
        <f t="shared" si="87"/>
        <v>0.68533560000000004</v>
      </c>
      <c r="Q226" s="1" t="e">
        <f t="shared" si="88"/>
        <v>#N/A</v>
      </c>
      <c r="T226">
        <f>IF(A226&lt;='FM Exteriores'!$Q$14,EsquemaMant!A226,NA())</f>
        <v>21.5</v>
      </c>
      <c r="U226" s="20">
        <f t="shared" si="89"/>
        <v>94170</v>
      </c>
      <c r="V226">
        <f t="shared" si="90"/>
        <v>1</v>
      </c>
      <c r="W226">
        <f t="shared" si="91"/>
        <v>19170</v>
      </c>
      <c r="X226" s="24">
        <f t="shared" si="92"/>
        <v>0.96165999999999996</v>
      </c>
      <c r="Y226">
        <f t="shared" si="93"/>
        <v>4</v>
      </c>
      <c r="Z226">
        <f t="shared" si="94"/>
        <v>1650</v>
      </c>
      <c r="AA226" s="24">
        <f t="shared" si="95"/>
        <v>0.96986301369863015</v>
      </c>
      <c r="AB226" s="24">
        <f t="shared" si="98"/>
        <v>1</v>
      </c>
      <c r="AC226" s="1">
        <f t="shared" si="99"/>
        <v>0.93267846575342461</v>
      </c>
      <c r="AE226" s="23">
        <f t="shared" si="96"/>
        <v>0.78200000000000003</v>
      </c>
      <c r="AF226" s="41">
        <f t="shared" si="97"/>
        <v>0.84932153424657542</v>
      </c>
    </row>
    <row r="227" spans="1:32" x14ac:dyDescent="0.25">
      <c r="A227">
        <v>21.6</v>
      </c>
      <c r="B227" t="e">
        <f>IF(A227&lt;='FM Interiores'!$Q$14,EsquemaMant!A227,NA())</f>
        <v>#N/A</v>
      </c>
      <c r="C227" s="20" t="e">
        <f t="shared" si="75"/>
        <v>#N/A</v>
      </c>
      <c r="D227" t="e">
        <f t="shared" si="76"/>
        <v>#N/A</v>
      </c>
      <c r="E227" t="e">
        <f t="shared" si="77"/>
        <v>#N/A</v>
      </c>
      <c r="F227" s="24" t="e">
        <f t="shared" si="78"/>
        <v>#N/A</v>
      </c>
      <c r="G227" t="e">
        <f t="shared" si="79"/>
        <v>#N/A</v>
      </c>
      <c r="H227" t="e">
        <f t="shared" si="80"/>
        <v>#N/A</v>
      </c>
      <c r="I227" s="24" t="e">
        <f t="shared" si="81"/>
        <v>#N/A</v>
      </c>
      <c r="J227" t="e">
        <f t="shared" si="82"/>
        <v>#N/A</v>
      </c>
      <c r="K227" t="e">
        <f t="shared" si="83"/>
        <v>#N/A</v>
      </c>
      <c r="L227" s="24" t="e">
        <f t="shared" si="84"/>
        <v>#N/A</v>
      </c>
      <c r="M227" s="24">
        <f t="shared" si="85"/>
        <v>0.9</v>
      </c>
      <c r="N227" s="1" t="e">
        <f t="shared" si="86"/>
        <v>#N/A</v>
      </c>
      <c r="P227" s="23">
        <f t="shared" si="87"/>
        <v>0.68533560000000004</v>
      </c>
      <c r="Q227" s="1" t="e">
        <f t="shared" si="88"/>
        <v>#N/A</v>
      </c>
      <c r="T227">
        <f>IF(A227&lt;='FM Exteriores'!$Q$14,EsquemaMant!A227,NA())</f>
        <v>21.6</v>
      </c>
      <c r="U227" s="20">
        <f t="shared" si="89"/>
        <v>94608</v>
      </c>
      <c r="V227">
        <f t="shared" si="90"/>
        <v>1</v>
      </c>
      <c r="W227">
        <f t="shared" si="91"/>
        <v>19608</v>
      </c>
      <c r="X227" s="24">
        <f t="shared" si="92"/>
        <v>0.96078399999999997</v>
      </c>
      <c r="Y227">
        <f t="shared" si="93"/>
        <v>4</v>
      </c>
      <c r="Z227">
        <f t="shared" si="94"/>
        <v>2088</v>
      </c>
      <c r="AA227" s="24">
        <f t="shared" si="95"/>
        <v>0.96186301369863014</v>
      </c>
      <c r="AB227" s="24">
        <f t="shared" si="98"/>
        <v>1</v>
      </c>
      <c r="AC227" s="1">
        <f t="shared" si="99"/>
        <v>0.92414259375342467</v>
      </c>
      <c r="AE227" s="23">
        <f t="shared" si="96"/>
        <v>0.78200000000000003</v>
      </c>
      <c r="AF227" s="41">
        <f t="shared" si="97"/>
        <v>0.85785740624657536</v>
      </c>
    </row>
    <row r="228" spans="1:32" x14ac:dyDescent="0.25">
      <c r="A228">
        <v>21.7</v>
      </c>
      <c r="B228" t="e">
        <f>IF(A228&lt;='FM Interiores'!$Q$14,EsquemaMant!A228,NA())</f>
        <v>#N/A</v>
      </c>
      <c r="C228" s="20" t="e">
        <f t="shared" si="75"/>
        <v>#N/A</v>
      </c>
      <c r="D228" t="e">
        <f t="shared" si="76"/>
        <v>#N/A</v>
      </c>
      <c r="E228" t="e">
        <f t="shared" si="77"/>
        <v>#N/A</v>
      </c>
      <c r="F228" s="24" t="e">
        <f t="shared" si="78"/>
        <v>#N/A</v>
      </c>
      <c r="G228" t="e">
        <f t="shared" si="79"/>
        <v>#N/A</v>
      </c>
      <c r="H228" t="e">
        <f t="shared" si="80"/>
        <v>#N/A</v>
      </c>
      <c r="I228" s="24" t="e">
        <f t="shared" si="81"/>
        <v>#N/A</v>
      </c>
      <c r="J228" t="e">
        <f t="shared" si="82"/>
        <v>#N/A</v>
      </c>
      <c r="K228" t="e">
        <f t="shared" si="83"/>
        <v>#N/A</v>
      </c>
      <c r="L228" s="24" t="e">
        <f t="shared" si="84"/>
        <v>#N/A</v>
      </c>
      <c r="M228" s="24">
        <f t="shared" si="85"/>
        <v>0.9</v>
      </c>
      <c r="N228" s="1" t="e">
        <f t="shared" si="86"/>
        <v>#N/A</v>
      </c>
      <c r="P228" s="23">
        <f t="shared" si="87"/>
        <v>0.68533560000000004</v>
      </c>
      <c r="Q228" s="1" t="e">
        <f t="shared" si="88"/>
        <v>#N/A</v>
      </c>
      <c r="T228">
        <f>IF(A228&lt;='FM Exteriores'!$Q$14,EsquemaMant!A228,NA())</f>
        <v>21.7</v>
      </c>
      <c r="U228" s="20">
        <f t="shared" si="89"/>
        <v>95046</v>
      </c>
      <c r="V228">
        <f t="shared" si="90"/>
        <v>1</v>
      </c>
      <c r="W228">
        <f t="shared" si="91"/>
        <v>20046</v>
      </c>
      <c r="X228" s="24">
        <f t="shared" si="92"/>
        <v>0.95990799999999998</v>
      </c>
      <c r="Y228">
        <f t="shared" si="93"/>
        <v>4</v>
      </c>
      <c r="Z228">
        <f t="shared" si="94"/>
        <v>2526</v>
      </c>
      <c r="AA228" s="24">
        <f t="shared" si="95"/>
        <v>0.95386301369863014</v>
      </c>
      <c r="AB228" s="24">
        <f t="shared" si="98"/>
        <v>1</v>
      </c>
      <c r="AC228" s="1">
        <f t="shared" si="99"/>
        <v>0.91562073775342467</v>
      </c>
      <c r="AE228" s="23">
        <f t="shared" si="96"/>
        <v>0.78200000000000003</v>
      </c>
      <c r="AF228" s="41">
        <f t="shared" si="97"/>
        <v>0.86637926224657535</v>
      </c>
    </row>
    <row r="229" spans="1:32" x14ac:dyDescent="0.25">
      <c r="A229">
        <v>21.8</v>
      </c>
      <c r="B229" t="e">
        <f>IF(A229&lt;='FM Interiores'!$Q$14,EsquemaMant!A229,NA())</f>
        <v>#N/A</v>
      </c>
      <c r="C229" s="20" t="e">
        <f t="shared" si="75"/>
        <v>#N/A</v>
      </c>
      <c r="D229" t="e">
        <f t="shared" si="76"/>
        <v>#N/A</v>
      </c>
      <c r="E229" t="e">
        <f t="shared" si="77"/>
        <v>#N/A</v>
      </c>
      <c r="F229" s="24" t="e">
        <f t="shared" si="78"/>
        <v>#N/A</v>
      </c>
      <c r="G229" t="e">
        <f t="shared" si="79"/>
        <v>#N/A</v>
      </c>
      <c r="H229" t="e">
        <f t="shared" si="80"/>
        <v>#N/A</v>
      </c>
      <c r="I229" s="24" t="e">
        <f t="shared" si="81"/>
        <v>#N/A</v>
      </c>
      <c r="J229" t="e">
        <f t="shared" si="82"/>
        <v>#N/A</v>
      </c>
      <c r="K229" t="e">
        <f t="shared" si="83"/>
        <v>#N/A</v>
      </c>
      <c r="L229" s="24" t="e">
        <f t="shared" si="84"/>
        <v>#N/A</v>
      </c>
      <c r="M229" s="24">
        <f t="shared" si="85"/>
        <v>0.9</v>
      </c>
      <c r="N229" s="1" t="e">
        <f t="shared" si="86"/>
        <v>#N/A</v>
      </c>
      <c r="P229" s="23">
        <f t="shared" si="87"/>
        <v>0.68533560000000004</v>
      </c>
      <c r="Q229" s="1" t="e">
        <f t="shared" si="88"/>
        <v>#N/A</v>
      </c>
      <c r="T229">
        <f>IF(A229&lt;='FM Exteriores'!$Q$14,EsquemaMant!A229,NA())</f>
        <v>21.8</v>
      </c>
      <c r="U229" s="20">
        <f t="shared" si="89"/>
        <v>95484</v>
      </c>
      <c r="V229">
        <f t="shared" si="90"/>
        <v>1</v>
      </c>
      <c r="W229">
        <f t="shared" si="91"/>
        <v>20484</v>
      </c>
      <c r="X229" s="24">
        <f t="shared" si="92"/>
        <v>0.959032</v>
      </c>
      <c r="Y229">
        <f t="shared" si="93"/>
        <v>4</v>
      </c>
      <c r="Z229">
        <f t="shared" si="94"/>
        <v>2964</v>
      </c>
      <c r="AA229" s="24">
        <f t="shared" si="95"/>
        <v>0.94586301369863013</v>
      </c>
      <c r="AB229" s="24">
        <f t="shared" si="98"/>
        <v>1</v>
      </c>
      <c r="AC229" s="1">
        <f t="shared" si="99"/>
        <v>0.90711289775342463</v>
      </c>
      <c r="AE229" s="23">
        <f t="shared" si="96"/>
        <v>0.78200000000000003</v>
      </c>
      <c r="AF229" s="41">
        <f t="shared" si="97"/>
        <v>0.8748871022465754</v>
      </c>
    </row>
    <row r="230" spans="1:32" x14ac:dyDescent="0.25">
      <c r="A230">
        <v>21.9</v>
      </c>
      <c r="B230" t="e">
        <f>IF(A230&lt;='FM Interiores'!$Q$14,EsquemaMant!A230,NA())</f>
        <v>#N/A</v>
      </c>
      <c r="C230" s="20" t="e">
        <f t="shared" si="75"/>
        <v>#N/A</v>
      </c>
      <c r="D230" t="e">
        <f t="shared" si="76"/>
        <v>#N/A</v>
      </c>
      <c r="E230" t="e">
        <f t="shared" si="77"/>
        <v>#N/A</v>
      </c>
      <c r="F230" s="24" t="e">
        <f t="shared" si="78"/>
        <v>#N/A</v>
      </c>
      <c r="G230" t="e">
        <f t="shared" si="79"/>
        <v>#N/A</v>
      </c>
      <c r="H230" t="e">
        <f t="shared" si="80"/>
        <v>#N/A</v>
      </c>
      <c r="I230" s="24" t="e">
        <f t="shared" si="81"/>
        <v>#N/A</v>
      </c>
      <c r="J230" t="e">
        <f t="shared" si="82"/>
        <v>#N/A</v>
      </c>
      <c r="K230" t="e">
        <f t="shared" si="83"/>
        <v>#N/A</v>
      </c>
      <c r="L230" s="24" t="e">
        <f t="shared" si="84"/>
        <v>#N/A</v>
      </c>
      <c r="M230" s="24">
        <f t="shared" si="85"/>
        <v>0.9</v>
      </c>
      <c r="N230" s="1" t="e">
        <f t="shared" si="86"/>
        <v>#N/A</v>
      </c>
      <c r="P230" s="23">
        <f t="shared" si="87"/>
        <v>0.68533560000000004</v>
      </c>
      <c r="Q230" s="1" t="e">
        <f t="shared" si="88"/>
        <v>#N/A</v>
      </c>
      <c r="T230">
        <f>IF(A230&lt;='FM Exteriores'!$Q$14,EsquemaMant!A230,NA())</f>
        <v>21.9</v>
      </c>
      <c r="U230" s="20">
        <f t="shared" si="89"/>
        <v>95922</v>
      </c>
      <c r="V230">
        <f t="shared" si="90"/>
        <v>1</v>
      </c>
      <c r="W230">
        <f t="shared" si="91"/>
        <v>20922</v>
      </c>
      <c r="X230" s="24">
        <f t="shared" si="92"/>
        <v>0.95815600000000001</v>
      </c>
      <c r="Y230">
        <f t="shared" si="93"/>
        <v>4</v>
      </c>
      <c r="Z230">
        <f t="shared" si="94"/>
        <v>3402</v>
      </c>
      <c r="AA230" s="24">
        <f t="shared" si="95"/>
        <v>0.93786301369863012</v>
      </c>
      <c r="AB230" s="24">
        <f t="shared" si="98"/>
        <v>1</v>
      </c>
      <c r="AC230" s="1">
        <f t="shared" si="99"/>
        <v>0.89861907375342465</v>
      </c>
      <c r="AE230" s="23">
        <f t="shared" si="96"/>
        <v>0.78200000000000003</v>
      </c>
      <c r="AF230" s="41">
        <f t="shared" si="97"/>
        <v>0.88338092624657538</v>
      </c>
    </row>
    <row r="231" spans="1:32" x14ac:dyDescent="0.25">
      <c r="A231">
        <v>22</v>
      </c>
      <c r="B231" t="e">
        <f>IF(A231&lt;='FM Interiores'!$Q$14,EsquemaMant!A231,NA())</f>
        <v>#N/A</v>
      </c>
      <c r="C231" s="20" t="e">
        <f t="shared" si="75"/>
        <v>#N/A</v>
      </c>
      <c r="D231" t="e">
        <f t="shared" si="76"/>
        <v>#N/A</v>
      </c>
      <c r="E231" t="e">
        <f t="shared" si="77"/>
        <v>#N/A</v>
      </c>
      <c r="F231" s="24" t="e">
        <f t="shared" si="78"/>
        <v>#N/A</v>
      </c>
      <c r="G231" t="e">
        <f t="shared" si="79"/>
        <v>#N/A</v>
      </c>
      <c r="H231" t="e">
        <f t="shared" si="80"/>
        <v>#N/A</v>
      </c>
      <c r="I231" s="24" t="e">
        <f t="shared" si="81"/>
        <v>#N/A</v>
      </c>
      <c r="J231" t="e">
        <f t="shared" si="82"/>
        <v>#N/A</v>
      </c>
      <c r="K231" t="e">
        <f t="shared" si="83"/>
        <v>#N/A</v>
      </c>
      <c r="L231" s="24" t="e">
        <f t="shared" si="84"/>
        <v>#N/A</v>
      </c>
      <c r="M231" s="24">
        <f t="shared" si="85"/>
        <v>0.9</v>
      </c>
      <c r="N231" s="1" t="e">
        <f t="shared" si="86"/>
        <v>#N/A</v>
      </c>
      <c r="P231" s="23">
        <f t="shared" si="87"/>
        <v>0.68533560000000004</v>
      </c>
      <c r="Q231" s="1" t="e">
        <f t="shared" si="88"/>
        <v>#N/A</v>
      </c>
      <c r="T231">
        <f>IF(A231&lt;='FM Exteriores'!$Q$14,EsquemaMant!A231,NA())</f>
        <v>22</v>
      </c>
      <c r="U231" s="20">
        <f t="shared" si="89"/>
        <v>96360</v>
      </c>
      <c r="V231">
        <f t="shared" si="90"/>
        <v>1</v>
      </c>
      <c r="W231">
        <f t="shared" si="91"/>
        <v>21360</v>
      </c>
      <c r="X231" s="24">
        <f t="shared" si="92"/>
        <v>0.95728000000000002</v>
      </c>
      <c r="Y231">
        <f t="shared" si="93"/>
        <v>4</v>
      </c>
      <c r="Z231">
        <f t="shared" si="94"/>
        <v>3840</v>
      </c>
      <c r="AA231" s="24">
        <f t="shared" si="95"/>
        <v>0.92986301369863011</v>
      </c>
      <c r="AB231" s="24">
        <f t="shared" si="98"/>
        <v>1</v>
      </c>
      <c r="AC231" s="1">
        <f t="shared" si="99"/>
        <v>0.89013926575342461</v>
      </c>
      <c r="AE231" s="23">
        <f t="shared" si="96"/>
        <v>0.78200000000000003</v>
      </c>
      <c r="AF231" s="41">
        <f t="shared" si="97"/>
        <v>0.89186073424657542</v>
      </c>
    </row>
    <row r="232" spans="1:32" x14ac:dyDescent="0.25">
      <c r="A232">
        <v>22.1</v>
      </c>
      <c r="B232" t="e">
        <f>IF(A232&lt;='FM Interiores'!$Q$14,EsquemaMant!A232,NA())</f>
        <v>#N/A</v>
      </c>
      <c r="C232" s="20" t="e">
        <f t="shared" si="75"/>
        <v>#N/A</v>
      </c>
      <c r="D232" t="e">
        <f t="shared" si="76"/>
        <v>#N/A</v>
      </c>
      <c r="E232" t="e">
        <f t="shared" si="77"/>
        <v>#N/A</v>
      </c>
      <c r="F232" s="24" t="e">
        <f t="shared" si="78"/>
        <v>#N/A</v>
      </c>
      <c r="G232" t="e">
        <f t="shared" si="79"/>
        <v>#N/A</v>
      </c>
      <c r="H232" t="e">
        <f t="shared" si="80"/>
        <v>#N/A</v>
      </c>
      <c r="I232" s="24" t="e">
        <f t="shared" si="81"/>
        <v>#N/A</v>
      </c>
      <c r="J232" t="e">
        <f t="shared" si="82"/>
        <v>#N/A</v>
      </c>
      <c r="K232" t="e">
        <f t="shared" si="83"/>
        <v>#N/A</v>
      </c>
      <c r="L232" s="24" t="e">
        <f t="shared" si="84"/>
        <v>#N/A</v>
      </c>
      <c r="M232" s="24">
        <f t="shared" si="85"/>
        <v>0.9</v>
      </c>
      <c r="N232" s="1" t="e">
        <f t="shared" si="86"/>
        <v>#N/A</v>
      </c>
      <c r="P232" s="23">
        <f t="shared" si="87"/>
        <v>0.68533560000000004</v>
      </c>
      <c r="Q232" s="1" t="e">
        <f t="shared" si="88"/>
        <v>#N/A</v>
      </c>
      <c r="T232">
        <f>IF(A232&lt;='FM Exteriores'!$Q$14,EsquemaMant!A232,NA())</f>
        <v>22.1</v>
      </c>
      <c r="U232" s="20">
        <f t="shared" si="89"/>
        <v>96798</v>
      </c>
      <c r="V232">
        <f t="shared" si="90"/>
        <v>1</v>
      </c>
      <c r="W232">
        <f t="shared" si="91"/>
        <v>21798</v>
      </c>
      <c r="X232" s="24">
        <f t="shared" si="92"/>
        <v>0.95640400000000003</v>
      </c>
      <c r="Y232">
        <f t="shared" si="93"/>
        <v>4</v>
      </c>
      <c r="Z232">
        <f t="shared" si="94"/>
        <v>4278</v>
      </c>
      <c r="AA232" s="24">
        <f t="shared" si="95"/>
        <v>0.92186301369863022</v>
      </c>
      <c r="AB232" s="24">
        <f t="shared" si="98"/>
        <v>1</v>
      </c>
      <c r="AC232" s="1">
        <f t="shared" si="99"/>
        <v>0.88167347375342475</v>
      </c>
      <c r="AE232" s="23">
        <f t="shared" si="96"/>
        <v>0.78200000000000003</v>
      </c>
      <c r="AF232" s="41">
        <f t="shared" si="97"/>
        <v>0.90032652624657528</v>
      </c>
    </row>
    <row r="233" spans="1:32" x14ac:dyDescent="0.25">
      <c r="A233">
        <v>22.2</v>
      </c>
      <c r="B233" t="e">
        <f>IF(A233&lt;='FM Interiores'!$Q$14,EsquemaMant!A233,NA())</f>
        <v>#N/A</v>
      </c>
      <c r="C233" s="20" t="e">
        <f t="shared" si="75"/>
        <v>#N/A</v>
      </c>
      <c r="D233" t="e">
        <f t="shared" si="76"/>
        <v>#N/A</v>
      </c>
      <c r="E233" t="e">
        <f t="shared" si="77"/>
        <v>#N/A</v>
      </c>
      <c r="F233" s="24" t="e">
        <f t="shared" si="78"/>
        <v>#N/A</v>
      </c>
      <c r="G233" t="e">
        <f t="shared" si="79"/>
        <v>#N/A</v>
      </c>
      <c r="H233" t="e">
        <f t="shared" si="80"/>
        <v>#N/A</v>
      </c>
      <c r="I233" s="24" t="e">
        <f t="shared" si="81"/>
        <v>#N/A</v>
      </c>
      <c r="J233" t="e">
        <f t="shared" si="82"/>
        <v>#N/A</v>
      </c>
      <c r="K233" t="e">
        <f t="shared" si="83"/>
        <v>#N/A</v>
      </c>
      <c r="L233" s="24" t="e">
        <f t="shared" si="84"/>
        <v>#N/A</v>
      </c>
      <c r="M233" s="24">
        <f t="shared" si="85"/>
        <v>0.9</v>
      </c>
      <c r="N233" s="1" t="e">
        <f t="shared" si="86"/>
        <v>#N/A</v>
      </c>
      <c r="P233" s="23">
        <f t="shared" si="87"/>
        <v>0.68533560000000004</v>
      </c>
      <c r="Q233" s="1" t="e">
        <f t="shared" si="88"/>
        <v>#N/A</v>
      </c>
      <c r="T233">
        <f>IF(A233&lt;='FM Exteriores'!$Q$14,EsquemaMant!A233,NA())</f>
        <v>22.2</v>
      </c>
      <c r="U233" s="20">
        <f t="shared" si="89"/>
        <v>97236</v>
      </c>
      <c r="V233">
        <f t="shared" si="90"/>
        <v>1</v>
      </c>
      <c r="W233">
        <f t="shared" si="91"/>
        <v>22236</v>
      </c>
      <c r="X233" s="24">
        <f t="shared" si="92"/>
        <v>0.95552800000000004</v>
      </c>
      <c r="Y233">
        <f t="shared" si="93"/>
        <v>5</v>
      </c>
      <c r="Z233">
        <f t="shared" si="94"/>
        <v>336</v>
      </c>
      <c r="AA233" s="24">
        <f t="shared" si="95"/>
        <v>0.99386301369863017</v>
      </c>
      <c r="AB233" s="24">
        <f t="shared" si="98"/>
        <v>1</v>
      </c>
      <c r="AC233" s="1">
        <f t="shared" si="99"/>
        <v>0.94966393775342473</v>
      </c>
      <c r="AE233" s="23">
        <f t="shared" si="96"/>
        <v>0.78200000000000003</v>
      </c>
      <c r="AF233" s="41">
        <f t="shared" si="97"/>
        <v>0.8323360622465753</v>
      </c>
    </row>
    <row r="234" spans="1:32" x14ac:dyDescent="0.25">
      <c r="A234">
        <v>22.3</v>
      </c>
      <c r="B234" t="e">
        <f>IF(A234&lt;='FM Interiores'!$Q$14,EsquemaMant!A234,NA())</f>
        <v>#N/A</v>
      </c>
      <c r="C234" s="20" t="e">
        <f t="shared" si="75"/>
        <v>#N/A</v>
      </c>
      <c r="D234" t="e">
        <f t="shared" si="76"/>
        <v>#N/A</v>
      </c>
      <c r="E234" t="e">
        <f t="shared" si="77"/>
        <v>#N/A</v>
      </c>
      <c r="F234" s="24" t="e">
        <f t="shared" si="78"/>
        <v>#N/A</v>
      </c>
      <c r="G234" t="e">
        <f t="shared" si="79"/>
        <v>#N/A</v>
      </c>
      <c r="H234" t="e">
        <f t="shared" si="80"/>
        <v>#N/A</v>
      </c>
      <c r="I234" s="24" t="e">
        <f t="shared" si="81"/>
        <v>#N/A</v>
      </c>
      <c r="J234" t="e">
        <f t="shared" si="82"/>
        <v>#N/A</v>
      </c>
      <c r="K234" t="e">
        <f t="shared" si="83"/>
        <v>#N/A</v>
      </c>
      <c r="L234" s="24" t="e">
        <f t="shared" si="84"/>
        <v>#N/A</v>
      </c>
      <c r="M234" s="24">
        <f t="shared" si="85"/>
        <v>0.9</v>
      </c>
      <c r="N234" s="1" t="e">
        <f t="shared" si="86"/>
        <v>#N/A</v>
      </c>
      <c r="P234" s="23">
        <f t="shared" si="87"/>
        <v>0.68533560000000004</v>
      </c>
      <c r="Q234" s="1" t="e">
        <f t="shared" si="88"/>
        <v>#N/A</v>
      </c>
      <c r="T234">
        <f>IF(A234&lt;='FM Exteriores'!$Q$14,EsquemaMant!A234,NA())</f>
        <v>22.3</v>
      </c>
      <c r="U234" s="20">
        <f t="shared" si="89"/>
        <v>97674</v>
      </c>
      <c r="V234">
        <f t="shared" si="90"/>
        <v>1</v>
      </c>
      <c r="W234">
        <f t="shared" si="91"/>
        <v>22674</v>
      </c>
      <c r="X234" s="24">
        <f t="shared" si="92"/>
        <v>0.95465199999999995</v>
      </c>
      <c r="Y234">
        <f t="shared" si="93"/>
        <v>5</v>
      </c>
      <c r="Z234">
        <f t="shared" si="94"/>
        <v>774</v>
      </c>
      <c r="AA234" s="24">
        <f t="shared" si="95"/>
        <v>0.98586301369863016</v>
      </c>
      <c r="AB234" s="24">
        <f t="shared" si="98"/>
        <v>1</v>
      </c>
      <c r="AC234" s="1">
        <f t="shared" si="99"/>
        <v>0.94115609775342468</v>
      </c>
      <c r="AE234" s="23">
        <f t="shared" si="96"/>
        <v>0.78200000000000003</v>
      </c>
      <c r="AF234" s="41">
        <f t="shared" si="97"/>
        <v>0.84084390224657535</v>
      </c>
    </row>
    <row r="235" spans="1:32" x14ac:dyDescent="0.25">
      <c r="A235">
        <v>22.4</v>
      </c>
      <c r="B235" t="e">
        <f>IF(A235&lt;='FM Interiores'!$Q$14,EsquemaMant!A235,NA())</f>
        <v>#N/A</v>
      </c>
      <c r="C235" s="20" t="e">
        <f t="shared" si="75"/>
        <v>#N/A</v>
      </c>
      <c r="D235" t="e">
        <f t="shared" si="76"/>
        <v>#N/A</v>
      </c>
      <c r="E235" t="e">
        <f t="shared" si="77"/>
        <v>#N/A</v>
      </c>
      <c r="F235" s="24" t="e">
        <f t="shared" si="78"/>
        <v>#N/A</v>
      </c>
      <c r="G235" t="e">
        <f t="shared" si="79"/>
        <v>#N/A</v>
      </c>
      <c r="H235" t="e">
        <f t="shared" si="80"/>
        <v>#N/A</v>
      </c>
      <c r="I235" s="24" t="e">
        <f t="shared" si="81"/>
        <v>#N/A</v>
      </c>
      <c r="J235" t="e">
        <f t="shared" si="82"/>
        <v>#N/A</v>
      </c>
      <c r="K235" t="e">
        <f t="shared" si="83"/>
        <v>#N/A</v>
      </c>
      <c r="L235" s="24" t="e">
        <f t="shared" si="84"/>
        <v>#N/A</v>
      </c>
      <c r="M235" s="24">
        <f t="shared" si="85"/>
        <v>0.9</v>
      </c>
      <c r="N235" s="1" t="e">
        <f t="shared" si="86"/>
        <v>#N/A</v>
      </c>
      <c r="P235" s="23">
        <f t="shared" si="87"/>
        <v>0.68533560000000004</v>
      </c>
      <c r="Q235" s="1" t="e">
        <f t="shared" si="88"/>
        <v>#N/A</v>
      </c>
      <c r="T235">
        <f>IF(A235&lt;='FM Exteriores'!$Q$14,EsquemaMant!A235,NA())</f>
        <v>22.4</v>
      </c>
      <c r="U235" s="20">
        <f t="shared" si="89"/>
        <v>98112</v>
      </c>
      <c r="V235">
        <f t="shared" si="90"/>
        <v>1</v>
      </c>
      <c r="W235">
        <f t="shared" si="91"/>
        <v>23112</v>
      </c>
      <c r="X235" s="24">
        <f t="shared" si="92"/>
        <v>0.95377599999999996</v>
      </c>
      <c r="Y235">
        <f t="shared" si="93"/>
        <v>5</v>
      </c>
      <c r="Z235">
        <f t="shared" si="94"/>
        <v>1212</v>
      </c>
      <c r="AA235" s="24">
        <f t="shared" si="95"/>
        <v>0.97786301369863016</v>
      </c>
      <c r="AB235" s="24">
        <f t="shared" si="98"/>
        <v>1</v>
      </c>
      <c r="AC235" s="1">
        <f t="shared" si="99"/>
        <v>0.93266227375342459</v>
      </c>
      <c r="AE235" s="23">
        <f t="shared" si="96"/>
        <v>0.78200000000000003</v>
      </c>
      <c r="AF235" s="41">
        <f t="shared" si="97"/>
        <v>0.84933772624657544</v>
      </c>
    </row>
    <row r="236" spans="1:32" x14ac:dyDescent="0.25">
      <c r="A236">
        <v>22.5</v>
      </c>
      <c r="B236" t="e">
        <f>IF(A236&lt;='FM Interiores'!$Q$14,EsquemaMant!A236,NA())</f>
        <v>#N/A</v>
      </c>
      <c r="C236" s="20" t="e">
        <f t="shared" si="75"/>
        <v>#N/A</v>
      </c>
      <c r="D236" t="e">
        <f t="shared" si="76"/>
        <v>#N/A</v>
      </c>
      <c r="E236" t="e">
        <f t="shared" si="77"/>
        <v>#N/A</v>
      </c>
      <c r="F236" s="24" t="e">
        <f t="shared" si="78"/>
        <v>#N/A</v>
      </c>
      <c r="G236" t="e">
        <f t="shared" si="79"/>
        <v>#N/A</v>
      </c>
      <c r="H236" t="e">
        <f t="shared" si="80"/>
        <v>#N/A</v>
      </c>
      <c r="I236" s="24" t="e">
        <f t="shared" si="81"/>
        <v>#N/A</v>
      </c>
      <c r="J236" t="e">
        <f t="shared" si="82"/>
        <v>#N/A</v>
      </c>
      <c r="K236" t="e">
        <f t="shared" si="83"/>
        <v>#N/A</v>
      </c>
      <c r="L236" s="24" t="e">
        <f t="shared" si="84"/>
        <v>#N/A</v>
      </c>
      <c r="M236" s="24">
        <f t="shared" si="85"/>
        <v>0.9</v>
      </c>
      <c r="N236" s="1" t="e">
        <f t="shared" si="86"/>
        <v>#N/A</v>
      </c>
      <c r="P236" s="23">
        <f t="shared" si="87"/>
        <v>0.68533560000000004</v>
      </c>
      <c r="Q236" s="1" t="e">
        <f t="shared" si="88"/>
        <v>#N/A</v>
      </c>
      <c r="T236">
        <f>IF(A236&lt;='FM Exteriores'!$Q$14,EsquemaMant!A236,NA())</f>
        <v>22.5</v>
      </c>
      <c r="U236" s="20">
        <f t="shared" si="89"/>
        <v>98550</v>
      </c>
      <c r="V236">
        <f t="shared" si="90"/>
        <v>1</v>
      </c>
      <c r="W236">
        <f t="shared" si="91"/>
        <v>23550</v>
      </c>
      <c r="X236" s="24">
        <f t="shared" si="92"/>
        <v>0.95289999999999997</v>
      </c>
      <c r="Y236">
        <f t="shared" si="93"/>
        <v>5</v>
      </c>
      <c r="Z236">
        <f t="shared" si="94"/>
        <v>1650</v>
      </c>
      <c r="AA236" s="24">
        <f t="shared" si="95"/>
        <v>0.96986301369863015</v>
      </c>
      <c r="AB236" s="24">
        <f t="shared" si="98"/>
        <v>1</v>
      </c>
      <c r="AC236" s="1">
        <f t="shared" si="99"/>
        <v>0.92418246575342466</v>
      </c>
      <c r="AE236" s="23">
        <f t="shared" si="96"/>
        <v>0.78200000000000003</v>
      </c>
      <c r="AF236" s="41">
        <f t="shared" si="97"/>
        <v>0.85781753424657536</v>
      </c>
    </row>
    <row r="237" spans="1:32" x14ac:dyDescent="0.25">
      <c r="A237">
        <v>22.6</v>
      </c>
      <c r="B237" t="e">
        <f>IF(A237&lt;='FM Interiores'!$Q$14,EsquemaMant!A237,NA())</f>
        <v>#N/A</v>
      </c>
      <c r="C237" s="20" t="e">
        <f t="shared" si="75"/>
        <v>#N/A</v>
      </c>
      <c r="D237" t="e">
        <f t="shared" si="76"/>
        <v>#N/A</v>
      </c>
      <c r="E237" t="e">
        <f t="shared" si="77"/>
        <v>#N/A</v>
      </c>
      <c r="F237" s="24" t="e">
        <f t="shared" si="78"/>
        <v>#N/A</v>
      </c>
      <c r="G237" t="e">
        <f t="shared" si="79"/>
        <v>#N/A</v>
      </c>
      <c r="H237" t="e">
        <f t="shared" si="80"/>
        <v>#N/A</v>
      </c>
      <c r="I237" s="24" t="e">
        <f t="shared" si="81"/>
        <v>#N/A</v>
      </c>
      <c r="J237" t="e">
        <f t="shared" si="82"/>
        <v>#N/A</v>
      </c>
      <c r="K237" t="e">
        <f t="shared" si="83"/>
        <v>#N/A</v>
      </c>
      <c r="L237" s="24" t="e">
        <f t="shared" si="84"/>
        <v>#N/A</v>
      </c>
      <c r="M237" s="24">
        <f t="shared" si="85"/>
        <v>0.9</v>
      </c>
      <c r="N237" s="1" t="e">
        <f t="shared" si="86"/>
        <v>#N/A</v>
      </c>
      <c r="P237" s="23">
        <f t="shared" si="87"/>
        <v>0.68533560000000004</v>
      </c>
      <c r="Q237" s="1" t="e">
        <f t="shared" si="88"/>
        <v>#N/A</v>
      </c>
      <c r="T237">
        <f>IF(A237&lt;='FM Exteriores'!$Q$14,EsquemaMant!A237,NA())</f>
        <v>22.6</v>
      </c>
      <c r="U237" s="20">
        <f t="shared" si="89"/>
        <v>98988</v>
      </c>
      <c r="V237">
        <f t="shared" si="90"/>
        <v>1</v>
      </c>
      <c r="W237">
        <f t="shared" si="91"/>
        <v>23988</v>
      </c>
      <c r="X237" s="24">
        <f t="shared" si="92"/>
        <v>0.95202399999999998</v>
      </c>
      <c r="Y237">
        <f t="shared" si="93"/>
        <v>5</v>
      </c>
      <c r="Z237">
        <f t="shared" si="94"/>
        <v>2088</v>
      </c>
      <c r="AA237" s="24">
        <f t="shared" si="95"/>
        <v>0.96186301369863014</v>
      </c>
      <c r="AB237" s="24">
        <f t="shared" si="98"/>
        <v>1</v>
      </c>
      <c r="AC237" s="1">
        <f t="shared" si="99"/>
        <v>0.91571667375342469</v>
      </c>
      <c r="AE237" s="23">
        <f t="shared" si="96"/>
        <v>0.78200000000000003</v>
      </c>
      <c r="AF237" s="41">
        <f t="shared" si="97"/>
        <v>0.86628332624657534</v>
      </c>
    </row>
    <row r="238" spans="1:32" x14ac:dyDescent="0.25">
      <c r="A238">
        <v>22.7</v>
      </c>
      <c r="B238" t="e">
        <f>IF(A238&lt;='FM Interiores'!$Q$14,EsquemaMant!A238,NA())</f>
        <v>#N/A</v>
      </c>
      <c r="C238" s="20" t="e">
        <f t="shared" si="75"/>
        <v>#N/A</v>
      </c>
      <c r="D238" t="e">
        <f t="shared" si="76"/>
        <v>#N/A</v>
      </c>
      <c r="E238" t="e">
        <f t="shared" si="77"/>
        <v>#N/A</v>
      </c>
      <c r="F238" s="24" t="e">
        <f t="shared" si="78"/>
        <v>#N/A</v>
      </c>
      <c r="G238" t="e">
        <f t="shared" si="79"/>
        <v>#N/A</v>
      </c>
      <c r="H238" t="e">
        <f t="shared" si="80"/>
        <v>#N/A</v>
      </c>
      <c r="I238" s="24" t="e">
        <f t="shared" si="81"/>
        <v>#N/A</v>
      </c>
      <c r="J238" t="e">
        <f t="shared" si="82"/>
        <v>#N/A</v>
      </c>
      <c r="K238" t="e">
        <f t="shared" si="83"/>
        <v>#N/A</v>
      </c>
      <c r="L238" s="24" t="e">
        <f t="shared" si="84"/>
        <v>#N/A</v>
      </c>
      <c r="M238" s="24">
        <f t="shared" si="85"/>
        <v>0.9</v>
      </c>
      <c r="N238" s="1" t="e">
        <f t="shared" si="86"/>
        <v>#N/A</v>
      </c>
      <c r="P238" s="23">
        <f t="shared" si="87"/>
        <v>0.68533560000000004</v>
      </c>
      <c r="Q238" s="1" t="e">
        <f t="shared" si="88"/>
        <v>#N/A</v>
      </c>
      <c r="T238">
        <f>IF(A238&lt;='FM Exteriores'!$Q$14,EsquemaMant!A238,NA())</f>
        <v>22.7</v>
      </c>
      <c r="U238" s="20">
        <f t="shared" si="89"/>
        <v>99426</v>
      </c>
      <c r="V238">
        <f t="shared" si="90"/>
        <v>1</v>
      </c>
      <c r="W238">
        <f t="shared" si="91"/>
        <v>24426</v>
      </c>
      <c r="X238" s="24">
        <f t="shared" si="92"/>
        <v>0.95114799999999999</v>
      </c>
      <c r="Y238">
        <f t="shared" si="93"/>
        <v>5</v>
      </c>
      <c r="Z238">
        <f t="shared" si="94"/>
        <v>2526</v>
      </c>
      <c r="AA238" s="24">
        <f t="shared" si="95"/>
        <v>0.95386301369863014</v>
      </c>
      <c r="AB238" s="24">
        <f t="shared" si="98"/>
        <v>1</v>
      </c>
      <c r="AC238" s="1">
        <f t="shared" si="99"/>
        <v>0.90726489775342467</v>
      </c>
      <c r="AE238" s="23">
        <f t="shared" si="96"/>
        <v>0.78200000000000003</v>
      </c>
      <c r="AF238" s="41">
        <f t="shared" si="97"/>
        <v>0.87473510224657536</v>
      </c>
    </row>
    <row r="239" spans="1:32" x14ac:dyDescent="0.25">
      <c r="A239">
        <v>22.8</v>
      </c>
      <c r="B239" t="e">
        <f>IF(A239&lt;='FM Interiores'!$Q$14,EsquemaMant!A239,NA())</f>
        <v>#N/A</v>
      </c>
      <c r="C239" s="20" t="e">
        <f t="shared" si="75"/>
        <v>#N/A</v>
      </c>
      <c r="D239" t="e">
        <f t="shared" si="76"/>
        <v>#N/A</v>
      </c>
      <c r="E239" t="e">
        <f t="shared" si="77"/>
        <v>#N/A</v>
      </c>
      <c r="F239" s="24" t="e">
        <f t="shared" si="78"/>
        <v>#N/A</v>
      </c>
      <c r="G239" t="e">
        <f t="shared" si="79"/>
        <v>#N/A</v>
      </c>
      <c r="H239" t="e">
        <f t="shared" si="80"/>
        <v>#N/A</v>
      </c>
      <c r="I239" s="24" t="e">
        <f t="shared" si="81"/>
        <v>#N/A</v>
      </c>
      <c r="J239" t="e">
        <f t="shared" si="82"/>
        <v>#N/A</v>
      </c>
      <c r="K239" t="e">
        <f t="shared" si="83"/>
        <v>#N/A</v>
      </c>
      <c r="L239" s="24" t="e">
        <f t="shared" si="84"/>
        <v>#N/A</v>
      </c>
      <c r="M239" s="24">
        <f t="shared" si="85"/>
        <v>0.9</v>
      </c>
      <c r="N239" s="1" t="e">
        <f t="shared" si="86"/>
        <v>#N/A</v>
      </c>
      <c r="P239" s="23">
        <f t="shared" si="87"/>
        <v>0.68533560000000004</v>
      </c>
      <c r="Q239" s="1" t="e">
        <f t="shared" si="88"/>
        <v>#N/A</v>
      </c>
      <c r="T239">
        <f>IF(A239&lt;='FM Exteriores'!$Q$14,EsquemaMant!A239,NA())</f>
        <v>22.8</v>
      </c>
      <c r="U239" s="20">
        <f t="shared" si="89"/>
        <v>99864</v>
      </c>
      <c r="V239">
        <f t="shared" si="90"/>
        <v>1</v>
      </c>
      <c r="W239">
        <f t="shared" si="91"/>
        <v>24864</v>
      </c>
      <c r="X239" s="24">
        <f t="shared" si="92"/>
        <v>0.95027200000000001</v>
      </c>
      <c r="Y239">
        <f t="shared" si="93"/>
        <v>5</v>
      </c>
      <c r="Z239">
        <f t="shared" si="94"/>
        <v>2964</v>
      </c>
      <c r="AA239" s="24">
        <f t="shared" si="95"/>
        <v>0.94586301369863013</v>
      </c>
      <c r="AB239" s="24">
        <f t="shared" si="98"/>
        <v>1</v>
      </c>
      <c r="AC239" s="1">
        <f t="shared" si="99"/>
        <v>0.89882713775342471</v>
      </c>
      <c r="AE239" s="23">
        <f t="shared" si="96"/>
        <v>0.78200000000000003</v>
      </c>
      <c r="AF239" s="41">
        <f t="shared" si="97"/>
        <v>0.88317286224657532</v>
      </c>
    </row>
    <row r="240" spans="1:32" x14ac:dyDescent="0.25">
      <c r="A240">
        <v>22.9</v>
      </c>
      <c r="B240" t="e">
        <f>IF(A240&lt;='FM Interiores'!$Q$14,EsquemaMant!A240,NA())</f>
        <v>#N/A</v>
      </c>
      <c r="C240" s="20" t="e">
        <f t="shared" si="75"/>
        <v>#N/A</v>
      </c>
      <c r="D240" t="e">
        <f t="shared" si="76"/>
        <v>#N/A</v>
      </c>
      <c r="E240" t="e">
        <f t="shared" si="77"/>
        <v>#N/A</v>
      </c>
      <c r="F240" s="24" t="e">
        <f t="shared" si="78"/>
        <v>#N/A</v>
      </c>
      <c r="G240" t="e">
        <f t="shared" si="79"/>
        <v>#N/A</v>
      </c>
      <c r="H240" t="e">
        <f t="shared" si="80"/>
        <v>#N/A</v>
      </c>
      <c r="I240" s="24" t="e">
        <f t="shared" si="81"/>
        <v>#N/A</v>
      </c>
      <c r="J240" t="e">
        <f t="shared" si="82"/>
        <v>#N/A</v>
      </c>
      <c r="K240" t="e">
        <f t="shared" si="83"/>
        <v>#N/A</v>
      </c>
      <c r="L240" s="24" t="e">
        <f t="shared" si="84"/>
        <v>#N/A</v>
      </c>
      <c r="M240" s="24">
        <f t="shared" si="85"/>
        <v>0.9</v>
      </c>
      <c r="N240" s="1" t="e">
        <f t="shared" si="86"/>
        <v>#N/A</v>
      </c>
      <c r="P240" s="23">
        <f t="shared" si="87"/>
        <v>0.68533560000000004</v>
      </c>
      <c r="Q240" s="1" t="e">
        <f t="shared" si="88"/>
        <v>#N/A</v>
      </c>
      <c r="T240">
        <f>IF(A240&lt;='FM Exteriores'!$Q$14,EsquemaMant!A240,NA())</f>
        <v>22.9</v>
      </c>
      <c r="U240" s="20">
        <f t="shared" si="89"/>
        <v>100302</v>
      </c>
      <c r="V240">
        <f t="shared" si="90"/>
        <v>1</v>
      </c>
      <c r="W240">
        <f t="shared" si="91"/>
        <v>25302</v>
      </c>
      <c r="X240" s="24">
        <f t="shared" si="92"/>
        <v>0.94939600000000002</v>
      </c>
      <c r="Y240">
        <f t="shared" si="93"/>
        <v>5</v>
      </c>
      <c r="Z240">
        <f t="shared" si="94"/>
        <v>3402</v>
      </c>
      <c r="AA240" s="24">
        <f t="shared" si="95"/>
        <v>0.93786301369863012</v>
      </c>
      <c r="AB240" s="24">
        <f t="shared" si="98"/>
        <v>1</v>
      </c>
      <c r="AC240" s="1">
        <f t="shared" si="99"/>
        <v>0.8904033937534247</v>
      </c>
      <c r="AE240" s="23">
        <f t="shared" si="96"/>
        <v>0.78200000000000003</v>
      </c>
      <c r="AF240" s="41">
        <f t="shared" si="97"/>
        <v>0.89159660624657533</v>
      </c>
    </row>
    <row r="241" spans="1:32" x14ac:dyDescent="0.25">
      <c r="A241">
        <v>23</v>
      </c>
      <c r="B241" t="e">
        <f>IF(A241&lt;='FM Interiores'!$Q$14,EsquemaMant!A241,NA())</f>
        <v>#N/A</v>
      </c>
      <c r="C241" s="20" t="e">
        <f t="shared" si="75"/>
        <v>#N/A</v>
      </c>
      <c r="D241" t="e">
        <f t="shared" si="76"/>
        <v>#N/A</v>
      </c>
      <c r="E241" t="e">
        <f t="shared" si="77"/>
        <v>#N/A</v>
      </c>
      <c r="F241" s="24" t="e">
        <f t="shared" si="78"/>
        <v>#N/A</v>
      </c>
      <c r="G241" t="e">
        <f t="shared" si="79"/>
        <v>#N/A</v>
      </c>
      <c r="H241" t="e">
        <f t="shared" si="80"/>
        <v>#N/A</v>
      </c>
      <c r="I241" s="24" t="e">
        <f t="shared" si="81"/>
        <v>#N/A</v>
      </c>
      <c r="J241" t="e">
        <f t="shared" si="82"/>
        <v>#N/A</v>
      </c>
      <c r="K241" t="e">
        <f t="shared" si="83"/>
        <v>#N/A</v>
      </c>
      <c r="L241" s="24" t="e">
        <f t="shared" si="84"/>
        <v>#N/A</v>
      </c>
      <c r="M241" s="24">
        <f t="shared" si="85"/>
        <v>0.9</v>
      </c>
      <c r="N241" s="1" t="e">
        <f t="shared" si="86"/>
        <v>#N/A</v>
      </c>
      <c r="P241" s="23">
        <f t="shared" si="87"/>
        <v>0.68533560000000004</v>
      </c>
      <c r="Q241" s="1" t="e">
        <f t="shared" si="88"/>
        <v>#N/A</v>
      </c>
      <c r="T241">
        <f>IF(A241&lt;='FM Exteriores'!$Q$14,EsquemaMant!A241,NA())</f>
        <v>23</v>
      </c>
      <c r="U241" s="20">
        <f t="shared" si="89"/>
        <v>100740</v>
      </c>
      <c r="V241">
        <f t="shared" si="90"/>
        <v>1</v>
      </c>
      <c r="W241">
        <f t="shared" si="91"/>
        <v>25740</v>
      </c>
      <c r="X241" s="24">
        <f t="shared" si="92"/>
        <v>0.94852000000000003</v>
      </c>
      <c r="Y241">
        <f t="shared" si="93"/>
        <v>5</v>
      </c>
      <c r="Z241">
        <f t="shared" si="94"/>
        <v>3840</v>
      </c>
      <c r="AA241" s="24">
        <f t="shared" si="95"/>
        <v>0.92986301369863011</v>
      </c>
      <c r="AB241" s="24">
        <f t="shared" si="98"/>
        <v>1</v>
      </c>
      <c r="AC241" s="1">
        <f t="shared" si="99"/>
        <v>0.88199366575342464</v>
      </c>
      <c r="AE241" s="23">
        <f t="shared" si="96"/>
        <v>0.78200000000000003</v>
      </c>
      <c r="AF241" s="41">
        <f t="shared" si="97"/>
        <v>0.90000633424657539</v>
      </c>
    </row>
    <row r="242" spans="1:32" x14ac:dyDescent="0.25">
      <c r="A242">
        <v>23.1</v>
      </c>
      <c r="B242" t="e">
        <f>IF(A242&lt;='FM Interiores'!$Q$14,EsquemaMant!A242,NA())</f>
        <v>#N/A</v>
      </c>
      <c r="C242" s="20" t="e">
        <f t="shared" si="75"/>
        <v>#N/A</v>
      </c>
      <c r="D242" t="e">
        <f t="shared" si="76"/>
        <v>#N/A</v>
      </c>
      <c r="E242" t="e">
        <f t="shared" si="77"/>
        <v>#N/A</v>
      </c>
      <c r="F242" s="24" t="e">
        <f t="shared" si="78"/>
        <v>#N/A</v>
      </c>
      <c r="G242" t="e">
        <f t="shared" si="79"/>
        <v>#N/A</v>
      </c>
      <c r="H242" t="e">
        <f t="shared" si="80"/>
        <v>#N/A</v>
      </c>
      <c r="I242" s="24" t="e">
        <f t="shared" si="81"/>
        <v>#N/A</v>
      </c>
      <c r="J242" t="e">
        <f t="shared" si="82"/>
        <v>#N/A</v>
      </c>
      <c r="K242" t="e">
        <f t="shared" si="83"/>
        <v>#N/A</v>
      </c>
      <c r="L242" s="24" t="e">
        <f t="shared" si="84"/>
        <v>#N/A</v>
      </c>
      <c r="M242" s="24">
        <f t="shared" si="85"/>
        <v>0.9</v>
      </c>
      <c r="N242" s="1" t="e">
        <f t="shared" si="86"/>
        <v>#N/A</v>
      </c>
      <c r="P242" s="23">
        <f t="shared" si="87"/>
        <v>0.68533560000000004</v>
      </c>
      <c r="Q242" s="1" t="e">
        <f t="shared" si="88"/>
        <v>#N/A</v>
      </c>
      <c r="T242">
        <f>IF(A242&lt;='FM Exteriores'!$Q$14,EsquemaMant!A242,NA())</f>
        <v>23.1</v>
      </c>
      <c r="U242" s="20">
        <f t="shared" si="89"/>
        <v>101178</v>
      </c>
      <c r="V242">
        <f t="shared" si="90"/>
        <v>1</v>
      </c>
      <c r="W242">
        <f t="shared" si="91"/>
        <v>26178</v>
      </c>
      <c r="X242" s="24">
        <f t="shared" si="92"/>
        <v>0.94764400000000004</v>
      </c>
      <c r="Y242">
        <f t="shared" si="93"/>
        <v>5</v>
      </c>
      <c r="Z242">
        <f t="shared" si="94"/>
        <v>4278</v>
      </c>
      <c r="AA242" s="24">
        <f t="shared" si="95"/>
        <v>0.92186301369863022</v>
      </c>
      <c r="AB242" s="24">
        <f t="shared" si="98"/>
        <v>1</v>
      </c>
      <c r="AC242" s="1">
        <f t="shared" si="99"/>
        <v>0.87359795375342475</v>
      </c>
      <c r="AE242" s="23">
        <f t="shared" si="96"/>
        <v>0.78200000000000003</v>
      </c>
      <c r="AF242" s="41">
        <f t="shared" si="97"/>
        <v>0.90840204624657528</v>
      </c>
    </row>
    <row r="243" spans="1:32" x14ac:dyDescent="0.25">
      <c r="A243">
        <v>23.2</v>
      </c>
      <c r="B243" t="e">
        <f>IF(A243&lt;='FM Interiores'!$Q$14,EsquemaMant!A243,NA())</f>
        <v>#N/A</v>
      </c>
      <c r="C243" s="20" t="e">
        <f t="shared" si="75"/>
        <v>#N/A</v>
      </c>
      <c r="D243" t="e">
        <f t="shared" si="76"/>
        <v>#N/A</v>
      </c>
      <c r="E243" t="e">
        <f t="shared" si="77"/>
        <v>#N/A</v>
      </c>
      <c r="F243" s="24" t="e">
        <f t="shared" si="78"/>
        <v>#N/A</v>
      </c>
      <c r="G243" t="e">
        <f t="shared" si="79"/>
        <v>#N/A</v>
      </c>
      <c r="H243" t="e">
        <f t="shared" si="80"/>
        <v>#N/A</v>
      </c>
      <c r="I243" s="24" t="e">
        <f t="shared" si="81"/>
        <v>#N/A</v>
      </c>
      <c r="J243" t="e">
        <f t="shared" si="82"/>
        <v>#N/A</v>
      </c>
      <c r="K243" t="e">
        <f t="shared" si="83"/>
        <v>#N/A</v>
      </c>
      <c r="L243" s="24" t="e">
        <f t="shared" si="84"/>
        <v>#N/A</v>
      </c>
      <c r="M243" s="24">
        <f t="shared" si="85"/>
        <v>0.9</v>
      </c>
      <c r="N243" s="1" t="e">
        <f t="shared" si="86"/>
        <v>#N/A</v>
      </c>
      <c r="P243" s="23">
        <f t="shared" si="87"/>
        <v>0.68533560000000004</v>
      </c>
      <c r="Q243" s="1" t="e">
        <f t="shared" si="88"/>
        <v>#N/A</v>
      </c>
      <c r="T243">
        <f>IF(A243&lt;='FM Exteriores'!$Q$14,EsquemaMant!A243,NA())</f>
        <v>23.2</v>
      </c>
      <c r="U243" s="20">
        <f t="shared" si="89"/>
        <v>101616</v>
      </c>
      <c r="V243">
        <f t="shared" si="90"/>
        <v>1</v>
      </c>
      <c r="W243">
        <f t="shared" si="91"/>
        <v>26616</v>
      </c>
      <c r="X243" s="24">
        <f t="shared" si="92"/>
        <v>0.94676799999999994</v>
      </c>
      <c r="Y243">
        <f t="shared" si="93"/>
        <v>6</v>
      </c>
      <c r="Z243">
        <f t="shared" si="94"/>
        <v>336</v>
      </c>
      <c r="AA243" s="24">
        <f t="shared" si="95"/>
        <v>0.99386301369863017</v>
      </c>
      <c r="AB243" s="24">
        <f t="shared" si="98"/>
        <v>1</v>
      </c>
      <c r="AC243" s="1">
        <f t="shared" si="99"/>
        <v>0.94095769775342464</v>
      </c>
      <c r="AE243" s="23">
        <f t="shared" si="96"/>
        <v>0.78200000000000003</v>
      </c>
      <c r="AF243" s="41">
        <f t="shared" si="97"/>
        <v>0.84104230224657539</v>
      </c>
    </row>
    <row r="244" spans="1:32" x14ac:dyDescent="0.25">
      <c r="A244">
        <v>23.3</v>
      </c>
      <c r="B244" t="e">
        <f>IF(A244&lt;='FM Interiores'!$Q$14,EsquemaMant!A244,NA())</f>
        <v>#N/A</v>
      </c>
      <c r="C244" s="20" t="e">
        <f t="shared" si="75"/>
        <v>#N/A</v>
      </c>
      <c r="D244" t="e">
        <f t="shared" si="76"/>
        <v>#N/A</v>
      </c>
      <c r="E244" t="e">
        <f t="shared" si="77"/>
        <v>#N/A</v>
      </c>
      <c r="F244" s="24" t="e">
        <f t="shared" si="78"/>
        <v>#N/A</v>
      </c>
      <c r="G244" t="e">
        <f t="shared" si="79"/>
        <v>#N/A</v>
      </c>
      <c r="H244" t="e">
        <f t="shared" si="80"/>
        <v>#N/A</v>
      </c>
      <c r="I244" s="24" t="e">
        <f t="shared" si="81"/>
        <v>#N/A</v>
      </c>
      <c r="J244" t="e">
        <f t="shared" si="82"/>
        <v>#N/A</v>
      </c>
      <c r="K244" t="e">
        <f t="shared" si="83"/>
        <v>#N/A</v>
      </c>
      <c r="L244" s="24" t="e">
        <f t="shared" si="84"/>
        <v>#N/A</v>
      </c>
      <c r="M244" s="24">
        <f t="shared" si="85"/>
        <v>0.9</v>
      </c>
      <c r="N244" s="1" t="e">
        <f t="shared" si="86"/>
        <v>#N/A</v>
      </c>
      <c r="P244" s="23">
        <f t="shared" si="87"/>
        <v>0.68533560000000004</v>
      </c>
      <c r="Q244" s="1" t="e">
        <f t="shared" si="88"/>
        <v>#N/A</v>
      </c>
      <c r="T244">
        <f>IF(A244&lt;='FM Exteriores'!$Q$14,EsquemaMant!A244,NA())</f>
        <v>23.3</v>
      </c>
      <c r="U244" s="20">
        <f t="shared" si="89"/>
        <v>102054</v>
      </c>
      <c r="V244">
        <f t="shared" si="90"/>
        <v>1</v>
      </c>
      <c r="W244">
        <f t="shared" si="91"/>
        <v>27054</v>
      </c>
      <c r="X244" s="24">
        <f t="shared" si="92"/>
        <v>0.94589199999999996</v>
      </c>
      <c r="Y244">
        <f t="shared" si="93"/>
        <v>6</v>
      </c>
      <c r="Z244">
        <f t="shared" si="94"/>
        <v>774</v>
      </c>
      <c r="AA244" s="24">
        <f t="shared" si="95"/>
        <v>0.98586301369863016</v>
      </c>
      <c r="AB244" s="24">
        <f t="shared" si="98"/>
        <v>1</v>
      </c>
      <c r="AC244" s="1">
        <f t="shared" si="99"/>
        <v>0.93251993775342468</v>
      </c>
      <c r="AE244" s="23">
        <f t="shared" si="96"/>
        <v>0.78200000000000003</v>
      </c>
      <c r="AF244" s="41">
        <f t="shared" si="97"/>
        <v>0.84948006224657535</v>
      </c>
    </row>
    <row r="245" spans="1:32" x14ac:dyDescent="0.25">
      <c r="A245">
        <v>23.4</v>
      </c>
      <c r="B245" t="e">
        <f>IF(A245&lt;='FM Interiores'!$Q$14,EsquemaMant!A245,NA())</f>
        <v>#N/A</v>
      </c>
      <c r="C245" s="20" t="e">
        <f t="shared" si="75"/>
        <v>#N/A</v>
      </c>
      <c r="D245" t="e">
        <f t="shared" si="76"/>
        <v>#N/A</v>
      </c>
      <c r="E245" t="e">
        <f t="shared" si="77"/>
        <v>#N/A</v>
      </c>
      <c r="F245" s="24" t="e">
        <f t="shared" si="78"/>
        <v>#N/A</v>
      </c>
      <c r="G245" t="e">
        <f t="shared" si="79"/>
        <v>#N/A</v>
      </c>
      <c r="H245" t="e">
        <f t="shared" si="80"/>
        <v>#N/A</v>
      </c>
      <c r="I245" s="24" t="e">
        <f t="shared" si="81"/>
        <v>#N/A</v>
      </c>
      <c r="J245" t="e">
        <f t="shared" si="82"/>
        <v>#N/A</v>
      </c>
      <c r="K245" t="e">
        <f t="shared" si="83"/>
        <v>#N/A</v>
      </c>
      <c r="L245" s="24" t="e">
        <f t="shared" si="84"/>
        <v>#N/A</v>
      </c>
      <c r="M245" s="24">
        <f t="shared" si="85"/>
        <v>0.9</v>
      </c>
      <c r="N245" s="1" t="e">
        <f t="shared" si="86"/>
        <v>#N/A</v>
      </c>
      <c r="P245" s="23">
        <f t="shared" si="87"/>
        <v>0.68533560000000004</v>
      </c>
      <c r="Q245" s="1" t="e">
        <f t="shared" si="88"/>
        <v>#N/A</v>
      </c>
      <c r="T245">
        <f>IF(A245&lt;='FM Exteriores'!$Q$14,EsquemaMant!A245,NA())</f>
        <v>23.4</v>
      </c>
      <c r="U245" s="20">
        <f t="shared" si="89"/>
        <v>102492</v>
      </c>
      <c r="V245">
        <f t="shared" si="90"/>
        <v>1</v>
      </c>
      <c r="W245">
        <f t="shared" si="91"/>
        <v>27492</v>
      </c>
      <c r="X245" s="24">
        <f t="shared" si="92"/>
        <v>0.94501599999999997</v>
      </c>
      <c r="Y245">
        <f t="shared" si="93"/>
        <v>6</v>
      </c>
      <c r="Z245">
        <f t="shared" si="94"/>
        <v>1212</v>
      </c>
      <c r="AA245" s="24">
        <f t="shared" si="95"/>
        <v>0.97786301369863016</v>
      </c>
      <c r="AB245" s="24">
        <f t="shared" si="98"/>
        <v>1</v>
      </c>
      <c r="AC245" s="1">
        <f t="shared" si="99"/>
        <v>0.92409619375342467</v>
      </c>
      <c r="AE245" s="23">
        <f t="shared" si="96"/>
        <v>0.78200000000000003</v>
      </c>
      <c r="AF245" s="41">
        <f t="shared" si="97"/>
        <v>0.85790380624657536</v>
      </c>
    </row>
    <row r="246" spans="1:32" x14ac:dyDescent="0.25">
      <c r="A246">
        <v>23.5</v>
      </c>
      <c r="B246" t="e">
        <f>IF(A246&lt;='FM Interiores'!$Q$14,EsquemaMant!A246,NA())</f>
        <v>#N/A</v>
      </c>
      <c r="C246" s="20" t="e">
        <f t="shared" si="75"/>
        <v>#N/A</v>
      </c>
      <c r="D246" t="e">
        <f t="shared" si="76"/>
        <v>#N/A</v>
      </c>
      <c r="E246" t="e">
        <f t="shared" si="77"/>
        <v>#N/A</v>
      </c>
      <c r="F246" s="24" t="e">
        <f t="shared" si="78"/>
        <v>#N/A</v>
      </c>
      <c r="G246" t="e">
        <f t="shared" si="79"/>
        <v>#N/A</v>
      </c>
      <c r="H246" t="e">
        <f t="shared" si="80"/>
        <v>#N/A</v>
      </c>
      <c r="I246" s="24" t="e">
        <f t="shared" si="81"/>
        <v>#N/A</v>
      </c>
      <c r="J246" t="e">
        <f t="shared" si="82"/>
        <v>#N/A</v>
      </c>
      <c r="K246" t="e">
        <f t="shared" si="83"/>
        <v>#N/A</v>
      </c>
      <c r="L246" s="24" t="e">
        <f t="shared" si="84"/>
        <v>#N/A</v>
      </c>
      <c r="M246" s="24">
        <f t="shared" si="85"/>
        <v>0.9</v>
      </c>
      <c r="N246" s="1" t="e">
        <f t="shared" si="86"/>
        <v>#N/A</v>
      </c>
      <c r="P246" s="23">
        <f t="shared" si="87"/>
        <v>0.68533560000000004</v>
      </c>
      <c r="Q246" s="1" t="e">
        <f t="shared" si="88"/>
        <v>#N/A</v>
      </c>
      <c r="T246">
        <f>IF(A246&lt;='FM Exteriores'!$Q$14,EsquemaMant!A246,NA())</f>
        <v>23.5</v>
      </c>
      <c r="U246" s="20">
        <f t="shared" si="89"/>
        <v>102930</v>
      </c>
      <c r="V246">
        <f t="shared" si="90"/>
        <v>1</v>
      </c>
      <c r="W246">
        <f t="shared" si="91"/>
        <v>27930</v>
      </c>
      <c r="X246" s="24">
        <f t="shared" si="92"/>
        <v>0.94413999999999998</v>
      </c>
      <c r="Y246">
        <f t="shared" si="93"/>
        <v>6</v>
      </c>
      <c r="Z246">
        <f t="shared" si="94"/>
        <v>1650</v>
      </c>
      <c r="AA246" s="24">
        <f t="shared" si="95"/>
        <v>0.96986301369863015</v>
      </c>
      <c r="AB246" s="24">
        <f t="shared" si="98"/>
        <v>1</v>
      </c>
      <c r="AC246" s="1">
        <f t="shared" si="99"/>
        <v>0.91568646575342461</v>
      </c>
      <c r="AE246" s="23">
        <f t="shared" si="96"/>
        <v>0.78200000000000003</v>
      </c>
      <c r="AF246" s="41">
        <f t="shared" si="97"/>
        <v>0.86631353424657542</v>
      </c>
    </row>
    <row r="247" spans="1:32" x14ac:dyDescent="0.25">
      <c r="A247">
        <v>23.6</v>
      </c>
      <c r="B247" t="e">
        <f>IF(A247&lt;='FM Interiores'!$Q$14,EsquemaMant!A247,NA())</f>
        <v>#N/A</v>
      </c>
      <c r="C247" s="20" t="e">
        <f t="shared" si="75"/>
        <v>#N/A</v>
      </c>
      <c r="D247" t="e">
        <f t="shared" si="76"/>
        <v>#N/A</v>
      </c>
      <c r="E247" t="e">
        <f t="shared" si="77"/>
        <v>#N/A</v>
      </c>
      <c r="F247" s="24" t="e">
        <f t="shared" si="78"/>
        <v>#N/A</v>
      </c>
      <c r="G247" t="e">
        <f t="shared" si="79"/>
        <v>#N/A</v>
      </c>
      <c r="H247" t="e">
        <f t="shared" si="80"/>
        <v>#N/A</v>
      </c>
      <c r="I247" s="24" t="e">
        <f t="shared" si="81"/>
        <v>#N/A</v>
      </c>
      <c r="J247" t="e">
        <f t="shared" si="82"/>
        <v>#N/A</v>
      </c>
      <c r="K247" t="e">
        <f t="shared" si="83"/>
        <v>#N/A</v>
      </c>
      <c r="L247" s="24" t="e">
        <f t="shared" si="84"/>
        <v>#N/A</v>
      </c>
      <c r="M247" s="24">
        <f t="shared" si="85"/>
        <v>0.9</v>
      </c>
      <c r="N247" s="1" t="e">
        <f t="shared" si="86"/>
        <v>#N/A</v>
      </c>
      <c r="P247" s="23">
        <f t="shared" si="87"/>
        <v>0.68533560000000004</v>
      </c>
      <c r="Q247" s="1" t="e">
        <f t="shared" si="88"/>
        <v>#N/A</v>
      </c>
      <c r="T247">
        <f>IF(A247&lt;='FM Exteriores'!$Q$14,EsquemaMant!A247,NA())</f>
        <v>23.6</v>
      </c>
      <c r="U247" s="20">
        <f t="shared" si="89"/>
        <v>103368</v>
      </c>
      <c r="V247">
        <f t="shared" si="90"/>
        <v>1</v>
      </c>
      <c r="W247">
        <f t="shared" si="91"/>
        <v>28368</v>
      </c>
      <c r="X247" s="24">
        <f t="shared" si="92"/>
        <v>0.94326399999999999</v>
      </c>
      <c r="Y247">
        <f t="shared" si="93"/>
        <v>6</v>
      </c>
      <c r="Z247">
        <f t="shared" si="94"/>
        <v>2088</v>
      </c>
      <c r="AA247" s="24">
        <f t="shared" si="95"/>
        <v>0.96186301369863014</v>
      </c>
      <c r="AB247" s="24">
        <f t="shared" si="98"/>
        <v>1</v>
      </c>
      <c r="AC247" s="1">
        <f t="shared" si="99"/>
        <v>0.90729075375342461</v>
      </c>
      <c r="AE247" s="23">
        <f t="shared" si="96"/>
        <v>0.78200000000000003</v>
      </c>
      <c r="AF247" s="41">
        <f t="shared" si="97"/>
        <v>0.87470924624657542</v>
      </c>
    </row>
    <row r="248" spans="1:32" x14ac:dyDescent="0.25">
      <c r="A248">
        <v>23.7</v>
      </c>
      <c r="B248" t="e">
        <f>IF(A248&lt;='FM Interiores'!$Q$14,EsquemaMant!A248,NA())</f>
        <v>#N/A</v>
      </c>
      <c r="C248" s="20" t="e">
        <f t="shared" si="75"/>
        <v>#N/A</v>
      </c>
      <c r="D248" t="e">
        <f t="shared" si="76"/>
        <v>#N/A</v>
      </c>
      <c r="E248" t="e">
        <f t="shared" si="77"/>
        <v>#N/A</v>
      </c>
      <c r="F248" s="24" t="e">
        <f t="shared" si="78"/>
        <v>#N/A</v>
      </c>
      <c r="G248" t="e">
        <f t="shared" si="79"/>
        <v>#N/A</v>
      </c>
      <c r="H248" t="e">
        <f t="shared" si="80"/>
        <v>#N/A</v>
      </c>
      <c r="I248" s="24" t="e">
        <f t="shared" si="81"/>
        <v>#N/A</v>
      </c>
      <c r="J248" t="e">
        <f t="shared" si="82"/>
        <v>#N/A</v>
      </c>
      <c r="K248" t="e">
        <f t="shared" si="83"/>
        <v>#N/A</v>
      </c>
      <c r="L248" s="24" t="e">
        <f t="shared" si="84"/>
        <v>#N/A</v>
      </c>
      <c r="M248" s="24">
        <f t="shared" si="85"/>
        <v>0.9</v>
      </c>
      <c r="N248" s="1" t="e">
        <f t="shared" si="86"/>
        <v>#N/A</v>
      </c>
      <c r="P248" s="23">
        <f t="shared" si="87"/>
        <v>0.68533560000000004</v>
      </c>
      <c r="Q248" s="1" t="e">
        <f t="shared" si="88"/>
        <v>#N/A</v>
      </c>
      <c r="T248">
        <f>IF(A248&lt;='FM Exteriores'!$Q$14,EsquemaMant!A248,NA())</f>
        <v>23.7</v>
      </c>
      <c r="U248" s="20">
        <f t="shared" si="89"/>
        <v>103806</v>
      </c>
      <c r="V248">
        <f t="shared" si="90"/>
        <v>1</v>
      </c>
      <c r="W248">
        <f t="shared" si="91"/>
        <v>28806</v>
      </c>
      <c r="X248" s="24">
        <f t="shared" si="92"/>
        <v>0.942388</v>
      </c>
      <c r="Y248">
        <f t="shared" si="93"/>
        <v>6</v>
      </c>
      <c r="Z248">
        <f t="shared" si="94"/>
        <v>2526</v>
      </c>
      <c r="AA248" s="24">
        <f t="shared" si="95"/>
        <v>0.95386301369863014</v>
      </c>
      <c r="AB248" s="24">
        <f t="shared" si="98"/>
        <v>1</v>
      </c>
      <c r="AC248" s="1">
        <f t="shared" si="99"/>
        <v>0.89890905775342467</v>
      </c>
      <c r="AE248" s="23">
        <f t="shared" si="96"/>
        <v>0.78200000000000003</v>
      </c>
      <c r="AF248" s="41">
        <f t="shared" si="97"/>
        <v>0.88309094224657536</v>
      </c>
    </row>
    <row r="249" spans="1:32" x14ac:dyDescent="0.25">
      <c r="A249">
        <v>23.8</v>
      </c>
      <c r="B249" t="e">
        <f>IF(A249&lt;='FM Interiores'!$Q$14,EsquemaMant!A249,NA())</f>
        <v>#N/A</v>
      </c>
      <c r="C249" s="20" t="e">
        <f t="shared" si="75"/>
        <v>#N/A</v>
      </c>
      <c r="D249" t="e">
        <f t="shared" si="76"/>
        <v>#N/A</v>
      </c>
      <c r="E249" t="e">
        <f t="shared" si="77"/>
        <v>#N/A</v>
      </c>
      <c r="F249" s="24" t="e">
        <f t="shared" si="78"/>
        <v>#N/A</v>
      </c>
      <c r="G249" t="e">
        <f t="shared" si="79"/>
        <v>#N/A</v>
      </c>
      <c r="H249" t="e">
        <f t="shared" si="80"/>
        <v>#N/A</v>
      </c>
      <c r="I249" s="24" t="e">
        <f t="shared" si="81"/>
        <v>#N/A</v>
      </c>
      <c r="J249" t="e">
        <f t="shared" si="82"/>
        <v>#N/A</v>
      </c>
      <c r="K249" t="e">
        <f t="shared" si="83"/>
        <v>#N/A</v>
      </c>
      <c r="L249" s="24" t="e">
        <f t="shared" si="84"/>
        <v>#N/A</v>
      </c>
      <c r="M249" s="24">
        <f t="shared" si="85"/>
        <v>0.9</v>
      </c>
      <c r="N249" s="1" t="e">
        <f t="shared" si="86"/>
        <v>#N/A</v>
      </c>
      <c r="P249" s="23">
        <f t="shared" si="87"/>
        <v>0.68533560000000004</v>
      </c>
      <c r="Q249" s="1" t="e">
        <f t="shared" si="88"/>
        <v>#N/A</v>
      </c>
      <c r="T249">
        <f>IF(A249&lt;='FM Exteriores'!$Q$14,EsquemaMant!A249,NA())</f>
        <v>23.8</v>
      </c>
      <c r="U249" s="20">
        <f t="shared" si="89"/>
        <v>104244</v>
      </c>
      <c r="V249">
        <f t="shared" si="90"/>
        <v>1</v>
      </c>
      <c r="W249">
        <f t="shared" si="91"/>
        <v>29244</v>
      </c>
      <c r="X249" s="24">
        <f t="shared" si="92"/>
        <v>0.94151200000000002</v>
      </c>
      <c r="Y249">
        <f t="shared" si="93"/>
        <v>6</v>
      </c>
      <c r="Z249">
        <f t="shared" si="94"/>
        <v>2964</v>
      </c>
      <c r="AA249" s="24">
        <f t="shared" si="95"/>
        <v>0.94586301369863013</v>
      </c>
      <c r="AB249" s="24">
        <f t="shared" si="98"/>
        <v>1</v>
      </c>
      <c r="AC249" s="1">
        <f t="shared" si="99"/>
        <v>0.89054137775342468</v>
      </c>
      <c r="AE249" s="23">
        <f t="shared" si="96"/>
        <v>0.78200000000000003</v>
      </c>
      <c r="AF249" s="41">
        <f t="shared" si="97"/>
        <v>0.89145862224657535</v>
      </c>
    </row>
    <row r="250" spans="1:32" x14ac:dyDescent="0.25">
      <c r="A250">
        <v>23.9</v>
      </c>
      <c r="B250" t="e">
        <f>IF(A250&lt;='FM Interiores'!$Q$14,EsquemaMant!A250,NA())</f>
        <v>#N/A</v>
      </c>
      <c r="C250" s="20" t="e">
        <f t="shared" si="75"/>
        <v>#N/A</v>
      </c>
      <c r="D250" t="e">
        <f t="shared" si="76"/>
        <v>#N/A</v>
      </c>
      <c r="E250" t="e">
        <f t="shared" si="77"/>
        <v>#N/A</v>
      </c>
      <c r="F250" s="24" t="e">
        <f t="shared" si="78"/>
        <v>#N/A</v>
      </c>
      <c r="G250" t="e">
        <f t="shared" si="79"/>
        <v>#N/A</v>
      </c>
      <c r="H250" t="e">
        <f t="shared" si="80"/>
        <v>#N/A</v>
      </c>
      <c r="I250" s="24" t="e">
        <f t="shared" si="81"/>
        <v>#N/A</v>
      </c>
      <c r="J250" t="e">
        <f t="shared" si="82"/>
        <v>#N/A</v>
      </c>
      <c r="K250" t="e">
        <f t="shared" si="83"/>
        <v>#N/A</v>
      </c>
      <c r="L250" s="24" t="e">
        <f t="shared" si="84"/>
        <v>#N/A</v>
      </c>
      <c r="M250" s="24">
        <f t="shared" si="85"/>
        <v>0.9</v>
      </c>
      <c r="N250" s="1" t="e">
        <f t="shared" si="86"/>
        <v>#N/A</v>
      </c>
      <c r="P250" s="23">
        <f t="shared" si="87"/>
        <v>0.68533560000000004</v>
      </c>
      <c r="Q250" s="1" t="e">
        <f t="shared" si="88"/>
        <v>#N/A</v>
      </c>
      <c r="T250">
        <f>IF(A250&lt;='FM Exteriores'!$Q$14,EsquemaMant!A250,NA())</f>
        <v>23.9</v>
      </c>
      <c r="U250" s="20">
        <f t="shared" si="89"/>
        <v>104682</v>
      </c>
      <c r="V250">
        <f t="shared" si="90"/>
        <v>1</v>
      </c>
      <c r="W250">
        <f t="shared" si="91"/>
        <v>29682</v>
      </c>
      <c r="X250" s="24">
        <f t="shared" si="92"/>
        <v>0.94063600000000003</v>
      </c>
      <c r="Y250">
        <f t="shared" si="93"/>
        <v>6</v>
      </c>
      <c r="Z250">
        <f t="shared" si="94"/>
        <v>3402</v>
      </c>
      <c r="AA250" s="24">
        <f t="shared" si="95"/>
        <v>0.93786301369863012</v>
      </c>
      <c r="AB250" s="24">
        <f t="shared" si="98"/>
        <v>1</v>
      </c>
      <c r="AC250" s="1">
        <f t="shared" si="99"/>
        <v>0.88218771375342464</v>
      </c>
      <c r="AE250" s="23">
        <f t="shared" si="96"/>
        <v>0.78200000000000003</v>
      </c>
      <c r="AF250" s="41">
        <f t="shared" si="97"/>
        <v>0.89981228624657539</v>
      </c>
    </row>
    <row r="251" spans="1:32" x14ac:dyDescent="0.25">
      <c r="A251">
        <v>24</v>
      </c>
      <c r="B251" t="e">
        <f>IF(A251&lt;='FM Interiores'!$Q$14,EsquemaMant!A251,NA())</f>
        <v>#N/A</v>
      </c>
      <c r="C251" s="20" t="e">
        <f t="shared" si="75"/>
        <v>#N/A</v>
      </c>
      <c r="D251" t="e">
        <f t="shared" si="76"/>
        <v>#N/A</v>
      </c>
      <c r="E251" t="e">
        <f t="shared" si="77"/>
        <v>#N/A</v>
      </c>
      <c r="F251" s="24" t="e">
        <f t="shared" si="78"/>
        <v>#N/A</v>
      </c>
      <c r="G251" t="e">
        <f t="shared" si="79"/>
        <v>#N/A</v>
      </c>
      <c r="H251" t="e">
        <f t="shared" si="80"/>
        <v>#N/A</v>
      </c>
      <c r="I251" s="24" t="e">
        <f t="shared" si="81"/>
        <v>#N/A</v>
      </c>
      <c r="J251" t="e">
        <f t="shared" si="82"/>
        <v>#N/A</v>
      </c>
      <c r="K251" t="e">
        <f t="shared" si="83"/>
        <v>#N/A</v>
      </c>
      <c r="L251" s="24" t="e">
        <f t="shared" si="84"/>
        <v>#N/A</v>
      </c>
      <c r="M251" s="24">
        <f t="shared" si="85"/>
        <v>0.9</v>
      </c>
      <c r="N251" s="1" t="e">
        <f t="shared" si="86"/>
        <v>#N/A</v>
      </c>
      <c r="P251" s="23">
        <f t="shared" si="87"/>
        <v>0.68533560000000004</v>
      </c>
      <c r="Q251" s="1" t="e">
        <f t="shared" si="88"/>
        <v>#N/A</v>
      </c>
      <c r="T251">
        <f>IF(A251&lt;='FM Exteriores'!$Q$14,EsquemaMant!A251,NA())</f>
        <v>24</v>
      </c>
      <c r="U251" s="20">
        <f t="shared" si="89"/>
        <v>105120</v>
      </c>
      <c r="V251">
        <f t="shared" si="90"/>
        <v>1</v>
      </c>
      <c r="W251">
        <f t="shared" si="91"/>
        <v>30120</v>
      </c>
      <c r="X251" s="24">
        <f t="shared" si="92"/>
        <v>0.93976000000000004</v>
      </c>
      <c r="Y251">
        <f t="shared" si="93"/>
        <v>6</v>
      </c>
      <c r="Z251">
        <f t="shared" si="94"/>
        <v>3840</v>
      </c>
      <c r="AA251" s="24">
        <f t="shared" si="95"/>
        <v>0.92986301369863011</v>
      </c>
      <c r="AB251" s="24">
        <f t="shared" si="98"/>
        <v>1</v>
      </c>
      <c r="AC251" s="1">
        <f t="shared" si="99"/>
        <v>0.87384806575342466</v>
      </c>
      <c r="AE251" s="23">
        <f t="shared" si="96"/>
        <v>0.78200000000000003</v>
      </c>
      <c r="AF251" s="41">
        <f t="shared" si="97"/>
        <v>0.90815193424657537</v>
      </c>
    </row>
    <row r="252" spans="1:32" x14ac:dyDescent="0.25">
      <c r="A252">
        <v>24.1</v>
      </c>
      <c r="B252" t="e">
        <f>IF(A252&lt;='FM Interiores'!$Q$14,EsquemaMant!A252,NA())</f>
        <v>#N/A</v>
      </c>
      <c r="C252" s="20" t="e">
        <f t="shared" si="75"/>
        <v>#N/A</v>
      </c>
      <c r="D252" t="e">
        <f t="shared" si="76"/>
        <v>#N/A</v>
      </c>
      <c r="E252" t="e">
        <f t="shared" si="77"/>
        <v>#N/A</v>
      </c>
      <c r="F252" s="24" t="e">
        <f t="shared" si="78"/>
        <v>#N/A</v>
      </c>
      <c r="G252" t="e">
        <f t="shared" si="79"/>
        <v>#N/A</v>
      </c>
      <c r="H252" t="e">
        <f t="shared" si="80"/>
        <v>#N/A</v>
      </c>
      <c r="I252" s="24" t="e">
        <f t="shared" si="81"/>
        <v>#N/A</v>
      </c>
      <c r="J252" t="e">
        <f t="shared" si="82"/>
        <v>#N/A</v>
      </c>
      <c r="K252" t="e">
        <f t="shared" si="83"/>
        <v>#N/A</v>
      </c>
      <c r="L252" s="24" t="e">
        <f t="shared" si="84"/>
        <v>#N/A</v>
      </c>
      <c r="M252" s="24">
        <f t="shared" si="85"/>
        <v>0.9</v>
      </c>
      <c r="N252" s="1" t="e">
        <f t="shared" si="86"/>
        <v>#N/A</v>
      </c>
      <c r="P252" s="23">
        <f t="shared" si="87"/>
        <v>0.68533560000000004</v>
      </c>
      <c r="Q252" s="1" t="e">
        <f t="shared" si="88"/>
        <v>#N/A</v>
      </c>
      <c r="T252">
        <f>IF(A252&lt;='FM Exteriores'!$Q$14,EsquemaMant!A252,NA())</f>
        <v>24.1</v>
      </c>
      <c r="U252" s="20">
        <f t="shared" si="89"/>
        <v>105558</v>
      </c>
      <c r="V252">
        <f t="shared" si="90"/>
        <v>1</v>
      </c>
      <c r="W252">
        <f t="shared" si="91"/>
        <v>30558</v>
      </c>
      <c r="X252" s="24">
        <f t="shared" si="92"/>
        <v>0.93888399999999994</v>
      </c>
      <c r="Y252">
        <f t="shared" si="93"/>
        <v>6</v>
      </c>
      <c r="Z252">
        <f t="shared" si="94"/>
        <v>4278</v>
      </c>
      <c r="AA252" s="24">
        <f t="shared" si="95"/>
        <v>0.92186301369863022</v>
      </c>
      <c r="AB252" s="24">
        <f t="shared" si="98"/>
        <v>1</v>
      </c>
      <c r="AC252" s="1">
        <f t="shared" si="99"/>
        <v>0.86552243375342464</v>
      </c>
      <c r="AE252" s="23">
        <f t="shared" si="96"/>
        <v>0.78200000000000003</v>
      </c>
      <c r="AF252" s="41">
        <f t="shared" si="97"/>
        <v>0.91647756624657539</v>
      </c>
    </row>
    <row r="253" spans="1:32" x14ac:dyDescent="0.25">
      <c r="A253">
        <v>24.2</v>
      </c>
      <c r="B253" t="e">
        <f>IF(A253&lt;='FM Interiores'!$Q$14,EsquemaMant!A253,NA())</f>
        <v>#N/A</v>
      </c>
      <c r="C253" s="20" t="e">
        <f t="shared" si="75"/>
        <v>#N/A</v>
      </c>
      <c r="D253" t="e">
        <f t="shared" si="76"/>
        <v>#N/A</v>
      </c>
      <c r="E253" t="e">
        <f t="shared" si="77"/>
        <v>#N/A</v>
      </c>
      <c r="F253" s="24" t="e">
        <f t="shared" si="78"/>
        <v>#N/A</v>
      </c>
      <c r="G253" t="e">
        <f t="shared" si="79"/>
        <v>#N/A</v>
      </c>
      <c r="H253" t="e">
        <f t="shared" si="80"/>
        <v>#N/A</v>
      </c>
      <c r="I253" s="24" t="e">
        <f t="shared" si="81"/>
        <v>#N/A</v>
      </c>
      <c r="J253" t="e">
        <f t="shared" si="82"/>
        <v>#N/A</v>
      </c>
      <c r="K253" t="e">
        <f t="shared" si="83"/>
        <v>#N/A</v>
      </c>
      <c r="L253" s="24" t="e">
        <f t="shared" si="84"/>
        <v>#N/A</v>
      </c>
      <c r="M253" s="24">
        <f t="shared" si="85"/>
        <v>0.9</v>
      </c>
      <c r="N253" s="1" t="e">
        <f t="shared" si="86"/>
        <v>#N/A</v>
      </c>
      <c r="P253" s="23">
        <f t="shared" si="87"/>
        <v>0.68533560000000004</v>
      </c>
      <c r="Q253" s="1" t="e">
        <f t="shared" si="88"/>
        <v>#N/A</v>
      </c>
      <c r="T253">
        <f>IF(A253&lt;='FM Exteriores'!$Q$14,EsquemaMant!A253,NA())</f>
        <v>24.2</v>
      </c>
      <c r="U253" s="20">
        <f t="shared" si="89"/>
        <v>105996</v>
      </c>
      <c r="V253">
        <f t="shared" si="90"/>
        <v>1</v>
      </c>
      <c r="W253">
        <f t="shared" si="91"/>
        <v>30996</v>
      </c>
      <c r="X253" s="24">
        <f t="shared" si="92"/>
        <v>0.93800799999999995</v>
      </c>
      <c r="Y253">
        <f t="shared" si="93"/>
        <v>7</v>
      </c>
      <c r="Z253">
        <f t="shared" si="94"/>
        <v>336</v>
      </c>
      <c r="AA253" s="24">
        <f t="shared" si="95"/>
        <v>0.99386301369863017</v>
      </c>
      <c r="AB253" s="24">
        <f t="shared" si="98"/>
        <v>1</v>
      </c>
      <c r="AC253" s="1">
        <f t="shared" si="99"/>
        <v>0.93225145775342466</v>
      </c>
      <c r="AE253" s="23">
        <f t="shared" si="96"/>
        <v>0.78200000000000003</v>
      </c>
      <c r="AF253" s="41">
        <f t="shared" si="97"/>
        <v>0.84974854224657537</v>
      </c>
    </row>
    <row r="254" spans="1:32" x14ac:dyDescent="0.25">
      <c r="A254">
        <v>24.3</v>
      </c>
      <c r="B254" t="e">
        <f>IF(A254&lt;='FM Interiores'!$Q$14,EsquemaMant!A254,NA())</f>
        <v>#N/A</v>
      </c>
      <c r="C254" s="20" t="e">
        <f t="shared" si="75"/>
        <v>#N/A</v>
      </c>
      <c r="D254" t="e">
        <f t="shared" si="76"/>
        <v>#N/A</v>
      </c>
      <c r="E254" t="e">
        <f t="shared" si="77"/>
        <v>#N/A</v>
      </c>
      <c r="F254" s="24" t="e">
        <f t="shared" si="78"/>
        <v>#N/A</v>
      </c>
      <c r="G254" t="e">
        <f t="shared" si="79"/>
        <v>#N/A</v>
      </c>
      <c r="H254" t="e">
        <f t="shared" si="80"/>
        <v>#N/A</v>
      </c>
      <c r="I254" s="24" t="e">
        <f t="shared" si="81"/>
        <v>#N/A</v>
      </c>
      <c r="J254" t="e">
        <f t="shared" si="82"/>
        <v>#N/A</v>
      </c>
      <c r="K254" t="e">
        <f t="shared" si="83"/>
        <v>#N/A</v>
      </c>
      <c r="L254" s="24" t="e">
        <f t="shared" si="84"/>
        <v>#N/A</v>
      </c>
      <c r="M254" s="24">
        <f t="shared" si="85"/>
        <v>0.9</v>
      </c>
      <c r="N254" s="1" t="e">
        <f t="shared" si="86"/>
        <v>#N/A</v>
      </c>
      <c r="P254" s="23">
        <f t="shared" si="87"/>
        <v>0.68533560000000004</v>
      </c>
      <c r="Q254" s="1" t="e">
        <f t="shared" si="88"/>
        <v>#N/A</v>
      </c>
      <c r="T254">
        <f>IF(A254&lt;='FM Exteriores'!$Q$14,EsquemaMant!A254,NA())</f>
        <v>24.3</v>
      </c>
      <c r="U254" s="20">
        <f t="shared" si="89"/>
        <v>106434</v>
      </c>
      <c r="V254">
        <f t="shared" si="90"/>
        <v>1</v>
      </c>
      <c r="W254">
        <f t="shared" si="91"/>
        <v>31434</v>
      </c>
      <c r="X254" s="24">
        <f t="shared" si="92"/>
        <v>0.93713199999999997</v>
      </c>
      <c r="Y254">
        <f t="shared" si="93"/>
        <v>7</v>
      </c>
      <c r="Z254">
        <f t="shared" si="94"/>
        <v>774</v>
      </c>
      <c r="AA254" s="24">
        <f t="shared" si="95"/>
        <v>0.98586301369863016</v>
      </c>
      <c r="AB254" s="24">
        <f t="shared" si="98"/>
        <v>1</v>
      </c>
      <c r="AC254" s="1">
        <f t="shared" si="99"/>
        <v>0.92388377775342467</v>
      </c>
      <c r="AE254" s="23">
        <f t="shared" si="96"/>
        <v>0.78200000000000003</v>
      </c>
      <c r="AF254" s="41">
        <f t="shared" si="97"/>
        <v>0.85811622224657536</v>
      </c>
    </row>
    <row r="255" spans="1:32" x14ac:dyDescent="0.25">
      <c r="A255">
        <v>24.4</v>
      </c>
      <c r="B255" t="e">
        <f>IF(A255&lt;='FM Interiores'!$Q$14,EsquemaMant!A255,NA())</f>
        <v>#N/A</v>
      </c>
      <c r="C255" s="20" t="e">
        <f t="shared" si="75"/>
        <v>#N/A</v>
      </c>
      <c r="D255" t="e">
        <f t="shared" si="76"/>
        <v>#N/A</v>
      </c>
      <c r="E255" t="e">
        <f t="shared" si="77"/>
        <v>#N/A</v>
      </c>
      <c r="F255" s="24" t="e">
        <f t="shared" si="78"/>
        <v>#N/A</v>
      </c>
      <c r="G255" t="e">
        <f t="shared" si="79"/>
        <v>#N/A</v>
      </c>
      <c r="H255" t="e">
        <f t="shared" si="80"/>
        <v>#N/A</v>
      </c>
      <c r="I255" s="24" t="e">
        <f t="shared" si="81"/>
        <v>#N/A</v>
      </c>
      <c r="J255" t="e">
        <f t="shared" si="82"/>
        <v>#N/A</v>
      </c>
      <c r="K255" t="e">
        <f t="shared" si="83"/>
        <v>#N/A</v>
      </c>
      <c r="L255" s="24" t="e">
        <f t="shared" si="84"/>
        <v>#N/A</v>
      </c>
      <c r="M255" s="24">
        <f t="shared" si="85"/>
        <v>0.9</v>
      </c>
      <c r="N255" s="1" t="e">
        <f t="shared" si="86"/>
        <v>#N/A</v>
      </c>
      <c r="P255" s="23">
        <f t="shared" si="87"/>
        <v>0.68533560000000004</v>
      </c>
      <c r="Q255" s="1" t="e">
        <f t="shared" si="88"/>
        <v>#N/A</v>
      </c>
      <c r="T255">
        <f>IF(A255&lt;='FM Exteriores'!$Q$14,EsquemaMant!A255,NA())</f>
        <v>24.4</v>
      </c>
      <c r="U255" s="20">
        <f t="shared" si="89"/>
        <v>106872</v>
      </c>
      <c r="V255">
        <f t="shared" si="90"/>
        <v>1</v>
      </c>
      <c r="W255">
        <f t="shared" si="91"/>
        <v>31872</v>
      </c>
      <c r="X255" s="24">
        <f t="shared" si="92"/>
        <v>0.93625599999999998</v>
      </c>
      <c r="Y255">
        <f t="shared" si="93"/>
        <v>7</v>
      </c>
      <c r="Z255">
        <f t="shared" si="94"/>
        <v>1212</v>
      </c>
      <c r="AA255" s="24">
        <f t="shared" si="95"/>
        <v>0.97786301369863016</v>
      </c>
      <c r="AB255" s="24">
        <f t="shared" si="98"/>
        <v>1</v>
      </c>
      <c r="AC255" s="1">
        <f t="shared" si="99"/>
        <v>0.91553011375342463</v>
      </c>
      <c r="AE255" s="23">
        <f t="shared" si="96"/>
        <v>0.78200000000000003</v>
      </c>
      <c r="AF255" s="41">
        <f t="shared" si="97"/>
        <v>0.86646988624657539</v>
      </c>
    </row>
    <row r="256" spans="1:32" x14ac:dyDescent="0.25">
      <c r="A256">
        <v>24.5</v>
      </c>
      <c r="B256" t="e">
        <f>IF(A256&lt;='FM Interiores'!$Q$14,EsquemaMant!A256,NA())</f>
        <v>#N/A</v>
      </c>
      <c r="C256" s="20" t="e">
        <f t="shared" si="75"/>
        <v>#N/A</v>
      </c>
      <c r="D256" t="e">
        <f t="shared" si="76"/>
        <v>#N/A</v>
      </c>
      <c r="E256" t="e">
        <f t="shared" si="77"/>
        <v>#N/A</v>
      </c>
      <c r="F256" s="24" t="e">
        <f t="shared" si="78"/>
        <v>#N/A</v>
      </c>
      <c r="G256" t="e">
        <f t="shared" si="79"/>
        <v>#N/A</v>
      </c>
      <c r="H256" t="e">
        <f t="shared" si="80"/>
        <v>#N/A</v>
      </c>
      <c r="I256" s="24" t="e">
        <f t="shared" si="81"/>
        <v>#N/A</v>
      </c>
      <c r="J256" t="e">
        <f t="shared" si="82"/>
        <v>#N/A</v>
      </c>
      <c r="K256" t="e">
        <f t="shared" si="83"/>
        <v>#N/A</v>
      </c>
      <c r="L256" s="24" t="e">
        <f t="shared" si="84"/>
        <v>#N/A</v>
      </c>
      <c r="M256" s="24">
        <f t="shared" si="85"/>
        <v>0.9</v>
      </c>
      <c r="N256" s="1" t="e">
        <f t="shared" si="86"/>
        <v>#N/A</v>
      </c>
      <c r="P256" s="23">
        <f t="shared" si="87"/>
        <v>0.68533560000000004</v>
      </c>
      <c r="Q256" s="1" t="e">
        <f t="shared" si="88"/>
        <v>#N/A</v>
      </c>
      <c r="T256">
        <f>IF(A256&lt;='FM Exteriores'!$Q$14,EsquemaMant!A256,NA())</f>
        <v>24.5</v>
      </c>
      <c r="U256" s="20">
        <f t="shared" si="89"/>
        <v>107310</v>
      </c>
      <c r="V256">
        <f t="shared" si="90"/>
        <v>1</v>
      </c>
      <c r="W256">
        <f t="shared" si="91"/>
        <v>32310</v>
      </c>
      <c r="X256" s="24">
        <f t="shared" si="92"/>
        <v>0.93537999999999999</v>
      </c>
      <c r="Y256">
        <f t="shared" si="93"/>
        <v>7</v>
      </c>
      <c r="Z256">
        <f t="shared" si="94"/>
        <v>1650</v>
      </c>
      <c r="AA256" s="24">
        <f t="shared" si="95"/>
        <v>0.96986301369863015</v>
      </c>
      <c r="AB256" s="24">
        <f t="shared" si="98"/>
        <v>1</v>
      </c>
      <c r="AC256" s="1">
        <f t="shared" si="99"/>
        <v>0.90719046575342466</v>
      </c>
      <c r="AE256" s="23">
        <f t="shared" si="96"/>
        <v>0.78200000000000003</v>
      </c>
      <c r="AF256" s="41">
        <f t="shared" si="97"/>
        <v>0.87480953424657537</v>
      </c>
    </row>
    <row r="257" spans="1:32" x14ac:dyDescent="0.25">
      <c r="A257">
        <v>24.6</v>
      </c>
      <c r="B257" t="e">
        <f>IF(A257&lt;='FM Interiores'!$Q$14,EsquemaMant!A257,NA())</f>
        <v>#N/A</v>
      </c>
      <c r="C257" s="20" t="e">
        <f t="shared" si="75"/>
        <v>#N/A</v>
      </c>
      <c r="D257" t="e">
        <f t="shared" si="76"/>
        <v>#N/A</v>
      </c>
      <c r="E257" t="e">
        <f t="shared" si="77"/>
        <v>#N/A</v>
      </c>
      <c r="F257" s="24" t="e">
        <f t="shared" si="78"/>
        <v>#N/A</v>
      </c>
      <c r="G257" t="e">
        <f t="shared" si="79"/>
        <v>#N/A</v>
      </c>
      <c r="H257" t="e">
        <f t="shared" si="80"/>
        <v>#N/A</v>
      </c>
      <c r="I257" s="24" t="e">
        <f t="shared" si="81"/>
        <v>#N/A</v>
      </c>
      <c r="J257" t="e">
        <f t="shared" si="82"/>
        <v>#N/A</v>
      </c>
      <c r="K257" t="e">
        <f t="shared" si="83"/>
        <v>#N/A</v>
      </c>
      <c r="L257" s="24" t="e">
        <f t="shared" si="84"/>
        <v>#N/A</v>
      </c>
      <c r="M257" s="24">
        <f t="shared" si="85"/>
        <v>0.9</v>
      </c>
      <c r="N257" s="1" t="e">
        <f t="shared" si="86"/>
        <v>#N/A</v>
      </c>
      <c r="P257" s="23">
        <f t="shared" si="87"/>
        <v>0.68533560000000004</v>
      </c>
      <c r="Q257" s="1" t="e">
        <f t="shared" si="88"/>
        <v>#N/A</v>
      </c>
      <c r="T257">
        <f>IF(A257&lt;='FM Exteriores'!$Q$14,EsquemaMant!A257,NA())</f>
        <v>24.6</v>
      </c>
      <c r="U257" s="20">
        <f t="shared" si="89"/>
        <v>107748</v>
      </c>
      <c r="V257">
        <f t="shared" si="90"/>
        <v>1</v>
      </c>
      <c r="W257">
        <f t="shared" si="91"/>
        <v>32748</v>
      </c>
      <c r="X257" s="24">
        <f t="shared" si="92"/>
        <v>0.934504</v>
      </c>
      <c r="Y257">
        <f t="shared" si="93"/>
        <v>7</v>
      </c>
      <c r="Z257">
        <f t="shared" si="94"/>
        <v>2088</v>
      </c>
      <c r="AA257" s="24">
        <f t="shared" si="95"/>
        <v>0.96186301369863014</v>
      </c>
      <c r="AB257" s="24">
        <f t="shared" si="98"/>
        <v>1</v>
      </c>
      <c r="AC257" s="1">
        <f t="shared" si="99"/>
        <v>0.89886483375342463</v>
      </c>
      <c r="AE257" s="23">
        <f t="shared" si="96"/>
        <v>0.78200000000000003</v>
      </c>
      <c r="AF257" s="41">
        <f t="shared" si="97"/>
        <v>0.8831351662465754</v>
      </c>
    </row>
    <row r="258" spans="1:32" x14ac:dyDescent="0.25">
      <c r="A258">
        <v>24.7</v>
      </c>
      <c r="B258" t="e">
        <f>IF(A258&lt;='FM Interiores'!$Q$14,EsquemaMant!A258,NA())</f>
        <v>#N/A</v>
      </c>
      <c r="C258" s="20" t="e">
        <f t="shared" si="75"/>
        <v>#N/A</v>
      </c>
      <c r="D258" t="e">
        <f t="shared" si="76"/>
        <v>#N/A</v>
      </c>
      <c r="E258" t="e">
        <f t="shared" si="77"/>
        <v>#N/A</v>
      </c>
      <c r="F258" s="24" t="e">
        <f t="shared" si="78"/>
        <v>#N/A</v>
      </c>
      <c r="G258" t="e">
        <f t="shared" si="79"/>
        <v>#N/A</v>
      </c>
      <c r="H258" t="e">
        <f t="shared" si="80"/>
        <v>#N/A</v>
      </c>
      <c r="I258" s="24" t="e">
        <f t="shared" si="81"/>
        <v>#N/A</v>
      </c>
      <c r="J258" t="e">
        <f t="shared" si="82"/>
        <v>#N/A</v>
      </c>
      <c r="K258" t="e">
        <f t="shared" si="83"/>
        <v>#N/A</v>
      </c>
      <c r="L258" s="24" t="e">
        <f t="shared" si="84"/>
        <v>#N/A</v>
      </c>
      <c r="M258" s="24">
        <f t="shared" si="85"/>
        <v>0.9</v>
      </c>
      <c r="N258" s="1" t="e">
        <f t="shared" si="86"/>
        <v>#N/A</v>
      </c>
      <c r="P258" s="23">
        <f t="shared" si="87"/>
        <v>0.68533560000000004</v>
      </c>
      <c r="Q258" s="1" t="e">
        <f t="shared" si="88"/>
        <v>#N/A</v>
      </c>
      <c r="T258">
        <f>IF(A258&lt;='FM Exteriores'!$Q$14,EsquemaMant!A258,NA())</f>
        <v>24.7</v>
      </c>
      <c r="U258" s="20">
        <f t="shared" si="89"/>
        <v>108186</v>
      </c>
      <c r="V258">
        <f t="shared" si="90"/>
        <v>1</v>
      </c>
      <c r="W258">
        <f t="shared" si="91"/>
        <v>33186</v>
      </c>
      <c r="X258" s="24">
        <f t="shared" si="92"/>
        <v>0.93362800000000001</v>
      </c>
      <c r="Y258">
        <f t="shared" si="93"/>
        <v>7</v>
      </c>
      <c r="Z258">
        <f t="shared" si="94"/>
        <v>2526</v>
      </c>
      <c r="AA258" s="24">
        <f t="shared" si="95"/>
        <v>0.95386301369863014</v>
      </c>
      <c r="AB258" s="24">
        <f t="shared" si="98"/>
        <v>1</v>
      </c>
      <c r="AC258" s="1">
        <f t="shared" si="99"/>
        <v>0.89055321775342466</v>
      </c>
      <c r="AE258" s="23">
        <f t="shared" si="96"/>
        <v>0.78200000000000003</v>
      </c>
      <c r="AF258" s="41">
        <f t="shared" si="97"/>
        <v>0.89144678224657536</v>
      </c>
    </row>
    <row r="259" spans="1:32" x14ac:dyDescent="0.25">
      <c r="A259">
        <v>24.8</v>
      </c>
      <c r="B259" t="e">
        <f>IF(A259&lt;='FM Interiores'!$Q$14,EsquemaMant!A259,NA())</f>
        <v>#N/A</v>
      </c>
      <c r="C259" s="20" t="e">
        <f t="shared" si="75"/>
        <v>#N/A</v>
      </c>
      <c r="D259" t="e">
        <f t="shared" si="76"/>
        <v>#N/A</v>
      </c>
      <c r="E259" t="e">
        <f t="shared" si="77"/>
        <v>#N/A</v>
      </c>
      <c r="F259" s="24" t="e">
        <f t="shared" si="78"/>
        <v>#N/A</v>
      </c>
      <c r="G259" t="e">
        <f t="shared" si="79"/>
        <v>#N/A</v>
      </c>
      <c r="H259" t="e">
        <f t="shared" si="80"/>
        <v>#N/A</v>
      </c>
      <c r="I259" s="24" t="e">
        <f t="shared" si="81"/>
        <v>#N/A</v>
      </c>
      <c r="J259" t="e">
        <f t="shared" si="82"/>
        <v>#N/A</v>
      </c>
      <c r="K259" t="e">
        <f t="shared" si="83"/>
        <v>#N/A</v>
      </c>
      <c r="L259" s="24" t="e">
        <f t="shared" si="84"/>
        <v>#N/A</v>
      </c>
      <c r="M259" s="24">
        <f t="shared" si="85"/>
        <v>0.9</v>
      </c>
      <c r="N259" s="1" t="e">
        <f t="shared" si="86"/>
        <v>#N/A</v>
      </c>
      <c r="P259" s="23">
        <f t="shared" si="87"/>
        <v>0.68533560000000004</v>
      </c>
      <c r="Q259" s="1" t="e">
        <f t="shared" si="88"/>
        <v>#N/A</v>
      </c>
      <c r="T259">
        <f>IF(A259&lt;='FM Exteriores'!$Q$14,EsquemaMant!A259,NA())</f>
        <v>24.8</v>
      </c>
      <c r="U259" s="20">
        <f t="shared" si="89"/>
        <v>108624</v>
      </c>
      <c r="V259">
        <f t="shared" si="90"/>
        <v>1</v>
      </c>
      <c r="W259">
        <f t="shared" si="91"/>
        <v>33624</v>
      </c>
      <c r="X259" s="24">
        <f t="shared" si="92"/>
        <v>0.93275200000000003</v>
      </c>
      <c r="Y259">
        <f t="shared" si="93"/>
        <v>7</v>
      </c>
      <c r="Z259">
        <f t="shared" si="94"/>
        <v>2964</v>
      </c>
      <c r="AA259" s="24">
        <f t="shared" si="95"/>
        <v>0.94586301369863013</v>
      </c>
      <c r="AB259" s="24">
        <f t="shared" si="98"/>
        <v>1</v>
      </c>
      <c r="AC259" s="1">
        <f t="shared" si="99"/>
        <v>0.88225561775342465</v>
      </c>
      <c r="AE259" s="23">
        <f t="shared" si="96"/>
        <v>0.78200000000000003</v>
      </c>
      <c r="AF259" s="41">
        <f t="shared" si="97"/>
        <v>0.89974438224657538</v>
      </c>
    </row>
    <row r="260" spans="1:32" x14ac:dyDescent="0.25">
      <c r="A260">
        <v>24.9</v>
      </c>
      <c r="B260" t="e">
        <f>IF(A260&lt;='FM Interiores'!$Q$14,EsquemaMant!A260,NA())</f>
        <v>#N/A</v>
      </c>
      <c r="C260" s="20" t="e">
        <f t="shared" si="75"/>
        <v>#N/A</v>
      </c>
      <c r="D260" t="e">
        <f t="shared" si="76"/>
        <v>#N/A</v>
      </c>
      <c r="E260" t="e">
        <f t="shared" si="77"/>
        <v>#N/A</v>
      </c>
      <c r="F260" s="24" t="e">
        <f t="shared" si="78"/>
        <v>#N/A</v>
      </c>
      <c r="G260" t="e">
        <f t="shared" si="79"/>
        <v>#N/A</v>
      </c>
      <c r="H260" t="e">
        <f t="shared" si="80"/>
        <v>#N/A</v>
      </c>
      <c r="I260" s="24" t="e">
        <f t="shared" si="81"/>
        <v>#N/A</v>
      </c>
      <c r="J260" t="e">
        <f t="shared" si="82"/>
        <v>#N/A</v>
      </c>
      <c r="K260" t="e">
        <f t="shared" si="83"/>
        <v>#N/A</v>
      </c>
      <c r="L260" s="24" t="e">
        <f t="shared" si="84"/>
        <v>#N/A</v>
      </c>
      <c r="M260" s="24">
        <f t="shared" si="85"/>
        <v>0.9</v>
      </c>
      <c r="N260" s="1" t="e">
        <f t="shared" si="86"/>
        <v>#N/A</v>
      </c>
      <c r="P260" s="23">
        <f t="shared" si="87"/>
        <v>0.68533560000000004</v>
      </c>
      <c r="Q260" s="1" t="e">
        <f t="shared" si="88"/>
        <v>#N/A</v>
      </c>
      <c r="T260">
        <f>IF(A260&lt;='FM Exteriores'!$Q$14,EsquemaMant!A260,NA())</f>
        <v>24.9</v>
      </c>
      <c r="U260" s="20">
        <f t="shared" si="89"/>
        <v>109062</v>
      </c>
      <c r="V260">
        <f t="shared" si="90"/>
        <v>1</v>
      </c>
      <c r="W260">
        <f t="shared" si="91"/>
        <v>34062</v>
      </c>
      <c r="X260" s="24">
        <f t="shared" si="92"/>
        <v>0.93187599999999993</v>
      </c>
      <c r="Y260">
        <f t="shared" si="93"/>
        <v>7</v>
      </c>
      <c r="Z260">
        <f t="shared" si="94"/>
        <v>3402</v>
      </c>
      <c r="AA260" s="24">
        <f t="shared" si="95"/>
        <v>0.93786301369863012</v>
      </c>
      <c r="AB260" s="24">
        <f t="shared" si="98"/>
        <v>1</v>
      </c>
      <c r="AC260" s="1">
        <f t="shared" si="99"/>
        <v>0.87397203375342458</v>
      </c>
      <c r="AE260" s="23">
        <f t="shared" si="96"/>
        <v>0.78200000000000003</v>
      </c>
      <c r="AF260" s="41">
        <f t="shared" si="97"/>
        <v>0.90802796624657545</v>
      </c>
    </row>
    <row r="261" spans="1:32" x14ac:dyDescent="0.25">
      <c r="A261">
        <v>25</v>
      </c>
      <c r="B261" t="e">
        <f>IF(A261&lt;='FM Interiores'!$Q$14,EsquemaMant!A261,NA())</f>
        <v>#N/A</v>
      </c>
      <c r="C261" s="20" t="e">
        <f t="shared" si="75"/>
        <v>#N/A</v>
      </c>
      <c r="D261" t="e">
        <f t="shared" si="76"/>
        <v>#N/A</v>
      </c>
      <c r="E261" t="e">
        <f t="shared" si="77"/>
        <v>#N/A</v>
      </c>
      <c r="F261" s="24" t="e">
        <f t="shared" si="78"/>
        <v>#N/A</v>
      </c>
      <c r="G261" t="e">
        <f t="shared" si="79"/>
        <v>#N/A</v>
      </c>
      <c r="H261" t="e">
        <f t="shared" si="80"/>
        <v>#N/A</v>
      </c>
      <c r="I261" s="24" t="e">
        <f t="shared" si="81"/>
        <v>#N/A</v>
      </c>
      <c r="J261" t="e">
        <f t="shared" si="82"/>
        <v>#N/A</v>
      </c>
      <c r="K261" t="e">
        <f t="shared" si="83"/>
        <v>#N/A</v>
      </c>
      <c r="L261" s="24" t="e">
        <f t="shared" si="84"/>
        <v>#N/A</v>
      </c>
      <c r="M261" s="24">
        <f t="shared" si="85"/>
        <v>0.9</v>
      </c>
      <c r="N261" s="1" t="e">
        <f t="shared" si="86"/>
        <v>#N/A</v>
      </c>
      <c r="P261" s="23">
        <f t="shared" si="87"/>
        <v>0.68533560000000004</v>
      </c>
      <c r="Q261" s="1" t="e">
        <f t="shared" si="88"/>
        <v>#N/A</v>
      </c>
      <c r="T261">
        <f>IF(A261&lt;='FM Exteriores'!$Q$14,EsquemaMant!A261,NA())</f>
        <v>25</v>
      </c>
      <c r="U261" s="20">
        <f t="shared" si="89"/>
        <v>109500</v>
      </c>
      <c r="V261">
        <f t="shared" si="90"/>
        <v>1</v>
      </c>
      <c r="W261">
        <f t="shared" si="91"/>
        <v>34500</v>
      </c>
      <c r="X261" s="24">
        <f t="shared" si="92"/>
        <v>0.93100000000000005</v>
      </c>
      <c r="Y261">
        <f t="shared" si="93"/>
        <v>7</v>
      </c>
      <c r="Z261">
        <f t="shared" si="94"/>
        <v>3840</v>
      </c>
      <c r="AA261" s="24">
        <f t="shared" si="95"/>
        <v>0.92986301369863011</v>
      </c>
      <c r="AB261" s="24">
        <f t="shared" si="98"/>
        <v>1</v>
      </c>
      <c r="AC261" s="1">
        <f t="shared" si="99"/>
        <v>0.86570246575342469</v>
      </c>
      <c r="AE261" s="23">
        <f t="shared" si="96"/>
        <v>0.78200000000000003</v>
      </c>
      <c r="AF261" s="41">
        <f t="shared" si="97"/>
        <v>0.91629753424657534</v>
      </c>
    </row>
    <row r="262" spans="1:32" x14ac:dyDescent="0.25">
      <c r="A262">
        <v>25.1</v>
      </c>
      <c r="B262" t="e">
        <f>IF(A262&lt;='FM Interiores'!$Q$14,EsquemaMant!A262,NA())</f>
        <v>#N/A</v>
      </c>
      <c r="C262" s="20" t="e">
        <f t="shared" si="75"/>
        <v>#N/A</v>
      </c>
      <c r="D262" t="e">
        <f t="shared" si="76"/>
        <v>#N/A</v>
      </c>
      <c r="E262" t="e">
        <f t="shared" si="77"/>
        <v>#N/A</v>
      </c>
      <c r="F262" s="24" t="e">
        <f t="shared" si="78"/>
        <v>#N/A</v>
      </c>
      <c r="G262" t="e">
        <f t="shared" si="79"/>
        <v>#N/A</v>
      </c>
      <c r="H262" t="e">
        <f t="shared" si="80"/>
        <v>#N/A</v>
      </c>
      <c r="I262" s="24" t="e">
        <f t="shared" si="81"/>
        <v>#N/A</v>
      </c>
      <c r="J262" t="e">
        <f t="shared" si="82"/>
        <v>#N/A</v>
      </c>
      <c r="K262" t="e">
        <f t="shared" si="83"/>
        <v>#N/A</v>
      </c>
      <c r="L262" s="24" t="e">
        <f t="shared" si="84"/>
        <v>#N/A</v>
      </c>
      <c r="M262" s="24">
        <f t="shared" si="85"/>
        <v>0.9</v>
      </c>
      <c r="N262" s="1" t="e">
        <f t="shared" si="86"/>
        <v>#N/A</v>
      </c>
      <c r="P262" s="23">
        <f t="shared" si="87"/>
        <v>0.68533560000000004</v>
      </c>
      <c r="Q262" s="1" t="e">
        <f t="shared" si="88"/>
        <v>#N/A</v>
      </c>
      <c r="T262">
        <f>IF(A262&lt;='FM Exteriores'!$Q$14,EsquemaMant!A262,NA())</f>
        <v>25.1</v>
      </c>
      <c r="U262" s="20">
        <f t="shared" si="89"/>
        <v>109938</v>
      </c>
      <c r="V262">
        <f t="shared" si="90"/>
        <v>1</v>
      </c>
      <c r="W262">
        <f t="shared" si="91"/>
        <v>34938</v>
      </c>
      <c r="X262" s="24">
        <f t="shared" si="92"/>
        <v>0.93012399999999995</v>
      </c>
      <c r="Y262">
        <f t="shared" si="93"/>
        <v>7</v>
      </c>
      <c r="Z262">
        <f t="shared" si="94"/>
        <v>4278</v>
      </c>
      <c r="AA262" s="24">
        <f t="shared" si="95"/>
        <v>0.92186301369863022</v>
      </c>
      <c r="AB262" s="24">
        <f t="shared" si="98"/>
        <v>1</v>
      </c>
      <c r="AC262" s="1">
        <f t="shared" si="99"/>
        <v>0.85744691375342463</v>
      </c>
      <c r="AE262" s="23">
        <f t="shared" si="96"/>
        <v>0.78200000000000003</v>
      </c>
      <c r="AF262" s="41">
        <f t="shared" si="97"/>
        <v>0.9245530862465754</v>
      </c>
    </row>
    <row r="263" spans="1:32" x14ac:dyDescent="0.25">
      <c r="A263">
        <v>25.2</v>
      </c>
      <c r="B263" t="e">
        <f>IF(A263&lt;='FM Interiores'!$Q$14,EsquemaMant!A263,NA())</f>
        <v>#N/A</v>
      </c>
      <c r="C263" s="20" t="e">
        <f t="shared" si="75"/>
        <v>#N/A</v>
      </c>
      <c r="D263" t="e">
        <f t="shared" si="76"/>
        <v>#N/A</v>
      </c>
      <c r="E263" t="e">
        <f t="shared" si="77"/>
        <v>#N/A</v>
      </c>
      <c r="F263" s="24" t="e">
        <f t="shared" si="78"/>
        <v>#N/A</v>
      </c>
      <c r="G263" t="e">
        <f t="shared" si="79"/>
        <v>#N/A</v>
      </c>
      <c r="H263" t="e">
        <f t="shared" si="80"/>
        <v>#N/A</v>
      </c>
      <c r="I263" s="24" t="e">
        <f t="shared" si="81"/>
        <v>#N/A</v>
      </c>
      <c r="J263" t="e">
        <f t="shared" si="82"/>
        <v>#N/A</v>
      </c>
      <c r="K263" t="e">
        <f t="shared" si="83"/>
        <v>#N/A</v>
      </c>
      <c r="L263" s="24" t="e">
        <f t="shared" si="84"/>
        <v>#N/A</v>
      </c>
      <c r="M263" s="24">
        <f t="shared" si="85"/>
        <v>0.9</v>
      </c>
      <c r="N263" s="1" t="e">
        <f t="shared" si="86"/>
        <v>#N/A</v>
      </c>
      <c r="P263" s="23">
        <f t="shared" si="87"/>
        <v>0.68533560000000004</v>
      </c>
      <c r="Q263" s="1" t="e">
        <f t="shared" si="88"/>
        <v>#N/A</v>
      </c>
      <c r="T263">
        <f>IF(A263&lt;='FM Exteriores'!$Q$14,EsquemaMant!A263,NA())</f>
        <v>25.2</v>
      </c>
      <c r="U263" s="20">
        <f t="shared" si="89"/>
        <v>110376</v>
      </c>
      <c r="V263">
        <f t="shared" si="90"/>
        <v>1</v>
      </c>
      <c r="W263">
        <f t="shared" si="91"/>
        <v>35376</v>
      </c>
      <c r="X263" s="24">
        <f t="shared" si="92"/>
        <v>0.92924799999999996</v>
      </c>
      <c r="Y263">
        <f t="shared" si="93"/>
        <v>8</v>
      </c>
      <c r="Z263">
        <f t="shared" si="94"/>
        <v>336</v>
      </c>
      <c r="AA263" s="24">
        <f t="shared" si="95"/>
        <v>0.99386301369863017</v>
      </c>
      <c r="AB263" s="24">
        <f t="shared" si="98"/>
        <v>1</v>
      </c>
      <c r="AC263" s="1">
        <f t="shared" si="99"/>
        <v>0.92354521775342469</v>
      </c>
      <c r="AE263" s="23">
        <f t="shared" si="96"/>
        <v>0.78200000000000003</v>
      </c>
      <c r="AF263" s="41">
        <f t="shared" si="97"/>
        <v>0.85845478224657534</v>
      </c>
    </row>
    <row r="264" spans="1:32" x14ac:dyDescent="0.25">
      <c r="A264">
        <v>25.3</v>
      </c>
      <c r="B264" t="e">
        <f>IF(A264&lt;='FM Interiores'!$Q$14,EsquemaMant!A264,NA())</f>
        <v>#N/A</v>
      </c>
      <c r="C264" s="20" t="e">
        <f t="shared" si="75"/>
        <v>#N/A</v>
      </c>
      <c r="D264" t="e">
        <f t="shared" si="76"/>
        <v>#N/A</v>
      </c>
      <c r="E264" t="e">
        <f t="shared" si="77"/>
        <v>#N/A</v>
      </c>
      <c r="F264" s="24" t="e">
        <f t="shared" si="78"/>
        <v>#N/A</v>
      </c>
      <c r="G264" t="e">
        <f t="shared" si="79"/>
        <v>#N/A</v>
      </c>
      <c r="H264" t="e">
        <f t="shared" si="80"/>
        <v>#N/A</v>
      </c>
      <c r="I264" s="24" t="e">
        <f t="shared" si="81"/>
        <v>#N/A</v>
      </c>
      <c r="J264" t="e">
        <f t="shared" si="82"/>
        <v>#N/A</v>
      </c>
      <c r="K264" t="e">
        <f t="shared" si="83"/>
        <v>#N/A</v>
      </c>
      <c r="L264" s="24" t="e">
        <f t="shared" si="84"/>
        <v>#N/A</v>
      </c>
      <c r="M264" s="24">
        <f t="shared" si="85"/>
        <v>0.9</v>
      </c>
      <c r="N264" s="1" t="e">
        <f t="shared" si="86"/>
        <v>#N/A</v>
      </c>
      <c r="P264" s="23">
        <f t="shared" si="87"/>
        <v>0.68533560000000004</v>
      </c>
      <c r="Q264" s="1" t="e">
        <f t="shared" si="88"/>
        <v>#N/A</v>
      </c>
      <c r="T264">
        <f>IF(A264&lt;='FM Exteriores'!$Q$14,EsquemaMant!A264,NA())</f>
        <v>25.3</v>
      </c>
      <c r="U264" s="20">
        <f t="shared" si="89"/>
        <v>110814</v>
      </c>
      <c r="V264">
        <f t="shared" si="90"/>
        <v>1</v>
      </c>
      <c r="W264">
        <f t="shared" si="91"/>
        <v>35814</v>
      </c>
      <c r="X264" s="24">
        <f t="shared" si="92"/>
        <v>0.92837199999999998</v>
      </c>
      <c r="Y264">
        <f t="shared" si="93"/>
        <v>8</v>
      </c>
      <c r="Z264">
        <f t="shared" si="94"/>
        <v>774</v>
      </c>
      <c r="AA264" s="24">
        <f t="shared" si="95"/>
        <v>0.98586301369863016</v>
      </c>
      <c r="AB264" s="24">
        <f t="shared" si="98"/>
        <v>1</v>
      </c>
      <c r="AC264" s="1">
        <f t="shared" si="99"/>
        <v>0.91524761775342467</v>
      </c>
      <c r="AE264" s="23">
        <f t="shared" si="96"/>
        <v>0.78200000000000003</v>
      </c>
      <c r="AF264" s="41">
        <f t="shared" si="97"/>
        <v>0.86675238224657536</v>
      </c>
    </row>
    <row r="265" spans="1:32" x14ac:dyDescent="0.25">
      <c r="A265">
        <v>25.4</v>
      </c>
      <c r="B265" t="e">
        <f>IF(A265&lt;='FM Interiores'!$Q$14,EsquemaMant!A265,NA())</f>
        <v>#N/A</v>
      </c>
      <c r="C265" s="20" t="e">
        <f t="shared" si="75"/>
        <v>#N/A</v>
      </c>
      <c r="D265" t="e">
        <f t="shared" si="76"/>
        <v>#N/A</v>
      </c>
      <c r="E265" t="e">
        <f t="shared" si="77"/>
        <v>#N/A</v>
      </c>
      <c r="F265" s="24" t="e">
        <f t="shared" si="78"/>
        <v>#N/A</v>
      </c>
      <c r="G265" t="e">
        <f t="shared" si="79"/>
        <v>#N/A</v>
      </c>
      <c r="H265" t="e">
        <f t="shared" si="80"/>
        <v>#N/A</v>
      </c>
      <c r="I265" s="24" t="e">
        <f t="shared" si="81"/>
        <v>#N/A</v>
      </c>
      <c r="J265" t="e">
        <f t="shared" si="82"/>
        <v>#N/A</v>
      </c>
      <c r="K265" t="e">
        <f t="shared" si="83"/>
        <v>#N/A</v>
      </c>
      <c r="L265" s="24" t="e">
        <f t="shared" si="84"/>
        <v>#N/A</v>
      </c>
      <c r="M265" s="24">
        <f t="shared" si="85"/>
        <v>0.9</v>
      </c>
      <c r="N265" s="1" t="e">
        <f t="shared" si="86"/>
        <v>#N/A</v>
      </c>
      <c r="P265" s="23">
        <f t="shared" si="87"/>
        <v>0.68533560000000004</v>
      </c>
      <c r="Q265" s="1" t="e">
        <f t="shared" si="88"/>
        <v>#N/A</v>
      </c>
      <c r="T265">
        <f>IF(A265&lt;='FM Exteriores'!$Q$14,EsquemaMant!A265,NA())</f>
        <v>25.4</v>
      </c>
      <c r="U265" s="20">
        <f t="shared" si="89"/>
        <v>111252</v>
      </c>
      <c r="V265">
        <f t="shared" si="90"/>
        <v>1</v>
      </c>
      <c r="W265">
        <f t="shared" si="91"/>
        <v>36252</v>
      </c>
      <c r="X265" s="24">
        <f t="shared" si="92"/>
        <v>0.92749599999999999</v>
      </c>
      <c r="Y265">
        <f t="shared" si="93"/>
        <v>8</v>
      </c>
      <c r="Z265">
        <f t="shared" si="94"/>
        <v>1212</v>
      </c>
      <c r="AA265" s="24">
        <f t="shared" si="95"/>
        <v>0.97786301369863016</v>
      </c>
      <c r="AB265" s="24">
        <f t="shared" si="98"/>
        <v>1</v>
      </c>
      <c r="AC265" s="1">
        <f t="shared" si="99"/>
        <v>0.90696403375342471</v>
      </c>
      <c r="AE265" s="23">
        <f t="shared" si="96"/>
        <v>0.78200000000000003</v>
      </c>
      <c r="AF265" s="41">
        <f t="shared" si="97"/>
        <v>0.87503596624657531</v>
      </c>
    </row>
    <row r="266" spans="1:32" x14ac:dyDescent="0.25">
      <c r="A266">
        <v>25.5</v>
      </c>
      <c r="B266" t="e">
        <f>IF(A266&lt;='FM Interiores'!$Q$14,EsquemaMant!A266,NA())</f>
        <v>#N/A</v>
      </c>
      <c r="C266" s="20" t="e">
        <f t="shared" si="75"/>
        <v>#N/A</v>
      </c>
      <c r="D266" t="e">
        <f t="shared" si="76"/>
        <v>#N/A</v>
      </c>
      <c r="E266" t="e">
        <f t="shared" si="77"/>
        <v>#N/A</v>
      </c>
      <c r="F266" s="24" t="e">
        <f t="shared" si="78"/>
        <v>#N/A</v>
      </c>
      <c r="G266" t="e">
        <f t="shared" si="79"/>
        <v>#N/A</v>
      </c>
      <c r="H266" t="e">
        <f t="shared" si="80"/>
        <v>#N/A</v>
      </c>
      <c r="I266" s="24" t="e">
        <f t="shared" si="81"/>
        <v>#N/A</v>
      </c>
      <c r="J266" t="e">
        <f t="shared" si="82"/>
        <v>#N/A</v>
      </c>
      <c r="K266" t="e">
        <f t="shared" si="83"/>
        <v>#N/A</v>
      </c>
      <c r="L266" s="24" t="e">
        <f t="shared" si="84"/>
        <v>#N/A</v>
      </c>
      <c r="M266" s="24">
        <f t="shared" si="85"/>
        <v>0.9</v>
      </c>
      <c r="N266" s="1" t="e">
        <f t="shared" si="86"/>
        <v>#N/A</v>
      </c>
      <c r="P266" s="23">
        <f t="shared" si="87"/>
        <v>0.68533560000000004</v>
      </c>
      <c r="Q266" s="1" t="e">
        <f t="shared" si="88"/>
        <v>#N/A</v>
      </c>
      <c r="T266">
        <f>IF(A266&lt;='FM Exteriores'!$Q$14,EsquemaMant!A266,NA())</f>
        <v>25.5</v>
      </c>
      <c r="U266" s="20">
        <f t="shared" si="89"/>
        <v>111690</v>
      </c>
      <c r="V266">
        <f t="shared" si="90"/>
        <v>1</v>
      </c>
      <c r="W266">
        <f t="shared" si="91"/>
        <v>36690</v>
      </c>
      <c r="X266" s="24">
        <f t="shared" si="92"/>
        <v>0.92662</v>
      </c>
      <c r="Y266">
        <f t="shared" si="93"/>
        <v>8</v>
      </c>
      <c r="Z266">
        <f t="shared" si="94"/>
        <v>1650</v>
      </c>
      <c r="AA266" s="24">
        <f t="shared" si="95"/>
        <v>0.96986301369863015</v>
      </c>
      <c r="AB266" s="24">
        <f t="shared" si="98"/>
        <v>1</v>
      </c>
      <c r="AC266" s="1">
        <f t="shared" si="99"/>
        <v>0.89869446575342471</v>
      </c>
      <c r="AE266" s="23">
        <f t="shared" si="96"/>
        <v>0.78200000000000003</v>
      </c>
      <c r="AF266" s="41">
        <f t="shared" si="97"/>
        <v>0.88330553424657532</v>
      </c>
    </row>
    <row r="267" spans="1:32" x14ac:dyDescent="0.25">
      <c r="A267">
        <v>25.6</v>
      </c>
      <c r="B267" t="e">
        <f>IF(A267&lt;='FM Interiores'!$Q$14,EsquemaMant!A267,NA())</f>
        <v>#N/A</v>
      </c>
      <c r="C267" s="20" t="e">
        <f t="shared" si="75"/>
        <v>#N/A</v>
      </c>
      <c r="D267" t="e">
        <f t="shared" si="76"/>
        <v>#N/A</v>
      </c>
      <c r="E267" t="e">
        <f t="shared" ref="E267:E330" si="100">C267-(D267*$C$4)</f>
        <v>#N/A</v>
      </c>
      <c r="F267" s="24" t="e">
        <f t="shared" si="78"/>
        <v>#N/A</v>
      </c>
      <c r="G267" t="e">
        <f t="shared" si="79"/>
        <v>#N/A</v>
      </c>
      <c r="H267" t="e">
        <f t="shared" si="80"/>
        <v>#N/A</v>
      </c>
      <c r="I267" s="24" t="e">
        <f t="shared" si="81"/>
        <v>#N/A</v>
      </c>
      <c r="J267" t="e">
        <f t="shared" si="82"/>
        <v>#N/A</v>
      </c>
      <c r="K267" t="e">
        <f t="shared" si="83"/>
        <v>#N/A</v>
      </c>
      <c r="L267" s="24" t="e">
        <f t="shared" si="84"/>
        <v>#N/A</v>
      </c>
      <c r="M267" s="24">
        <f t="shared" si="85"/>
        <v>0.9</v>
      </c>
      <c r="N267" s="1" t="e">
        <f t="shared" si="86"/>
        <v>#N/A</v>
      </c>
      <c r="P267" s="23">
        <f t="shared" si="87"/>
        <v>0.68533560000000004</v>
      </c>
      <c r="Q267" s="1" t="e">
        <f t="shared" si="88"/>
        <v>#N/A</v>
      </c>
      <c r="T267">
        <f>IF(A267&lt;='FM Exteriores'!$Q$14,EsquemaMant!A267,NA())</f>
        <v>25.6</v>
      </c>
      <c r="U267" s="20">
        <f t="shared" si="89"/>
        <v>112128</v>
      </c>
      <c r="V267">
        <f t="shared" si="90"/>
        <v>1</v>
      </c>
      <c r="W267">
        <f t="shared" si="91"/>
        <v>37128</v>
      </c>
      <c r="X267" s="24">
        <f t="shared" si="92"/>
        <v>0.92574400000000001</v>
      </c>
      <c r="Y267">
        <f t="shared" si="93"/>
        <v>8</v>
      </c>
      <c r="Z267">
        <f t="shared" si="94"/>
        <v>2088</v>
      </c>
      <c r="AA267" s="24">
        <f t="shared" si="95"/>
        <v>0.96186301369863014</v>
      </c>
      <c r="AB267" s="24">
        <f t="shared" si="98"/>
        <v>1</v>
      </c>
      <c r="AC267" s="1">
        <f t="shared" si="99"/>
        <v>0.89043891375342465</v>
      </c>
      <c r="AE267" s="23">
        <f t="shared" si="96"/>
        <v>0.78200000000000003</v>
      </c>
      <c r="AF267" s="41">
        <f t="shared" si="97"/>
        <v>0.89156108624657537</v>
      </c>
    </row>
    <row r="268" spans="1:32" x14ac:dyDescent="0.25">
      <c r="A268">
        <v>25.7</v>
      </c>
      <c r="B268" t="e">
        <f>IF(A268&lt;='FM Interiores'!$Q$14,EsquemaMant!A268,NA())</f>
        <v>#N/A</v>
      </c>
      <c r="C268" s="20" t="e">
        <f t="shared" ref="C268:C331" si="101">$C$2*$C$3*B268</f>
        <v>#N/A</v>
      </c>
      <c r="D268" t="e">
        <f t="shared" ref="D268:D331" si="102">INT(C268/$C$4)</f>
        <v>#N/A</v>
      </c>
      <c r="E268" t="e">
        <f t="shared" si="100"/>
        <v>#N/A</v>
      </c>
      <c r="F268" s="24" t="e">
        <f t="shared" ref="F268:F331" si="103">(1-$C$5)/(0-$C$4)*E268+1</f>
        <v>#N/A</v>
      </c>
      <c r="G268" t="e">
        <f t="shared" ref="G268:G331" si="104">INT(E268/$G$4)</f>
        <v>#N/A</v>
      </c>
      <c r="H268" t="e">
        <f t="shared" ref="H268:H331" si="105">C268-(G268*$G$4)-(D268*$C$4)</f>
        <v>#N/A</v>
      </c>
      <c r="I268" s="24" t="e">
        <f t="shared" ref="I268:I331" si="106">(1-$G$2)/(0-$G$4)*H268+1</f>
        <v>#N/A</v>
      </c>
      <c r="J268" t="e">
        <f t="shared" ref="J268:J331" si="107">INT(B268/$K$3)</f>
        <v>#N/A</v>
      </c>
      <c r="K268" t="e">
        <f t="shared" ref="K268:K331" si="108">B268-($K$3*J268)</f>
        <v>#N/A</v>
      </c>
      <c r="L268" s="24" t="e">
        <f t="shared" ref="L268:L331" si="109">(1-$K$2)/(0-$K$3)*K268+1</f>
        <v>#N/A</v>
      </c>
      <c r="M268" s="24">
        <f t="shared" ref="M268:M331" si="110">$N$2</f>
        <v>0.9</v>
      </c>
      <c r="N268" s="1" t="e">
        <f t="shared" ref="N268:N331" si="111">L268*I268*F268*M268</f>
        <v>#N/A</v>
      </c>
      <c r="P268" s="23">
        <f t="shared" ref="P268:P331" si="112">$N$4</f>
        <v>0.68533560000000004</v>
      </c>
      <c r="Q268" s="1" t="e">
        <f t="shared" ref="Q268:Q331" si="113">M268+P268-N268</f>
        <v>#N/A</v>
      </c>
      <c r="T268">
        <f>IF(A268&lt;='FM Exteriores'!$Q$14,EsquemaMant!A268,NA())</f>
        <v>25.7</v>
      </c>
      <c r="U268" s="20">
        <f t="shared" ref="U268:U331" si="114">$U$2*$U$3*T268</f>
        <v>112566</v>
      </c>
      <c r="V268">
        <f t="shared" ref="V268:V331" si="115">INT(U268/$U$4)</f>
        <v>1</v>
      </c>
      <c r="W268">
        <f t="shared" ref="W268:W331" si="116">U268-(V268*$U$4)</f>
        <v>37566</v>
      </c>
      <c r="X268" s="24">
        <f t="shared" ref="X268:X331" si="117">(1-$U$5)/(0-$U$4)*W268+1</f>
        <v>0.92486800000000002</v>
      </c>
      <c r="Y268">
        <f t="shared" ref="Y268:Y331" si="118">INT(W268/$Y$4)</f>
        <v>8</v>
      </c>
      <c r="Z268">
        <f t="shared" ref="Z268:Z331" si="119">U268-(Y268*$Y$4)-(V268*$U$4)</f>
        <v>2526</v>
      </c>
      <c r="AA268" s="24">
        <f t="shared" ref="AA268:AA331" si="120">(1-$Y$2)/(0-$Y$4)*Z268+1</f>
        <v>0.95386301369863014</v>
      </c>
      <c r="AB268" s="24">
        <f t="shared" si="98"/>
        <v>1</v>
      </c>
      <c r="AC268" s="1">
        <f t="shared" si="99"/>
        <v>0.88219737775342466</v>
      </c>
      <c r="AE268" s="23">
        <f t="shared" ref="AE268:AE331" si="121">$AB$4</f>
        <v>0.78200000000000003</v>
      </c>
      <c r="AF268" s="41">
        <f t="shared" ref="AF268:AF331" si="122">AB268+AE268-AC268</f>
        <v>0.89980262224657537</v>
      </c>
    </row>
    <row r="269" spans="1:32" x14ac:dyDescent="0.25">
      <c r="A269">
        <v>25.8</v>
      </c>
      <c r="B269" t="e">
        <f>IF(A269&lt;='FM Interiores'!$Q$14,EsquemaMant!A269,NA())</f>
        <v>#N/A</v>
      </c>
      <c r="C269" s="20" t="e">
        <f t="shared" si="101"/>
        <v>#N/A</v>
      </c>
      <c r="D269" t="e">
        <f t="shared" si="102"/>
        <v>#N/A</v>
      </c>
      <c r="E269" t="e">
        <f t="shared" si="100"/>
        <v>#N/A</v>
      </c>
      <c r="F269" s="24" t="e">
        <f t="shared" si="103"/>
        <v>#N/A</v>
      </c>
      <c r="G269" t="e">
        <f t="shared" si="104"/>
        <v>#N/A</v>
      </c>
      <c r="H269" t="e">
        <f t="shared" si="105"/>
        <v>#N/A</v>
      </c>
      <c r="I269" s="24" t="e">
        <f t="shared" si="106"/>
        <v>#N/A</v>
      </c>
      <c r="J269" t="e">
        <f t="shared" si="107"/>
        <v>#N/A</v>
      </c>
      <c r="K269" t="e">
        <f t="shared" si="108"/>
        <v>#N/A</v>
      </c>
      <c r="L269" s="24" t="e">
        <f t="shared" si="109"/>
        <v>#N/A</v>
      </c>
      <c r="M269" s="24">
        <f t="shared" si="110"/>
        <v>0.9</v>
      </c>
      <c r="N269" s="1" t="e">
        <f t="shared" si="111"/>
        <v>#N/A</v>
      </c>
      <c r="P269" s="23">
        <f t="shared" si="112"/>
        <v>0.68533560000000004</v>
      </c>
      <c r="Q269" s="1" t="e">
        <f t="shared" si="113"/>
        <v>#N/A</v>
      </c>
      <c r="T269">
        <f>IF(A269&lt;='FM Exteriores'!$Q$14,EsquemaMant!A269,NA())</f>
        <v>25.8</v>
      </c>
      <c r="U269" s="20">
        <f t="shared" si="114"/>
        <v>113004</v>
      </c>
      <c r="V269">
        <f t="shared" si="115"/>
        <v>1</v>
      </c>
      <c r="W269">
        <f t="shared" si="116"/>
        <v>38004</v>
      </c>
      <c r="X269" s="24">
        <f t="shared" si="117"/>
        <v>0.92399200000000004</v>
      </c>
      <c r="Y269">
        <f t="shared" si="118"/>
        <v>8</v>
      </c>
      <c r="Z269">
        <f t="shared" si="119"/>
        <v>2964</v>
      </c>
      <c r="AA269" s="24">
        <f t="shared" si="120"/>
        <v>0.94586301369863013</v>
      </c>
      <c r="AB269" s="24">
        <f t="shared" ref="AB269:AB332" si="123">$AB$2</f>
        <v>1</v>
      </c>
      <c r="AC269" s="1">
        <f t="shared" ref="AC269:AC332" si="124">AA269*X269*AB269</f>
        <v>0.87396985775342473</v>
      </c>
      <c r="AE269" s="23">
        <f t="shared" si="121"/>
        <v>0.78200000000000003</v>
      </c>
      <c r="AF269" s="41">
        <f t="shared" si="122"/>
        <v>0.9080301422465753</v>
      </c>
    </row>
    <row r="270" spans="1:32" x14ac:dyDescent="0.25">
      <c r="A270">
        <v>25.9</v>
      </c>
      <c r="B270" t="e">
        <f>IF(A270&lt;='FM Interiores'!$Q$14,EsquemaMant!A270,NA())</f>
        <v>#N/A</v>
      </c>
      <c r="C270" s="20" t="e">
        <f t="shared" si="101"/>
        <v>#N/A</v>
      </c>
      <c r="D270" t="e">
        <f t="shared" si="102"/>
        <v>#N/A</v>
      </c>
      <c r="E270" t="e">
        <f t="shared" si="100"/>
        <v>#N/A</v>
      </c>
      <c r="F270" s="24" t="e">
        <f t="shared" si="103"/>
        <v>#N/A</v>
      </c>
      <c r="G270" t="e">
        <f t="shared" si="104"/>
        <v>#N/A</v>
      </c>
      <c r="H270" t="e">
        <f t="shared" si="105"/>
        <v>#N/A</v>
      </c>
      <c r="I270" s="24" t="e">
        <f t="shared" si="106"/>
        <v>#N/A</v>
      </c>
      <c r="J270" t="e">
        <f t="shared" si="107"/>
        <v>#N/A</v>
      </c>
      <c r="K270" t="e">
        <f t="shared" si="108"/>
        <v>#N/A</v>
      </c>
      <c r="L270" s="24" t="e">
        <f t="shared" si="109"/>
        <v>#N/A</v>
      </c>
      <c r="M270" s="24">
        <f t="shared" si="110"/>
        <v>0.9</v>
      </c>
      <c r="N270" s="1" t="e">
        <f t="shared" si="111"/>
        <v>#N/A</v>
      </c>
      <c r="P270" s="23">
        <f t="shared" si="112"/>
        <v>0.68533560000000004</v>
      </c>
      <c r="Q270" s="1" t="e">
        <f t="shared" si="113"/>
        <v>#N/A</v>
      </c>
      <c r="T270">
        <f>IF(A270&lt;='FM Exteriores'!$Q$14,EsquemaMant!A270,NA())</f>
        <v>25.9</v>
      </c>
      <c r="U270" s="20">
        <f t="shared" si="114"/>
        <v>113442</v>
      </c>
      <c r="V270">
        <f t="shared" si="115"/>
        <v>1</v>
      </c>
      <c r="W270">
        <f t="shared" si="116"/>
        <v>38442</v>
      </c>
      <c r="X270" s="24">
        <f t="shared" si="117"/>
        <v>0.92311600000000005</v>
      </c>
      <c r="Y270">
        <f t="shared" si="118"/>
        <v>8</v>
      </c>
      <c r="Z270">
        <f t="shared" si="119"/>
        <v>3402</v>
      </c>
      <c r="AA270" s="24">
        <f t="shared" si="120"/>
        <v>0.93786301369863012</v>
      </c>
      <c r="AB270" s="24">
        <f t="shared" si="123"/>
        <v>1</v>
      </c>
      <c r="AC270" s="1">
        <f t="shared" si="124"/>
        <v>0.86575635375342463</v>
      </c>
      <c r="AE270" s="23">
        <f t="shared" si="121"/>
        <v>0.78200000000000003</v>
      </c>
      <c r="AF270" s="41">
        <f t="shared" si="122"/>
        <v>0.91624364624657539</v>
      </c>
    </row>
    <row r="271" spans="1:32" x14ac:dyDescent="0.25">
      <c r="A271">
        <v>26</v>
      </c>
      <c r="B271" t="e">
        <f>IF(A271&lt;='FM Interiores'!$Q$14,EsquemaMant!A271,NA())</f>
        <v>#N/A</v>
      </c>
      <c r="C271" s="20" t="e">
        <f t="shared" si="101"/>
        <v>#N/A</v>
      </c>
      <c r="D271" t="e">
        <f t="shared" si="102"/>
        <v>#N/A</v>
      </c>
      <c r="E271" t="e">
        <f t="shared" si="100"/>
        <v>#N/A</v>
      </c>
      <c r="F271" s="24" t="e">
        <f t="shared" si="103"/>
        <v>#N/A</v>
      </c>
      <c r="G271" t="e">
        <f t="shared" si="104"/>
        <v>#N/A</v>
      </c>
      <c r="H271" t="e">
        <f t="shared" si="105"/>
        <v>#N/A</v>
      </c>
      <c r="I271" s="24" t="e">
        <f t="shared" si="106"/>
        <v>#N/A</v>
      </c>
      <c r="J271" t="e">
        <f t="shared" si="107"/>
        <v>#N/A</v>
      </c>
      <c r="K271" t="e">
        <f t="shared" si="108"/>
        <v>#N/A</v>
      </c>
      <c r="L271" s="24" t="e">
        <f t="shared" si="109"/>
        <v>#N/A</v>
      </c>
      <c r="M271" s="24">
        <f t="shared" si="110"/>
        <v>0.9</v>
      </c>
      <c r="N271" s="1" t="e">
        <f t="shared" si="111"/>
        <v>#N/A</v>
      </c>
      <c r="P271" s="23">
        <f t="shared" si="112"/>
        <v>0.68533560000000004</v>
      </c>
      <c r="Q271" s="1" t="e">
        <f t="shared" si="113"/>
        <v>#N/A</v>
      </c>
      <c r="T271">
        <f>IF(A271&lt;='FM Exteriores'!$Q$14,EsquemaMant!A271,NA())</f>
        <v>26</v>
      </c>
      <c r="U271" s="20">
        <f t="shared" si="114"/>
        <v>113880</v>
      </c>
      <c r="V271">
        <f t="shared" si="115"/>
        <v>1</v>
      </c>
      <c r="W271">
        <f t="shared" si="116"/>
        <v>38880</v>
      </c>
      <c r="X271" s="24">
        <f t="shared" si="117"/>
        <v>0.92223999999999995</v>
      </c>
      <c r="Y271">
        <f t="shared" si="118"/>
        <v>8</v>
      </c>
      <c r="Z271">
        <f t="shared" si="119"/>
        <v>3840</v>
      </c>
      <c r="AA271" s="24">
        <f t="shared" si="120"/>
        <v>0.92986301369863011</v>
      </c>
      <c r="AB271" s="24">
        <f t="shared" si="123"/>
        <v>1</v>
      </c>
      <c r="AC271" s="1">
        <f t="shared" si="124"/>
        <v>0.8575568657534246</v>
      </c>
      <c r="AE271" s="23">
        <f t="shared" si="121"/>
        <v>0.78200000000000003</v>
      </c>
      <c r="AF271" s="41">
        <f t="shared" si="122"/>
        <v>0.92444313424657543</v>
      </c>
    </row>
    <row r="272" spans="1:32" x14ac:dyDescent="0.25">
      <c r="A272">
        <v>26.1</v>
      </c>
      <c r="B272" t="e">
        <f>IF(A272&lt;='FM Interiores'!$Q$14,EsquemaMant!A272,NA())</f>
        <v>#N/A</v>
      </c>
      <c r="C272" s="20" t="e">
        <f t="shared" si="101"/>
        <v>#N/A</v>
      </c>
      <c r="D272" t="e">
        <f t="shared" si="102"/>
        <v>#N/A</v>
      </c>
      <c r="E272" t="e">
        <f t="shared" si="100"/>
        <v>#N/A</v>
      </c>
      <c r="F272" s="24" t="e">
        <f t="shared" si="103"/>
        <v>#N/A</v>
      </c>
      <c r="G272" t="e">
        <f t="shared" si="104"/>
        <v>#N/A</v>
      </c>
      <c r="H272" t="e">
        <f t="shared" si="105"/>
        <v>#N/A</v>
      </c>
      <c r="I272" s="24" t="e">
        <f t="shared" si="106"/>
        <v>#N/A</v>
      </c>
      <c r="J272" t="e">
        <f t="shared" si="107"/>
        <v>#N/A</v>
      </c>
      <c r="K272" t="e">
        <f t="shared" si="108"/>
        <v>#N/A</v>
      </c>
      <c r="L272" s="24" t="e">
        <f t="shared" si="109"/>
        <v>#N/A</v>
      </c>
      <c r="M272" s="24">
        <f t="shared" si="110"/>
        <v>0.9</v>
      </c>
      <c r="N272" s="1" t="e">
        <f t="shared" si="111"/>
        <v>#N/A</v>
      </c>
      <c r="P272" s="23">
        <f t="shared" si="112"/>
        <v>0.68533560000000004</v>
      </c>
      <c r="Q272" s="1" t="e">
        <f t="shared" si="113"/>
        <v>#N/A</v>
      </c>
      <c r="T272">
        <f>IF(A272&lt;='FM Exteriores'!$Q$14,EsquemaMant!A272,NA())</f>
        <v>26.1</v>
      </c>
      <c r="U272" s="20">
        <f t="shared" si="114"/>
        <v>114318</v>
      </c>
      <c r="V272">
        <f t="shared" si="115"/>
        <v>1</v>
      </c>
      <c r="W272">
        <f t="shared" si="116"/>
        <v>39318</v>
      </c>
      <c r="X272" s="24">
        <f t="shared" si="117"/>
        <v>0.92136399999999996</v>
      </c>
      <c r="Y272">
        <f t="shared" si="118"/>
        <v>8</v>
      </c>
      <c r="Z272">
        <f t="shared" si="119"/>
        <v>4278</v>
      </c>
      <c r="AA272" s="24">
        <f t="shared" si="120"/>
        <v>0.92186301369863022</v>
      </c>
      <c r="AB272" s="24">
        <f t="shared" si="123"/>
        <v>1</v>
      </c>
      <c r="AC272" s="1">
        <f t="shared" si="124"/>
        <v>0.84937139375342474</v>
      </c>
      <c r="AE272" s="23">
        <f t="shared" si="121"/>
        <v>0.78200000000000003</v>
      </c>
      <c r="AF272" s="41">
        <f t="shared" si="122"/>
        <v>0.93262860624657529</v>
      </c>
    </row>
    <row r="273" spans="1:32" x14ac:dyDescent="0.25">
      <c r="A273">
        <v>26.2</v>
      </c>
      <c r="B273" t="e">
        <f>IF(A273&lt;='FM Interiores'!$Q$14,EsquemaMant!A273,NA())</f>
        <v>#N/A</v>
      </c>
      <c r="C273" s="20" t="e">
        <f t="shared" si="101"/>
        <v>#N/A</v>
      </c>
      <c r="D273" t="e">
        <f t="shared" si="102"/>
        <v>#N/A</v>
      </c>
      <c r="E273" t="e">
        <f t="shared" si="100"/>
        <v>#N/A</v>
      </c>
      <c r="F273" s="24" t="e">
        <f t="shared" si="103"/>
        <v>#N/A</v>
      </c>
      <c r="G273" t="e">
        <f t="shared" si="104"/>
        <v>#N/A</v>
      </c>
      <c r="H273" t="e">
        <f t="shared" si="105"/>
        <v>#N/A</v>
      </c>
      <c r="I273" s="24" t="e">
        <f t="shared" si="106"/>
        <v>#N/A</v>
      </c>
      <c r="J273" t="e">
        <f t="shared" si="107"/>
        <v>#N/A</v>
      </c>
      <c r="K273" t="e">
        <f t="shared" si="108"/>
        <v>#N/A</v>
      </c>
      <c r="L273" s="24" t="e">
        <f t="shared" si="109"/>
        <v>#N/A</v>
      </c>
      <c r="M273" s="24">
        <f t="shared" si="110"/>
        <v>0.9</v>
      </c>
      <c r="N273" s="1" t="e">
        <f t="shared" si="111"/>
        <v>#N/A</v>
      </c>
      <c r="P273" s="23">
        <f t="shared" si="112"/>
        <v>0.68533560000000004</v>
      </c>
      <c r="Q273" s="1" t="e">
        <f t="shared" si="113"/>
        <v>#N/A</v>
      </c>
      <c r="T273">
        <f>IF(A273&lt;='FM Exteriores'!$Q$14,EsquemaMant!A273,NA())</f>
        <v>26.2</v>
      </c>
      <c r="U273" s="20">
        <f t="shared" si="114"/>
        <v>114756</v>
      </c>
      <c r="V273">
        <f t="shared" si="115"/>
        <v>1</v>
      </c>
      <c r="W273">
        <f t="shared" si="116"/>
        <v>39756</v>
      </c>
      <c r="X273" s="24">
        <f t="shared" si="117"/>
        <v>0.92048799999999997</v>
      </c>
      <c r="Y273">
        <f t="shared" si="118"/>
        <v>9</v>
      </c>
      <c r="Z273">
        <f t="shared" si="119"/>
        <v>336</v>
      </c>
      <c r="AA273" s="24">
        <f t="shared" si="120"/>
        <v>0.99386301369863017</v>
      </c>
      <c r="AB273" s="24">
        <f t="shared" si="123"/>
        <v>1</v>
      </c>
      <c r="AC273" s="1">
        <f t="shared" si="124"/>
        <v>0.91483897775342471</v>
      </c>
      <c r="AE273" s="23">
        <f t="shared" si="121"/>
        <v>0.78200000000000003</v>
      </c>
      <c r="AF273" s="41">
        <f t="shared" si="122"/>
        <v>0.86716102224657532</v>
      </c>
    </row>
    <row r="274" spans="1:32" x14ac:dyDescent="0.25">
      <c r="A274">
        <v>26.3</v>
      </c>
      <c r="B274" t="e">
        <f>IF(A274&lt;='FM Interiores'!$Q$14,EsquemaMant!A274,NA())</f>
        <v>#N/A</v>
      </c>
      <c r="C274" s="20" t="e">
        <f t="shared" si="101"/>
        <v>#N/A</v>
      </c>
      <c r="D274" t="e">
        <f t="shared" si="102"/>
        <v>#N/A</v>
      </c>
      <c r="E274" t="e">
        <f t="shared" si="100"/>
        <v>#N/A</v>
      </c>
      <c r="F274" s="24" t="e">
        <f t="shared" si="103"/>
        <v>#N/A</v>
      </c>
      <c r="G274" t="e">
        <f t="shared" si="104"/>
        <v>#N/A</v>
      </c>
      <c r="H274" t="e">
        <f t="shared" si="105"/>
        <v>#N/A</v>
      </c>
      <c r="I274" s="24" t="e">
        <f t="shared" si="106"/>
        <v>#N/A</v>
      </c>
      <c r="J274" t="e">
        <f t="shared" si="107"/>
        <v>#N/A</v>
      </c>
      <c r="K274" t="e">
        <f t="shared" si="108"/>
        <v>#N/A</v>
      </c>
      <c r="L274" s="24" t="e">
        <f t="shared" si="109"/>
        <v>#N/A</v>
      </c>
      <c r="M274" s="24">
        <f t="shared" si="110"/>
        <v>0.9</v>
      </c>
      <c r="N274" s="1" t="e">
        <f t="shared" si="111"/>
        <v>#N/A</v>
      </c>
      <c r="P274" s="23">
        <f t="shared" si="112"/>
        <v>0.68533560000000004</v>
      </c>
      <c r="Q274" s="1" t="e">
        <f t="shared" si="113"/>
        <v>#N/A</v>
      </c>
      <c r="T274">
        <f>IF(A274&lt;='FM Exteriores'!$Q$14,EsquemaMant!A274,NA())</f>
        <v>26.3</v>
      </c>
      <c r="U274" s="20">
        <f t="shared" si="114"/>
        <v>115194</v>
      </c>
      <c r="V274">
        <f t="shared" si="115"/>
        <v>1</v>
      </c>
      <c r="W274">
        <f t="shared" si="116"/>
        <v>40194</v>
      </c>
      <c r="X274" s="24">
        <f t="shared" si="117"/>
        <v>0.91961199999999999</v>
      </c>
      <c r="Y274">
        <f t="shared" si="118"/>
        <v>9</v>
      </c>
      <c r="Z274">
        <f t="shared" si="119"/>
        <v>774</v>
      </c>
      <c r="AA274" s="24">
        <f t="shared" si="120"/>
        <v>0.98586301369863016</v>
      </c>
      <c r="AB274" s="24">
        <f t="shared" si="123"/>
        <v>1</v>
      </c>
      <c r="AC274" s="1">
        <f t="shared" si="124"/>
        <v>0.90661145775342467</v>
      </c>
      <c r="AE274" s="23">
        <f t="shared" si="121"/>
        <v>0.78200000000000003</v>
      </c>
      <c r="AF274" s="41">
        <f t="shared" si="122"/>
        <v>0.87538854224657536</v>
      </c>
    </row>
    <row r="275" spans="1:32" x14ac:dyDescent="0.25">
      <c r="A275">
        <v>26.4</v>
      </c>
      <c r="B275" t="e">
        <f>IF(A275&lt;='FM Interiores'!$Q$14,EsquemaMant!A275,NA())</f>
        <v>#N/A</v>
      </c>
      <c r="C275" s="20" t="e">
        <f t="shared" si="101"/>
        <v>#N/A</v>
      </c>
      <c r="D275" t="e">
        <f t="shared" si="102"/>
        <v>#N/A</v>
      </c>
      <c r="E275" t="e">
        <f t="shared" si="100"/>
        <v>#N/A</v>
      </c>
      <c r="F275" s="24" t="e">
        <f t="shared" si="103"/>
        <v>#N/A</v>
      </c>
      <c r="G275" t="e">
        <f t="shared" si="104"/>
        <v>#N/A</v>
      </c>
      <c r="H275" t="e">
        <f t="shared" si="105"/>
        <v>#N/A</v>
      </c>
      <c r="I275" s="24" t="e">
        <f t="shared" si="106"/>
        <v>#N/A</v>
      </c>
      <c r="J275" t="e">
        <f t="shared" si="107"/>
        <v>#N/A</v>
      </c>
      <c r="K275" t="e">
        <f t="shared" si="108"/>
        <v>#N/A</v>
      </c>
      <c r="L275" s="24" t="e">
        <f t="shared" si="109"/>
        <v>#N/A</v>
      </c>
      <c r="M275" s="24">
        <f t="shared" si="110"/>
        <v>0.9</v>
      </c>
      <c r="N275" s="1" t="e">
        <f t="shared" si="111"/>
        <v>#N/A</v>
      </c>
      <c r="P275" s="23">
        <f t="shared" si="112"/>
        <v>0.68533560000000004</v>
      </c>
      <c r="Q275" s="1" t="e">
        <f t="shared" si="113"/>
        <v>#N/A</v>
      </c>
      <c r="T275">
        <f>IF(A275&lt;='FM Exteriores'!$Q$14,EsquemaMant!A275,NA())</f>
        <v>26.4</v>
      </c>
      <c r="U275" s="20">
        <f t="shared" si="114"/>
        <v>115632</v>
      </c>
      <c r="V275">
        <f t="shared" si="115"/>
        <v>1</v>
      </c>
      <c r="W275">
        <f t="shared" si="116"/>
        <v>40632</v>
      </c>
      <c r="X275" s="24">
        <f t="shared" si="117"/>
        <v>0.918736</v>
      </c>
      <c r="Y275">
        <f t="shared" si="118"/>
        <v>9</v>
      </c>
      <c r="Z275">
        <f t="shared" si="119"/>
        <v>1212</v>
      </c>
      <c r="AA275" s="24">
        <f t="shared" si="120"/>
        <v>0.97786301369863016</v>
      </c>
      <c r="AB275" s="24">
        <f t="shared" si="123"/>
        <v>1</v>
      </c>
      <c r="AC275" s="1">
        <f t="shared" si="124"/>
        <v>0.89839795375342468</v>
      </c>
      <c r="AE275" s="23">
        <f t="shared" si="121"/>
        <v>0.78200000000000003</v>
      </c>
      <c r="AF275" s="41">
        <f t="shared" si="122"/>
        <v>0.88360204624657535</v>
      </c>
    </row>
    <row r="276" spans="1:32" x14ac:dyDescent="0.25">
      <c r="A276">
        <v>26.5</v>
      </c>
      <c r="B276" t="e">
        <f>IF(A276&lt;='FM Interiores'!$Q$14,EsquemaMant!A276,NA())</f>
        <v>#N/A</v>
      </c>
      <c r="C276" s="20" t="e">
        <f t="shared" si="101"/>
        <v>#N/A</v>
      </c>
      <c r="D276" t="e">
        <f t="shared" si="102"/>
        <v>#N/A</v>
      </c>
      <c r="E276" t="e">
        <f t="shared" si="100"/>
        <v>#N/A</v>
      </c>
      <c r="F276" s="24" t="e">
        <f t="shared" si="103"/>
        <v>#N/A</v>
      </c>
      <c r="G276" t="e">
        <f t="shared" si="104"/>
        <v>#N/A</v>
      </c>
      <c r="H276" t="e">
        <f t="shared" si="105"/>
        <v>#N/A</v>
      </c>
      <c r="I276" s="24" t="e">
        <f t="shared" si="106"/>
        <v>#N/A</v>
      </c>
      <c r="J276" t="e">
        <f t="shared" si="107"/>
        <v>#N/A</v>
      </c>
      <c r="K276" t="e">
        <f t="shared" si="108"/>
        <v>#N/A</v>
      </c>
      <c r="L276" s="24" t="e">
        <f t="shared" si="109"/>
        <v>#N/A</v>
      </c>
      <c r="M276" s="24">
        <f t="shared" si="110"/>
        <v>0.9</v>
      </c>
      <c r="N276" s="1" t="e">
        <f t="shared" si="111"/>
        <v>#N/A</v>
      </c>
      <c r="P276" s="23">
        <f t="shared" si="112"/>
        <v>0.68533560000000004</v>
      </c>
      <c r="Q276" s="1" t="e">
        <f t="shared" si="113"/>
        <v>#N/A</v>
      </c>
      <c r="T276">
        <f>IF(A276&lt;='FM Exteriores'!$Q$14,EsquemaMant!A276,NA())</f>
        <v>26.5</v>
      </c>
      <c r="U276" s="20">
        <f t="shared" si="114"/>
        <v>116070</v>
      </c>
      <c r="V276">
        <f t="shared" si="115"/>
        <v>1</v>
      </c>
      <c r="W276">
        <f t="shared" si="116"/>
        <v>41070</v>
      </c>
      <c r="X276" s="24">
        <f t="shared" si="117"/>
        <v>0.91786000000000001</v>
      </c>
      <c r="Y276">
        <f t="shared" si="118"/>
        <v>9</v>
      </c>
      <c r="Z276">
        <f t="shared" si="119"/>
        <v>1650</v>
      </c>
      <c r="AA276" s="24">
        <f t="shared" si="120"/>
        <v>0.96986301369863015</v>
      </c>
      <c r="AB276" s="24">
        <f t="shared" si="123"/>
        <v>1</v>
      </c>
      <c r="AC276" s="1">
        <f t="shared" si="124"/>
        <v>0.89019846575342465</v>
      </c>
      <c r="AE276" s="23">
        <f t="shared" si="121"/>
        <v>0.78200000000000003</v>
      </c>
      <c r="AF276" s="41">
        <f t="shared" si="122"/>
        <v>0.89180153424657538</v>
      </c>
    </row>
    <row r="277" spans="1:32" x14ac:dyDescent="0.25">
      <c r="A277">
        <v>26.6</v>
      </c>
      <c r="B277" t="e">
        <f>IF(A277&lt;='FM Interiores'!$Q$14,EsquemaMant!A277,NA())</f>
        <v>#N/A</v>
      </c>
      <c r="C277" s="20" t="e">
        <f t="shared" si="101"/>
        <v>#N/A</v>
      </c>
      <c r="D277" t="e">
        <f t="shared" si="102"/>
        <v>#N/A</v>
      </c>
      <c r="E277" t="e">
        <f t="shared" si="100"/>
        <v>#N/A</v>
      </c>
      <c r="F277" s="24" t="e">
        <f t="shared" si="103"/>
        <v>#N/A</v>
      </c>
      <c r="G277" t="e">
        <f t="shared" si="104"/>
        <v>#N/A</v>
      </c>
      <c r="H277" t="e">
        <f t="shared" si="105"/>
        <v>#N/A</v>
      </c>
      <c r="I277" s="24" t="e">
        <f t="shared" si="106"/>
        <v>#N/A</v>
      </c>
      <c r="J277" t="e">
        <f t="shared" si="107"/>
        <v>#N/A</v>
      </c>
      <c r="K277" t="e">
        <f t="shared" si="108"/>
        <v>#N/A</v>
      </c>
      <c r="L277" s="24" t="e">
        <f t="shared" si="109"/>
        <v>#N/A</v>
      </c>
      <c r="M277" s="24">
        <f t="shared" si="110"/>
        <v>0.9</v>
      </c>
      <c r="N277" s="1" t="e">
        <f t="shared" si="111"/>
        <v>#N/A</v>
      </c>
      <c r="P277" s="23">
        <f t="shared" si="112"/>
        <v>0.68533560000000004</v>
      </c>
      <c r="Q277" s="1" t="e">
        <f t="shared" si="113"/>
        <v>#N/A</v>
      </c>
      <c r="T277">
        <f>IF(A277&lt;='FM Exteriores'!$Q$14,EsquemaMant!A277,NA())</f>
        <v>26.6</v>
      </c>
      <c r="U277" s="20">
        <f t="shared" si="114"/>
        <v>116508</v>
      </c>
      <c r="V277">
        <f t="shared" si="115"/>
        <v>1</v>
      </c>
      <c r="W277">
        <f t="shared" si="116"/>
        <v>41508</v>
      </c>
      <c r="X277" s="24">
        <f t="shared" si="117"/>
        <v>0.91698400000000002</v>
      </c>
      <c r="Y277">
        <f t="shared" si="118"/>
        <v>9</v>
      </c>
      <c r="Z277">
        <f t="shared" si="119"/>
        <v>2088</v>
      </c>
      <c r="AA277" s="24">
        <f t="shared" si="120"/>
        <v>0.96186301369863014</v>
      </c>
      <c r="AB277" s="24">
        <f t="shared" si="123"/>
        <v>1</v>
      </c>
      <c r="AC277" s="1">
        <f t="shared" si="124"/>
        <v>0.88201299375342468</v>
      </c>
      <c r="AE277" s="23">
        <f t="shared" si="121"/>
        <v>0.78200000000000003</v>
      </c>
      <c r="AF277" s="41">
        <f t="shared" si="122"/>
        <v>0.89998700624657535</v>
      </c>
    </row>
    <row r="278" spans="1:32" x14ac:dyDescent="0.25">
      <c r="A278">
        <v>26.7</v>
      </c>
      <c r="B278" t="e">
        <f>IF(A278&lt;='FM Interiores'!$Q$14,EsquemaMant!A278,NA())</f>
        <v>#N/A</v>
      </c>
      <c r="C278" s="20" t="e">
        <f t="shared" si="101"/>
        <v>#N/A</v>
      </c>
      <c r="D278" t="e">
        <f t="shared" si="102"/>
        <v>#N/A</v>
      </c>
      <c r="E278" t="e">
        <f t="shared" si="100"/>
        <v>#N/A</v>
      </c>
      <c r="F278" s="24" t="e">
        <f t="shared" si="103"/>
        <v>#N/A</v>
      </c>
      <c r="G278" t="e">
        <f t="shared" si="104"/>
        <v>#N/A</v>
      </c>
      <c r="H278" t="e">
        <f t="shared" si="105"/>
        <v>#N/A</v>
      </c>
      <c r="I278" s="24" t="e">
        <f t="shared" si="106"/>
        <v>#N/A</v>
      </c>
      <c r="J278" t="e">
        <f t="shared" si="107"/>
        <v>#N/A</v>
      </c>
      <c r="K278" t="e">
        <f t="shared" si="108"/>
        <v>#N/A</v>
      </c>
      <c r="L278" s="24" t="e">
        <f t="shared" si="109"/>
        <v>#N/A</v>
      </c>
      <c r="M278" s="24">
        <f t="shared" si="110"/>
        <v>0.9</v>
      </c>
      <c r="N278" s="1" t="e">
        <f t="shared" si="111"/>
        <v>#N/A</v>
      </c>
      <c r="P278" s="23">
        <f t="shared" si="112"/>
        <v>0.68533560000000004</v>
      </c>
      <c r="Q278" s="1" t="e">
        <f t="shared" si="113"/>
        <v>#N/A</v>
      </c>
      <c r="T278">
        <f>IF(A278&lt;='FM Exteriores'!$Q$14,EsquemaMant!A278,NA())</f>
        <v>26.7</v>
      </c>
      <c r="U278" s="20">
        <f t="shared" si="114"/>
        <v>116946</v>
      </c>
      <c r="V278">
        <f t="shared" si="115"/>
        <v>1</v>
      </c>
      <c r="W278">
        <f t="shared" si="116"/>
        <v>41946</v>
      </c>
      <c r="X278" s="24">
        <f t="shared" si="117"/>
        <v>0.91610800000000003</v>
      </c>
      <c r="Y278">
        <f t="shared" si="118"/>
        <v>9</v>
      </c>
      <c r="Z278">
        <f t="shared" si="119"/>
        <v>2526</v>
      </c>
      <c r="AA278" s="24">
        <f t="shared" si="120"/>
        <v>0.95386301369863014</v>
      </c>
      <c r="AB278" s="24">
        <f t="shared" si="123"/>
        <v>1</v>
      </c>
      <c r="AC278" s="1">
        <f t="shared" si="124"/>
        <v>0.87384153775342466</v>
      </c>
      <c r="AE278" s="23">
        <f t="shared" si="121"/>
        <v>0.78200000000000003</v>
      </c>
      <c r="AF278" s="41">
        <f t="shared" si="122"/>
        <v>0.90815846224657537</v>
      </c>
    </row>
    <row r="279" spans="1:32" x14ac:dyDescent="0.25">
      <c r="A279">
        <v>26.8</v>
      </c>
      <c r="B279" t="e">
        <f>IF(A279&lt;='FM Interiores'!$Q$14,EsquemaMant!A279,NA())</f>
        <v>#N/A</v>
      </c>
      <c r="C279" s="20" t="e">
        <f t="shared" si="101"/>
        <v>#N/A</v>
      </c>
      <c r="D279" t="e">
        <f t="shared" si="102"/>
        <v>#N/A</v>
      </c>
      <c r="E279" t="e">
        <f t="shared" si="100"/>
        <v>#N/A</v>
      </c>
      <c r="F279" s="24" t="e">
        <f t="shared" si="103"/>
        <v>#N/A</v>
      </c>
      <c r="G279" t="e">
        <f t="shared" si="104"/>
        <v>#N/A</v>
      </c>
      <c r="H279" t="e">
        <f t="shared" si="105"/>
        <v>#N/A</v>
      </c>
      <c r="I279" s="24" t="e">
        <f t="shared" si="106"/>
        <v>#N/A</v>
      </c>
      <c r="J279" t="e">
        <f t="shared" si="107"/>
        <v>#N/A</v>
      </c>
      <c r="K279" t="e">
        <f t="shared" si="108"/>
        <v>#N/A</v>
      </c>
      <c r="L279" s="24" t="e">
        <f t="shared" si="109"/>
        <v>#N/A</v>
      </c>
      <c r="M279" s="24">
        <f t="shared" si="110"/>
        <v>0.9</v>
      </c>
      <c r="N279" s="1" t="e">
        <f t="shared" si="111"/>
        <v>#N/A</v>
      </c>
      <c r="P279" s="23">
        <f t="shared" si="112"/>
        <v>0.68533560000000004</v>
      </c>
      <c r="Q279" s="1" t="e">
        <f t="shared" si="113"/>
        <v>#N/A</v>
      </c>
      <c r="T279">
        <f>IF(A279&lt;='FM Exteriores'!$Q$14,EsquemaMant!A279,NA())</f>
        <v>26.8</v>
      </c>
      <c r="U279" s="20">
        <f t="shared" si="114"/>
        <v>117384</v>
      </c>
      <c r="V279">
        <f t="shared" si="115"/>
        <v>1</v>
      </c>
      <c r="W279">
        <f t="shared" si="116"/>
        <v>42384</v>
      </c>
      <c r="X279" s="24">
        <f t="shared" si="117"/>
        <v>0.91523200000000005</v>
      </c>
      <c r="Y279">
        <f t="shared" si="118"/>
        <v>9</v>
      </c>
      <c r="Z279">
        <f t="shared" si="119"/>
        <v>2964</v>
      </c>
      <c r="AA279" s="24">
        <f t="shared" si="120"/>
        <v>0.94586301369863013</v>
      </c>
      <c r="AB279" s="24">
        <f t="shared" si="123"/>
        <v>1</v>
      </c>
      <c r="AC279" s="1">
        <f t="shared" si="124"/>
        <v>0.8656840977534247</v>
      </c>
      <c r="AE279" s="23">
        <f t="shared" si="121"/>
        <v>0.78200000000000003</v>
      </c>
      <c r="AF279" s="41">
        <f t="shared" si="122"/>
        <v>0.91631590224657533</v>
      </c>
    </row>
    <row r="280" spans="1:32" x14ac:dyDescent="0.25">
      <c r="A280">
        <v>26.9</v>
      </c>
      <c r="B280" t="e">
        <f>IF(A280&lt;='FM Interiores'!$Q$14,EsquemaMant!A280,NA())</f>
        <v>#N/A</v>
      </c>
      <c r="C280" s="20" t="e">
        <f t="shared" si="101"/>
        <v>#N/A</v>
      </c>
      <c r="D280" t="e">
        <f t="shared" si="102"/>
        <v>#N/A</v>
      </c>
      <c r="E280" t="e">
        <f t="shared" si="100"/>
        <v>#N/A</v>
      </c>
      <c r="F280" s="24" t="e">
        <f t="shared" si="103"/>
        <v>#N/A</v>
      </c>
      <c r="G280" t="e">
        <f t="shared" si="104"/>
        <v>#N/A</v>
      </c>
      <c r="H280" t="e">
        <f t="shared" si="105"/>
        <v>#N/A</v>
      </c>
      <c r="I280" s="24" t="e">
        <f t="shared" si="106"/>
        <v>#N/A</v>
      </c>
      <c r="J280" t="e">
        <f t="shared" si="107"/>
        <v>#N/A</v>
      </c>
      <c r="K280" t="e">
        <f t="shared" si="108"/>
        <v>#N/A</v>
      </c>
      <c r="L280" s="24" t="e">
        <f t="shared" si="109"/>
        <v>#N/A</v>
      </c>
      <c r="M280" s="24">
        <f t="shared" si="110"/>
        <v>0.9</v>
      </c>
      <c r="N280" s="1" t="e">
        <f t="shared" si="111"/>
        <v>#N/A</v>
      </c>
      <c r="P280" s="23">
        <f t="shared" si="112"/>
        <v>0.68533560000000004</v>
      </c>
      <c r="Q280" s="1" t="e">
        <f t="shared" si="113"/>
        <v>#N/A</v>
      </c>
      <c r="T280">
        <f>IF(A280&lt;='FM Exteriores'!$Q$14,EsquemaMant!A280,NA())</f>
        <v>26.9</v>
      </c>
      <c r="U280" s="20">
        <f t="shared" si="114"/>
        <v>117822</v>
      </c>
      <c r="V280">
        <f t="shared" si="115"/>
        <v>1</v>
      </c>
      <c r="W280">
        <f t="shared" si="116"/>
        <v>42822</v>
      </c>
      <c r="X280" s="24">
        <f t="shared" si="117"/>
        <v>0.91435599999999995</v>
      </c>
      <c r="Y280">
        <f t="shared" si="118"/>
        <v>9</v>
      </c>
      <c r="Z280">
        <f t="shared" si="119"/>
        <v>3402</v>
      </c>
      <c r="AA280" s="24">
        <f t="shared" si="120"/>
        <v>0.93786301369863012</v>
      </c>
      <c r="AB280" s="24">
        <f t="shared" si="123"/>
        <v>1</v>
      </c>
      <c r="AC280" s="1">
        <f t="shared" si="124"/>
        <v>0.85754067375342458</v>
      </c>
      <c r="AE280" s="23">
        <f t="shared" si="121"/>
        <v>0.78200000000000003</v>
      </c>
      <c r="AF280" s="41">
        <f t="shared" si="122"/>
        <v>0.92445932624657545</v>
      </c>
    </row>
    <row r="281" spans="1:32" x14ac:dyDescent="0.25">
      <c r="A281">
        <v>27</v>
      </c>
      <c r="B281" t="e">
        <f>IF(A281&lt;='FM Interiores'!$Q$14,EsquemaMant!A281,NA())</f>
        <v>#N/A</v>
      </c>
      <c r="C281" s="20" t="e">
        <f t="shared" si="101"/>
        <v>#N/A</v>
      </c>
      <c r="D281" t="e">
        <f t="shared" si="102"/>
        <v>#N/A</v>
      </c>
      <c r="E281" t="e">
        <f t="shared" si="100"/>
        <v>#N/A</v>
      </c>
      <c r="F281" s="24" t="e">
        <f t="shared" si="103"/>
        <v>#N/A</v>
      </c>
      <c r="G281" t="e">
        <f t="shared" si="104"/>
        <v>#N/A</v>
      </c>
      <c r="H281" t="e">
        <f t="shared" si="105"/>
        <v>#N/A</v>
      </c>
      <c r="I281" s="24" t="e">
        <f t="shared" si="106"/>
        <v>#N/A</v>
      </c>
      <c r="J281" t="e">
        <f t="shared" si="107"/>
        <v>#N/A</v>
      </c>
      <c r="K281" t="e">
        <f t="shared" si="108"/>
        <v>#N/A</v>
      </c>
      <c r="L281" s="24" t="e">
        <f t="shared" si="109"/>
        <v>#N/A</v>
      </c>
      <c r="M281" s="24">
        <f t="shared" si="110"/>
        <v>0.9</v>
      </c>
      <c r="N281" s="1" t="e">
        <f t="shared" si="111"/>
        <v>#N/A</v>
      </c>
      <c r="P281" s="23">
        <f t="shared" si="112"/>
        <v>0.68533560000000004</v>
      </c>
      <c r="Q281" s="1" t="e">
        <f t="shared" si="113"/>
        <v>#N/A</v>
      </c>
      <c r="T281">
        <f>IF(A281&lt;='FM Exteriores'!$Q$14,EsquemaMant!A281,NA())</f>
        <v>27</v>
      </c>
      <c r="U281" s="20">
        <f t="shared" si="114"/>
        <v>118260</v>
      </c>
      <c r="V281">
        <f t="shared" si="115"/>
        <v>1</v>
      </c>
      <c r="W281">
        <f t="shared" si="116"/>
        <v>43260</v>
      </c>
      <c r="X281" s="24">
        <f t="shared" si="117"/>
        <v>0.91347999999999996</v>
      </c>
      <c r="Y281">
        <f t="shared" si="118"/>
        <v>9</v>
      </c>
      <c r="Z281">
        <f t="shared" si="119"/>
        <v>3840</v>
      </c>
      <c r="AA281" s="24">
        <f t="shared" si="120"/>
        <v>0.92986301369863011</v>
      </c>
      <c r="AB281" s="24">
        <f t="shared" si="123"/>
        <v>1</v>
      </c>
      <c r="AC281" s="1">
        <f t="shared" si="124"/>
        <v>0.84941126575342463</v>
      </c>
      <c r="AE281" s="23">
        <f t="shared" si="121"/>
        <v>0.78200000000000003</v>
      </c>
      <c r="AF281" s="41">
        <f t="shared" si="122"/>
        <v>0.9325887342465754</v>
      </c>
    </row>
    <row r="282" spans="1:32" x14ac:dyDescent="0.25">
      <c r="A282">
        <v>27.1</v>
      </c>
      <c r="B282" t="e">
        <f>IF(A282&lt;='FM Interiores'!$Q$14,EsquemaMant!A282,NA())</f>
        <v>#N/A</v>
      </c>
      <c r="C282" s="20" t="e">
        <f t="shared" si="101"/>
        <v>#N/A</v>
      </c>
      <c r="D282" t="e">
        <f t="shared" si="102"/>
        <v>#N/A</v>
      </c>
      <c r="E282" t="e">
        <f t="shared" si="100"/>
        <v>#N/A</v>
      </c>
      <c r="F282" s="24" t="e">
        <f t="shared" si="103"/>
        <v>#N/A</v>
      </c>
      <c r="G282" t="e">
        <f t="shared" si="104"/>
        <v>#N/A</v>
      </c>
      <c r="H282" t="e">
        <f t="shared" si="105"/>
        <v>#N/A</v>
      </c>
      <c r="I282" s="24" t="e">
        <f t="shared" si="106"/>
        <v>#N/A</v>
      </c>
      <c r="J282" t="e">
        <f t="shared" si="107"/>
        <v>#N/A</v>
      </c>
      <c r="K282" t="e">
        <f t="shared" si="108"/>
        <v>#N/A</v>
      </c>
      <c r="L282" s="24" t="e">
        <f t="shared" si="109"/>
        <v>#N/A</v>
      </c>
      <c r="M282" s="24">
        <f t="shared" si="110"/>
        <v>0.9</v>
      </c>
      <c r="N282" s="1" t="e">
        <f t="shared" si="111"/>
        <v>#N/A</v>
      </c>
      <c r="P282" s="23">
        <f t="shared" si="112"/>
        <v>0.68533560000000004</v>
      </c>
      <c r="Q282" s="1" t="e">
        <f t="shared" si="113"/>
        <v>#N/A</v>
      </c>
      <c r="T282" t="e">
        <f>IF(A282&lt;='FM Exteriores'!$Q$14,EsquemaMant!A282,NA())</f>
        <v>#N/A</v>
      </c>
      <c r="U282" s="20" t="e">
        <f t="shared" si="114"/>
        <v>#N/A</v>
      </c>
      <c r="V282" t="e">
        <f t="shared" si="115"/>
        <v>#N/A</v>
      </c>
      <c r="W282" t="e">
        <f t="shared" si="116"/>
        <v>#N/A</v>
      </c>
      <c r="X282" s="24" t="e">
        <f t="shared" si="117"/>
        <v>#N/A</v>
      </c>
      <c r="Y282" t="e">
        <f t="shared" si="118"/>
        <v>#N/A</v>
      </c>
      <c r="Z282" t="e">
        <f t="shared" si="119"/>
        <v>#N/A</v>
      </c>
      <c r="AA282" s="24" t="e">
        <f t="shared" si="120"/>
        <v>#N/A</v>
      </c>
      <c r="AB282" s="24">
        <f t="shared" si="123"/>
        <v>1</v>
      </c>
      <c r="AC282" s="1" t="e">
        <f t="shared" si="124"/>
        <v>#N/A</v>
      </c>
      <c r="AE282" s="23">
        <f t="shared" si="121"/>
        <v>0.78200000000000003</v>
      </c>
      <c r="AF282" s="41" t="e">
        <f t="shared" si="122"/>
        <v>#N/A</v>
      </c>
    </row>
    <row r="283" spans="1:32" x14ac:dyDescent="0.25">
      <c r="A283">
        <v>27.2</v>
      </c>
      <c r="B283" t="e">
        <f>IF(A283&lt;='FM Interiores'!$Q$14,EsquemaMant!A283,NA())</f>
        <v>#N/A</v>
      </c>
      <c r="C283" s="20" t="e">
        <f t="shared" si="101"/>
        <v>#N/A</v>
      </c>
      <c r="D283" t="e">
        <f t="shared" si="102"/>
        <v>#N/A</v>
      </c>
      <c r="E283" t="e">
        <f t="shared" si="100"/>
        <v>#N/A</v>
      </c>
      <c r="F283" s="24" t="e">
        <f t="shared" si="103"/>
        <v>#N/A</v>
      </c>
      <c r="G283" t="e">
        <f t="shared" si="104"/>
        <v>#N/A</v>
      </c>
      <c r="H283" t="e">
        <f t="shared" si="105"/>
        <v>#N/A</v>
      </c>
      <c r="I283" s="24" t="e">
        <f t="shared" si="106"/>
        <v>#N/A</v>
      </c>
      <c r="J283" t="e">
        <f t="shared" si="107"/>
        <v>#N/A</v>
      </c>
      <c r="K283" t="e">
        <f t="shared" si="108"/>
        <v>#N/A</v>
      </c>
      <c r="L283" s="24" t="e">
        <f t="shared" si="109"/>
        <v>#N/A</v>
      </c>
      <c r="M283" s="24">
        <f t="shared" si="110"/>
        <v>0.9</v>
      </c>
      <c r="N283" s="1" t="e">
        <f t="shared" si="111"/>
        <v>#N/A</v>
      </c>
      <c r="P283" s="23">
        <f t="shared" si="112"/>
        <v>0.68533560000000004</v>
      </c>
      <c r="Q283" s="1" t="e">
        <f t="shared" si="113"/>
        <v>#N/A</v>
      </c>
      <c r="T283" t="e">
        <f>IF(A283&lt;='FM Exteriores'!$Q$14,EsquemaMant!A283,NA())</f>
        <v>#N/A</v>
      </c>
      <c r="U283" s="20" t="e">
        <f t="shared" si="114"/>
        <v>#N/A</v>
      </c>
      <c r="V283" t="e">
        <f t="shared" si="115"/>
        <v>#N/A</v>
      </c>
      <c r="W283" t="e">
        <f t="shared" si="116"/>
        <v>#N/A</v>
      </c>
      <c r="X283" s="24" t="e">
        <f t="shared" si="117"/>
        <v>#N/A</v>
      </c>
      <c r="Y283" t="e">
        <f t="shared" si="118"/>
        <v>#N/A</v>
      </c>
      <c r="Z283" t="e">
        <f t="shared" si="119"/>
        <v>#N/A</v>
      </c>
      <c r="AA283" s="24" t="e">
        <f t="shared" si="120"/>
        <v>#N/A</v>
      </c>
      <c r="AB283" s="24">
        <f t="shared" si="123"/>
        <v>1</v>
      </c>
      <c r="AC283" s="1" t="e">
        <f t="shared" si="124"/>
        <v>#N/A</v>
      </c>
      <c r="AE283" s="23">
        <f t="shared" si="121"/>
        <v>0.78200000000000003</v>
      </c>
      <c r="AF283" s="41" t="e">
        <f t="shared" si="122"/>
        <v>#N/A</v>
      </c>
    </row>
    <row r="284" spans="1:32" x14ac:dyDescent="0.25">
      <c r="A284">
        <v>27.3</v>
      </c>
      <c r="B284" t="e">
        <f>IF(A284&lt;='FM Interiores'!$Q$14,EsquemaMant!A284,NA())</f>
        <v>#N/A</v>
      </c>
      <c r="C284" s="20" t="e">
        <f t="shared" si="101"/>
        <v>#N/A</v>
      </c>
      <c r="D284" t="e">
        <f t="shared" si="102"/>
        <v>#N/A</v>
      </c>
      <c r="E284" t="e">
        <f t="shared" si="100"/>
        <v>#N/A</v>
      </c>
      <c r="F284" s="24" t="e">
        <f t="shared" si="103"/>
        <v>#N/A</v>
      </c>
      <c r="G284" t="e">
        <f t="shared" si="104"/>
        <v>#N/A</v>
      </c>
      <c r="H284" t="e">
        <f t="shared" si="105"/>
        <v>#N/A</v>
      </c>
      <c r="I284" s="24" t="e">
        <f t="shared" si="106"/>
        <v>#N/A</v>
      </c>
      <c r="J284" t="e">
        <f t="shared" si="107"/>
        <v>#N/A</v>
      </c>
      <c r="K284" t="e">
        <f t="shared" si="108"/>
        <v>#N/A</v>
      </c>
      <c r="L284" s="24" t="e">
        <f t="shared" si="109"/>
        <v>#N/A</v>
      </c>
      <c r="M284" s="24">
        <f t="shared" si="110"/>
        <v>0.9</v>
      </c>
      <c r="N284" s="1" t="e">
        <f t="shared" si="111"/>
        <v>#N/A</v>
      </c>
      <c r="P284" s="23">
        <f t="shared" si="112"/>
        <v>0.68533560000000004</v>
      </c>
      <c r="Q284" s="1" t="e">
        <f t="shared" si="113"/>
        <v>#N/A</v>
      </c>
      <c r="T284" t="e">
        <f>IF(A284&lt;='FM Exteriores'!$Q$14,EsquemaMant!A284,NA())</f>
        <v>#N/A</v>
      </c>
      <c r="U284" s="20" t="e">
        <f t="shared" si="114"/>
        <v>#N/A</v>
      </c>
      <c r="V284" t="e">
        <f t="shared" si="115"/>
        <v>#N/A</v>
      </c>
      <c r="W284" t="e">
        <f t="shared" si="116"/>
        <v>#N/A</v>
      </c>
      <c r="X284" s="24" t="e">
        <f t="shared" si="117"/>
        <v>#N/A</v>
      </c>
      <c r="Y284" t="e">
        <f t="shared" si="118"/>
        <v>#N/A</v>
      </c>
      <c r="Z284" t="e">
        <f t="shared" si="119"/>
        <v>#N/A</v>
      </c>
      <c r="AA284" s="24" t="e">
        <f t="shared" si="120"/>
        <v>#N/A</v>
      </c>
      <c r="AB284" s="24">
        <f t="shared" si="123"/>
        <v>1</v>
      </c>
      <c r="AC284" s="1" t="e">
        <f t="shared" si="124"/>
        <v>#N/A</v>
      </c>
      <c r="AE284" s="23">
        <f t="shared" si="121"/>
        <v>0.78200000000000003</v>
      </c>
      <c r="AF284" s="41" t="e">
        <f t="shared" si="122"/>
        <v>#N/A</v>
      </c>
    </row>
    <row r="285" spans="1:32" x14ac:dyDescent="0.25">
      <c r="A285">
        <v>27.4</v>
      </c>
      <c r="B285" t="e">
        <f>IF(A285&lt;='FM Interiores'!$Q$14,EsquemaMant!A285,NA())</f>
        <v>#N/A</v>
      </c>
      <c r="C285" s="20" t="e">
        <f t="shared" si="101"/>
        <v>#N/A</v>
      </c>
      <c r="D285" t="e">
        <f t="shared" si="102"/>
        <v>#N/A</v>
      </c>
      <c r="E285" t="e">
        <f t="shared" si="100"/>
        <v>#N/A</v>
      </c>
      <c r="F285" s="24" t="e">
        <f t="shared" si="103"/>
        <v>#N/A</v>
      </c>
      <c r="G285" t="e">
        <f t="shared" si="104"/>
        <v>#N/A</v>
      </c>
      <c r="H285" t="e">
        <f t="shared" si="105"/>
        <v>#N/A</v>
      </c>
      <c r="I285" s="24" t="e">
        <f t="shared" si="106"/>
        <v>#N/A</v>
      </c>
      <c r="J285" t="e">
        <f t="shared" si="107"/>
        <v>#N/A</v>
      </c>
      <c r="K285" t="e">
        <f t="shared" si="108"/>
        <v>#N/A</v>
      </c>
      <c r="L285" s="24" t="e">
        <f t="shared" si="109"/>
        <v>#N/A</v>
      </c>
      <c r="M285" s="24">
        <f t="shared" si="110"/>
        <v>0.9</v>
      </c>
      <c r="N285" s="1" t="e">
        <f t="shared" si="111"/>
        <v>#N/A</v>
      </c>
      <c r="P285" s="23">
        <f t="shared" si="112"/>
        <v>0.68533560000000004</v>
      </c>
      <c r="Q285" s="1" t="e">
        <f t="shared" si="113"/>
        <v>#N/A</v>
      </c>
      <c r="T285" t="e">
        <f>IF(A285&lt;='FM Exteriores'!$Q$14,EsquemaMant!A285,NA())</f>
        <v>#N/A</v>
      </c>
      <c r="U285" s="20" t="e">
        <f t="shared" si="114"/>
        <v>#N/A</v>
      </c>
      <c r="V285" t="e">
        <f t="shared" si="115"/>
        <v>#N/A</v>
      </c>
      <c r="W285" t="e">
        <f t="shared" si="116"/>
        <v>#N/A</v>
      </c>
      <c r="X285" s="24" t="e">
        <f t="shared" si="117"/>
        <v>#N/A</v>
      </c>
      <c r="Y285" t="e">
        <f t="shared" si="118"/>
        <v>#N/A</v>
      </c>
      <c r="Z285" t="e">
        <f t="shared" si="119"/>
        <v>#N/A</v>
      </c>
      <c r="AA285" s="24" t="e">
        <f t="shared" si="120"/>
        <v>#N/A</v>
      </c>
      <c r="AB285" s="24">
        <f t="shared" si="123"/>
        <v>1</v>
      </c>
      <c r="AC285" s="1" t="e">
        <f t="shared" si="124"/>
        <v>#N/A</v>
      </c>
      <c r="AE285" s="23">
        <f t="shared" si="121"/>
        <v>0.78200000000000003</v>
      </c>
      <c r="AF285" s="41" t="e">
        <f t="shared" si="122"/>
        <v>#N/A</v>
      </c>
    </row>
    <row r="286" spans="1:32" x14ac:dyDescent="0.25">
      <c r="A286">
        <v>27.5</v>
      </c>
      <c r="B286" t="e">
        <f>IF(A286&lt;='FM Interiores'!$Q$14,EsquemaMant!A286,NA())</f>
        <v>#N/A</v>
      </c>
      <c r="C286" s="20" t="e">
        <f t="shared" si="101"/>
        <v>#N/A</v>
      </c>
      <c r="D286" t="e">
        <f t="shared" si="102"/>
        <v>#N/A</v>
      </c>
      <c r="E286" t="e">
        <f t="shared" si="100"/>
        <v>#N/A</v>
      </c>
      <c r="F286" s="24" t="e">
        <f t="shared" si="103"/>
        <v>#N/A</v>
      </c>
      <c r="G286" t="e">
        <f t="shared" si="104"/>
        <v>#N/A</v>
      </c>
      <c r="H286" t="e">
        <f t="shared" si="105"/>
        <v>#N/A</v>
      </c>
      <c r="I286" s="24" t="e">
        <f t="shared" si="106"/>
        <v>#N/A</v>
      </c>
      <c r="J286" t="e">
        <f t="shared" si="107"/>
        <v>#N/A</v>
      </c>
      <c r="K286" t="e">
        <f t="shared" si="108"/>
        <v>#N/A</v>
      </c>
      <c r="L286" s="24" t="e">
        <f t="shared" si="109"/>
        <v>#N/A</v>
      </c>
      <c r="M286" s="24">
        <f t="shared" si="110"/>
        <v>0.9</v>
      </c>
      <c r="N286" s="1" t="e">
        <f t="shared" si="111"/>
        <v>#N/A</v>
      </c>
      <c r="P286" s="23">
        <f t="shared" si="112"/>
        <v>0.68533560000000004</v>
      </c>
      <c r="Q286" s="1" t="e">
        <f t="shared" si="113"/>
        <v>#N/A</v>
      </c>
      <c r="T286" t="e">
        <f>IF(A286&lt;='FM Exteriores'!$Q$14,EsquemaMant!A286,NA())</f>
        <v>#N/A</v>
      </c>
      <c r="U286" s="20" t="e">
        <f t="shared" si="114"/>
        <v>#N/A</v>
      </c>
      <c r="V286" t="e">
        <f t="shared" si="115"/>
        <v>#N/A</v>
      </c>
      <c r="W286" t="e">
        <f t="shared" si="116"/>
        <v>#N/A</v>
      </c>
      <c r="X286" s="24" t="e">
        <f t="shared" si="117"/>
        <v>#N/A</v>
      </c>
      <c r="Y286" t="e">
        <f t="shared" si="118"/>
        <v>#N/A</v>
      </c>
      <c r="Z286" t="e">
        <f t="shared" si="119"/>
        <v>#N/A</v>
      </c>
      <c r="AA286" s="24" t="e">
        <f t="shared" si="120"/>
        <v>#N/A</v>
      </c>
      <c r="AB286" s="24">
        <f t="shared" si="123"/>
        <v>1</v>
      </c>
      <c r="AC286" s="1" t="e">
        <f t="shared" si="124"/>
        <v>#N/A</v>
      </c>
      <c r="AE286" s="23">
        <f t="shared" si="121"/>
        <v>0.78200000000000003</v>
      </c>
      <c r="AF286" s="41" t="e">
        <f t="shared" si="122"/>
        <v>#N/A</v>
      </c>
    </row>
    <row r="287" spans="1:32" x14ac:dyDescent="0.25">
      <c r="A287">
        <v>27.6</v>
      </c>
      <c r="B287" t="e">
        <f>IF(A287&lt;='FM Interiores'!$Q$14,EsquemaMant!A287,NA())</f>
        <v>#N/A</v>
      </c>
      <c r="C287" s="20" t="e">
        <f t="shared" si="101"/>
        <v>#N/A</v>
      </c>
      <c r="D287" t="e">
        <f t="shared" si="102"/>
        <v>#N/A</v>
      </c>
      <c r="E287" t="e">
        <f t="shared" si="100"/>
        <v>#N/A</v>
      </c>
      <c r="F287" s="24" t="e">
        <f t="shared" si="103"/>
        <v>#N/A</v>
      </c>
      <c r="G287" t="e">
        <f t="shared" si="104"/>
        <v>#N/A</v>
      </c>
      <c r="H287" t="e">
        <f t="shared" si="105"/>
        <v>#N/A</v>
      </c>
      <c r="I287" s="24" t="e">
        <f t="shared" si="106"/>
        <v>#N/A</v>
      </c>
      <c r="J287" t="e">
        <f t="shared" si="107"/>
        <v>#N/A</v>
      </c>
      <c r="K287" t="e">
        <f t="shared" si="108"/>
        <v>#N/A</v>
      </c>
      <c r="L287" s="24" t="e">
        <f t="shared" si="109"/>
        <v>#N/A</v>
      </c>
      <c r="M287" s="24">
        <f t="shared" si="110"/>
        <v>0.9</v>
      </c>
      <c r="N287" s="1" t="e">
        <f t="shared" si="111"/>
        <v>#N/A</v>
      </c>
      <c r="P287" s="23">
        <f t="shared" si="112"/>
        <v>0.68533560000000004</v>
      </c>
      <c r="Q287" s="1" t="e">
        <f t="shared" si="113"/>
        <v>#N/A</v>
      </c>
      <c r="T287" t="e">
        <f>IF(A287&lt;='FM Exteriores'!$Q$14,EsquemaMant!A287,NA())</f>
        <v>#N/A</v>
      </c>
      <c r="U287" s="20" t="e">
        <f t="shared" si="114"/>
        <v>#N/A</v>
      </c>
      <c r="V287" t="e">
        <f t="shared" si="115"/>
        <v>#N/A</v>
      </c>
      <c r="W287" t="e">
        <f t="shared" si="116"/>
        <v>#N/A</v>
      </c>
      <c r="X287" s="24" t="e">
        <f t="shared" si="117"/>
        <v>#N/A</v>
      </c>
      <c r="Y287" t="e">
        <f t="shared" si="118"/>
        <v>#N/A</v>
      </c>
      <c r="Z287" t="e">
        <f t="shared" si="119"/>
        <v>#N/A</v>
      </c>
      <c r="AA287" s="24" t="e">
        <f t="shared" si="120"/>
        <v>#N/A</v>
      </c>
      <c r="AB287" s="24">
        <f t="shared" si="123"/>
        <v>1</v>
      </c>
      <c r="AC287" s="1" t="e">
        <f t="shared" si="124"/>
        <v>#N/A</v>
      </c>
      <c r="AE287" s="23">
        <f t="shared" si="121"/>
        <v>0.78200000000000003</v>
      </c>
      <c r="AF287" s="41" t="e">
        <f t="shared" si="122"/>
        <v>#N/A</v>
      </c>
    </row>
    <row r="288" spans="1:32" x14ac:dyDescent="0.25">
      <c r="A288">
        <v>27.7</v>
      </c>
      <c r="B288" t="e">
        <f>IF(A288&lt;='FM Interiores'!$Q$14,EsquemaMant!A288,NA())</f>
        <v>#N/A</v>
      </c>
      <c r="C288" s="20" t="e">
        <f t="shared" si="101"/>
        <v>#N/A</v>
      </c>
      <c r="D288" t="e">
        <f t="shared" si="102"/>
        <v>#N/A</v>
      </c>
      <c r="E288" t="e">
        <f t="shared" si="100"/>
        <v>#N/A</v>
      </c>
      <c r="F288" s="24" t="e">
        <f t="shared" si="103"/>
        <v>#N/A</v>
      </c>
      <c r="G288" t="e">
        <f t="shared" si="104"/>
        <v>#N/A</v>
      </c>
      <c r="H288" t="e">
        <f t="shared" si="105"/>
        <v>#N/A</v>
      </c>
      <c r="I288" s="24" t="e">
        <f t="shared" si="106"/>
        <v>#N/A</v>
      </c>
      <c r="J288" t="e">
        <f t="shared" si="107"/>
        <v>#N/A</v>
      </c>
      <c r="K288" t="e">
        <f t="shared" si="108"/>
        <v>#N/A</v>
      </c>
      <c r="L288" s="24" t="e">
        <f t="shared" si="109"/>
        <v>#N/A</v>
      </c>
      <c r="M288" s="24">
        <f t="shared" si="110"/>
        <v>0.9</v>
      </c>
      <c r="N288" s="1" t="e">
        <f t="shared" si="111"/>
        <v>#N/A</v>
      </c>
      <c r="P288" s="23">
        <f t="shared" si="112"/>
        <v>0.68533560000000004</v>
      </c>
      <c r="Q288" s="1" t="e">
        <f t="shared" si="113"/>
        <v>#N/A</v>
      </c>
      <c r="T288" t="e">
        <f>IF(A288&lt;='FM Exteriores'!$Q$14,EsquemaMant!A288,NA())</f>
        <v>#N/A</v>
      </c>
      <c r="U288" s="20" t="e">
        <f t="shared" si="114"/>
        <v>#N/A</v>
      </c>
      <c r="V288" t="e">
        <f t="shared" si="115"/>
        <v>#N/A</v>
      </c>
      <c r="W288" t="e">
        <f t="shared" si="116"/>
        <v>#N/A</v>
      </c>
      <c r="X288" s="24" t="e">
        <f t="shared" si="117"/>
        <v>#N/A</v>
      </c>
      <c r="Y288" t="e">
        <f t="shared" si="118"/>
        <v>#N/A</v>
      </c>
      <c r="Z288" t="e">
        <f t="shared" si="119"/>
        <v>#N/A</v>
      </c>
      <c r="AA288" s="24" t="e">
        <f t="shared" si="120"/>
        <v>#N/A</v>
      </c>
      <c r="AB288" s="24">
        <f t="shared" si="123"/>
        <v>1</v>
      </c>
      <c r="AC288" s="1" t="e">
        <f t="shared" si="124"/>
        <v>#N/A</v>
      </c>
      <c r="AE288" s="23">
        <f t="shared" si="121"/>
        <v>0.78200000000000003</v>
      </c>
      <c r="AF288" s="41" t="e">
        <f t="shared" si="122"/>
        <v>#N/A</v>
      </c>
    </row>
    <row r="289" spans="1:32" x14ac:dyDescent="0.25">
      <c r="A289">
        <v>27.8</v>
      </c>
      <c r="B289" t="e">
        <f>IF(A289&lt;='FM Interiores'!$Q$14,EsquemaMant!A289,NA())</f>
        <v>#N/A</v>
      </c>
      <c r="C289" s="20" t="e">
        <f t="shared" si="101"/>
        <v>#N/A</v>
      </c>
      <c r="D289" t="e">
        <f t="shared" si="102"/>
        <v>#N/A</v>
      </c>
      <c r="E289" t="e">
        <f t="shared" si="100"/>
        <v>#N/A</v>
      </c>
      <c r="F289" s="24" t="e">
        <f t="shared" si="103"/>
        <v>#N/A</v>
      </c>
      <c r="G289" t="e">
        <f t="shared" si="104"/>
        <v>#N/A</v>
      </c>
      <c r="H289" t="e">
        <f t="shared" si="105"/>
        <v>#N/A</v>
      </c>
      <c r="I289" s="24" t="e">
        <f t="shared" si="106"/>
        <v>#N/A</v>
      </c>
      <c r="J289" t="e">
        <f t="shared" si="107"/>
        <v>#N/A</v>
      </c>
      <c r="K289" t="e">
        <f t="shared" si="108"/>
        <v>#N/A</v>
      </c>
      <c r="L289" s="24" t="e">
        <f t="shared" si="109"/>
        <v>#N/A</v>
      </c>
      <c r="M289" s="24">
        <f t="shared" si="110"/>
        <v>0.9</v>
      </c>
      <c r="N289" s="1" t="e">
        <f t="shared" si="111"/>
        <v>#N/A</v>
      </c>
      <c r="P289" s="23">
        <f t="shared" si="112"/>
        <v>0.68533560000000004</v>
      </c>
      <c r="Q289" s="1" t="e">
        <f t="shared" si="113"/>
        <v>#N/A</v>
      </c>
      <c r="T289" t="e">
        <f>IF(A289&lt;='FM Exteriores'!$Q$14,EsquemaMant!A289,NA())</f>
        <v>#N/A</v>
      </c>
      <c r="U289" s="20" t="e">
        <f t="shared" si="114"/>
        <v>#N/A</v>
      </c>
      <c r="V289" t="e">
        <f t="shared" si="115"/>
        <v>#N/A</v>
      </c>
      <c r="W289" t="e">
        <f t="shared" si="116"/>
        <v>#N/A</v>
      </c>
      <c r="X289" s="24" t="e">
        <f t="shared" si="117"/>
        <v>#N/A</v>
      </c>
      <c r="Y289" t="e">
        <f t="shared" si="118"/>
        <v>#N/A</v>
      </c>
      <c r="Z289" t="e">
        <f t="shared" si="119"/>
        <v>#N/A</v>
      </c>
      <c r="AA289" s="24" t="e">
        <f t="shared" si="120"/>
        <v>#N/A</v>
      </c>
      <c r="AB289" s="24">
        <f t="shared" si="123"/>
        <v>1</v>
      </c>
      <c r="AC289" s="1" t="e">
        <f t="shared" si="124"/>
        <v>#N/A</v>
      </c>
      <c r="AE289" s="23">
        <f t="shared" si="121"/>
        <v>0.78200000000000003</v>
      </c>
      <c r="AF289" s="41" t="e">
        <f t="shared" si="122"/>
        <v>#N/A</v>
      </c>
    </row>
    <row r="290" spans="1:32" x14ac:dyDescent="0.25">
      <c r="A290">
        <v>27.9</v>
      </c>
      <c r="B290" t="e">
        <f>IF(A290&lt;='FM Interiores'!$Q$14,EsquemaMant!A290,NA())</f>
        <v>#N/A</v>
      </c>
      <c r="C290" s="20" t="e">
        <f t="shared" si="101"/>
        <v>#N/A</v>
      </c>
      <c r="D290" t="e">
        <f t="shared" si="102"/>
        <v>#N/A</v>
      </c>
      <c r="E290" t="e">
        <f t="shared" si="100"/>
        <v>#N/A</v>
      </c>
      <c r="F290" s="24" t="e">
        <f t="shared" si="103"/>
        <v>#N/A</v>
      </c>
      <c r="G290" t="e">
        <f t="shared" si="104"/>
        <v>#N/A</v>
      </c>
      <c r="H290" t="e">
        <f t="shared" si="105"/>
        <v>#N/A</v>
      </c>
      <c r="I290" s="24" t="e">
        <f t="shared" si="106"/>
        <v>#N/A</v>
      </c>
      <c r="J290" t="e">
        <f t="shared" si="107"/>
        <v>#N/A</v>
      </c>
      <c r="K290" t="e">
        <f t="shared" si="108"/>
        <v>#N/A</v>
      </c>
      <c r="L290" s="24" t="e">
        <f t="shared" si="109"/>
        <v>#N/A</v>
      </c>
      <c r="M290" s="24">
        <f t="shared" si="110"/>
        <v>0.9</v>
      </c>
      <c r="N290" s="1" t="e">
        <f t="shared" si="111"/>
        <v>#N/A</v>
      </c>
      <c r="P290" s="23">
        <f t="shared" si="112"/>
        <v>0.68533560000000004</v>
      </c>
      <c r="Q290" s="1" t="e">
        <f t="shared" si="113"/>
        <v>#N/A</v>
      </c>
      <c r="T290" t="e">
        <f>IF(A290&lt;='FM Exteriores'!$Q$14,EsquemaMant!A290,NA())</f>
        <v>#N/A</v>
      </c>
      <c r="U290" s="20" t="e">
        <f t="shared" si="114"/>
        <v>#N/A</v>
      </c>
      <c r="V290" t="e">
        <f t="shared" si="115"/>
        <v>#N/A</v>
      </c>
      <c r="W290" t="e">
        <f t="shared" si="116"/>
        <v>#N/A</v>
      </c>
      <c r="X290" s="24" t="e">
        <f t="shared" si="117"/>
        <v>#N/A</v>
      </c>
      <c r="Y290" t="e">
        <f t="shared" si="118"/>
        <v>#N/A</v>
      </c>
      <c r="Z290" t="e">
        <f t="shared" si="119"/>
        <v>#N/A</v>
      </c>
      <c r="AA290" s="24" t="e">
        <f t="shared" si="120"/>
        <v>#N/A</v>
      </c>
      <c r="AB290" s="24">
        <f t="shared" si="123"/>
        <v>1</v>
      </c>
      <c r="AC290" s="1" t="e">
        <f t="shared" si="124"/>
        <v>#N/A</v>
      </c>
      <c r="AE290" s="23">
        <f t="shared" si="121"/>
        <v>0.78200000000000003</v>
      </c>
      <c r="AF290" s="41" t="e">
        <f t="shared" si="122"/>
        <v>#N/A</v>
      </c>
    </row>
    <row r="291" spans="1:32" x14ac:dyDescent="0.25">
      <c r="A291">
        <v>28</v>
      </c>
      <c r="B291" t="e">
        <f>IF(A291&lt;='FM Interiores'!$Q$14,EsquemaMant!A291,NA())</f>
        <v>#N/A</v>
      </c>
      <c r="C291" s="20" t="e">
        <f t="shared" si="101"/>
        <v>#N/A</v>
      </c>
      <c r="D291" t="e">
        <f t="shared" si="102"/>
        <v>#N/A</v>
      </c>
      <c r="E291" t="e">
        <f t="shared" si="100"/>
        <v>#N/A</v>
      </c>
      <c r="F291" s="24" t="e">
        <f t="shared" si="103"/>
        <v>#N/A</v>
      </c>
      <c r="G291" t="e">
        <f t="shared" si="104"/>
        <v>#N/A</v>
      </c>
      <c r="H291" t="e">
        <f t="shared" si="105"/>
        <v>#N/A</v>
      </c>
      <c r="I291" s="24" t="e">
        <f t="shared" si="106"/>
        <v>#N/A</v>
      </c>
      <c r="J291" t="e">
        <f t="shared" si="107"/>
        <v>#N/A</v>
      </c>
      <c r="K291" t="e">
        <f t="shared" si="108"/>
        <v>#N/A</v>
      </c>
      <c r="L291" s="24" t="e">
        <f t="shared" si="109"/>
        <v>#N/A</v>
      </c>
      <c r="M291" s="24">
        <f t="shared" si="110"/>
        <v>0.9</v>
      </c>
      <c r="N291" s="1" t="e">
        <f t="shared" si="111"/>
        <v>#N/A</v>
      </c>
      <c r="P291" s="23">
        <f t="shared" si="112"/>
        <v>0.68533560000000004</v>
      </c>
      <c r="Q291" s="1" t="e">
        <f t="shared" si="113"/>
        <v>#N/A</v>
      </c>
      <c r="T291" t="e">
        <f>IF(A291&lt;='FM Exteriores'!$Q$14,EsquemaMant!A291,NA())</f>
        <v>#N/A</v>
      </c>
      <c r="U291" s="20" t="e">
        <f t="shared" si="114"/>
        <v>#N/A</v>
      </c>
      <c r="V291" t="e">
        <f t="shared" si="115"/>
        <v>#N/A</v>
      </c>
      <c r="W291" t="e">
        <f t="shared" si="116"/>
        <v>#N/A</v>
      </c>
      <c r="X291" s="24" t="e">
        <f t="shared" si="117"/>
        <v>#N/A</v>
      </c>
      <c r="Y291" t="e">
        <f t="shared" si="118"/>
        <v>#N/A</v>
      </c>
      <c r="Z291" t="e">
        <f t="shared" si="119"/>
        <v>#N/A</v>
      </c>
      <c r="AA291" s="24" t="e">
        <f t="shared" si="120"/>
        <v>#N/A</v>
      </c>
      <c r="AB291" s="24">
        <f t="shared" si="123"/>
        <v>1</v>
      </c>
      <c r="AC291" s="1" t="e">
        <f t="shared" si="124"/>
        <v>#N/A</v>
      </c>
      <c r="AE291" s="23">
        <f t="shared" si="121"/>
        <v>0.78200000000000003</v>
      </c>
      <c r="AF291" s="41" t="e">
        <f t="shared" si="122"/>
        <v>#N/A</v>
      </c>
    </row>
    <row r="292" spans="1:32" x14ac:dyDescent="0.25">
      <c r="A292">
        <v>28.1</v>
      </c>
      <c r="B292" t="e">
        <f>IF(A292&lt;='FM Interiores'!$Q$14,EsquemaMant!A292,NA())</f>
        <v>#N/A</v>
      </c>
      <c r="C292" s="20" t="e">
        <f t="shared" si="101"/>
        <v>#N/A</v>
      </c>
      <c r="D292" t="e">
        <f t="shared" si="102"/>
        <v>#N/A</v>
      </c>
      <c r="E292" t="e">
        <f t="shared" si="100"/>
        <v>#N/A</v>
      </c>
      <c r="F292" s="24" t="e">
        <f t="shared" si="103"/>
        <v>#N/A</v>
      </c>
      <c r="G292" t="e">
        <f t="shared" si="104"/>
        <v>#N/A</v>
      </c>
      <c r="H292" t="e">
        <f t="shared" si="105"/>
        <v>#N/A</v>
      </c>
      <c r="I292" s="24" t="e">
        <f t="shared" si="106"/>
        <v>#N/A</v>
      </c>
      <c r="J292" t="e">
        <f t="shared" si="107"/>
        <v>#N/A</v>
      </c>
      <c r="K292" t="e">
        <f t="shared" si="108"/>
        <v>#N/A</v>
      </c>
      <c r="L292" s="24" t="e">
        <f t="shared" si="109"/>
        <v>#N/A</v>
      </c>
      <c r="M292" s="24">
        <f t="shared" si="110"/>
        <v>0.9</v>
      </c>
      <c r="N292" s="1" t="e">
        <f t="shared" si="111"/>
        <v>#N/A</v>
      </c>
      <c r="P292" s="23">
        <f t="shared" si="112"/>
        <v>0.68533560000000004</v>
      </c>
      <c r="Q292" s="1" t="e">
        <f t="shared" si="113"/>
        <v>#N/A</v>
      </c>
      <c r="T292" t="e">
        <f>IF(A292&lt;='FM Exteriores'!$Q$14,EsquemaMant!A292,NA())</f>
        <v>#N/A</v>
      </c>
      <c r="U292" s="20" t="e">
        <f t="shared" si="114"/>
        <v>#N/A</v>
      </c>
      <c r="V292" t="e">
        <f t="shared" si="115"/>
        <v>#N/A</v>
      </c>
      <c r="W292" t="e">
        <f t="shared" si="116"/>
        <v>#N/A</v>
      </c>
      <c r="X292" s="24" t="e">
        <f t="shared" si="117"/>
        <v>#N/A</v>
      </c>
      <c r="Y292" t="e">
        <f t="shared" si="118"/>
        <v>#N/A</v>
      </c>
      <c r="Z292" t="e">
        <f t="shared" si="119"/>
        <v>#N/A</v>
      </c>
      <c r="AA292" s="24" t="e">
        <f t="shared" si="120"/>
        <v>#N/A</v>
      </c>
      <c r="AB292" s="24">
        <f t="shared" si="123"/>
        <v>1</v>
      </c>
      <c r="AC292" s="1" t="e">
        <f t="shared" si="124"/>
        <v>#N/A</v>
      </c>
      <c r="AE292" s="23">
        <f t="shared" si="121"/>
        <v>0.78200000000000003</v>
      </c>
      <c r="AF292" s="41" t="e">
        <f t="shared" si="122"/>
        <v>#N/A</v>
      </c>
    </row>
    <row r="293" spans="1:32" x14ac:dyDescent="0.25">
      <c r="A293">
        <v>28.2</v>
      </c>
      <c r="B293" t="e">
        <f>IF(A293&lt;='FM Interiores'!$Q$14,EsquemaMant!A293,NA())</f>
        <v>#N/A</v>
      </c>
      <c r="C293" s="20" t="e">
        <f t="shared" si="101"/>
        <v>#N/A</v>
      </c>
      <c r="D293" t="e">
        <f t="shared" si="102"/>
        <v>#N/A</v>
      </c>
      <c r="E293" t="e">
        <f t="shared" si="100"/>
        <v>#N/A</v>
      </c>
      <c r="F293" s="24" t="e">
        <f t="shared" si="103"/>
        <v>#N/A</v>
      </c>
      <c r="G293" t="e">
        <f t="shared" si="104"/>
        <v>#N/A</v>
      </c>
      <c r="H293" t="e">
        <f t="shared" si="105"/>
        <v>#N/A</v>
      </c>
      <c r="I293" s="24" t="e">
        <f t="shared" si="106"/>
        <v>#N/A</v>
      </c>
      <c r="J293" t="e">
        <f t="shared" si="107"/>
        <v>#N/A</v>
      </c>
      <c r="K293" t="e">
        <f t="shared" si="108"/>
        <v>#N/A</v>
      </c>
      <c r="L293" s="24" t="e">
        <f t="shared" si="109"/>
        <v>#N/A</v>
      </c>
      <c r="M293" s="24">
        <f t="shared" si="110"/>
        <v>0.9</v>
      </c>
      <c r="N293" s="1" t="e">
        <f t="shared" si="111"/>
        <v>#N/A</v>
      </c>
      <c r="P293" s="23">
        <f t="shared" si="112"/>
        <v>0.68533560000000004</v>
      </c>
      <c r="Q293" s="1" t="e">
        <f t="shared" si="113"/>
        <v>#N/A</v>
      </c>
      <c r="T293" t="e">
        <f>IF(A293&lt;='FM Exteriores'!$Q$14,EsquemaMant!A293,NA())</f>
        <v>#N/A</v>
      </c>
      <c r="U293" s="20" t="e">
        <f t="shared" si="114"/>
        <v>#N/A</v>
      </c>
      <c r="V293" t="e">
        <f t="shared" si="115"/>
        <v>#N/A</v>
      </c>
      <c r="W293" t="e">
        <f t="shared" si="116"/>
        <v>#N/A</v>
      </c>
      <c r="X293" s="24" t="e">
        <f t="shared" si="117"/>
        <v>#N/A</v>
      </c>
      <c r="Y293" t="e">
        <f t="shared" si="118"/>
        <v>#N/A</v>
      </c>
      <c r="Z293" t="e">
        <f t="shared" si="119"/>
        <v>#N/A</v>
      </c>
      <c r="AA293" s="24" t="e">
        <f t="shared" si="120"/>
        <v>#N/A</v>
      </c>
      <c r="AB293" s="24">
        <f t="shared" si="123"/>
        <v>1</v>
      </c>
      <c r="AC293" s="1" t="e">
        <f t="shared" si="124"/>
        <v>#N/A</v>
      </c>
      <c r="AE293" s="23">
        <f t="shared" si="121"/>
        <v>0.78200000000000003</v>
      </c>
      <c r="AF293" s="41" t="e">
        <f t="shared" si="122"/>
        <v>#N/A</v>
      </c>
    </row>
    <row r="294" spans="1:32" x14ac:dyDescent="0.25">
      <c r="A294">
        <v>28.3</v>
      </c>
      <c r="B294" t="e">
        <f>IF(A294&lt;='FM Interiores'!$Q$14,EsquemaMant!A294,NA())</f>
        <v>#N/A</v>
      </c>
      <c r="C294" s="20" t="e">
        <f t="shared" si="101"/>
        <v>#N/A</v>
      </c>
      <c r="D294" t="e">
        <f t="shared" si="102"/>
        <v>#N/A</v>
      </c>
      <c r="E294" t="e">
        <f t="shared" si="100"/>
        <v>#N/A</v>
      </c>
      <c r="F294" s="24" t="e">
        <f t="shared" si="103"/>
        <v>#N/A</v>
      </c>
      <c r="G294" t="e">
        <f t="shared" si="104"/>
        <v>#N/A</v>
      </c>
      <c r="H294" t="e">
        <f t="shared" si="105"/>
        <v>#N/A</v>
      </c>
      <c r="I294" s="24" t="e">
        <f t="shared" si="106"/>
        <v>#N/A</v>
      </c>
      <c r="J294" t="e">
        <f t="shared" si="107"/>
        <v>#N/A</v>
      </c>
      <c r="K294" t="e">
        <f t="shared" si="108"/>
        <v>#N/A</v>
      </c>
      <c r="L294" s="24" t="e">
        <f t="shared" si="109"/>
        <v>#N/A</v>
      </c>
      <c r="M294" s="24">
        <f t="shared" si="110"/>
        <v>0.9</v>
      </c>
      <c r="N294" s="1" t="e">
        <f t="shared" si="111"/>
        <v>#N/A</v>
      </c>
      <c r="P294" s="23">
        <f t="shared" si="112"/>
        <v>0.68533560000000004</v>
      </c>
      <c r="Q294" s="1" t="e">
        <f t="shared" si="113"/>
        <v>#N/A</v>
      </c>
      <c r="T294" t="e">
        <f>IF(A294&lt;='FM Exteriores'!$Q$14,EsquemaMant!A294,NA())</f>
        <v>#N/A</v>
      </c>
      <c r="U294" s="20" t="e">
        <f t="shared" si="114"/>
        <v>#N/A</v>
      </c>
      <c r="V294" t="e">
        <f t="shared" si="115"/>
        <v>#N/A</v>
      </c>
      <c r="W294" t="e">
        <f t="shared" si="116"/>
        <v>#N/A</v>
      </c>
      <c r="X294" s="24" t="e">
        <f t="shared" si="117"/>
        <v>#N/A</v>
      </c>
      <c r="Y294" t="e">
        <f t="shared" si="118"/>
        <v>#N/A</v>
      </c>
      <c r="Z294" t="e">
        <f t="shared" si="119"/>
        <v>#N/A</v>
      </c>
      <c r="AA294" s="24" t="e">
        <f t="shared" si="120"/>
        <v>#N/A</v>
      </c>
      <c r="AB294" s="24">
        <f t="shared" si="123"/>
        <v>1</v>
      </c>
      <c r="AC294" s="1" t="e">
        <f t="shared" si="124"/>
        <v>#N/A</v>
      </c>
      <c r="AE294" s="23">
        <f t="shared" si="121"/>
        <v>0.78200000000000003</v>
      </c>
      <c r="AF294" s="41" t="e">
        <f t="shared" si="122"/>
        <v>#N/A</v>
      </c>
    </row>
    <row r="295" spans="1:32" x14ac:dyDescent="0.25">
      <c r="A295">
        <v>28.4</v>
      </c>
      <c r="B295" t="e">
        <f>IF(A295&lt;='FM Interiores'!$Q$14,EsquemaMant!A295,NA())</f>
        <v>#N/A</v>
      </c>
      <c r="C295" s="20" t="e">
        <f t="shared" si="101"/>
        <v>#N/A</v>
      </c>
      <c r="D295" t="e">
        <f t="shared" si="102"/>
        <v>#N/A</v>
      </c>
      <c r="E295" t="e">
        <f t="shared" si="100"/>
        <v>#N/A</v>
      </c>
      <c r="F295" s="24" t="e">
        <f t="shared" si="103"/>
        <v>#N/A</v>
      </c>
      <c r="G295" t="e">
        <f t="shared" si="104"/>
        <v>#N/A</v>
      </c>
      <c r="H295" t="e">
        <f t="shared" si="105"/>
        <v>#N/A</v>
      </c>
      <c r="I295" s="24" t="e">
        <f t="shared" si="106"/>
        <v>#N/A</v>
      </c>
      <c r="J295" t="e">
        <f t="shared" si="107"/>
        <v>#N/A</v>
      </c>
      <c r="K295" t="e">
        <f t="shared" si="108"/>
        <v>#N/A</v>
      </c>
      <c r="L295" s="24" t="e">
        <f t="shared" si="109"/>
        <v>#N/A</v>
      </c>
      <c r="M295" s="24">
        <f t="shared" si="110"/>
        <v>0.9</v>
      </c>
      <c r="N295" s="1" t="e">
        <f t="shared" si="111"/>
        <v>#N/A</v>
      </c>
      <c r="P295" s="23">
        <f t="shared" si="112"/>
        <v>0.68533560000000004</v>
      </c>
      <c r="Q295" s="1" t="e">
        <f t="shared" si="113"/>
        <v>#N/A</v>
      </c>
      <c r="T295" t="e">
        <f>IF(A295&lt;='FM Exteriores'!$Q$14,EsquemaMant!A295,NA())</f>
        <v>#N/A</v>
      </c>
      <c r="U295" s="20" t="e">
        <f t="shared" si="114"/>
        <v>#N/A</v>
      </c>
      <c r="V295" t="e">
        <f t="shared" si="115"/>
        <v>#N/A</v>
      </c>
      <c r="W295" t="e">
        <f t="shared" si="116"/>
        <v>#N/A</v>
      </c>
      <c r="X295" s="24" t="e">
        <f t="shared" si="117"/>
        <v>#N/A</v>
      </c>
      <c r="Y295" t="e">
        <f t="shared" si="118"/>
        <v>#N/A</v>
      </c>
      <c r="Z295" t="e">
        <f t="shared" si="119"/>
        <v>#N/A</v>
      </c>
      <c r="AA295" s="24" t="e">
        <f t="shared" si="120"/>
        <v>#N/A</v>
      </c>
      <c r="AB295" s="24">
        <f t="shared" si="123"/>
        <v>1</v>
      </c>
      <c r="AC295" s="1" t="e">
        <f t="shared" si="124"/>
        <v>#N/A</v>
      </c>
      <c r="AE295" s="23">
        <f t="shared" si="121"/>
        <v>0.78200000000000003</v>
      </c>
      <c r="AF295" s="41" t="e">
        <f t="shared" si="122"/>
        <v>#N/A</v>
      </c>
    </row>
    <row r="296" spans="1:32" x14ac:dyDescent="0.25">
      <c r="A296">
        <v>28.5</v>
      </c>
      <c r="B296" t="e">
        <f>IF(A296&lt;='FM Interiores'!$Q$14,EsquemaMant!A296,NA())</f>
        <v>#N/A</v>
      </c>
      <c r="C296" s="20" t="e">
        <f t="shared" si="101"/>
        <v>#N/A</v>
      </c>
      <c r="D296" t="e">
        <f t="shared" si="102"/>
        <v>#N/A</v>
      </c>
      <c r="E296" t="e">
        <f t="shared" si="100"/>
        <v>#N/A</v>
      </c>
      <c r="F296" s="24" t="e">
        <f t="shared" si="103"/>
        <v>#N/A</v>
      </c>
      <c r="G296" t="e">
        <f t="shared" si="104"/>
        <v>#N/A</v>
      </c>
      <c r="H296" t="e">
        <f t="shared" si="105"/>
        <v>#N/A</v>
      </c>
      <c r="I296" s="24" t="e">
        <f t="shared" si="106"/>
        <v>#N/A</v>
      </c>
      <c r="J296" t="e">
        <f t="shared" si="107"/>
        <v>#N/A</v>
      </c>
      <c r="K296" t="e">
        <f t="shared" si="108"/>
        <v>#N/A</v>
      </c>
      <c r="L296" s="24" t="e">
        <f t="shared" si="109"/>
        <v>#N/A</v>
      </c>
      <c r="M296" s="24">
        <f t="shared" si="110"/>
        <v>0.9</v>
      </c>
      <c r="N296" s="1" t="e">
        <f t="shared" si="111"/>
        <v>#N/A</v>
      </c>
      <c r="P296" s="23">
        <f t="shared" si="112"/>
        <v>0.68533560000000004</v>
      </c>
      <c r="Q296" s="1" t="e">
        <f t="shared" si="113"/>
        <v>#N/A</v>
      </c>
      <c r="T296" t="e">
        <f>IF(A296&lt;='FM Exteriores'!$Q$14,EsquemaMant!A296,NA())</f>
        <v>#N/A</v>
      </c>
      <c r="U296" s="20" t="e">
        <f t="shared" si="114"/>
        <v>#N/A</v>
      </c>
      <c r="V296" t="e">
        <f t="shared" si="115"/>
        <v>#N/A</v>
      </c>
      <c r="W296" t="e">
        <f t="shared" si="116"/>
        <v>#N/A</v>
      </c>
      <c r="X296" s="24" t="e">
        <f t="shared" si="117"/>
        <v>#N/A</v>
      </c>
      <c r="Y296" t="e">
        <f t="shared" si="118"/>
        <v>#N/A</v>
      </c>
      <c r="Z296" t="e">
        <f t="shared" si="119"/>
        <v>#N/A</v>
      </c>
      <c r="AA296" s="24" t="e">
        <f t="shared" si="120"/>
        <v>#N/A</v>
      </c>
      <c r="AB296" s="24">
        <f t="shared" si="123"/>
        <v>1</v>
      </c>
      <c r="AC296" s="1" t="e">
        <f t="shared" si="124"/>
        <v>#N/A</v>
      </c>
      <c r="AE296" s="23">
        <f t="shared" si="121"/>
        <v>0.78200000000000003</v>
      </c>
      <c r="AF296" s="41" t="e">
        <f t="shared" si="122"/>
        <v>#N/A</v>
      </c>
    </row>
    <row r="297" spans="1:32" x14ac:dyDescent="0.25">
      <c r="A297">
        <v>28.6</v>
      </c>
      <c r="B297" t="e">
        <f>IF(A297&lt;='FM Interiores'!$Q$14,EsquemaMant!A297,NA())</f>
        <v>#N/A</v>
      </c>
      <c r="C297" s="20" t="e">
        <f t="shared" si="101"/>
        <v>#N/A</v>
      </c>
      <c r="D297" t="e">
        <f t="shared" si="102"/>
        <v>#N/A</v>
      </c>
      <c r="E297" t="e">
        <f t="shared" si="100"/>
        <v>#N/A</v>
      </c>
      <c r="F297" s="24" t="e">
        <f t="shared" si="103"/>
        <v>#N/A</v>
      </c>
      <c r="G297" t="e">
        <f t="shared" si="104"/>
        <v>#N/A</v>
      </c>
      <c r="H297" t="e">
        <f t="shared" si="105"/>
        <v>#N/A</v>
      </c>
      <c r="I297" s="24" t="e">
        <f t="shared" si="106"/>
        <v>#N/A</v>
      </c>
      <c r="J297" t="e">
        <f t="shared" si="107"/>
        <v>#N/A</v>
      </c>
      <c r="K297" t="e">
        <f t="shared" si="108"/>
        <v>#N/A</v>
      </c>
      <c r="L297" s="24" t="e">
        <f t="shared" si="109"/>
        <v>#N/A</v>
      </c>
      <c r="M297" s="24">
        <f t="shared" si="110"/>
        <v>0.9</v>
      </c>
      <c r="N297" s="1" t="e">
        <f t="shared" si="111"/>
        <v>#N/A</v>
      </c>
      <c r="P297" s="23">
        <f t="shared" si="112"/>
        <v>0.68533560000000004</v>
      </c>
      <c r="Q297" s="1" t="e">
        <f t="shared" si="113"/>
        <v>#N/A</v>
      </c>
      <c r="T297" t="e">
        <f>IF(A297&lt;='FM Exteriores'!$Q$14,EsquemaMant!A297,NA())</f>
        <v>#N/A</v>
      </c>
      <c r="U297" s="20" t="e">
        <f t="shared" si="114"/>
        <v>#N/A</v>
      </c>
      <c r="V297" t="e">
        <f t="shared" si="115"/>
        <v>#N/A</v>
      </c>
      <c r="W297" t="e">
        <f t="shared" si="116"/>
        <v>#N/A</v>
      </c>
      <c r="X297" s="24" t="e">
        <f t="shared" si="117"/>
        <v>#N/A</v>
      </c>
      <c r="Y297" t="e">
        <f t="shared" si="118"/>
        <v>#N/A</v>
      </c>
      <c r="Z297" t="e">
        <f t="shared" si="119"/>
        <v>#N/A</v>
      </c>
      <c r="AA297" s="24" t="e">
        <f t="shared" si="120"/>
        <v>#N/A</v>
      </c>
      <c r="AB297" s="24">
        <f t="shared" si="123"/>
        <v>1</v>
      </c>
      <c r="AC297" s="1" t="e">
        <f t="shared" si="124"/>
        <v>#N/A</v>
      </c>
      <c r="AE297" s="23">
        <f t="shared" si="121"/>
        <v>0.78200000000000003</v>
      </c>
      <c r="AF297" s="41" t="e">
        <f t="shared" si="122"/>
        <v>#N/A</v>
      </c>
    </row>
    <row r="298" spans="1:32" x14ac:dyDescent="0.25">
      <c r="A298">
        <v>28.7</v>
      </c>
      <c r="B298" t="e">
        <f>IF(A298&lt;='FM Interiores'!$Q$14,EsquemaMant!A298,NA())</f>
        <v>#N/A</v>
      </c>
      <c r="C298" s="20" t="e">
        <f t="shared" si="101"/>
        <v>#N/A</v>
      </c>
      <c r="D298" t="e">
        <f t="shared" si="102"/>
        <v>#N/A</v>
      </c>
      <c r="E298" t="e">
        <f t="shared" si="100"/>
        <v>#N/A</v>
      </c>
      <c r="F298" s="24" t="e">
        <f t="shared" si="103"/>
        <v>#N/A</v>
      </c>
      <c r="G298" t="e">
        <f t="shared" si="104"/>
        <v>#N/A</v>
      </c>
      <c r="H298" t="e">
        <f t="shared" si="105"/>
        <v>#N/A</v>
      </c>
      <c r="I298" s="24" t="e">
        <f t="shared" si="106"/>
        <v>#N/A</v>
      </c>
      <c r="J298" t="e">
        <f t="shared" si="107"/>
        <v>#N/A</v>
      </c>
      <c r="K298" t="e">
        <f t="shared" si="108"/>
        <v>#N/A</v>
      </c>
      <c r="L298" s="24" t="e">
        <f t="shared" si="109"/>
        <v>#N/A</v>
      </c>
      <c r="M298" s="24">
        <f t="shared" si="110"/>
        <v>0.9</v>
      </c>
      <c r="N298" s="1" t="e">
        <f t="shared" si="111"/>
        <v>#N/A</v>
      </c>
      <c r="P298" s="23">
        <f t="shared" si="112"/>
        <v>0.68533560000000004</v>
      </c>
      <c r="Q298" s="1" t="e">
        <f t="shared" si="113"/>
        <v>#N/A</v>
      </c>
      <c r="T298" t="e">
        <f>IF(A298&lt;='FM Exteriores'!$Q$14,EsquemaMant!A298,NA())</f>
        <v>#N/A</v>
      </c>
      <c r="U298" s="20" t="e">
        <f t="shared" si="114"/>
        <v>#N/A</v>
      </c>
      <c r="V298" t="e">
        <f t="shared" si="115"/>
        <v>#N/A</v>
      </c>
      <c r="W298" t="e">
        <f t="shared" si="116"/>
        <v>#N/A</v>
      </c>
      <c r="X298" s="24" t="e">
        <f t="shared" si="117"/>
        <v>#N/A</v>
      </c>
      <c r="Y298" t="e">
        <f t="shared" si="118"/>
        <v>#N/A</v>
      </c>
      <c r="Z298" t="e">
        <f t="shared" si="119"/>
        <v>#N/A</v>
      </c>
      <c r="AA298" s="24" t="e">
        <f t="shared" si="120"/>
        <v>#N/A</v>
      </c>
      <c r="AB298" s="24">
        <f t="shared" si="123"/>
        <v>1</v>
      </c>
      <c r="AC298" s="1" t="e">
        <f t="shared" si="124"/>
        <v>#N/A</v>
      </c>
      <c r="AE298" s="23">
        <f t="shared" si="121"/>
        <v>0.78200000000000003</v>
      </c>
      <c r="AF298" s="41" t="e">
        <f t="shared" si="122"/>
        <v>#N/A</v>
      </c>
    </row>
    <row r="299" spans="1:32" x14ac:dyDescent="0.25">
      <c r="A299">
        <v>28.8</v>
      </c>
      <c r="B299" t="e">
        <f>IF(A299&lt;='FM Interiores'!$Q$14,EsquemaMant!A299,NA())</f>
        <v>#N/A</v>
      </c>
      <c r="C299" s="20" t="e">
        <f t="shared" si="101"/>
        <v>#N/A</v>
      </c>
      <c r="D299" t="e">
        <f t="shared" si="102"/>
        <v>#N/A</v>
      </c>
      <c r="E299" t="e">
        <f t="shared" si="100"/>
        <v>#N/A</v>
      </c>
      <c r="F299" s="24" t="e">
        <f t="shared" si="103"/>
        <v>#N/A</v>
      </c>
      <c r="G299" t="e">
        <f t="shared" si="104"/>
        <v>#N/A</v>
      </c>
      <c r="H299" t="e">
        <f t="shared" si="105"/>
        <v>#N/A</v>
      </c>
      <c r="I299" s="24" t="e">
        <f t="shared" si="106"/>
        <v>#N/A</v>
      </c>
      <c r="J299" t="e">
        <f t="shared" si="107"/>
        <v>#N/A</v>
      </c>
      <c r="K299" t="e">
        <f t="shared" si="108"/>
        <v>#N/A</v>
      </c>
      <c r="L299" s="24" t="e">
        <f t="shared" si="109"/>
        <v>#N/A</v>
      </c>
      <c r="M299" s="24">
        <f t="shared" si="110"/>
        <v>0.9</v>
      </c>
      <c r="N299" s="1" t="e">
        <f t="shared" si="111"/>
        <v>#N/A</v>
      </c>
      <c r="P299" s="23">
        <f t="shared" si="112"/>
        <v>0.68533560000000004</v>
      </c>
      <c r="Q299" s="1" t="e">
        <f t="shared" si="113"/>
        <v>#N/A</v>
      </c>
      <c r="T299" t="e">
        <f>IF(A299&lt;='FM Exteriores'!$Q$14,EsquemaMant!A299,NA())</f>
        <v>#N/A</v>
      </c>
      <c r="U299" s="20" t="e">
        <f t="shared" si="114"/>
        <v>#N/A</v>
      </c>
      <c r="V299" t="e">
        <f t="shared" si="115"/>
        <v>#N/A</v>
      </c>
      <c r="W299" t="e">
        <f t="shared" si="116"/>
        <v>#N/A</v>
      </c>
      <c r="X299" s="24" t="e">
        <f t="shared" si="117"/>
        <v>#N/A</v>
      </c>
      <c r="Y299" t="e">
        <f t="shared" si="118"/>
        <v>#N/A</v>
      </c>
      <c r="Z299" t="e">
        <f t="shared" si="119"/>
        <v>#N/A</v>
      </c>
      <c r="AA299" s="24" t="e">
        <f t="shared" si="120"/>
        <v>#N/A</v>
      </c>
      <c r="AB299" s="24">
        <f t="shared" si="123"/>
        <v>1</v>
      </c>
      <c r="AC299" s="1" t="e">
        <f t="shared" si="124"/>
        <v>#N/A</v>
      </c>
      <c r="AE299" s="23">
        <f t="shared" si="121"/>
        <v>0.78200000000000003</v>
      </c>
      <c r="AF299" s="41" t="e">
        <f t="shared" si="122"/>
        <v>#N/A</v>
      </c>
    </row>
    <row r="300" spans="1:32" x14ac:dyDescent="0.25">
      <c r="A300">
        <v>28.9</v>
      </c>
      <c r="B300" t="e">
        <f>IF(A300&lt;='FM Interiores'!$Q$14,EsquemaMant!A300,NA())</f>
        <v>#N/A</v>
      </c>
      <c r="C300" s="20" t="e">
        <f t="shared" si="101"/>
        <v>#N/A</v>
      </c>
      <c r="D300" t="e">
        <f t="shared" si="102"/>
        <v>#N/A</v>
      </c>
      <c r="E300" t="e">
        <f t="shared" si="100"/>
        <v>#N/A</v>
      </c>
      <c r="F300" s="24" t="e">
        <f t="shared" si="103"/>
        <v>#N/A</v>
      </c>
      <c r="G300" t="e">
        <f t="shared" si="104"/>
        <v>#N/A</v>
      </c>
      <c r="H300" t="e">
        <f t="shared" si="105"/>
        <v>#N/A</v>
      </c>
      <c r="I300" s="24" t="e">
        <f t="shared" si="106"/>
        <v>#N/A</v>
      </c>
      <c r="J300" t="e">
        <f t="shared" si="107"/>
        <v>#N/A</v>
      </c>
      <c r="K300" t="e">
        <f t="shared" si="108"/>
        <v>#N/A</v>
      </c>
      <c r="L300" s="24" t="e">
        <f t="shared" si="109"/>
        <v>#N/A</v>
      </c>
      <c r="M300" s="24">
        <f t="shared" si="110"/>
        <v>0.9</v>
      </c>
      <c r="N300" s="1" t="e">
        <f t="shared" si="111"/>
        <v>#N/A</v>
      </c>
      <c r="P300" s="23">
        <f t="shared" si="112"/>
        <v>0.68533560000000004</v>
      </c>
      <c r="Q300" s="1" t="e">
        <f t="shared" si="113"/>
        <v>#N/A</v>
      </c>
      <c r="T300" t="e">
        <f>IF(A300&lt;='FM Exteriores'!$Q$14,EsquemaMant!A300,NA())</f>
        <v>#N/A</v>
      </c>
      <c r="U300" s="20" t="e">
        <f t="shared" si="114"/>
        <v>#N/A</v>
      </c>
      <c r="V300" t="e">
        <f t="shared" si="115"/>
        <v>#N/A</v>
      </c>
      <c r="W300" t="e">
        <f t="shared" si="116"/>
        <v>#N/A</v>
      </c>
      <c r="X300" s="24" t="e">
        <f t="shared" si="117"/>
        <v>#N/A</v>
      </c>
      <c r="Y300" t="e">
        <f t="shared" si="118"/>
        <v>#N/A</v>
      </c>
      <c r="Z300" t="e">
        <f t="shared" si="119"/>
        <v>#N/A</v>
      </c>
      <c r="AA300" s="24" t="e">
        <f t="shared" si="120"/>
        <v>#N/A</v>
      </c>
      <c r="AB300" s="24">
        <f t="shared" si="123"/>
        <v>1</v>
      </c>
      <c r="AC300" s="1" t="e">
        <f t="shared" si="124"/>
        <v>#N/A</v>
      </c>
      <c r="AE300" s="23">
        <f t="shared" si="121"/>
        <v>0.78200000000000003</v>
      </c>
      <c r="AF300" s="41" t="e">
        <f t="shared" si="122"/>
        <v>#N/A</v>
      </c>
    </row>
    <row r="301" spans="1:32" x14ac:dyDescent="0.25">
      <c r="A301">
        <v>29</v>
      </c>
      <c r="B301" t="e">
        <f>IF(A301&lt;='FM Interiores'!$Q$14,EsquemaMant!A301,NA())</f>
        <v>#N/A</v>
      </c>
      <c r="C301" s="20" t="e">
        <f t="shared" si="101"/>
        <v>#N/A</v>
      </c>
      <c r="D301" t="e">
        <f t="shared" si="102"/>
        <v>#N/A</v>
      </c>
      <c r="E301" t="e">
        <f t="shared" si="100"/>
        <v>#N/A</v>
      </c>
      <c r="F301" s="24" t="e">
        <f t="shared" si="103"/>
        <v>#N/A</v>
      </c>
      <c r="G301" t="e">
        <f t="shared" si="104"/>
        <v>#N/A</v>
      </c>
      <c r="H301" t="e">
        <f t="shared" si="105"/>
        <v>#N/A</v>
      </c>
      <c r="I301" s="24" t="e">
        <f t="shared" si="106"/>
        <v>#N/A</v>
      </c>
      <c r="J301" t="e">
        <f t="shared" si="107"/>
        <v>#N/A</v>
      </c>
      <c r="K301" t="e">
        <f t="shared" si="108"/>
        <v>#N/A</v>
      </c>
      <c r="L301" s="24" t="e">
        <f t="shared" si="109"/>
        <v>#N/A</v>
      </c>
      <c r="M301" s="24">
        <f t="shared" si="110"/>
        <v>0.9</v>
      </c>
      <c r="N301" s="1" t="e">
        <f t="shared" si="111"/>
        <v>#N/A</v>
      </c>
      <c r="P301" s="23">
        <f t="shared" si="112"/>
        <v>0.68533560000000004</v>
      </c>
      <c r="Q301" s="1" t="e">
        <f t="shared" si="113"/>
        <v>#N/A</v>
      </c>
      <c r="T301" t="e">
        <f>IF(A301&lt;='FM Exteriores'!$Q$14,EsquemaMant!A301,NA())</f>
        <v>#N/A</v>
      </c>
      <c r="U301" s="20" t="e">
        <f t="shared" si="114"/>
        <v>#N/A</v>
      </c>
      <c r="V301" t="e">
        <f t="shared" si="115"/>
        <v>#N/A</v>
      </c>
      <c r="W301" t="e">
        <f t="shared" si="116"/>
        <v>#N/A</v>
      </c>
      <c r="X301" s="24" t="e">
        <f t="shared" si="117"/>
        <v>#N/A</v>
      </c>
      <c r="Y301" t="e">
        <f t="shared" si="118"/>
        <v>#N/A</v>
      </c>
      <c r="Z301" t="e">
        <f t="shared" si="119"/>
        <v>#N/A</v>
      </c>
      <c r="AA301" s="24" t="e">
        <f t="shared" si="120"/>
        <v>#N/A</v>
      </c>
      <c r="AB301" s="24">
        <f t="shared" si="123"/>
        <v>1</v>
      </c>
      <c r="AC301" s="1" t="e">
        <f t="shared" si="124"/>
        <v>#N/A</v>
      </c>
      <c r="AE301" s="23">
        <f t="shared" si="121"/>
        <v>0.78200000000000003</v>
      </c>
      <c r="AF301" s="41" t="e">
        <f t="shared" si="122"/>
        <v>#N/A</v>
      </c>
    </row>
    <row r="302" spans="1:32" x14ac:dyDescent="0.25">
      <c r="A302">
        <v>29.1</v>
      </c>
      <c r="B302" t="e">
        <f>IF(A302&lt;='FM Interiores'!$Q$14,EsquemaMant!A302,NA())</f>
        <v>#N/A</v>
      </c>
      <c r="C302" s="20" t="e">
        <f t="shared" si="101"/>
        <v>#N/A</v>
      </c>
      <c r="D302" t="e">
        <f t="shared" si="102"/>
        <v>#N/A</v>
      </c>
      <c r="E302" t="e">
        <f t="shared" si="100"/>
        <v>#N/A</v>
      </c>
      <c r="F302" s="24" t="e">
        <f t="shared" si="103"/>
        <v>#N/A</v>
      </c>
      <c r="G302" t="e">
        <f t="shared" si="104"/>
        <v>#N/A</v>
      </c>
      <c r="H302" t="e">
        <f t="shared" si="105"/>
        <v>#N/A</v>
      </c>
      <c r="I302" s="24" t="e">
        <f t="shared" si="106"/>
        <v>#N/A</v>
      </c>
      <c r="J302" t="e">
        <f t="shared" si="107"/>
        <v>#N/A</v>
      </c>
      <c r="K302" t="e">
        <f t="shared" si="108"/>
        <v>#N/A</v>
      </c>
      <c r="L302" s="24" t="e">
        <f t="shared" si="109"/>
        <v>#N/A</v>
      </c>
      <c r="M302" s="24">
        <f t="shared" si="110"/>
        <v>0.9</v>
      </c>
      <c r="N302" s="1" t="e">
        <f t="shared" si="111"/>
        <v>#N/A</v>
      </c>
      <c r="P302" s="23">
        <f t="shared" si="112"/>
        <v>0.68533560000000004</v>
      </c>
      <c r="Q302" s="1" t="e">
        <f t="shared" si="113"/>
        <v>#N/A</v>
      </c>
      <c r="T302" t="e">
        <f>IF(A302&lt;='FM Exteriores'!$Q$14,EsquemaMant!A302,NA())</f>
        <v>#N/A</v>
      </c>
      <c r="U302" s="20" t="e">
        <f t="shared" si="114"/>
        <v>#N/A</v>
      </c>
      <c r="V302" t="e">
        <f t="shared" si="115"/>
        <v>#N/A</v>
      </c>
      <c r="W302" t="e">
        <f t="shared" si="116"/>
        <v>#N/A</v>
      </c>
      <c r="X302" s="24" t="e">
        <f t="shared" si="117"/>
        <v>#N/A</v>
      </c>
      <c r="Y302" t="e">
        <f t="shared" si="118"/>
        <v>#N/A</v>
      </c>
      <c r="Z302" t="e">
        <f t="shared" si="119"/>
        <v>#N/A</v>
      </c>
      <c r="AA302" s="24" t="e">
        <f t="shared" si="120"/>
        <v>#N/A</v>
      </c>
      <c r="AB302" s="24">
        <f t="shared" si="123"/>
        <v>1</v>
      </c>
      <c r="AC302" s="1" t="e">
        <f t="shared" si="124"/>
        <v>#N/A</v>
      </c>
      <c r="AE302" s="23">
        <f t="shared" si="121"/>
        <v>0.78200000000000003</v>
      </c>
      <c r="AF302" s="41" t="e">
        <f t="shared" si="122"/>
        <v>#N/A</v>
      </c>
    </row>
    <row r="303" spans="1:32" x14ac:dyDescent="0.25">
      <c r="A303">
        <v>29.2</v>
      </c>
      <c r="B303" t="e">
        <f>IF(A303&lt;='FM Interiores'!$Q$14,EsquemaMant!A303,NA())</f>
        <v>#N/A</v>
      </c>
      <c r="C303" s="20" t="e">
        <f t="shared" si="101"/>
        <v>#N/A</v>
      </c>
      <c r="D303" t="e">
        <f t="shared" si="102"/>
        <v>#N/A</v>
      </c>
      <c r="E303" t="e">
        <f t="shared" si="100"/>
        <v>#N/A</v>
      </c>
      <c r="F303" s="24" t="e">
        <f t="shared" si="103"/>
        <v>#N/A</v>
      </c>
      <c r="G303" t="e">
        <f t="shared" si="104"/>
        <v>#N/A</v>
      </c>
      <c r="H303" t="e">
        <f t="shared" si="105"/>
        <v>#N/A</v>
      </c>
      <c r="I303" s="24" t="e">
        <f t="shared" si="106"/>
        <v>#N/A</v>
      </c>
      <c r="J303" t="e">
        <f t="shared" si="107"/>
        <v>#N/A</v>
      </c>
      <c r="K303" t="e">
        <f t="shared" si="108"/>
        <v>#N/A</v>
      </c>
      <c r="L303" s="24" t="e">
        <f t="shared" si="109"/>
        <v>#N/A</v>
      </c>
      <c r="M303" s="24">
        <f t="shared" si="110"/>
        <v>0.9</v>
      </c>
      <c r="N303" s="1" t="e">
        <f t="shared" si="111"/>
        <v>#N/A</v>
      </c>
      <c r="P303" s="23">
        <f t="shared" si="112"/>
        <v>0.68533560000000004</v>
      </c>
      <c r="Q303" s="1" t="e">
        <f t="shared" si="113"/>
        <v>#N/A</v>
      </c>
      <c r="T303" t="e">
        <f>IF(A303&lt;='FM Exteriores'!$Q$14,EsquemaMant!A303,NA())</f>
        <v>#N/A</v>
      </c>
      <c r="U303" s="20" t="e">
        <f t="shared" si="114"/>
        <v>#N/A</v>
      </c>
      <c r="V303" t="e">
        <f t="shared" si="115"/>
        <v>#N/A</v>
      </c>
      <c r="W303" t="e">
        <f t="shared" si="116"/>
        <v>#N/A</v>
      </c>
      <c r="X303" s="24" t="e">
        <f t="shared" si="117"/>
        <v>#N/A</v>
      </c>
      <c r="Y303" t="e">
        <f t="shared" si="118"/>
        <v>#N/A</v>
      </c>
      <c r="Z303" t="e">
        <f t="shared" si="119"/>
        <v>#N/A</v>
      </c>
      <c r="AA303" s="24" t="e">
        <f t="shared" si="120"/>
        <v>#N/A</v>
      </c>
      <c r="AB303" s="24">
        <f t="shared" si="123"/>
        <v>1</v>
      </c>
      <c r="AC303" s="1" t="e">
        <f t="shared" si="124"/>
        <v>#N/A</v>
      </c>
      <c r="AE303" s="23">
        <f t="shared" si="121"/>
        <v>0.78200000000000003</v>
      </c>
      <c r="AF303" s="41" t="e">
        <f t="shared" si="122"/>
        <v>#N/A</v>
      </c>
    </row>
    <row r="304" spans="1:32" x14ac:dyDescent="0.25">
      <c r="A304">
        <v>29.3</v>
      </c>
      <c r="B304" t="e">
        <f>IF(A304&lt;='FM Interiores'!$Q$14,EsquemaMant!A304,NA())</f>
        <v>#N/A</v>
      </c>
      <c r="C304" s="20" t="e">
        <f t="shared" si="101"/>
        <v>#N/A</v>
      </c>
      <c r="D304" t="e">
        <f t="shared" si="102"/>
        <v>#N/A</v>
      </c>
      <c r="E304" t="e">
        <f t="shared" si="100"/>
        <v>#N/A</v>
      </c>
      <c r="F304" s="24" t="e">
        <f t="shared" si="103"/>
        <v>#N/A</v>
      </c>
      <c r="G304" t="e">
        <f t="shared" si="104"/>
        <v>#N/A</v>
      </c>
      <c r="H304" t="e">
        <f t="shared" si="105"/>
        <v>#N/A</v>
      </c>
      <c r="I304" s="24" t="e">
        <f t="shared" si="106"/>
        <v>#N/A</v>
      </c>
      <c r="J304" t="e">
        <f t="shared" si="107"/>
        <v>#N/A</v>
      </c>
      <c r="K304" t="e">
        <f t="shared" si="108"/>
        <v>#N/A</v>
      </c>
      <c r="L304" s="24" t="e">
        <f t="shared" si="109"/>
        <v>#N/A</v>
      </c>
      <c r="M304" s="24">
        <f t="shared" si="110"/>
        <v>0.9</v>
      </c>
      <c r="N304" s="1" t="e">
        <f t="shared" si="111"/>
        <v>#N/A</v>
      </c>
      <c r="P304" s="23">
        <f t="shared" si="112"/>
        <v>0.68533560000000004</v>
      </c>
      <c r="Q304" s="1" t="e">
        <f t="shared" si="113"/>
        <v>#N/A</v>
      </c>
      <c r="T304" t="e">
        <f>IF(A304&lt;='FM Exteriores'!$Q$14,EsquemaMant!A304,NA())</f>
        <v>#N/A</v>
      </c>
      <c r="U304" s="20" t="e">
        <f t="shared" si="114"/>
        <v>#N/A</v>
      </c>
      <c r="V304" t="e">
        <f t="shared" si="115"/>
        <v>#N/A</v>
      </c>
      <c r="W304" t="e">
        <f t="shared" si="116"/>
        <v>#N/A</v>
      </c>
      <c r="X304" s="24" t="e">
        <f t="shared" si="117"/>
        <v>#N/A</v>
      </c>
      <c r="Y304" t="e">
        <f t="shared" si="118"/>
        <v>#N/A</v>
      </c>
      <c r="Z304" t="e">
        <f t="shared" si="119"/>
        <v>#N/A</v>
      </c>
      <c r="AA304" s="24" t="e">
        <f t="shared" si="120"/>
        <v>#N/A</v>
      </c>
      <c r="AB304" s="24">
        <f t="shared" si="123"/>
        <v>1</v>
      </c>
      <c r="AC304" s="1" t="e">
        <f t="shared" si="124"/>
        <v>#N/A</v>
      </c>
      <c r="AE304" s="23">
        <f t="shared" si="121"/>
        <v>0.78200000000000003</v>
      </c>
      <c r="AF304" s="41" t="e">
        <f t="shared" si="122"/>
        <v>#N/A</v>
      </c>
    </row>
    <row r="305" spans="1:32" x14ac:dyDescent="0.25">
      <c r="A305">
        <v>29.4</v>
      </c>
      <c r="B305" t="e">
        <f>IF(A305&lt;='FM Interiores'!$Q$14,EsquemaMant!A305,NA())</f>
        <v>#N/A</v>
      </c>
      <c r="C305" s="20" t="e">
        <f t="shared" si="101"/>
        <v>#N/A</v>
      </c>
      <c r="D305" t="e">
        <f t="shared" si="102"/>
        <v>#N/A</v>
      </c>
      <c r="E305" t="e">
        <f t="shared" si="100"/>
        <v>#N/A</v>
      </c>
      <c r="F305" s="24" t="e">
        <f t="shared" si="103"/>
        <v>#N/A</v>
      </c>
      <c r="G305" t="e">
        <f t="shared" si="104"/>
        <v>#N/A</v>
      </c>
      <c r="H305" t="e">
        <f t="shared" si="105"/>
        <v>#N/A</v>
      </c>
      <c r="I305" s="24" t="e">
        <f t="shared" si="106"/>
        <v>#N/A</v>
      </c>
      <c r="J305" t="e">
        <f t="shared" si="107"/>
        <v>#N/A</v>
      </c>
      <c r="K305" t="e">
        <f t="shared" si="108"/>
        <v>#N/A</v>
      </c>
      <c r="L305" s="24" t="e">
        <f t="shared" si="109"/>
        <v>#N/A</v>
      </c>
      <c r="M305" s="24">
        <f t="shared" si="110"/>
        <v>0.9</v>
      </c>
      <c r="N305" s="1" t="e">
        <f t="shared" si="111"/>
        <v>#N/A</v>
      </c>
      <c r="P305" s="23">
        <f t="shared" si="112"/>
        <v>0.68533560000000004</v>
      </c>
      <c r="Q305" s="1" t="e">
        <f t="shared" si="113"/>
        <v>#N/A</v>
      </c>
      <c r="T305" t="e">
        <f>IF(A305&lt;='FM Exteriores'!$Q$14,EsquemaMant!A305,NA())</f>
        <v>#N/A</v>
      </c>
      <c r="U305" s="20" t="e">
        <f t="shared" si="114"/>
        <v>#N/A</v>
      </c>
      <c r="V305" t="e">
        <f t="shared" si="115"/>
        <v>#N/A</v>
      </c>
      <c r="W305" t="e">
        <f t="shared" si="116"/>
        <v>#N/A</v>
      </c>
      <c r="X305" s="24" t="e">
        <f t="shared" si="117"/>
        <v>#N/A</v>
      </c>
      <c r="Y305" t="e">
        <f t="shared" si="118"/>
        <v>#N/A</v>
      </c>
      <c r="Z305" t="e">
        <f t="shared" si="119"/>
        <v>#N/A</v>
      </c>
      <c r="AA305" s="24" t="e">
        <f t="shared" si="120"/>
        <v>#N/A</v>
      </c>
      <c r="AB305" s="24">
        <f t="shared" si="123"/>
        <v>1</v>
      </c>
      <c r="AC305" s="1" t="e">
        <f t="shared" si="124"/>
        <v>#N/A</v>
      </c>
      <c r="AE305" s="23">
        <f t="shared" si="121"/>
        <v>0.78200000000000003</v>
      </c>
      <c r="AF305" s="41" t="e">
        <f t="shared" si="122"/>
        <v>#N/A</v>
      </c>
    </row>
    <row r="306" spans="1:32" x14ac:dyDescent="0.25">
      <c r="A306">
        <v>29.5</v>
      </c>
      <c r="B306" t="e">
        <f>IF(A306&lt;='FM Interiores'!$Q$14,EsquemaMant!A306,NA())</f>
        <v>#N/A</v>
      </c>
      <c r="C306" s="20" t="e">
        <f t="shared" si="101"/>
        <v>#N/A</v>
      </c>
      <c r="D306" t="e">
        <f t="shared" si="102"/>
        <v>#N/A</v>
      </c>
      <c r="E306" t="e">
        <f t="shared" si="100"/>
        <v>#N/A</v>
      </c>
      <c r="F306" s="24" t="e">
        <f t="shared" si="103"/>
        <v>#N/A</v>
      </c>
      <c r="G306" t="e">
        <f t="shared" si="104"/>
        <v>#N/A</v>
      </c>
      <c r="H306" t="e">
        <f t="shared" si="105"/>
        <v>#N/A</v>
      </c>
      <c r="I306" s="24" t="e">
        <f t="shared" si="106"/>
        <v>#N/A</v>
      </c>
      <c r="J306" t="e">
        <f t="shared" si="107"/>
        <v>#N/A</v>
      </c>
      <c r="K306" t="e">
        <f t="shared" si="108"/>
        <v>#N/A</v>
      </c>
      <c r="L306" s="24" t="e">
        <f t="shared" si="109"/>
        <v>#N/A</v>
      </c>
      <c r="M306" s="24">
        <f t="shared" si="110"/>
        <v>0.9</v>
      </c>
      <c r="N306" s="1" t="e">
        <f t="shared" si="111"/>
        <v>#N/A</v>
      </c>
      <c r="P306" s="23">
        <f t="shared" si="112"/>
        <v>0.68533560000000004</v>
      </c>
      <c r="Q306" s="1" t="e">
        <f t="shared" si="113"/>
        <v>#N/A</v>
      </c>
      <c r="T306" t="e">
        <f>IF(A306&lt;='FM Exteriores'!$Q$14,EsquemaMant!A306,NA())</f>
        <v>#N/A</v>
      </c>
      <c r="U306" s="20" t="e">
        <f t="shared" si="114"/>
        <v>#N/A</v>
      </c>
      <c r="V306" t="e">
        <f t="shared" si="115"/>
        <v>#N/A</v>
      </c>
      <c r="W306" t="e">
        <f t="shared" si="116"/>
        <v>#N/A</v>
      </c>
      <c r="X306" s="24" t="e">
        <f t="shared" si="117"/>
        <v>#N/A</v>
      </c>
      <c r="Y306" t="e">
        <f t="shared" si="118"/>
        <v>#N/A</v>
      </c>
      <c r="Z306" t="e">
        <f t="shared" si="119"/>
        <v>#N/A</v>
      </c>
      <c r="AA306" s="24" t="e">
        <f t="shared" si="120"/>
        <v>#N/A</v>
      </c>
      <c r="AB306" s="24">
        <f t="shared" si="123"/>
        <v>1</v>
      </c>
      <c r="AC306" s="1" t="e">
        <f t="shared" si="124"/>
        <v>#N/A</v>
      </c>
      <c r="AE306" s="23">
        <f t="shared" si="121"/>
        <v>0.78200000000000003</v>
      </c>
      <c r="AF306" s="41" t="e">
        <f t="shared" si="122"/>
        <v>#N/A</v>
      </c>
    </row>
    <row r="307" spans="1:32" x14ac:dyDescent="0.25">
      <c r="A307">
        <v>29.6</v>
      </c>
      <c r="B307" t="e">
        <f>IF(A307&lt;='FM Interiores'!$Q$14,EsquemaMant!A307,NA())</f>
        <v>#N/A</v>
      </c>
      <c r="C307" s="20" t="e">
        <f t="shared" si="101"/>
        <v>#N/A</v>
      </c>
      <c r="D307" t="e">
        <f t="shared" si="102"/>
        <v>#N/A</v>
      </c>
      <c r="E307" t="e">
        <f t="shared" si="100"/>
        <v>#N/A</v>
      </c>
      <c r="F307" s="24" t="e">
        <f t="shared" si="103"/>
        <v>#N/A</v>
      </c>
      <c r="G307" t="e">
        <f t="shared" si="104"/>
        <v>#N/A</v>
      </c>
      <c r="H307" t="e">
        <f t="shared" si="105"/>
        <v>#N/A</v>
      </c>
      <c r="I307" s="24" t="e">
        <f t="shared" si="106"/>
        <v>#N/A</v>
      </c>
      <c r="J307" t="e">
        <f t="shared" si="107"/>
        <v>#N/A</v>
      </c>
      <c r="K307" t="e">
        <f t="shared" si="108"/>
        <v>#N/A</v>
      </c>
      <c r="L307" s="24" t="e">
        <f t="shared" si="109"/>
        <v>#N/A</v>
      </c>
      <c r="M307" s="24">
        <f t="shared" si="110"/>
        <v>0.9</v>
      </c>
      <c r="N307" s="1" t="e">
        <f t="shared" si="111"/>
        <v>#N/A</v>
      </c>
      <c r="P307" s="23">
        <f t="shared" si="112"/>
        <v>0.68533560000000004</v>
      </c>
      <c r="Q307" s="1" t="e">
        <f t="shared" si="113"/>
        <v>#N/A</v>
      </c>
      <c r="T307" t="e">
        <f>IF(A307&lt;='FM Exteriores'!$Q$14,EsquemaMant!A307,NA())</f>
        <v>#N/A</v>
      </c>
      <c r="U307" s="20" t="e">
        <f t="shared" si="114"/>
        <v>#N/A</v>
      </c>
      <c r="V307" t="e">
        <f t="shared" si="115"/>
        <v>#N/A</v>
      </c>
      <c r="W307" t="e">
        <f t="shared" si="116"/>
        <v>#N/A</v>
      </c>
      <c r="X307" s="24" t="e">
        <f t="shared" si="117"/>
        <v>#N/A</v>
      </c>
      <c r="Y307" t="e">
        <f t="shared" si="118"/>
        <v>#N/A</v>
      </c>
      <c r="Z307" t="e">
        <f t="shared" si="119"/>
        <v>#N/A</v>
      </c>
      <c r="AA307" s="24" t="e">
        <f t="shared" si="120"/>
        <v>#N/A</v>
      </c>
      <c r="AB307" s="24">
        <f t="shared" si="123"/>
        <v>1</v>
      </c>
      <c r="AC307" s="1" t="e">
        <f t="shared" si="124"/>
        <v>#N/A</v>
      </c>
      <c r="AE307" s="23">
        <f t="shared" si="121"/>
        <v>0.78200000000000003</v>
      </c>
      <c r="AF307" s="41" t="e">
        <f t="shared" si="122"/>
        <v>#N/A</v>
      </c>
    </row>
    <row r="308" spans="1:32" x14ac:dyDescent="0.25">
      <c r="A308">
        <v>29.7</v>
      </c>
      <c r="B308" t="e">
        <f>IF(A308&lt;='FM Interiores'!$Q$14,EsquemaMant!A308,NA())</f>
        <v>#N/A</v>
      </c>
      <c r="C308" s="20" t="e">
        <f t="shared" si="101"/>
        <v>#N/A</v>
      </c>
      <c r="D308" t="e">
        <f t="shared" si="102"/>
        <v>#N/A</v>
      </c>
      <c r="E308" t="e">
        <f t="shared" si="100"/>
        <v>#N/A</v>
      </c>
      <c r="F308" s="24" t="e">
        <f t="shared" si="103"/>
        <v>#N/A</v>
      </c>
      <c r="G308" t="e">
        <f t="shared" si="104"/>
        <v>#N/A</v>
      </c>
      <c r="H308" t="e">
        <f t="shared" si="105"/>
        <v>#N/A</v>
      </c>
      <c r="I308" s="24" t="e">
        <f t="shared" si="106"/>
        <v>#N/A</v>
      </c>
      <c r="J308" t="e">
        <f t="shared" si="107"/>
        <v>#N/A</v>
      </c>
      <c r="K308" t="e">
        <f t="shared" si="108"/>
        <v>#N/A</v>
      </c>
      <c r="L308" s="24" t="e">
        <f t="shared" si="109"/>
        <v>#N/A</v>
      </c>
      <c r="M308" s="24">
        <f t="shared" si="110"/>
        <v>0.9</v>
      </c>
      <c r="N308" s="1" t="e">
        <f t="shared" si="111"/>
        <v>#N/A</v>
      </c>
      <c r="P308" s="23">
        <f t="shared" si="112"/>
        <v>0.68533560000000004</v>
      </c>
      <c r="Q308" s="1" t="e">
        <f t="shared" si="113"/>
        <v>#N/A</v>
      </c>
      <c r="T308" t="e">
        <f>IF(A308&lt;='FM Exteriores'!$Q$14,EsquemaMant!A308,NA())</f>
        <v>#N/A</v>
      </c>
      <c r="U308" s="20" t="e">
        <f t="shared" si="114"/>
        <v>#N/A</v>
      </c>
      <c r="V308" t="e">
        <f t="shared" si="115"/>
        <v>#N/A</v>
      </c>
      <c r="W308" t="e">
        <f t="shared" si="116"/>
        <v>#N/A</v>
      </c>
      <c r="X308" s="24" t="e">
        <f t="shared" si="117"/>
        <v>#N/A</v>
      </c>
      <c r="Y308" t="e">
        <f t="shared" si="118"/>
        <v>#N/A</v>
      </c>
      <c r="Z308" t="e">
        <f t="shared" si="119"/>
        <v>#N/A</v>
      </c>
      <c r="AA308" s="24" t="e">
        <f t="shared" si="120"/>
        <v>#N/A</v>
      </c>
      <c r="AB308" s="24">
        <f t="shared" si="123"/>
        <v>1</v>
      </c>
      <c r="AC308" s="1" t="e">
        <f t="shared" si="124"/>
        <v>#N/A</v>
      </c>
      <c r="AE308" s="23">
        <f t="shared" si="121"/>
        <v>0.78200000000000003</v>
      </c>
      <c r="AF308" s="41" t="e">
        <f t="shared" si="122"/>
        <v>#N/A</v>
      </c>
    </row>
    <row r="309" spans="1:32" x14ac:dyDescent="0.25">
      <c r="A309">
        <v>29.8</v>
      </c>
      <c r="B309" t="e">
        <f>IF(A309&lt;='FM Interiores'!$Q$14,EsquemaMant!A309,NA())</f>
        <v>#N/A</v>
      </c>
      <c r="C309" s="20" t="e">
        <f t="shared" si="101"/>
        <v>#N/A</v>
      </c>
      <c r="D309" t="e">
        <f t="shared" si="102"/>
        <v>#N/A</v>
      </c>
      <c r="E309" t="e">
        <f t="shared" si="100"/>
        <v>#N/A</v>
      </c>
      <c r="F309" s="24" t="e">
        <f t="shared" si="103"/>
        <v>#N/A</v>
      </c>
      <c r="G309" t="e">
        <f t="shared" si="104"/>
        <v>#N/A</v>
      </c>
      <c r="H309" t="e">
        <f t="shared" si="105"/>
        <v>#N/A</v>
      </c>
      <c r="I309" s="24" t="e">
        <f t="shared" si="106"/>
        <v>#N/A</v>
      </c>
      <c r="J309" t="e">
        <f t="shared" si="107"/>
        <v>#N/A</v>
      </c>
      <c r="K309" t="e">
        <f t="shared" si="108"/>
        <v>#N/A</v>
      </c>
      <c r="L309" s="24" t="e">
        <f t="shared" si="109"/>
        <v>#N/A</v>
      </c>
      <c r="M309" s="24">
        <f t="shared" si="110"/>
        <v>0.9</v>
      </c>
      <c r="N309" s="1" t="e">
        <f t="shared" si="111"/>
        <v>#N/A</v>
      </c>
      <c r="P309" s="23">
        <f t="shared" si="112"/>
        <v>0.68533560000000004</v>
      </c>
      <c r="Q309" s="1" t="e">
        <f t="shared" si="113"/>
        <v>#N/A</v>
      </c>
      <c r="T309" t="e">
        <f>IF(A309&lt;='FM Exteriores'!$Q$14,EsquemaMant!A309,NA())</f>
        <v>#N/A</v>
      </c>
      <c r="U309" s="20" t="e">
        <f t="shared" si="114"/>
        <v>#N/A</v>
      </c>
      <c r="V309" t="e">
        <f t="shared" si="115"/>
        <v>#N/A</v>
      </c>
      <c r="W309" t="e">
        <f t="shared" si="116"/>
        <v>#N/A</v>
      </c>
      <c r="X309" s="24" t="e">
        <f t="shared" si="117"/>
        <v>#N/A</v>
      </c>
      <c r="Y309" t="e">
        <f t="shared" si="118"/>
        <v>#N/A</v>
      </c>
      <c r="Z309" t="e">
        <f t="shared" si="119"/>
        <v>#N/A</v>
      </c>
      <c r="AA309" s="24" t="e">
        <f t="shared" si="120"/>
        <v>#N/A</v>
      </c>
      <c r="AB309" s="24">
        <f t="shared" si="123"/>
        <v>1</v>
      </c>
      <c r="AC309" s="1" t="e">
        <f t="shared" si="124"/>
        <v>#N/A</v>
      </c>
      <c r="AE309" s="23">
        <f t="shared" si="121"/>
        <v>0.78200000000000003</v>
      </c>
      <c r="AF309" s="41" t="e">
        <f t="shared" si="122"/>
        <v>#N/A</v>
      </c>
    </row>
    <row r="310" spans="1:32" x14ac:dyDescent="0.25">
      <c r="A310">
        <v>29.9</v>
      </c>
      <c r="B310" t="e">
        <f>IF(A310&lt;='FM Interiores'!$Q$14,EsquemaMant!A310,NA())</f>
        <v>#N/A</v>
      </c>
      <c r="C310" s="20" t="e">
        <f t="shared" si="101"/>
        <v>#N/A</v>
      </c>
      <c r="D310" t="e">
        <f t="shared" si="102"/>
        <v>#N/A</v>
      </c>
      <c r="E310" t="e">
        <f t="shared" si="100"/>
        <v>#N/A</v>
      </c>
      <c r="F310" s="24" t="e">
        <f t="shared" si="103"/>
        <v>#N/A</v>
      </c>
      <c r="G310" t="e">
        <f t="shared" si="104"/>
        <v>#N/A</v>
      </c>
      <c r="H310" t="e">
        <f t="shared" si="105"/>
        <v>#N/A</v>
      </c>
      <c r="I310" s="24" t="e">
        <f t="shared" si="106"/>
        <v>#N/A</v>
      </c>
      <c r="J310" t="e">
        <f t="shared" si="107"/>
        <v>#N/A</v>
      </c>
      <c r="K310" t="e">
        <f t="shared" si="108"/>
        <v>#N/A</v>
      </c>
      <c r="L310" s="24" t="e">
        <f t="shared" si="109"/>
        <v>#N/A</v>
      </c>
      <c r="M310" s="24">
        <f t="shared" si="110"/>
        <v>0.9</v>
      </c>
      <c r="N310" s="1" t="e">
        <f t="shared" si="111"/>
        <v>#N/A</v>
      </c>
      <c r="P310" s="23">
        <f t="shared" si="112"/>
        <v>0.68533560000000004</v>
      </c>
      <c r="Q310" s="1" t="e">
        <f t="shared" si="113"/>
        <v>#N/A</v>
      </c>
      <c r="T310" t="e">
        <f>IF(A310&lt;='FM Exteriores'!$Q$14,EsquemaMant!A310,NA())</f>
        <v>#N/A</v>
      </c>
      <c r="U310" s="20" t="e">
        <f t="shared" si="114"/>
        <v>#N/A</v>
      </c>
      <c r="V310" t="e">
        <f t="shared" si="115"/>
        <v>#N/A</v>
      </c>
      <c r="W310" t="e">
        <f t="shared" si="116"/>
        <v>#N/A</v>
      </c>
      <c r="X310" s="24" t="e">
        <f t="shared" si="117"/>
        <v>#N/A</v>
      </c>
      <c r="Y310" t="e">
        <f t="shared" si="118"/>
        <v>#N/A</v>
      </c>
      <c r="Z310" t="e">
        <f t="shared" si="119"/>
        <v>#N/A</v>
      </c>
      <c r="AA310" s="24" t="e">
        <f t="shared" si="120"/>
        <v>#N/A</v>
      </c>
      <c r="AB310" s="24">
        <f t="shared" si="123"/>
        <v>1</v>
      </c>
      <c r="AC310" s="1" t="e">
        <f t="shared" si="124"/>
        <v>#N/A</v>
      </c>
      <c r="AE310" s="23">
        <f t="shared" si="121"/>
        <v>0.78200000000000003</v>
      </c>
      <c r="AF310" s="41" t="e">
        <f t="shared" si="122"/>
        <v>#N/A</v>
      </c>
    </row>
    <row r="311" spans="1:32" x14ac:dyDescent="0.25">
      <c r="A311">
        <v>30</v>
      </c>
      <c r="B311" t="e">
        <f>IF(A311&lt;='FM Interiores'!$Q$14,EsquemaMant!A311,NA())</f>
        <v>#N/A</v>
      </c>
      <c r="C311" s="20" t="e">
        <f t="shared" si="101"/>
        <v>#N/A</v>
      </c>
      <c r="D311" t="e">
        <f t="shared" si="102"/>
        <v>#N/A</v>
      </c>
      <c r="E311" t="e">
        <f t="shared" si="100"/>
        <v>#N/A</v>
      </c>
      <c r="F311" s="24" t="e">
        <f t="shared" si="103"/>
        <v>#N/A</v>
      </c>
      <c r="G311" t="e">
        <f t="shared" si="104"/>
        <v>#N/A</v>
      </c>
      <c r="H311" t="e">
        <f t="shared" si="105"/>
        <v>#N/A</v>
      </c>
      <c r="I311" s="24" t="e">
        <f t="shared" si="106"/>
        <v>#N/A</v>
      </c>
      <c r="J311" t="e">
        <f t="shared" si="107"/>
        <v>#N/A</v>
      </c>
      <c r="K311" t="e">
        <f t="shared" si="108"/>
        <v>#N/A</v>
      </c>
      <c r="L311" s="24" t="e">
        <f t="shared" si="109"/>
        <v>#N/A</v>
      </c>
      <c r="M311" s="24">
        <f t="shared" si="110"/>
        <v>0.9</v>
      </c>
      <c r="N311" s="1" t="e">
        <f t="shared" si="111"/>
        <v>#N/A</v>
      </c>
      <c r="P311" s="23">
        <f t="shared" si="112"/>
        <v>0.68533560000000004</v>
      </c>
      <c r="Q311" s="1" t="e">
        <f t="shared" si="113"/>
        <v>#N/A</v>
      </c>
      <c r="T311" t="e">
        <f>IF(A311&lt;='FM Exteriores'!$Q$14,EsquemaMant!A311,NA())</f>
        <v>#N/A</v>
      </c>
      <c r="U311" s="20" t="e">
        <f t="shared" si="114"/>
        <v>#N/A</v>
      </c>
      <c r="V311" t="e">
        <f t="shared" si="115"/>
        <v>#N/A</v>
      </c>
      <c r="W311" t="e">
        <f t="shared" si="116"/>
        <v>#N/A</v>
      </c>
      <c r="X311" s="24" t="e">
        <f t="shared" si="117"/>
        <v>#N/A</v>
      </c>
      <c r="Y311" t="e">
        <f t="shared" si="118"/>
        <v>#N/A</v>
      </c>
      <c r="Z311" t="e">
        <f t="shared" si="119"/>
        <v>#N/A</v>
      </c>
      <c r="AA311" s="24" t="e">
        <f t="shared" si="120"/>
        <v>#N/A</v>
      </c>
      <c r="AB311" s="24">
        <f t="shared" si="123"/>
        <v>1</v>
      </c>
      <c r="AC311" s="1" t="e">
        <f t="shared" si="124"/>
        <v>#N/A</v>
      </c>
      <c r="AE311" s="23">
        <f t="shared" si="121"/>
        <v>0.78200000000000003</v>
      </c>
      <c r="AF311" s="41" t="e">
        <f t="shared" si="122"/>
        <v>#N/A</v>
      </c>
    </row>
    <row r="312" spans="1:32" x14ac:dyDescent="0.25">
      <c r="A312">
        <v>30.1</v>
      </c>
      <c r="B312" t="e">
        <f>IF(A312&lt;='FM Interiores'!$Q$14,EsquemaMant!A312,NA())</f>
        <v>#N/A</v>
      </c>
      <c r="C312" s="20" t="e">
        <f t="shared" si="101"/>
        <v>#N/A</v>
      </c>
      <c r="D312" t="e">
        <f t="shared" si="102"/>
        <v>#N/A</v>
      </c>
      <c r="E312" t="e">
        <f t="shared" si="100"/>
        <v>#N/A</v>
      </c>
      <c r="F312" s="24" t="e">
        <f t="shared" si="103"/>
        <v>#N/A</v>
      </c>
      <c r="G312" t="e">
        <f t="shared" si="104"/>
        <v>#N/A</v>
      </c>
      <c r="H312" t="e">
        <f t="shared" si="105"/>
        <v>#N/A</v>
      </c>
      <c r="I312" s="24" t="e">
        <f t="shared" si="106"/>
        <v>#N/A</v>
      </c>
      <c r="J312" t="e">
        <f t="shared" si="107"/>
        <v>#N/A</v>
      </c>
      <c r="K312" t="e">
        <f t="shared" si="108"/>
        <v>#N/A</v>
      </c>
      <c r="L312" s="24" t="e">
        <f t="shared" si="109"/>
        <v>#N/A</v>
      </c>
      <c r="M312" s="24">
        <f t="shared" si="110"/>
        <v>0.9</v>
      </c>
      <c r="N312" s="1" t="e">
        <f t="shared" si="111"/>
        <v>#N/A</v>
      </c>
      <c r="P312" s="23">
        <f t="shared" si="112"/>
        <v>0.68533560000000004</v>
      </c>
      <c r="Q312" s="1" t="e">
        <f t="shared" si="113"/>
        <v>#N/A</v>
      </c>
      <c r="T312" t="e">
        <f>IF(A312&lt;='FM Exteriores'!$Q$14,EsquemaMant!A312,NA())</f>
        <v>#N/A</v>
      </c>
      <c r="U312" s="20" t="e">
        <f t="shared" si="114"/>
        <v>#N/A</v>
      </c>
      <c r="V312" t="e">
        <f t="shared" si="115"/>
        <v>#N/A</v>
      </c>
      <c r="W312" t="e">
        <f t="shared" si="116"/>
        <v>#N/A</v>
      </c>
      <c r="X312" s="24" t="e">
        <f t="shared" si="117"/>
        <v>#N/A</v>
      </c>
      <c r="Y312" t="e">
        <f t="shared" si="118"/>
        <v>#N/A</v>
      </c>
      <c r="Z312" t="e">
        <f t="shared" si="119"/>
        <v>#N/A</v>
      </c>
      <c r="AA312" s="24" t="e">
        <f t="shared" si="120"/>
        <v>#N/A</v>
      </c>
      <c r="AB312" s="24">
        <f t="shared" si="123"/>
        <v>1</v>
      </c>
      <c r="AC312" s="1" t="e">
        <f t="shared" si="124"/>
        <v>#N/A</v>
      </c>
      <c r="AE312" s="23">
        <f t="shared" si="121"/>
        <v>0.78200000000000003</v>
      </c>
      <c r="AF312" s="41" t="e">
        <f t="shared" si="122"/>
        <v>#N/A</v>
      </c>
    </row>
    <row r="313" spans="1:32" x14ac:dyDescent="0.25">
      <c r="A313">
        <v>30.2</v>
      </c>
      <c r="B313" t="e">
        <f>IF(A313&lt;='FM Interiores'!$Q$14,EsquemaMant!A313,NA())</f>
        <v>#N/A</v>
      </c>
      <c r="C313" s="20" t="e">
        <f t="shared" si="101"/>
        <v>#N/A</v>
      </c>
      <c r="D313" t="e">
        <f t="shared" si="102"/>
        <v>#N/A</v>
      </c>
      <c r="E313" t="e">
        <f t="shared" si="100"/>
        <v>#N/A</v>
      </c>
      <c r="F313" s="24" t="e">
        <f t="shared" si="103"/>
        <v>#N/A</v>
      </c>
      <c r="G313" t="e">
        <f t="shared" si="104"/>
        <v>#N/A</v>
      </c>
      <c r="H313" t="e">
        <f t="shared" si="105"/>
        <v>#N/A</v>
      </c>
      <c r="I313" s="24" t="e">
        <f t="shared" si="106"/>
        <v>#N/A</v>
      </c>
      <c r="J313" t="e">
        <f t="shared" si="107"/>
        <v>#N/A</v>
      </c>
      <c r="K313" t="e">
        <f t="shared" si="108"/>
        <v>#N/A</v>
      </c>
      <c r="L313" s="24" t="e">
        <f t="shared" si="109"/>
        <v>#N/A</v>
      </c>
      <c r="M313" s="24">
        <f t="shared" si="110"/>
        <v>0.9</v>
      </c>
      <c r="N313" s="1" t="e">
        <f t="shared" si="111"/>
        <v>#N/A</v>
      </c>
      <c r="P313" s="23">
        <f t="shared" si="112"/>
        <v>0.68533560000000004</v>
      </c>
      <c r="Q313" s="1" t="e">
        <f t="shared" si="113"/>
        <v>#N/A</v>
      </c>
      <c r="T313" t="e">
        <f>IF(A313&lt;='FM Exteriores'!$Q$14,EsquemaMant!A313,NA())</f>
        <v>#N/A</v>
      </c>
      <c r="U313" s="20" t="e">
        <f t="shared" si="114"/>
        <v>#N/A</v>
      </c>
      <c r="V313" t="e">
        <f t="shared" si="115"/>
        <v>#N/A</v>
      </c>
      <c r="W313" t="e">
        <f t="shared" si="116"/>
        <v>#N/A</v>
      </c>
      <c r="X313" s="24" t="e">
        <f t="shared" si="117"/>
        <v>#N/A</v>
      </c>
      <c r="Y313" t="e">
        <f t="shared" si="118"/>
        <v>#N/A</v>
      </c>
      <c r="Z313" t="e">
        <f t="shared" si="119"/>
        <v>#N/A</v>
      </c>
      <c r="AA313" s="24" t="e">
        <f t="shared" si="120"/>
        <v>#N/A</v>
      </c>
      <c r="AB313" s="24">
        <f t="shared" si="123"/>
        <v>1</v>
      </c>
      <c r="AC313" s="1" t="e">
        <f t="shared" si="124"/>
        <v>#N/A</v>
      </c>
      <c r="AE313" s="23">
        <f t="shared" si="121"/>
        <v>0.78200000000000003</v>
      </c>
      <c r="AF313" s="41" t="e">
        <f t="shared" si="122"/>
        <v>#N/A</v>
      </c>
    </row>
    <row r="314" spans="1:32" x14ac:dyDescent="0.25">
      <c r="A314">
        <v>30.3</v>
      </c>
      <c r="B314" t="e">
        <f>IF(A314&lt;='FM Interiores'!$Q$14,EsquemaMant!A314,NA())</f>
        <v>#N/A</v>
      </c>
      <c r="C314" s="20" t="e">
        <f t="shared" si="101"/>
        <v>#N/A</v>
      </c>
      <c r="D314" t="e">
        <f t="shared" si="102"/>
        <v>#N/A</v>
      </c>
      <c r="E314" t="e">
        <f t="shared" si="100"/>
        <v>#N/A</v>
      </c>
      <c r="F314" s="24" t="e">
        <f t="shared" si="103"/>
        <v>#N/A</v>
      </c>
      <c r="G314" t="e">
        <f t="shared" si="104"/>
        <v>#N/A</v>
      </c>
      <c r="H314" t="e">
        <f t="shared" si="105"/>
        <v>#N/A</v>
      </c>
      <c r="I314" s="24" t="e">
        <f t="shared" si="106"/>
        <v>#N/A</v>
      </c>
      <c r="J314" t="e">
        <f t="shared" si="107"/>
        <v>#N/A</v>
      </c>
      <c r="K314" t="e">
        <f t="shared" si="108"/>
        <v>#N/A</v>
      </c>
      <c r="L314" s="24" t="e">
        <f t="shared" si="109"/>
        <v>#N/A</v>
      </c>
      <c r="M314" s="24">
        <f t="shared" si="110"/>
        <v>0.9</v>
      </c>
      <c r="N314" s="1" t="e">
        <f t="shared" si="111"/>
        <v>#N/A</v>
      </c>
      <c r="P314" s="23">
        <f t="shared" si="112"/>
        <v>0.68533560000000004</v>
      </c>
      <c r="Q314" s="1" t="e">
        <f t="shared" si="113"/>
        <v>#N/A</v>
      </c>
      <c r="T314" t="e">
        <f>IF(A314&lt;='FM Exteriores'!$Q$14,EsquemaMant!A314,NA())</f>
        <v>#N/A</v>
      </c>
      <c r="U314" s="20" t="e">
        <f t="shared" si="114"/>
        <v>#N/A</v>
      </c>
      <c r="V314" t="e">
        <f t="shared" si="115"/>
        <v>#N/A</v>
      </c>
      <c r="W314" t="e">
        <f t="shared" si="116"/>
        <v>#N/A</v>
      </c>
      <c r="X314" s="24" t="e">
        <f t="shared" si="117"/>
        <v>#N/A</v>
      </c>
      <c r="Y314" t="e">
        <f t="shared" si="118"/>
        <v>#N/A</v>
      </c>
      <c r="Z314" t="e">
        <f t="shared" si="119"/>
        <v>#N/A</v>
      </c>
      <c r="AA314" s="24" t="e">
        <f t="shared" si="120"/>
        <v>#N/A</v>
      </c>
      <c r="AB314" s="24">
        <f t="shared" si="123"/>
        <v>1</v>
      </c>
      <c r="AC314" s="1" t="e">
        <f t="shared" si="124"/>
        <v>#N/A</v>
      </c>
      <c r="AE314" s="23">
        <f t="shared" si="121"/>
        <v>0.78200000000000003</v>
      </c>
      <c r="AF314" s="41" t="e">
        <f t="shared" si="122"/>
        <v>#N/A</v>
      </c>
    </row>
    <row r="315" spans="1:32" x14ac:dyDescent="0.25">
      <c r="A315">
        <v>30.4</v>
      </c>
      <c r="B315" t="e">
        <f>IF(A315&lt;='FM Interiores'!$Q$14,EsquemaMant!A315,NA())</f>
        <v>#N/A</v>
      </c>
      <c r="C315" s="20" t="e">
        <f t="shared" si="101"/>
        <v>#N/A</v>
      </c>
      <c r="D315" t="e">
        <f t="shared" si="102"/>
        <v>#N/A</v>
      </c>
      <c r="E315" t="e">
        <f t="shared" si="100"/>
        <v>#N/A</v>
      </c>
      <c r="F315" s="24" t="e">
        <f t="shared" si="103"/>
        <v>#N/A</v>
      </c>
      <c r="G315" t="e">
        <f t="shared" si="104"/>
        <v>#N/A</v>
      </c>
      <c r="H315" t="e">
        <f t="shared" si="105"/>
        <v>#N/A</v>
      </c>
      <c r="I315" s="24" t="e">
        <f t="shared" si="106"/>
        <v>#N/A</v>
      </c>
      <c r="J315" t="e">
        <f t="shared" si="107"/>
        <v>#N/A</v>
      </c>
      <c r="K315" t="e">
        <f t="shared" si="108"/>
        <v>#N/A</v>
      </c>
      <c r="L315" s="24" t="e">
        <f t="shared" si="109"/>
        <v>#N/A</v>
      </c>
      <c r="M315" s="24">
        <f t="shared" si="110"/>
        <v>0.9</v>
      </c>
      <c r="N315" s="1" t="e">
        <f t="shared" si="111"/>
        <v>#N/A</v>
      </c>
      <c r="P315" s="23">
        <f t="shared" si="112"/>
        <v>0.68533560000000004</v>
      </c>
      <c r="Q315" s="1" t="e">
        <f t="shared" si="113"/>
        <v>#N/A</v>
      </c>
      <c r="T315" t="e">
        <f>IF(A315&lt;='FM Exteriores'!$Q$14,EsquemaMant!A315,NA())</f>
        <v>#N/A</v>
      </c>
      <c r="U315" s="20" t="e">
        <f t="shared" si="114"/>
        <v>#N/A</v>
      </c>
      <c r="V315" t="e">
        <f t="shared" si="115"/>
        <v>#N/A</v>
      </c>
      <c r="W315" t="e">
        <f t="shared" si="116"/>
        <v>#N/A</v>
      </c>
      <c r="X315" s="24" t="e">
        <f t="shared" si="117"/>
        <v>#N/A</v>
      </c>
      <c r="Y315" t="e">
        <f t="shared" si="118"/>
        <v>#N/A</v>
      </c>
      <c r="Z315" t="e">
        <f t="shared" si="119"/>
        <v>#N/A</v>
      </c>
      <c r="AA315" s="24" t="e">
        <f t="shared" si="120"/>
        <v>#N/A</v>
      </c>
      <c r="AB315" s="24">
        <f t="shared" si="123"/>
        <v>1</v>
      </c>
      <c r="AC315" s="1" t="e">
        <f t="shared" si="124"/>
        <v>#N/A</v>
      </c>
      <c r="AE315" s="23">
        <f t="shared" si="121"/>
        <v>0.78200000000000003</v>
      </c>
      <c r="AF315" s="41" t="e">
        <f t="shared" si="122"/>
        <v>#N/A</v>
      </c>
    </row>
    <row r="316" spans="1:32" x14ac:dyDescent="0.25">
      <c r="A316">
        <v>30.5</v>
      </c>
      <c r="B316" t="e">
        <f>IF(A316&lt;='FM Interiores'!$Q$14,EsquemaMant!A316,NA())</f>
        <v>#N/A</v>
      </c>
      <c r="C316" s="20" t="e">
        <f t="shared" si="101"/>
        <v>#N/A</v>
      </c>
      <c r="D316" t="e">
        <f t="shared" si="102"/>
        <v>#N/A</v>
      </c>
      <c r="E316" t="e">
        <f t="shared" si="100"/>
        <v>#N/A</v>
      </c>
      <c r="F316" s="24" t="e">
        <f t="shared" si="103"/>
        <v>#N/A</v>
      </c>
      <c r="G316" t="e">
        <f t="shared" si="104"/>
        <v>#N/A</v>
      </c>
      <c r="H316" t="e">
        <f t="shared" si="105"/>
        <v>#N/A</v>
      </c>
      <c r="I316" s="24" t="e">
        <f t="shared" si="106"/>
        <v>#N/A</v>
      </c>
      <c r="J316" t="e">
        <f t="shared" si="107"/>
        <v>#N/A</v>
      </c>
      <c r="K316" t="e">
        <f t="shared" si="108"/>
        <v>#N/A</v>
      </c>
      <c r="L316" s="24" t="e">
        <f t="shared" si="109"/>
        <v>#N/A</v>
      </c>
      <c r="M316" s="24">
        <f t="shared" si="110"/>
        <v>0.9</v>
      </c>
      <c r="N316" s="1" t="e">
        <f t="shared" si="111"/>
        <v>#N/A</v>
      </c>
      <c r="P316" s="23">
        <f t="shared" si="112"/>
        <v>0.68533560000000004</v>
      </c>
      <c r="Q316" s="1" t="e">
        <f t="shared" si="113"/>
        <v>#N/A</v>
      </c>
      <c r="T316" t="e">
        <f>IF(A316&lt;='FM Exteriores'!$Q$14,EsquemaMant!A316,NA())</f>
        <v>#N/A</v>
      </c>
      <c r="U316" s="20" t="e">
        <f t="shared" si="114"/>
        <v>#N/A</v>
      </c>
      <c r="V316" t="e">
        <f t="shared" si="115"/>
        <v>#N/A</v>
      </c>
      <c r="W316" t="e">
        <f t="shared" si="116"/>
        <v>#N/A</v>
      </c>
      <c r="X316" s="24" t="e">
        <f t="shared" si="117"/>
        <v>#N/A</v>
      </c>
      <c r="Y316" t="e">
        <f t="shared" si="118"/>
        <v>#N/A</v>
      </c>
      <c r="Z316" t="e">
        <f t="shared" si="119"/>
        <v>#N/A</v>
      </c>
      <c r="AA316" s="24" t="e">
        <f t="shared" si="120"/>
        <v>#N/A</v>
      </c>
      <c r="AB316" s="24">
        <f t="shared" si="123"/>
        <v>1</v>
      </c>
      <c r="AC316" s="1" t="e">
        <f t="shared" si="124"/>
        <v>#N/A</v>
      </c>
      <c r="AE316" s="23">
        <f t="shared" si="121"/>
        <v>0.78200000000000003</v>
      </c>
      <c r="AF316" s="41" t="e">
        <f t="shared" si="122"/>
        <v>#N/A</v>
      </c>
    </row>
    <row r="317" spans="1:32" x14ac:dyDescent="0.25">
      <c r="A317">
        <v>30.6</v>
      </c>
      <c r="B317" t="e">
        <f>IF(A317&lt;='FM Interiores'!$Q$14,EsquemaMant!A317,NA())</f>
        <v>#N/A</v>
      </c>
      <c r="C317" s="20" t="e">
        <f t="shared" si="101"/>
        <v>#N/A</v>
      </c>
      <c r="D317" t="e">
        <f t="shared" si="102"/>
        <v>#N/A</v>
      </c>
      <c r="E317" t="e">
        <f t="shared" si="100"/>
        <v>#N/A</v>
      </c>
      <c r="F317" s="24" t="e">
        <f t="shared" si="103"/>
        <v>#N/A</v>
      </c>
      <c r="G317" t="e">
        <f t="shared" si="104"/>
        <v>#N/A</v>
      </c>
      <c r="H317" t="e">
        <f t="shared" si="105"/>
        <v>#N/A</v>
      </c>
      <c r="I317" s="24" t="e">
        <f t="shared" si="106"/>
        <v>#N/A</v>
      </c>
      <c r="J317" t="e">
        <f t="shared" si="107"/>
        <v>#N/A</v>
      </c>
      <c r="K317" t="e">
        <f t="shared" si="108"/>
        <v>#N/A</v>
      </c>
      <c r="L317" s="24" t="e">
        <f t="shared" si="109"/>
        <v>#N/A</v>
      </c>
      <c r="M317" s="24">
        <f t="shared" si="110"/>
        <v>0.9</v>
      </c>
      <c r="N317" s="1" t="e">
        <f t="shared" si="111"/>
        <v>#N/A</v>
      </c>
      <c r="P317" s="23">
        <f t="shared" si="112"/>
        <v>0.68533560000000004</v>
      </c>
      <c r="Q317" s="1" t="e">
        <f t="shared" si="113"/>
        <v>#N/A</v>
      </c>
      <c r="T317" t="e">
        <f>IF(A317&lt;='FM Exteriores'!$Q$14,EsquemaMant!A317,NA())</f>
        <v>#N/A</v>
      </c>
      <c r="U317" s="20" t="e">
        <f t="shared" si="114"/>
        <v>#N/A</v>
      </c>
      <c r="V317" t="e">
        <f t="shared" si="115"/>
        <v>#N/A</v>
      </c>
      <c r="W317" t="e">
        <f t="shared" si="116"/>
        <v>#N/A</v>
      </c>
      <c r="X317" s="24" t="e">
        <f t="shared" si="117"/>
        <v>#N/A</v>
      </c>
      <c r="Y317" t="e">
        <f t="shared" si="118"/>
        <v>#N/A</v>
      </c>
      <c r="Z317" t="e">
        <f t="shared" si="119"/>
        <v>#N/A</v>
      </c>
      <c r="AA317" s="24" t="e">
        <f t="shared" si="120"/>
        <v>#N/A</v>
      </c>
      <c r="AB317" s="24">
        <f t="shared" si="123"/>
        <v>1</v>
      </c>
      <c r="AC317" s="1" t="e">
        <f t="shared" si="124"/>
        <v>#N/A</v>
      </c>
      <c r="AE317" s="23">
        <f t="shared" si="121"/>
        <v>0.78200000000000003</v>
      </c>
      <c r="AF317" s="41" t="e">
        <f t="shared" si="122"/>
        <v>#N/A</v>
      </c>
    </row>
    <row r="318" spans="1:32" x14ac:dyDescent="0.25">
      <c r="A318">
        <v>30.7</v>
      </c>
      <c r="B318" t="e">
        <f>IF(A318&lt;='FM Interiores'!$Q$14,EsquemaMant!A318,NA())</f>
        <v>#N/A</v>
      </c>
      <c r="C318" s="20" t="e">
        <f t="shared" si="101"/>
        <v>#N/A</v>
      </c>
      <c r="D318" t="e">
        <f t="shared" si="102"/>
        <v>#N/A</v>
      </c>
      <c r="E318" t="e">
        <f t="shared" si="100"/>
        <v>#N/A</v>
      </c>
      <c r="F318" s="24" t="e">
        <f t="shared" si="103"/>
        <v>#N/A</v>
      </c>
      <c r="G318" t="e">
        <f t="shared" si="104"/>
        <v>#N/A</v>
      </c>
      <c r="H318" t="e">
        <f t="shared" si="105"/>
        <v>#N/A</v>
      </c>
      <c r="I318" s="24" t="e">
        <f t="shared" si="106"/>
        <v>#N/A</v>
      </c>
      <c r="J318" t="e">
        <f t="shared" si="107"/>
        <v>#N/A</v>
      </c>
      <c r="K318" t="e">
        <f t="shared" si="108"/>
        <v>#N/A</v>
      </c>
      <c r="L318" s="24" t="e">
        <f t="shared" si="109"/>
        <v>#N/A</v>
      </c>
      <c r="M318" s="24">
        <f t="shared" si="110"/>
        <v>0.9</v>
      </c>
      <c r="N318" s="1" t="e">
        <f t="shared" si="111"/>
        <v>#N/A</v>
      </c>
      <c r="P318" s="23">
        <f t="shared" si="112"/>
        <v>0.68533560000000004</v>
      </c>
      <c r="Q318" s="1" t="e">
        <f t="shared" si="113"/>
        <v>#N/A</v>
      </c>
      <c r="T318" t="e">
        <f>IF(A318&lt;='FM Exteriores'!$Q$14,EsquemaMant!A318,NA())</f>
        <v>#N/A</v>
      </c>
      <c r="U318" s="20" t="e">
        <f t="shared" si="114"/>
        <v>#N/A</v>
      </c>
      <c r="V318" t="e">
        <f t="shared" si="115"/>
        <v>#N/A</v>
      </c>
      <c r="W318" t="e">
        <f t="shared" si="116"/>
        <v>#N/A</v>
      </c>
      <c r="X318" s="24" t="e">
        <f t="shared" si="117"/>
        <v>#N/A</v>
      </c>
      <c r="Y318" t="e">
        <f t="shared" si="118"/>
        <v>#N/A</v>
      </c>
      <c r="Z318" t="e">
        <f t="shared" si="119"/>
        <v>#N/A</v>
      </c>
      <c r="AA318" s="24" t="e">
        <f t="shared" si="120"/>
        <v>#N/A</v>
      </c>
      <c r="AB318" s="24">
        <f t="shared" si="123"/>
        <v>1</v>
      </c>
      <c r="AC318" s="1" t="e">
        <f t="shared" si="124"/>
        <v>#N/A</v>
      </c>
      <c r="AE318" s="23">
        <f t="shared" si="121"/>
        <v>0.78200000000000003</v>
      </c>
      <c r="AF318" s="41" t="e">
        <f t="shared" si="122"/>
        <v>#N/A</v>
      </c>
    </row>
    <row r="319" spans="1:32" x14ac:dyDescent="0.25">
      <c r="A319">
        <v>30.8</v>
      </c>
      <c r="B319" t="e">
        <f>IF(A319&lt;='FM Interiores'!$Q$14,EsquemaMant!A319,NA())</f>
        <v>#N/A</v>
      </c>
      <c r="C319" s="20" t="e">
        <f t="shared" si="101"/>
        <v>#N/A</v>
      </c>
      <c r="D319" t="e">
        <f t="shared" si="102"/>
        <v>#N/A</v>
      </c>
      <c r="E319" t="e">
        <f t="shared" si="100"/>
        <v>#N/A</v>
      </c>
      <c r="F319" s="24" t="e">
        <f t="shared" si="103"/>
        <v>#N/A</v>
      </c>
      <c r="G319" t="e">
        <f t="shared" si="104"/>
        <v>#N/A</v>
      </c>
      <c r="H319" t="e">
        <f t="shared" si="105"/>
        <v>#N/A</v>
      </c>
      <c r="I319" s="24" t="e">
        <f t="shared" si="106"/>
        <v>#N/A</v>
      </c>
      <c r="J319" t="e">
        <f t="shared" si="107"/>
        <v>#N/A</v>
      </c>
      <c r="K319" t="e">
        <f t="shared" si="108"/>
        <v>#N/A</v>
      </c>
      <c r="L319" s="24" t="e">
        <f t="shared" si="109"/>
        <v>#N/A</v>
      </c>
      <c r="M319" s="24">
        <f t="shared" si="110"/>
        <v>0.9</v>
      </c>
      <c r="N319" s="1" t="e">
        <f t="shared" si="111"/>
        <v>#N/A</v>
      </c>
      <c r="P319" s="23">
        <f t="shared" si="112"/>
        <v>0.68533560000000004</v>
      </c>
      <c r="Q319" s="1" t="e">
        <f t="shared" si="113"/>
        <v>#N/A</v>
      </c>
      <c r="T319" t="e">
        <f>IF(A319&lt;='FM Exteriores'!$Q$14,EsquemaMant!A319,NA())</f>
        <v>#N/A</v>
      </c>
      <c r="U319" s="20" t="e">
        <f t="shared" si="114"/>
        <v>#N/A</v>
      </c>
      <c r="V319" t="e">
        <f t="shared" si="115"/>
        <v>#N/A</v>
      </c>
      <c r="W319" t="e">
        <f t="shared" si="116"/>
        <v>#N/A</v>
      </c>
      <c r="X319" s="24" t="e">
        <f t="shared" si="117"/>
        <v>#N/A</v>
      </c>
      <c r="Y319" t="e">
        <f t="shared" si="118"/>
        <v>#N/A</v>
      </c>
      <c r="Z319" t="e">
        <f t="shared" si="119"/>
        <v>#N/A</v>
      </c>
      <c r="AA319" s="24" t="e">
        <f t="shared" si="120"/>
        <v>#N/A</v>
      </c>
      <c r="AB319" s="24">
        <f t="shared" si="123"/>
        <v>1</v>
      </c>
      <c r="AC319" s="1" t="e">
        <f t="shared" si="124"/>
        <v>#N/A</v>
      </c>
      <c r="AE319" s="23">
        <f t="shared" si="121"/>
        <v>0.78200000000000003</v>
      </c>
      <c r="AF319" s="41" t="e">
        <f t="shared" si="122"/>
        <v>#N/A</v>
      </c>
    </row>
    <row r="320" spans="1:32" x14ac:dyDescent="0.25">
      <c r="A320">
        <v>30.9</v>
      </c>
      <c r="B320" t="e">
        <f>IF(A320&lt;='FM Interiores'!$Q$14,EsquemaMant!A320,NA())</f>
        <v>#N/A</v>
      </c>
      <c r="C320" s="20" t="e">
        <f t="shared" si="101"/>
        <v>#N/A</v>
      </c>
      <c r="D320" t="e">
        <f t="shared" si="102"/>
        <v>#N/A</v>
      </c>
      <c r="E320" t="e">
        <f t="shared" si="100"/>
        <v>#N/A</v>
      </c>
      <c r="F320" s="24" t="e">
        <f t="shared" si="103"/>
        <v>#N/A</v>
      </c>
      <c r="G320" t="e">
        <f t="shared" si="104"/>
        <v>#N/A</v>
      </c>
      <c r="H320" t="e">
        <f t="shared" si="105"/>
        <v>#N/A</v>
      </c>
      <c r="I320" s="24" t="e">
        <f t="shared" si="106"/>
        <v>#N/A</v>
      </c>
      <c r="J320" t="e">
        <f t="shared" si="107"/>
        <v>#N/A</v>
      </c>
      <c r="K320" t="e">
        <f t="shared" si="108"/>
        <v>#N/A</v>
      </c>
      <c r="L320" s="24" t="e">
        <f t="shared" si="109"/>
        <v>#N/A</v>
      </c>
      <c r="M320" s="24">
        <f t="shared" si="110"/>
        <v>0.9</v>
      </c>
      <c r="N320" s="1" t="e">
        <f t="shared" si="111"/>
        <v>#N/A</v>
      </c>
      <c r="P320" s="23">
        <f t="shared" si="112"/>
        <v>0.68533560000000004</v>
      </c>
      <c r="Q320" s="1" t="e">
        <f t="shared" si="113"/>
        <v>#N/A</v>
      </c>
      <c r="T320" t="e">
        <f>IF(A320&lt;='FM Exteriores'!$Q$14,EsquemaMant!A320,NA())</f>
        <v>#N/A</v>
      </c>
      <c r="U320" s="20" t="e">
        <f t="shared" si="114"/>
        <v>#N/A</v>
      </c>
      <c r="V320" t="e">
        <f t="shared" si="115"/>
        <v>#N/A</v>
      </c>
      <c r="W320" t="e">
        <f t="shared" si="116"/>
        <v>#N/A</v>
      </c>
      <c r="X320" s="24" t="e">
        <f t="shared" si="117"/>
        <v>#N/A</v>
      </c>
      <c r="Y320" t="e">
        <f t="shared" si="118"/>
        <v>#N/A</v>
      </c>
      <c r="Z320" t="e">
        <f t="shared" si="119"/>
        <v>#N/A</v>
      </c>
      <c r="AA320" s="24" t="e">
        <f t="shared" si="120"/>
        <v>#N/A</v>
      </c>
      <c r="AB320" s="24">
        <f t="shared" si="123"/>
        <v>1</v>
      </c>
      <c r="AC320" s="1" t="e">
        <f t="shared" si="124"/>
        <v>#N/A</v>
      </c>
      <c r="AE320" s="23">
        <f t="shared" si="121"/>
        <v>0.78200000000000003</v>
      </c>
      <c r="AF320" s="41" t="e">
        <f t="shared" si="122"/>
        <v>#N/A</v>
      </c>
    </row>
    <row r="321" spans="1:32" x14ac:dyDescent="0.25">
      <c r="A321">
        <v>31</v>
      </c>
      <c r="B321" t="e">
        <f>IF(A321&lt;='FM Interiores'!$Q$14,EsquemaMant!A321,NA())</f>
        <v>#N/A</v>
      </c>
      <c r="C321" s="20" t="e">
        <f t="shared" si="101"/>
        <v>#N/A</v>
      </c>
      <c r="D321" t="e">
        <f t="shared" si="102"/>
        <v>#N/A</v>
      </c>
      <c r="E321" t="e">
        <f t="shared" si="100"/>
        <v>#N/A</v>
      </c>
      <c r="F321" s="24" t="e">
        <f t="shared" si="103"/>
        <v>#N/A</v>
      </c>
      <c r="G321" t="e">
        <f t="shared" si="104"/>
        <v>#N/A</v>
      </c>
      <c r="H321" t="e">
        <f t="shared" si="105"/>
        <v>#N/A</v>
      </c>
      <c r="I321" s="24" t="e">
        <f t="shared" si="106"/>
        <v>#N/A</v>
      </c>
      <c r="J321" t="e">
        <f t="shared" si="107"/>
        <v>#N/A</v>
      </c>
      <c r="K321" t="e">
        <f t="shared" si="108"/>
        <v>#N/A</v>
      </c>
      <c r="L321" s="24" t="e">
        <f t="shared" si="109"/>
        <v>#N/A</v>
      </c>
      <c r="M321" s="24">
        <f t="shared" si="110"/>
        <v>0.9</v>
      </c>
      <c r="N321" s="1" t="e">
        <f t="shared" si="111"/>
        <v>#N/A</v>
      </c>
      <c r="P321" s="23">
        <f t="shared" si="112"/>
        <v>0.68533560000000004</v>
      </c>
      <c r="Q321" s="1" t="e">
        <f t="shared" si="113"/>
        <v>#N/A</v>
      </c>
      <c r="T321" t="e">
        <f>IF(A321&lt;='FM Exteriores'!$Q$14,EsquemaMant!A321,NA())</f>
        <v>#N/A</v>
      </c>
      <c r="U321" s="20" t="e">
        <f t="shared" si="114"/>
        <v>#N/A</v>
      </c>
      <c r="V321" t="e">
        <f t="shared" si="115"/>
        <v>#N/A</v>
      </c>
      <c r="W321" t="e">
        <f t="shared" si="116"/>
        <v>#N/A</v>
      </c>
      <c r="X321" s="24" t="e">
        <f t="shared" si="117"/>
        <v>#N/A</v>
      </c>
      <c r="Y321" t="e">
        <f t="shared" si="118"/>
        <v>#N/A</v>
      </c>
      <c r="Z321" t="e">
        <f t="shared" si="119"/>
        <v>#N/A</v>
      </c>
      <c r="AA321" s="24" t="e">
        <f t="shared" si="120"/>
        <v>#N/A</v>
      </c>
      <c r="AB321" s="24">
        <f t="shared" si="123"/>
        <v>1</v>
      </c>
      <c r="AC321" s="1" t="e">
        <f t="shared" si="124"/>
        <v>#N/A</v>
      </c>
      <c r="AE321" s="23">
        <f t="shared" si="121"/>
        <v>0.78200000000000003</v>
      </c>
      <c r="AF321" s="41" t="e">
        <f t="shared" si="122"/>
        <v>#N/A</v>
      </c>
    </row>
    <row r="322" spans="1:32" x14ac:dyDescent="0.25">
      <c r="A322">
        <v>31.1</v>
      </c>
      <c r="B322" t="e">
        <f>IF(A322&lt;='FM Interiores'!$Q$14,EsquemaMant!A322,NA())</f>
        <v>#N/A</v>
      </c>
      <c r="C322" s="20" t="e">
        <f t="shared" si="101"/>
        <v>#N/A</v>
      </c>
      <c r="D322" t="e">
        <f t="shared" si="102"/>
        <v>#N/A</v>
      </c>
      <c r="E322" t="e">
        <f t="shared" si="100"/>
        <v>#N/A</v>
      </c>
      <c r="F322" s="24" t="e">
        <f t="shared" si="103"/>
        <v>#N/A</v>
      </c>
      <c r="G322" t="e">
        <f t="shared" si="104"/>
        <v>#N/A</v>
      </c>
      <c r="H322" t="e">
        <f t="shared" si="105"/>
        <v>#N/A</v>
      </c>
      <c r="I322" s="24" t="e">
        <f t="shared" si="106"/>
        <v>#N/A</v>
      </c>
      <c r="J322" t="e">
        <f t="shared" si="107"/>
        <v>#N/A</v>
      </c>
      <c r="K322" t="e">
        <f t="shared" si="108"/>
        <v>#N/A</v>
      </c>
      <c r="L322" s="24" t="e">
        <f t="shared" si="109"/>
        <v>#N/A</v>
      </c>
      <c r="M322" s="24">
        <f t="shared" si="110"/>
        <v>0.9</v>
      </c>
      <c r="N322" s="1" t="e">
        <f t="shared" si="111"/>
        <v>#N/A</v>
      </c>
      <c r="P322" s="23">
        <f t="shared" si="112"/>
        <v>0.68533560000000004</v>
      </c>
      <c r="Q322" s="1" t="e">
        <f t="shared" si="113"/>
        <v>#N/A</v>
      </c>
      <c r="T322" t="e">
        <f>IF(A322&lt;='FM Exteriores'!$Q$14,EsquemaMant!A322,NA())</f>
        <v>#N/A</v>
      </c>
      <c r="U322" s="20" t="e">
        <f t="shared" si="114"/>
        <v>#N/A</v>
      </c>
      <c r="V322" t="e">
        <f t="shared" si="115"/>
        <v>#N/A</v>
      </c>
      <c r="W322" t="e">
        <f t="shared" si="116"/>
        <v>#N/A</v>
      </c>
      <c r="X322" s="24" t="e">
        <f t="shared" si="117"/>
        <v>#N/A</v>
      </c>
      <c r="Y322" t="e">
        <f t="shared" si="118"/>
        <v>#N/A</v>
      </c>
      <c r="Z322" t="e">
        <f t="shared" si="119"/>
        <v>#N/A</v>
      </c>
      <c r="AA322" s="24" t="e">
        <f t="shared" si="120"/>
        <v>#N/A</v>
      </c>
      <c r="AB322" s="24">
        <f t="shared" si="123"/>
        <v>1</v>
      </c>
      <c r="AC322" s="1" t="e">
        <f t="shared" si="124"/>
        <v>#N/A</v>
      </c>
      <c r="AE322" s="23">
        <f t="shared" si="121"/>
        <v>0.78200000000000003</v>
      </c>
      <c r="AF322" s="41" t="e">
        <f t="shared" si="122"/>
        <v>#N/A</v>
      </c>
    </row>
    <row r="323" spans="1:32" x14ac:dyDescent="0.25">
      <c r="A323">
        <v>31.2</v>
      </c>
      <c r="B323" t="e">
        <f>IF(A323&lt;='FM Interiores'!$Q$14,EsquemaMant!A323,NA())</f>
        <v>#N/A</v>
      </c>
      <c r="C323" s="20" t="e">
        <f t="shared" si="101"/>
        <v>#N/A</v>
      </c>
      <c r="D323" t="e">
        <f t="shared" si="102"/>
        <v>#N/A</v>
      </c>
      <c r="E323" t="e">
        <f t="shared" si="100"/>
        <v>#N/A</v>
      </c>
      <c r="F323" s="24" t="e">
        <f t="shared" si="103"/>
        <v>#N/A</v>
      </c>
      <c r="G323" t="e">
        <f t="shared" si="104"/>
        <v>#N/A</v>
      </c>
      <c r="H323" t="e">
        <f t="shared" si="105"/>
        <v>#N/A</v>
      </c>
      <c r="I323" s="24" t="e">
        <f t="shared" si="106"/>
        <v>#N/A</v>
      </c>
      <c r="J323" t="e">
        <f t="shared" si="107"/>
        <v>#N/A</v>
      </c>
      <c r="K323" t="e">
        <f t="shared" si="108"/>
        <v>#N/A</v>
      </c>
      <c r="L323" s="24" t="e">
        <f t="shared" si="109"/>
        <v>#N/A</v>
      </c>
      <c r="M323" s="24">
        <f t="shared" si="110"/>
        <v>0.9</v>
      </c>
      <c r="N323" s="1" t="e">
        <f t="shared" si="111"/>
        <v>#N/A</v>
      </c>
      <c r="P323" s="23">
        <f t="shared" si="112"/>
        <v>0.68533560000000004</v>
      </c>
      <c r="Q323" s="1" t="e">
        <f t="shared" si="113"/>
        <v>#N/A</v>
      </c>
      <c r="T323" t="e">
        <f>IF(A323&lt;='FM Exteriores'!$Q$14,EsquemaMant!A323,NA())</f>
        <v>#N/A</v>
      </c>
      <c r="U323" s="20" t="e">
        <f t="shared" si="114"/>
        <v>#N/A</v>
      </c>
      <c r="V323" t="e">
        <f t="shared" si="115"/>
        <v>#N/A</v>
      </c>
      <c r="W323" t="e">
        <f t="shared" si="116"/>
        <v>#N/A</v>
      </c>
      <c r="X323" s="24" t="e">
        <f t="shared" si="117"/>
        <v>#N/A</v>
      </c>
      <c r="Y323" t="e">
        <f t="shared" si="118"/>
        <v>#N/A</v>
      </c>
      <c r="Z323" t="e">
        <f t="shared" si="119"/>
        <v>#N/A</v>
      </c>
      <c r="AA323" s="24" t="e">
        <f t="shared" si="120"/>
        <v>#N/A</v>
      </c>
      <c r="AB323" s="24">
        <f t="shared" si="123"/>
        <v>1</v>
      </c>
      <c r="AC323" s="1" t="e">
        <f t="shared" si="124"/>
        <v>#N/A</v>
      </c>
      <c r="AE323" s="23">
        <f t="shared" si="121"/>
        <v>0.78200000000000003</v>
      </c>
      <c r="AF323" s="41" t="e">
        <f t="shared" si="122"/>
        <v>#N/A</v>
      </c>
    </row>
    <row r="324" spans="1:32" x14ac:dyDescent="0.25">
      <c r="A324">
        <v>31.3</v>
      </c>
      <c r="B324" t="e">
        <f>IF(A324&lt;='FM Interiores'!$Q$14,EsquemaMant!A324,NA())</f>
        <v>#N/A</v>
      </c>
      <c r="C324" s="20" t="e">
        <f t="shared" si="101"/>
        <v>#N/A</v>
      </c>
      <c r="D324" t="e">
        <f t="shared" si="102"/>
        <v>#N/A</v>
      </c>
      <c r="E324" t="e">
        <f t="shared" si="100"/>
        <v>#N/A</v>
      </c>
      <c r="F324" s="24" t="e">
        <f t="shared" si="103"/>
        <v>#N/A</v>
      </c>
      <c r="G324" t="e">
        <f t="shared" si="104"/>
        <v>#N/A</v>
      </c>
      <c r="H324" t="e">
        <f t="shared" si="105"/>
        <v>#N/A</v>
      </c>
      <c r="I324" s="24" t="e">
        <f t="shared" si="106"/>
        <v>#N/A</v>
      </c>
      <c r="J324" t="e">
        <f t="shared" si="107"/>
        <v>#N/A</v>
      </c>
      <c r="K324" t="e">
        <f t="shared" si="108"/>
        <v>#N/A</v>
      </c>
      <c r="L324" s="24" t="e">
        <f t="shared" si="109"/>
        <v>#N/A</v>
      </c>
      <c r="M324" s="24">
        <f t="shared" si="110"/>
        <v>0.9</v>
      </c>
      <c r="N324" s="1" t="e">
        <f t="shared" si="111"/>
        <v>#N/A</v>
      </c>
      <c r="P324" s="23">
        <f t="shared" si="112"/>
        <v>0.68533560000000004</v>
      </c>
      <c r="Q324" s="1" t="e">
        <f t="shared" si="113"/>
        <v>#N/A</v>
      </c>
      <c r="T324" t="e">
        <f>IF(A324&lt;='FM Exteriores'!$Q$14,EsquemaMant!A324,NA())</f>
        <v>#N/A</v>
      </c>
      <c r="U324" s="20" t="e">
        <f t="shared" si="114"/>
        <v>#N/A</v>
      </c>
      <c r="V324" t="e">
        <f t="shared" si="115"/>
        <v>#N/A</v>
      </c>
      <c r="W324" t="e">
        <f t="shared" si="116"/>
        <v>#N/A</v>
      </c>
      <c r="X324" s="24" t="e">
        <f t="shared" si="117"/>
        <v>#N/A</v>
      </c>
      <c r="Y324" t="e">
        <f t="shared" si="118"/>
        <v>#N/A</v>
      </c>
      <c r="Z324" t="e">
        <f t="shared" si="119"/>
        <v>#N/A</v>
      </c>
      <c r="AA324" s="24" t="e">
        <f t="shared" si="120"/>
        <v>#N/A</v>
      </c>
      <c r="AB324" s="24">
        <f t="shared" si="123"/>
        <v>1</v>
      </c>
      <c r="AC324" s="1" t="e">
        <f t="shared" si="124"/>
        <v>#N/A</v>
      </c>
      <c r="AE324" s="23">
        <f t="shared" si="121"/>
        <v>0.78200000000000003</v>
      </c>
      <c r="AF324" s="41" t="e">
        <f t="shared" si="122"/>
        <v>#N/A</v>
      </c>
    </row>
    <row r="325" spans="1:32" x14ac:dyDescent="0.25">
      <c r="A325">
        <v>31.4</v>
      </c>
      <c r="B325" t="e">
        <f>IF(A325&lt;='FM Interiores'!$Q$14,EsquemaMant!A325,NA())</f>
        <v>#N/A</v>
      </c>
      <c r="C325" s="20" t="e">
        <f t="shared" si="101"/>
        <v>#N/A</v>
      </c>
      <c r="D325" t="e">
        <f t="shared" si="102"/>
        <v>#N/A</v>
      </c>
      <c r="E325" t="e">
        <f t="shared" si="100"/>
        <v>#N/A</v>
      </c>
      <c r="F325" s="24" t="e">
        <f t="shared" si="103"/>
        <v>#N/A</v>
      </c>
      <c r="G325" t="e">
        <f t="shared" si="104"/>
        <v>#N/A</v>
      </c>
      <c r="H325" t="e">
        <f t="shared" si="105"/>
        <v>#N/A</v>
      </c>
      <c r="I325" s="24" t="e">
        <f t="shared" si="106"/>
        <v>#N/A</v>
      </c>
      <c r="J325" t="e">
        <f t="shared" si="107"/>
        <v>#N/A</v>
      </c>
      <c r="K325" t="e">
        <f t="shared" si="108"/>
        <v>#N/A</v>
      </c>
      <c r="L325" s="24" t="e">
        <f t="shared" si="109"/>
        <v>#N/A</v>
      </c>
      <c r="M325" s="24">
        <f t="shared" si="110"/>
        <v>0.9</v>
      </c>
      <c r="N325" s="1" t="e">
        <f t="shared" si="111"/>
        <v>#N/A</v>
      </c>
      <c r="P325" s="23">
        <f t="shared" si="112"/>
        <v>0.68533560000000004</v>
      </c>
      <c r="Q325" s="1" t="e">
        <f t="shared" si="113"/>
        <v>#N/A</v>
      </c>
      <c r="T325" t="e">
        <f>IF(A325&lt;='FM Exteriores'!$Q$14,EsquemaMant!A325,NA())</f>
        <v>#N/A</v>
      </c>
      <c r="U325" s="20" t="e">
        <f t="shared" si="114"/>
        <v>#N/A</v>
      </c>
      <c r="V325" t="e">
        <f t="shared" si="115"/>
        <v>#N/A</v>
      </c>
      <c r="W325" t="e">
        <f t="shared" si="116"/>
        <v>#N/A</v>
      </c>
      <c r="X325" s="24" t="e">
        <f t="shared" si="117"/>
        <v>#N/A</v>
      </c>
      <c r="Y325" t="e">
        <f t="shared" si="118"/>
        <v>#N/A</v>
      </c>
      <c r="Z325" t="e">
        <f t="shared" si="119"/>
        <v>#N/A</v>
      </c>
      <c r="AA325" s="24" t="e">
        <f t="shared" si="120"/>
        <v>#N/A</v>
      </c>
      <c r="AB325" s="24">
        <f t="shared" si="123"/>
        <v>1</v>
      </c>
      <c r="AC325" s="1" t="e">
        <f t="shared" si="124"/>
        <v>#N/A</v>
      </c>
      <c r="AE325" s="23">
        <f t="shared" si="121"/>
        <v>0.78200000000000003</v>
      </c>
      <c r="AF325" s="41" t="e">
        <f t="shared" si="122"/>
        <v>#N/A</v>
      </c>
    </row>
    <row r="326" spans="1:32" x14ac:dyDescent="0.25">
      <c r="A326">
        <v>31.5</v>
      </c>
      <c r="B326" t="e">
        <f>IF(A326&lt;='FM Interiores'!$Q$14,EsquemaMant!A326,NA())</f>
        <v>#N/A</v>
      </c>
      <c r="C326" s="20" t="e">
        <f t="shared" si="101"/>
        <v>#N/A</v>
      </c>
      <c r="D326" t="e">
        <f t="shared" si="102"/>
        <v>#N/A</v>
      </c>
      <c r="E326" t="e">
        <f t="shared" si="100"/>
        <v>#N/A</v>
      </c>
      <c r="F326" s="24" t="e">
        <f t="shared" si="103"/>
        <v>#N/A</v>
      </c>
      <c r="G326" t="e">
        <f t="shared" si="104"/>
        <v>#N/A</v>
      </c>
      <c r="H326" t="e">
        <f t="shared" si="105"/>
        <v>#N/A</v>
      </c>
      <c r="I326" s="24" t="e">
        <f t="shared" si="106"/>
        <v>#N/A</v>
      </c>
      <c r="J326" t="e">
        <f t="shared" si="107"/>
        <v>#N/A</v>
      </c>
      <c r="K326" t="e">
        <f t="shared" si="108"/>
        <v>#N/A</v>
      </c>
      <c r="L326" s="24" t="e">
        <f t="shared" si="109"/>
        <v>#N/A</v>
      </c>
      <c r="M326" s="24">
        <f t="shared" si="110"/>
        <v>0.9</v>
      </c>
      <c r="N326" s="1" t="e">
        <f t="shared" si="111"/>
        <v>#N/A</v>
      </c>
      <c r="P326" s="23">
        <f t="shared" si="112"/>
        <v>0.68533560000000004</v>
      </c>
      <c r="Q326" s="1" t="e">
        <f t="shared" si="113"/>
        <v>#N/A</v>
      </c>
      <c r="T326" t="e">
        <f>IF(A326&lt;='FM Exteriores'!$Q$14,EsquemaMant!A326,NA())</f>
        <v>#N/A</v>
      </c>
      <c r="U326" s="20" t="e">
        <f t="shared" si="114"/>
        <v>#N/A</v>
      </c>
      <c r="V326" t="e">
        <f t="shared" si="115"/>
        <v>#N/A</v>
      </c>
      <c r="W326" t="e">
        <f t="shared" si="116"/>
        <v>#N/A</v>
      </c>
      <c r="X326" s="24" t="e">
        <f t="shared" si="117"/>
        <v>#N/A</v>
      </c>
      <c r="Y326" t="e">
        <f t="shared" si="118"/>
        <v>#N/A</v>
      </c>
      <c r="Z326" t="e">
        <f t="shared" si="119"/>
        <v>#N/A</v>
      </c>
      <c r="AA326" s="24" t="e">
        <f t="shared" si="120"/>
        <v>#N/A</v>
      </c>
      <c r="AB326" s="24">
        <f t="shared" si="123"/>
        <v>1</v>
      </c>
      <c r="AC326" s="1" t="e">
        <f t="shared" si="124"/>
        <v>#N/A</v>
      </c>
      <c r="AE326" s="23">
        <f t="shared" si="121"/>
        <v>0.78200000000000003</v>
      </c>
      <c r="AF326" s="41" t="e">
        <f t="shared" si="122"/>
        <v>#N/A</v>
      </c>
    </row>
    <row r="327" spans="1:32" x14ac:dyDescent="0.25">
      <c r="A327">
        <v>31.6</v>
      </c>
      <c r="B327" t="e">
        <f>IF(A327&lt;='FM Interiores'!$Q$14,EsquemaMant!A327,NA())</f>
        <v>#N/A</v>
      </c>
      <c r="C327" s="20" t="e">
        <f t="shared" si="101"/>
        <v>#N/A</v>
      </c>
      <c r="D327" t="e">
        <f t="shared" si="102"/>
        <v>#N/A</v>
      </c>
      <c r="E327" t="e">
        <f t="shared" si="100"/>
        <v>#N/A</v>
      </c>
      <c r="F327" s="24" t="e">
        <f t="shared" si="103"/>
        <v>#N/A</v>
      </c>
      <c r="G327" t="e">
        <f t="shared" si="104"/>
        <v>#N/A</v>
      </c>
      <c r="H327" t="e">
        <f t="shared" si="105"/>
        <v>#N/A</v>
      </c>
      <c r="I327" s="24" t="e">
        <f t="shared" si="106"/>
        <v>#N/A</v>
      </c>
      <c r="J327" t="e">
        <f t="shared" si="107"/>
        <v>#N/A</v>
      </c>
      <c r="K327" t="e">
        <f t="shared" si="108"/>
        <v>#N/A</v>
      </c>
      <c r="L327" s="24" t="e">
        <f t="shared" si="109"/>
        <v>#N/A</v>
      </c>
      <c r="M327" s="24">
        <f t="shared" si="110"/>
        <v>0.9</v>
      </c>
      <c r="N327" s="1" t="e">
        <f t="shared" si="111"/>
        <v>#N/A</v>
      </c>
      <c r="P327" s="23">
        <f t="shared" si="112"/>
        <v>0.68533560000000004</v>
      </c>
      <c r="Q327" s="1" t="e">
        <f t="shared" si="113"/>
        <v>#N/A</v>
      </c>
      <c r="T327" t="e">
        <f>IF(A327&lt;='FM Exteriores'!$Q$14,EsquemaMant!A327,NA())</f>
        <v>#N/A</v>
      </c>
      <c r="U327" s="20" t="e">
        <f t="shared" si="114"/>
        <v>#N/A</v>
      </c>
      <c r="V327" t="e">
        <f t="shared" si="115"/>
        <v>#N/A</v>
      </c>
      <c r="W327" t="e">
        <f t="shared" si="116"/>
        <v>#N/A</v>
      </c>
      <c r="X327" s="24" t="e">
        <f t="shared" si="117"/>
        <v>#N/A</v>
      </c>
      <c r="Y327" t="e">
        <f t="shared" si="118"/>
        <v>#N/A</v>
      </c>
      <c r="Z327" t="e">
        <f t="shared" si="119"/>
        <v>#N/A</v>
      </c>
      <c r="AA327" s="24" t="e">
        <f t="shared" si="120"/>
        <v>#N/A</v>
      </c>
      <c r="AB327" s="24">
        <f t="shared" si="123"/>
        <v>1</v>
      </c>
      <c r="AC327" s="1" t="e">
        <f t="shared" si="124"/>
        <v>#N/A</v>
      </c>
      <c r="AE327" s="23">
        <f t="shared" si="121"/>
        <v>0.78200000000000003</v>
      </c>
      <c r="AF327" s="41" t="e">
        <f t="shared" si="122"/>
        <v>#N/A</v>
      </c>
    </row>
    <row r="328" spans="1:32" x14ac:dyDescent="0.25">
      <c r="A328">
        <v>31.7</v>
      </c>
      <c r="B328" t="e">
        <f>IF(A328&lt;='FM Interiores'!$Q$14,EsquemaMant!A328,NA())</f>
        <v>#N/A</v>
      </c>
      <c r="C328" s="20" t="e">
        <f t="shared" si="101"/>
        <v>#N/A</v>
      </c>
      <c r="D328" t="e">
        <f t="shared" si="102"/>
        <v>#N/A</v>
      </c>
      <c r="E328" t="e">
        <f t="shared" si="100"/>
        <v>#N/A</v>
      </c>
      <c r="F328" s="24" t="e">
        <f t="shared" si="103"/>
        <v>#N/A</v>
      </c>
      <c r="G328" t="e">
        <f t="shared" si="104"/>
        <v>#N/A</v>
      </c>
      <c r="H328" t="e">
        <f t="shared" si="105"/>
        <v>#N/A</v>
      </c>
      <c r="I328" s="24" t="e">
        <f t="shared" si="106"/>
        <v>#N/A</v>
      </c>
      <c r="J328" t="e">
        <f t="shared" si="107"/>
        <v>#N/A</v>
      </c>
      <c r="K328" t="e">
        <f t="shared" si="108"/>
        <v>#N/A</v>
      </c>
      <c r="L328" s="24" t="e">
        <f t="shared" si="109"/>
        <v>#N/A</v>
      </c>
      <c r="M328" s="24">
        <f t="shared" si="110"/>
        <v>0.9</v>
      </c>
      <c r="N328" s="1" t="e">
        <f t="shared" si="111"/>
        <v>#N/A</v>
      </c>
      <c r="P328" s="23">
        <f t="shared" si="112"/>
        <v>0.68533560000000004</v>
      </c>
      <c r="Q328" s="1" t="e">
        <f t="shared" si="113"/>
        <v>#N/A</v>
      </c>
      <c r="T328" t="e">
        <f>IF(A328&lt;='FM Exteriores'!$Q$14,EsquemaMant!A328,NA())</f>
        <v>#N/A</v>
      </c>
      <c r="U328" s="20" t="e">
        <f t="shared" si="114"/>
        <v>#N/A</v>
      </c>
      <c r="V328" t="e">
        <f t="shared" si="115"/>
        <v>#N/A</v>
      </c>
      <c r="W328" t="e">
        <f t="shared" si="116"/>
        <v>#N/A</v>
      </c>
      <c r="X328" s="24" t="e">
        <f t="shared" si="117"/>
        <v>#N/A</v>
      </c>
      <c r="Y328" t="e">
        <f t="shared" si="118"/>
        <v>#N/A</v>
      </c>
      <c r="Z328" t="e">
        <f t="shared" si="119"/>
        <v>#N/A</v>
      </c>
      <c r="AA328" s="24" t="e">
        <f t="shared" si="120"/>
        <v>#N/A</v>
      </c>
      <c r="AB328" s="24">
        <f t="shared" si="123"/>
        <v>1</v>
      </c>
      <c r="AC328" s="1" t="e">
        <f t="shared" si="124"/>
        <v>#N/A</v>
      </c>
      <c r="AE328" s="23">
        <f t="shared" si="121"/>
        <v>0.78200000000000003</v>
      </c>
      <c r="AF328" s="41" t="e">
        <f t="shared" si="122"/>
        <v>#N/A</v>
      </c>
    </row>
    <row r="329" spans="1:32" x14ac:dyDescent="0.25">
      <c r="A329">
        <v>31.8</v>
      </c>
      <c r="B329" t="e">
        <f>IF(A329&lt;='FM Interiores'!$Q$14,EsquemaMant!A329,NA())</f>
        <v>#N/A</v>
      </c>
      <c r="C329" s="20" t="e">
        <f t="shared" si="101"/>
        <v>#N/A</v>
      </c>
      <c r="D329" t="e">
        <f t="shared" si="102"/>
        <v>#N/A</v>
      </c>
      <c r="E329" t="e">
        <f t="shared" si="100"/>
        <v>#N/A</v>
      </c>
      <c r="F329" s="24" t="e">
        <f t="shared" si="103"/>
        <v>#N/A</v>
      </c>
      <c r="G329" t="e">
        <f t="shared" si="104"/>
        <v>#N/A</v>
      </c>
      <c r="H329" t="e">
        <f t="shared" si="105"/>
        <v>#N/A</v>
      </c>
      <c r="I329" s="24" t="e">
        <f t="shared" si="106"/>
        <v>#N/A</v>
      </c>
      <c r="J329" t="e">
        <f t="shared" si="107"/>
        <v>#N/A</v>
      </c>
      <c r="K329" t="e">
        <f t="shared" si="108"/>
        <v>#N/A</v>
      </c>
      <c r="L329" s="24" t="e">
        <f t="shared" si="109"/>
        <v>#N/A</v>
      </c>
      <c r="M329" s="24">
        <f t="shared" si="110"/>
        <v>0.9</v>
      </c>
      <c r="N329" s="1" t="e">
        <f t="shared" si="111"/>
        <v>#N/A</v>
      </c>
      <c r="P329" s="23">
        <f t="shared" si="112"/>
        <v>0.68533560000000004</v>
      </c>
      <c r="Q329" s="1" t="e">
        <f t="shared" si="113"/>
        <v>#N/A</v>
      </c>
      <c r="T329" t="e">
        <f>IF(A329&lt;='FM Exteriores'!$Q$14,EsquemaMant!A329,NA())</f>
        <v>#N/A</v>
      </c>
      <c r="U329" s="20" t="e">
        <f t="shared" si="114"/>
        <v>#N/A</v>
      </c>
      <c r="V329" t="e">
        <f t="shared" si="115"/>
        <v>#N/A</v>
      </c>
      <c r="W329" t="e">
        <f t="shared" si="116"/>
        <v>#N/A</v>
      </c>
      <c r="X329" s="24" t="e">
        <f t="shared" si="117"/>
        <v>#N/A</v>
      </c>
      <c r="Y329" t="e">
        <f t="shared" si="118"/>
        <v>#N/A</v>
      </c>
      <c r="Z329" t="e">
        <f t="shared" si="119"/>
        <v>#N/A</v>
      </c>
      <c r="AA329" s="24" t="e">
        <f t="shared" si="120"/>
        <v>#N/A</v>
      </c>
      <c r="AB329" s="24">
        <f t="shared" si="123"/>
        <v>1</v>
      </c>
      <c r="AC329" s="1" t="e">
        <f t="shared" si="124"/>
        <v>#N/A</v>
      </c>
      <c r="AE329" s="23">
        <f t="shared" si="121"/>
        <v>0.78200000000000003</v>
      </c>
      <c r="AF329" s="41" t="e">
        <f t="shared" si="122"/>
        <v>#N/A</v>
      </c>
    </row>
    <row r="330" spans="1:32" x14ac:dyDescent="0.25">
      <c r="A330">
        <v>31.9</v>
      </c>
      <c r="B330" t="e">
        <f>IF(A330&lt;='FM Interiores'!$Q$14,EsquemaMant!A330,NA())</f>
        <v>#N/A</v>
      </c>
      <c r="C330" s="20" t="e">
        <f t="shared" si="101"/>
        <v>#N/A</v>
      </c>
      <c r="D330" t="e">
        <f t="shared" si="102"/>
        <v>#N/A</v>
      </c>
      <c r="E330" t="e">
        <f t="shared" si="100"/>
        <v>#N/A</v>
      </c>
      <c r="F330" s="24" t="e">
        <f t="shared" si="103"/>
        <v>#N/A</v>
      </c>
      <c r="G330" t="e">
        <f t="shared" si="104"/>
        <v>#N/A</v>
      </c>
      <c r="H330" t="e">
        <f t="shared" si="105"/>
        <v>#N/A</v>
      </c>
      <c r="I330" s="24" t="e">
        <f t="shared" si="106"/>
        <v>#N/A</v>
      </c>
      <c r="J330" t="e">
        <f t="shared" si="107"/>
        <v>#N/A</v>
      </c>
      <c r="K330" t="e">
        <f t="shared" si="108"/>
        <v>#N/A</v>
      </c>
      <c r="L330" s="24" t="e">
        <f t="shared" si="109"/>
        <v>#N/A</v>
      </c>
      <c r="M330" s="24">
        <f t="shared" si="110"/>
        <v>0.9</v>
      </c>
      <c r="N330" s="1" t="e">
        <f t="shared" si="111"/>
        <v>#N/A</v>
      </c>
      <c r="P330" s="23">
        <f t="shared" si="112"/>
        <v>0.68533560000000004</v>
      </c>
      <c r="Q330" s="1" t="e">
        <f t="shared" si="113"/>
        <v>#N/A</v>
      </c>
      <c r="T330" t="e">
        <f>IF(A330&lt;='FM Exteriores'!$Q$14,EsquemaMant!A330,NA())</f>
        <v>#N/A</v>
      </c>
      <c r="U330" s="20" t="e">
        <f t="shared" si="114"/>
        <v>#N/A</v>
      </c>
      <c r="V330" t="e">
        <f t="shared" si="115"/>
        <v>#N/A</v>
      </c>
      <c r="W330" t="e">
        <f t="shared" si="116"/>
        <v>#N/A</v>
      </c>
      <c r="X330" s="24" t="e">
        <f t="shared" si="117"/>
        <v>#N/A</v>
      </c>
      <c r="Y330" t="e">
        <f t="shared" si="118"/>
        <v>#N/A</v>
      </c>
      <c r="Z330" t="e">
        <f t="shared" si="119"/>
        <v>#N/A</v>
      </c>
      <c r="AA330" s="24" t="e">
        <f t="shared" si="120"/>
        <v>#N/A</v>
      </c>
      <c r="AB330" s="24">
        <f t="shared" si="123"/>
        <v>1</v>
      </c>
      <c r="AC330" s="1" t="e">
        <f t="shared" si="124"/>
        <v>#N/A</v>
      </c>
      <c r="AE330" s="23">
        <f t="shared" si="121"/>
        <v>0.78200000000000003</v>
      </c>
      <c r="AF330" s="41" t="e">
        <f t="shared" si="122"/>
        <v>#N/A</v>
      </c>
    </row>
    <row r="331" spans="1:32" x14ac:dyDescent="0.25">
      <c r="A331">
        <v>32</v>
      </c>
      <c r="B331" t="e">
        <f>IF(A331&lt;='FM Interiores'!$Q$14,EsquemaMant!A331,NA())</f>
        <v>#N/A</v>
      </c>
      <c r="C331" s="20" t="e">
        <f t="shared" si="101"/>
        <v>#N/A</v>
      </c>
      <c r="D331" t="e">
        <f t="shared" si="102"/>
        <v>#N/A</v>
      </c>
      <c r="E331" t="e">
        <f t="shared" ref="E331:E394" si="125">C331-(D331*$C$4)</f>
        <v>#N/A</v>
      </c>
      <c r="F331" s="24" t="e">
        <f t="shared" si="103"/>
        <v>#N/A</v>
      </c>
      <c r="G331" t="e">
        <f t="shared" si="104"/>
        <v>#N/A</v>
      </c>
      <c r="H331" t="e">
        <f t="shared" si="105"/>
        <v>#N/A</v>
      </c>
      <c r="I331" s="24" t="e">
        <f t="shared" si="106"/>
        <v>#N/A</v>
      </c>
      <c r="J331" t="e">
        <f t="shared" si="107"/>
        <v>#N/A</v>
      </c>
      <c r="K331" t="e">
        <f t="shared" si="108"/>
        <v>#N/A</v>
      </c>
      <c r="L331" s="24" t="e">
        <f t="shared" si="109"/>
        <v>#N/A</v>
      </c>
      <c r="M331" s="24">
        <f t="shared" si="110"/>
        <v>0.9</v>
      </c>
      <c r="N331" s="1" t="e">
        <f t="shared" si="111"/>
        <v>#N/A</v>
      </c>
      <c r="P331" s="23">
        <f t="shared" si="112"/>
        <v>0.68533560000000004</v>
      </c>
      <c r="Q331" s="1" t="e">
        <f t="shared" si="113"/>
        <v>#N/A</v>
      </c>
      <c r="T331" t="e">
        <f>IF(A331&lt;='FM Exteriores'!$Q$14,EsquemaMant!A331,NA())</f>
        <v>#N/A</v>
      </c>
      <c r="U331" s="20" t="e">
        <f t="shared" si="114"/>
        <v>#N/A</v>
      </c>
      <c r="V331" t="e">
        <f t="shared" si="115"/>
        <v>#N/A</v>
      </c>
      <c r="W331" t="e">
        <f t="shared" si="116"/>
        <v>#N/A</v>
      </c>
      <c r="X331" s="24" t="e">
        <f t="shared" si="117"/>
        <v>#N/A</v>
      </c>
      <c r="Y331" t="e">
        <f t="shared" si="118"/>
        <v>#N/A</v>
      </c>
      <c r="Z331" t="e">
        <f t="shared" si="119"/>
        <v>#N/A</v>
      </c>
      <c r="AA331" s="24" t="e">
        <f t="shared" si="120"/>
        <v>#N/A</v>
      </c>
      <c r="AB331" s="24">
        <f t="shared" si="123"/>
        <v>1</v>
      </c>
      <c r="AC331" s="1" t="e">
        <f t="shared" si="124"/>
        <v>#N/A</v>
      </c>
      <c r="AE331" s="23">
        <f t="shared" si="121"/>
        <v>0.78200000000000003</v>
      </c>
      <c r="AF331" s="41" t="e">
        <f t="shared" si="122"/>
        <v>#N/A</v>
      </c>
    </row>
    <row r="332" spans="1:32" x14ac:dyDescent="0.25">
      <c r="A332">
        <v>32.1</v>
      </c>
      <c r="B332" t="e">
        <f>IF(A332&lt;='FM Interiores'!$Q$14,EsquemaMant!A332,NA())</f>
        <v>#N/A</v>
      </c>
      <c r="C332" s="20" t="e">
        <f t="shared" ref="C332:C395" si="126">$C$2*$C$3*B332</f>
        <v>#N/A</v>
      </c>
      <c r="D332" t="e">
        <f t="shared" ref="D332:D395" si="127">INT(C332/$C$4)</f>
        <v>#N/A</v>
      </c>
      <c r="E332" t="e">
        <f t="shared" si="125"/>
        <v>#N/A</v>
      </c>
      <c r="F332" s="24" t="e">
        <f t="shared" ref="F332:F395" si="128">(1-$C$5)/(0-$C$4)*E332+1</f>
        <v>#N/A</v>
      </c>
      <c r="G332" t="e">
        <f t="shared" ref="G332:G395" si="129">INT(E332/$G$4)</f>
        <v>#N/A</v>
      </c>
      <c r="H332" t="e">
        <f t="shared" ref="H332:H395" si="130">C332-(G332*$G$4)-(D332*$C$4)</f>
        <v>#N/A</v>
      </c>
      <c r="I332" s="24" t="e">
        <f t="shared" ref="I332:I395" si="131">(1-$G$2)/(0-$G$4)*H332+1</f>
        <v>#N/A</v>
      </c>
      <c r="J332" t="e">
        <f t="shared" ref="J332:J395" si="132">INT(B332/$K$3)</f>
        <v>#N/A</v>
      </c>
      <c r="K332" t="e">
        <f t="shared" ref="K332:K395" si="133">B332-($K$3*J332)</f>
        <v>#N/A</v>
      </c>
      <c r="L332" s="24" t="e">
        <f t="shared" ref="L332:L395" si="134">(1-$K$2)/(0-$K$3)*K332+1</f>
        <v>#N/A</v>
      </c>
      <c r="M332" s="24">
        <f t="shared" ref="M332:M395" si="135">$N$2</f>
        <v>0.9</v>
      </c>
      <c r="N332" s="1" t="e">
        <f t="shared" ref="N332:N395" si="136">L332*I332*F332*M332</f>
        <v>#N/A</v>
      </c>
      <c r="P332" s="23">
        <f t="shared" ref="P332:P395" si="137">$N$4</f>
        <v>0.68533560000000004</v>
      </c>
      <c r="Q332" s="1" t="e">
        <f t="shared" ref="Q332:Q395" si="138">M332+P332-N332</f>
        <v>#N/A</v>
      </c>
      <c r="T332" t="e">
        <f>IF(A332&lt;='FM Exteriores'!$Q$14,EsquemaMant!A332,NA())</f>
        <v>#N/A</v>
      </c>
      <c r="U332" s="20" t="e">
        <f t="shared" ref="U332:U395" si="139">$U$2*$U$3*T332</f>
        <v>#N/A</v>
      </c>
      <c r="V332" t="e">
        <f t="shared" ref="V332:V395" si="140">INT(U332/$U$4)</f>
        <v>#N/A</v>
      </c>
      <c r="W332" t="e">
        <f t="shared" ref="W332:W395" si="141">U332-(V332*$U$4)</f>
        <v>#N/A</v>
      </c>
      <c r="X332" s="24" t="e">
        <f t="shared" ref="X332:X395" si="142">(1-$U$5)/(0-$U$4)*W332+1</f>
        <v>#N/A</v>
      </c>
      <c r="Y332" t="e">
        <f t="shared" ref="Y332:Y395" si="143">INT(W332/$Y$4)</f>
        <v>#N/A</v>
      </c>
      <c r="Z332" t="e">
        <f t="shared" ref="Z332:Z395" si="144">U332-(Y332*$Y$4)-(V332*$U$4)</f>
        <v>#N/A</v>
      </c>
      <c r="AA332" s="24" t="e">
        <f t="shared" ref="AA332:AA395" si="145">(1-$Y$2)/(0-$Y$4)*Z332+1</f>
        <v>#N/A</v>
      </c>
      <c r="AB332" s="24">
        <f t="shared" si="123"/>
        <v>1</v>
      </c>
      <c r="AC332" s="1" t="e">
        <f t="shared" si="124"/>
        <v>#N/A</v>
      </c>
      <c r="AE332" s="23">
        <f t="shared" ref="AE332:AE395" si="146">$AB$4</f>
        <v>0.78200000000000003</v>
      </c>
      <c r="AF332" s="41" t="e">
        <f t="shared" ref="AF332:AF395" si="147">AB332+AE332-AC332</f>
        <v>#N/A</v>
      </c>
    </row>
    <row r="333" spans="1:32" x14ac:dyDescent="0.25">
      <c r="A333">
        <v>32.200000000000003</v>
      </c>
      <c r="B333" t="e">
        <f>IF(A333&lt;='FM Interiores'!$Q$14,EsquemaMant!A333,NA())</f>
        <v>#N/A</v>
      </c>
      <c r="C333" s="20" t="e">
        <f t="shared" si="126"/>
        <v>#N/A</v>
      </c>
      <c r="D333" t="e">
        <f t="shared" si="127"/>
        <v>#N/A</v>
      </c>
      <c r="E333" t="e">
        <f t="shared" si="125"/>
        <v>#N/A</v>
      </c>
      <c r="F333" s="24" t="e">
        <f t="shared" si="128"/>
        <v>#N/A</v>
      </c>
      <c r="G333" t="e">
        <f t="shared" si="129"/>
        <v>#N/A</v>
      </c>
      <c r="H333" t="e">
        <f t="shared" si="130"/>
        <v>#N/A</v>
      </c>
      <c r="I333" s="24" t="e">
        <f t="shared" si="131"/>
        <v>#N/A</v>
      </c>
      <c r="J333" t="e">
        <f t="shared" si="132"/>
        <v>#N/A</v>
      </c>
      <c r="K333" t="e">
        <f t="shared" si="133"/>
        <v>#N/A</v>
      </c>
      <c r="L333" s="24" t="e">
        <f t="shared" si="134"/>
        <v>#N/A</v>
      </c>
      <c r="M333" s="24">
        <f t="shared" si="135"/>
        <v>0.9</v>
      </c>
      <c r="N333" s="1" t="e">
        <f t="shared" si="136"/>
        <v>#N/A</v>
      </c>
      <c r="P333" s="23">
        <f t="shared" si="137"/>
        <v>0.68533560000000004</v>
      </c>
      <c r="Q333" s="1" t="e">
        <f t="shared" si="138"/>
        <v>#N/A</v>
      </c>
      <c r="T333" t="e">
        <f>IF(A333&lt;='FM Exteriores'!$Q$14,EsquemaMant!A333,NA())</f>
        <v>#N/A</v>
      </c>
      <c r="U333" s="20" t="e">
        <f t="shared" si="139"/>
        <v>#N/A</v>
      </c>
      <c r="V333" t="e">
        <f t="shared" si="140"/>
        <v>#N/A</v>
      </c>
      <c r="W333" t="e">
        <f t="shared" si="141"/>
        <v>#N/A</v>
      </c>
      <c r="X333" s="24" t="e">
        <f t="shared" si="142"/>
        <v>#N/A</v>
      </c>
      <c r="Y333" t="e">
        <f t="shared" si="143"/>
        <v>#N/A</v>
      </c>
      <c r="Z333" t="e">
        <f t="shared" si="144"/>
        <v>#N/A</v>
      </c>
      <c r="AA333" s="24" t="e">
        <f t="shared" si="145"/>
        <v>#N/A</v>
      </c>
      <c r="AB333" s="24">
        <f t="shared" ref="AB333:AB396" si="148">$AB$2</f>
        <v>1</v>
      </c>
      <c r="AC333" s="1" t="e">
        <f t="shared" ref="AC333:AC396" si="149">AA333*X333*AB333</f>
        <v>#N/A</v>
      </c>
      <c r="AE333" s="23">
        <f t="shared" si="146"/>
        <v>0.78200000000000003</v>
      </c>
      <c r="AF333" s="41" t="e">
        <f t="shared" si="147"/>
        <v>#N/A</v>
      </c>
    </row>
    <row r="334" spans="1:32" x14ac:dyDescent="0.25">
      <c r="A334">
        <v>32.299999999999997</v>
      </c>
      <c r="B334" t="e">
        <f>IF(A334&lt;='FM Interiores'!$Q$14,EsquemaMant!A334,NA())</f>
        <v>#N/A</v>
      </c>
      <c r="C334" s="20" t="e">
        <f t="shared" si="126"/>
        <v>#N/A</v>
      </c>
      <c r="D334" t="e">
        <f t="shared" si="127"/>
        <v>#N/A</v>
      </c>
      <c r="E334" t="e">
        <f t="shared" si="125"/>
        <v>#N/A</v>
      </c>
      <c r="F334" s="24" t="e">
        <f t="shared" si="128"/>
        <v>#N/A</v>
      </c>
      <c r="G334" t="e">
        <f t="shared" si="129"/>
        <v>#N/A</v>
      </c>
      <c r="H334" t="e">
        <f t="shared" si="130"/>
        <v>#N/A</v>
      </c>
      <c r="I334" s="24" t="e">
        <f t="shared" si="131"/>
        <v>#N/A</v>
      </c>
      <c r="J334" t="e">
        <f t="shared" si="132"/>
        <v>#N/A</v>
      </c>
      <c r="K334" t="e">
        <f t="shared" si="133"/>
        <v>#N/A</v>
      </c>
      <c r="L334" s="24" t="e">
        <f t="shared" si="134"/>
        <v>#N/A</v>
      </c>
      <c r="M334" s="24">
        <f t="shared" si="135"/>
        <v>0.9</v>
      </c>
      <c r="N334" s="1" t="e">
        <f t="shared" si="136"/>
        <v>#N/A</v>
      </c>
      <c r="P334" s="23">
        <f t="shared" si="137"/>
        <v>0.68533560000000004</v>
      </c>
      <c r="Q334" s="1" t="e">
        <f t="shared" si="138"/>
        <v>#N/A</v>
      </c>
      <c r="T334" t="e">
        <f>IF(A334&lt;='FM Exteriores'!$Q$14,EsquemaMant!A334,NA())</f>
        <v>#N/A</v>
      </c>
      <c r="U334" s="20" t="e">
        <f t="shared" si="139"/>
        <v>#N/A</v>
      </c>
      <c r="V334" t="e">
        <f t="shared" si="140"/>
        <v>#N/A</v>
      </c>
      <c r="W334" t="e">
        <f t="shared" si="141"/>
        <v>#N/A</v>
      </c>
      <c r="X334" s="24" t="e">
        <f t="shared" si="142"/>
        <v>#N/A</v>
      </c>
      <c r="Y334" t="e">
        <f t="shared" si="143"/>
        <v>#N/A</v>
      </c>
      <c r="Z334" t="e">
        <f t="shared" si="144"/>
        <v>#N/A</v>
      </c>
      <c r="AA334" s="24" t="e">
        <f t="shared" si="145"/>
        <v>#N/A</v>
      </c>
      <c r="AB334" s="24">
        <f t="shared" si="148"/>
        <v>1</v>
      </c>
      <c r="AC334" s="1" t="e">
        <f t="shared" si="149"/>
        <v>#N/A</v>
      </c>
      <c r="AE334" s="23">
        <f t="shared" si="146"/>
        <v>0.78200000000000003</v>
      </c>
      <c r="AF334" s="41" t="e">
        <f t="shared" si="147"/>
        <v>#N/A</v>
      </c>
    </row>
    <row r="335" spans="1:32" x14ac:dyDescent="0.25">
      <c r="A335">
        <v>32.4</v>
      </c>
      <c r="B335" t="e">
        <f>IF(A335&lt;='FM Interiores'!$Q$14,EsquemaMant!A335,NA())</f>
        <v>#N/A</v>
      </c>
      <c r="C335" s="20" t="e">
        <f t="shared" si="126"/>
        <v>#N/A</v>
      </c>
      <c r="D335" t="e">
        <f t="shared" si="127"/>
        <v>#N/A</v>
      </c>
      <c r="E335" t="e">
        <f t="shared" si="125"/>
        <v>#N/A</v>
      </c>
      <c r="F335" s="24" t="e">
        <f t="shared" si="128"/>
        <v>#N/A</v>
      </c>
      <c r="G335" t="e">
        <f t="shared" si="129"/>
        <v>#N/A</v>
      </c>
      <c r="H335" t="e">
        <f t="shared" si="130"/>
        <v>#N/A</v>
      </c>
      <c r="I335" s="24" t="e">
        <f t="shared" si="131"/>
        <v>#N/A</v>
      </c>
      <c r="J335" t="e">
        <f t="shared" si="132"/>
        <v>#N/A</v>
      </c>
      <c r="K335" t="e">
        <f t="shared" si="133"/>
        <v>#N/A</v>
      </c>
      <c r="L335" s="24" t="e">
        <f t="shared" si="134"/>
        <v>#N/A</v>
      </c>
      <c r="M335" s="24">
        <f t="shared" si="135"/>
        <v>0.9</v>
      </c>
      <c r="N335" s="1" t="e">
        <f t="shared" si="136"/>
        <v>#N/A</v>
      </c>
      <c r="P335" s="23">
        <f t="shared" si="137"/>
        <v>0.68533560000000004</v>
      </c>
      <c r="Q335" s="1" t="e">
        <f t="shared" si="138"/>
        <v>#N/A</v>
      </c>
      <c r="T335" t="e">
        <f>IF(A335&lt;='FM Exteriores'!$Q$14,EsquemaMant!A335,NA())</f>
        <v>#N/A</v>
      </c>
      <c r="U335" s="20" t="e">
        <f t="shared" si="139"/>
        <v>#N/A</v>
      </c>
      <c r="V335" t="e">
        <f t="shared" si="140"/>
        <v>#N/A</v>
      </c>
      <c r="W335" t="e">
        <f t="shared" si="141"/>
        <v>#N/A</v>
      </c>
      <c r="X335" s="24" t="e">
        <f t="shared" si="142"/>
        <v>#N/A</v>
      </c>
      <c r="Y335" t="e">
        <f t="shared" si="143"/>
        <v>#N/A</v>
      </c>
      <c r="Z335" t="e">
        <f t="shared" si="144"/>
        <v>#N/A</v>
      </c>
      <c r="AA335" s="24" t="e">
        <f t="shared" si="145"/>
        <v>#N/A</v>
      </c>
      <c r="AB335" s="24">
        <f t="shared" si="148"/>
        <v>1</v>
      </c>
      <c r="AC335" s="1" t="e">
        <f t="shared" si="149"/>
        <v>#N/A</v>
      </c>
      <c r="AE335" s="23">
        <f t="shared" si="146"/>
        <v>0.78200000000000003</v>
      </c>
      <c r="AF335" s="41" t="e">
        <f t="shared" si="147"/>
        <v>#N/A</v>
      </c>
    </row>
    <row r="336" spans="1:32" x14ac:dyDescent="0.25">
      <c r="A336">
        <v>32.5</v>
      </c>
      <c r="B336" t="e">
        <f>IF(A336&lt;='FM Interiores'!$Q$14,EsquemaMant!A336,NA())</f>
        <v>#N/A</v>
      </c>
      <c r="C336" s="20" t="e">
        <f t="shared" si="126"/>
        <v>#N/A</v>
      </c>
      <c r="D336" t="e">
        <f t="shared" si="127"/>
        <v>#N/A</v>
      </c>
      <c r="E336" t="e">
        <f t="shared" si="125"/>
        <v>#N/A</v>
      </c>
      <c r="F336" s="24" t="e">
        <f t="shared" si="128"/>
        <v>#N/A</v>
      </c>
      <c r="G336" t="e">
        <f t="shared" si="129"/>
        <v>#N/A</v>
      </c>
      <c r="H336" t="e">
        <f t="shared" si="130"/>
        <v>#N/A</v>
      </c>
      <c r="I336" s="24" t="e">
        <f t="shared" si="131"/>
        <v>#N/A</v>
      </c>
      <c r="J336" t="e">
        <f t="shared" si="132"/>
        <v>#N/A</v>
      </c>
      <c r="K336" t="e">
        <f t="shared" si="133"/>
        <v>#N/A</v>
      </c>
      <c r="L336" s="24" t="e">
        <f t="shared" si="134"/>
        <v>#N/A</v>
      </c>
      <c r="M336" s="24">
        <f t="shared" si="135"/>
        <v>0.9</v>
      </c>
      <c r="N336" s="1" t="e">
        <f t="shared" si="136"/>
        <v>#N/A</v>
      </c>
      <c r="P336" s="23">
        <f t="shared" si="137"/>
        <v>0.68533560000000004</v>
      </c>
      <c r="Q336" s="1" t="e">
        <f t="shared" si="138"/>
        <v>#N/A</v>
      </c>
      <c r="T336" t="e">
        <f>IF(A336&lt;='FM Exteriores'!$Q$14,EsquemaMant!A336,NA())</f>
        <v>#N/A</v>
      </c>
      <c r="U336" s="20" t="e">
        <f t="shared" si="139"/>
        <v>#N/A</v>
      </c>
      <c r="V336" t="e">
        <f t="shared" si="140"/>
        <v>#N/A</v>
      </c>
      <c r="W336" t="e">
        <f t="shared" si="141"/>
        <v>#N/A</v>
      </c>
      <c r="X336" s="24" t="e">
        <f t="shared" si="142"/>
        <v>#N/A</v>
      </c>
      <c r="Y336" t="e">
        <f t="shared" si="143"/>
        <v>#N/A</v>
      </c>
      <c r="Z336" t="e">
        <f t="shared" si="144"/>
        <v>#N/A</v>
      </c>
      <c r="AA336" s="24" t="e">
        <f t="shared" si="145"/>
        <v>#N/A</v>
      </c>
      <c r="AB336" s="24">
        <f t="shared" si="148"/>
        <v>1</v>
      </c>
      <c r="AC336" s="1" t="e">
        <f t="shared" si="149"/>
        <v>#N/A</v>
      </c>
      <c r="AE336" s="23">
        <f t="shared" si="146"/>
        <v>0.78200000000000003</v>
      </c>
      <c r="AF336" s="41" t="e">
        <f t="shared" si="147"/>
        <v>#N/A</v>
      </c>
    </row>
    <row r="337" spans="1:32" x14ac:dyDescent="0.25">
      <c r="A337">
        <v>32.6</v>
      </c>
      <c r="B337" t="e">
        <f>IF(A337&lt;='FM Interiores'!$Q$14,EsquemaMant!A337,NA())</f>
        <v>#N/A</v>
      </c>
      <c r="C337" s="20" t="e">
        <f t="shared" si="126"/>
        <v>#N/A</v>
      </c>
      <c r="D337" t="e">
        <f t="shared" si="127"/>
        <v>#N/A</v>
      </c>
      <c r="E337" t="e">
        <f t="shared" si="125"/>
        <v>#N/A</v>
      </c>
      <c r="F337" s="24" t="e">
        <f t="shared" si="128"/>
        <v>#N/A</v>
      </c>
      <c r="G337" t="e">
        <f t="shared" si="129"/>
        <v>#N/A</v>
      </c>
      <c r="H337" t="e">
        <f t="shared" si="130"/>
        <v>#N/A</v>
      </c>
      <c r="I337" s="24" t="e">
        <f t="shared" si="131"/>
        <v>#N/A</v>
      </c>
      <c r="J337" t="e">
        <f t="shared" si="132"/>
        <v>#N/A</v>
      </c>
      <c r="K337" t="e">
        <f t="shared" si="133"/>
        <v>#N/A</v>
      </c>
      <c r="L337" s="24" t="e">
        <f t="shared" si="134"/>
        <v>#N/A</v>
      </c>
      <c r="M337" s="24">
        <f t="shared" si="135"/>
        <v>0.9</v>
      </c>
      <c r="N337" s="1" t="e">
        <f t="shared" si="136"/>
        <v>#N/A</v>
      </c>
      <c r="P337" s="23">
        <f t="shared" si="137"/>
        <v>0.68533560000000004</v>
      </c>
      <c r="Q337" s="1" t="e">
        <f t="shared" si="138"/>
        <v>#N/A</v>
      </c>
      <c r="T337" t="e">
        <f>IF(A337&lt;='FM Exteriores'!$Q$14,EsquemaMant!A337,NA())</f>
        <v>#N/A</v>
      </c>
      <c r="U337" s="20" t="e">
        <f t="shared" si="139"/>
        <v>#N/A</v>
      </c>
      <c r="V337" t="e">
        <f t="shared" si="140"/>
        <v>#N/A</v>
      </c>
      <c r="W337" t="e">
        <f t="shared" si="141"/>
        <v>#N/A</v>
      </c>
      <c r="X337" s="24" t="e">
        <f t="shared" si="142"/>
        <v>#N/A</v>
      </c>
      <c r="Y337" t="e">
        <f t="shared" si="143"/>
        <v>#N/A</v>
      </c>
      <c r="Z337" t="e">
        <f t="shared" si="144"/>
        <v>#N/A</v>
      </c>
      <c r="AA337" s="24" t="e">
        <f t="shared" si="145"/>
        <v>#N/A</v>
      </c>
      <c r="AB337" s="24">
        <f t="shared" si="148"/>
        <v>1</v>
      </c>
      <c r="AC337" s="1" t="e">
        <f t="shared" si="149"/>
        <v>#N/A</v>
      </c>
      <c r="AE337" s="23">
        <f t="shared" si="146"/>
        <v>0.78200000000000003</v>
      </c>
      <c r="AF337" s="41" t="e">
        <f t="shared" si="147"/>
        <v>#N/A</v>
      </c>
    </row>
    <row r="338" spans="1:32" x14ac:dyDescent="0.25">
      <c r="A338">
        <v>32.700000000000003</v>
      </c>
      <c r="B338" t="e">
        <f>IF(A338&lt;='FM Interiores'!$Q$14,EsquemaMant!A338,NA())</f>
        <v>#N/A</v>
      </c>
      <c r="C338" s="20" t="e">
        <f t="shared" si="126"/>
        <v>#N/A</v>
      </c>
      <c r="D338" t="e">
        <f t="shared" si="127"/>
        <v>#N/A</v>
      </c>
      <c r="E338" t="e">
        <f t="shared" si="125"/>
        <v>#N/A</v>
      </c>
      <c r="F338" s="24" t="e">
        <f t="shared" si="128"/>
        <v>#N/A</v>
      </c>
      <c r="G338" t="e">
        <f t="shared" si="129"/>
        <v>#N/A</v>
      </c>
      <c r="H338" t="e">
        <f t="shared" si="130"/>
        <v>#N/A</v>
      </c>
      <c r="I338" s="24" t="e">
        <f t="shared" si="131"/>
        <v>#N/A</v>
      </c>
      <c r="J338" t="e">
        <f t="shared" si="132"/>
        <v>#N/A</v>
      </c>
      <c r="K338" t="e">
        <f t="shared" si="133"/>
        <v>#N/A</v>
      </c>
      <c r="L338" s="24" t="e">
        <f t="shared" si="134"/>
        <v>#N/A</v>
      </c>
      <c r="M338" s="24">
        <f t="shared" si="135"/>
        <v>0.9</v>
      </c>
      <c r="N338" s="1" t="e">
        <f t="shared" si="136"/>
        <v>#N/A</v>
      </c>
      <c r="P338" s="23">
        <f t="shared" si="137"/>
        <v>0.68533560000000004</v>
      </c>
      <c r="Q338" s="1" t="e">
        <f t="shared" si="138"/>
        <v>#N/A</v>
      </c>
      <c r="T338" t="e">
        <f>IF(A338&lt;='FM Exteriores'!$Q$14,EsquemaMant!A338,NA())</f>
        <v>#N/A</v>
      </c>
      <c r="U338" s="20" t="e">
        <f t="shared" si="139"/>
        <v>#N/A</v>
      </c>
      <c r="V338" t="e">
        <f t="shared" si="140"/>
        <v>#N/A</v>
      </c>
      <c r="W338" t="e">
        <f t="shared" si="141"/>
        <v>#N/A</v>
      </c>
      <c r="X338" s="24" t="e">
        <f t="shared" si="142"/>
        <v>#N/A</v>
      </c>
      <c r="Y338" t="e">
        <f t="shared" si="143"/>
        <v>#N/A</v>
      </c>
      <c r="Z338" t="e">
        <f t="shared" si="144"/>
        <v>#N/A</v>
      </c>
      <c r="AA338" s="24" t="e">
        <f t="shared" si="145"/>
        <v>#N/A</v>
      </c>
      <c r="AB338" s="24">
        <f t="shared" si="148"/>
        <v>1</v>
      </c>
      <c r="AC338" s="1" t="e">
        <f t="shared" si="149"/>
        <v>#N/A</v>
      </c>
      <c r="AE338" s="23">
        <f t="shared" si="146"/>
        <v>0.78200000000000003</v>
      </c>
      <c r="AF338" s="41" t="e">
        <f t="shared" si="147"/>
        <v>#N/A</v>
      </c>
    </row>
    <row r="339" spans="1:32" x14ac:dyDescent="0.25">
      <c r="A339">
        <v>32.799999999999997</v>
      </c>
      <c r="B339" t="e">
        <f>IF(A339&lt;='FM Interiores'!$Q$14,EsquemaMant!A339,NA())</f>
        <v>#N/A</v>
      </c>
      <c r="C339" s="20" t="e">
        <f t="shared" si="126"/>
        <v>#N/A</v>
      </c>
      <c r="D339" t="e">
        <f t="shared" si="127"/>
        <v>#N/A</v>
      </c>
      <c r="E339" t="e">
        <f t="shared" si="125"/>
        <v>#N/A</v>
      </c>
      <c r="F339" s="24" t="e">
        <f t="shared" si="128"/>
        <v>#N/A</v>
      </c>
      <c r="G339" t="e">
        <f t="shared" si="129"/>
        <v>#N/A</v>
      </c>
      <c r="H339" t="e">
        <f t="shared" si="130"/>
        <v>#N/A</v>
      </c>
      <c r="I339" s="24" t="e">
        <f t="shared" si="131"/>
        <v>#N/A</v>
      </c>
      <c r="J339" t="e">
        <f t="shared" si="132"/>
        <v>#N/A</v>
      </c>
      <c r="K339" t="e">
        <f t="shared" si="133"/>
        <v>#N/A</v>
      </c>
      <c r="L339" s="24" t="e">
        <f t="shared" si="134"/>
        <v>#N/A</v>
      </c>
      <c r="M339" s="24">
        <f t="shared" si="135"/>
        <v>0.9</v>
      </c>
      <c r="N339" s="1" t="e">
        <f t="shared" si="136"/>
        <v>#N/A</v>
      </c>
      <c r="P339" s="23">
        <f t="shared" si="137"/>
        <v>0.68533560000000004</v>
      </c>
      <c r="Q339" s="1" t="e">
        <f t="shared" si="138"/>
        <v>#N/A</v>
      </c>
      <c r="T339" t="e">
        <f>IF(A339&lt;='FM Exteriores'!$Q$14,EsquemaMant!A339,NA())</f>
        <v>#N/A</v>
      </c>
      <c r="U339" s="20" t="e">
        <f t="shared" si="139"/>
        <v>#N/A</v>
      </c>
      <c r="V339" t="e">
        <f t="shared" si="140"/>
        <v>#N/A</v>
      </c>
      <c r="W339" t="e">
        <f t="shared" si="141"/>
        <v>#N/A</v>
      </c>
      <c r="X339" s="24" t="e">
        <f t="shared" si="142"/>
        <v>#N/A</v>
      </c>
      <c r="Y339" t="e">
        <f t="shared" si="143"/>
        <v>#N/A</v>
      </c>
      <c r="Z339" t="e">
        <f t="shared" si="144"/>
        <v>#N/A</v>
      </c>
      <c r="AA339" s="24" t="e">
        <f t="shared" si="145"/>
        <v>#N/A</v>
      </c>
      <c r="AB339" s="24">
        <f t="shared" si="148"/>
        <v>1</v>
      </c>
      <c r="AC339" s="1" t="e">
        <f t="shared" si="149"/>
        <v>#N/A</v>
      </c>
      <c r="AE339" s="23">
        <f t="shared" si="146"/>
        <v>0.78200000000000003</v>
      </c>
      <c r="AF339" s="41" t="e">
        <f t="shared" si="147"/>
        <v>#N/A</v>
      </c>
    </row>
    <row r="340" spans="1:32" x14ac:dyDescent="0.25">
      <c r="A340">
        <v>32.9</v>
      </c>
      <c r="B340" t="e">
        <f>IF(A340&lt;='FM Interiores'!$Q$14,EsquemaMant!A340,NA())</f>
        <v>#N/A</v>
      </c>
      <c r="C340" s="20" t="e">
        <f t="shared" si="126"/>
        <v>#N/A</v>
      </c>
      <c r="D340" t="e">
        <f t="shared" si="127"/>
        <v>#N/A</v>
      </c>
      <c r="E340" t="e">
        <f t="shared" si="125"/>
        <v>#N/A</v>
      </c>
      <c r="F340" s="24" t="e">
        <f t="shared" si="128"/>
        <v>#N/A</v>
      </c>
      <c r="G340" t="e">
        <f t="shared" si="129"/>
        <v>#N/A</v>
      </c>
      <c r="H340" t="e">
        <f t="shared" si="130"/>
        <v>#N/A</v>
      </c>
      <c r="I340" s="24" t="e">
        <f t="shared" si="131"/>
        <v>#N/A</v>
      </c>
      <c r="J340" t="e">
        <f t="shared" si="132"/>
        <v>#N/A</v>
      </c>
      <c r="K340" t="e">
        <f t="shared" si="133"/>
        <v>#N/A</v>
      </c>
      <c r="L340" s="24" t="e">
        <f t="shared" si="134"/>
        <v>#N/A</v>
      </c>
      <c r="M340" s="24">
        <f t="shared" si="135"/>
        <v>0.9</v>
      </c>
      <c r="N340" s="1" t="e">
        <f t="shared" si="136"/>
        <v>#N/A</v>
      </c>
      <c r="P340" s="23">
        <f t="shared" si="137"/>
        <v>0.68533560000000004</v>
      </c>
      <c r="Q340" s="1" t="e">
        <f t="shared" si="138"/>
        <v>#N/A</v>
      </c>
      <c r="T340" t="e">
        <f>IF(A340&lt;='FM Exteriores'!$Q$14,EsquemaMant!A340,NA())</f>
        <v>#N/A</v>
      </c>
      <c r="U340" s="20" t="e">
        <f t="shared" si="139"/>
        <v>#N/A</v>
      </c>
      <c r="V340" t="e">
        <f t="shared" si="140"/>
        <v>#N/A</v>
      </c>
      <c r="W340" t="e">
        <f t="shared" si="141"/>
        <v>#N/A</v>
      </c>
      <c r="X340" s="24" t="e">
        <f t="shared" si="142"/>
        <v>#N/A</v>
      </c>
      <c r="Y340" t="e">
        <f t="shared" si="143"/>
        <v>#N/A</v>
      </c>
      <c r="Z340" t="e">
        <f t="shared" si="144"/>
        <v>#N/A</v>
      </c>
      <c r="AA340" s="24" t="e">
        <f t="shared" si="145"/>
        <v>#N/A</v>
      </c>
      <c r="AB340" s="24">
        <f t="shared" si="148"/>
        <v>1</v>
      </c>
      <c r="AC340" s="1" t="e">
        <f t="shared" si="149"/>
        <v>#N/A</v>
      </c>
      <c r="AE340" s="23">
        <f t="shared" si="146"/>
        <v>0.78200000000000003</v>
      </c>
      <c r="AF340" s="41" t="e">
        <f t="shared" si="147"/>
        <v>#N/A</v>
      </c>
    </row>
    <row r="341" spans="1:32" x14ac:dyDescent="0.25">
      <c r="A341">
        <v>33</v>
      </c>
      <c r="B341" t="e">
        <f>IF(A341&lt;='FM Interiores'!$Q$14,EsquemaMant!A341,NA())</f>
        <v>#N/A</v>
      </c>
      <c r="C341" s="20" t="e">
        <f t="shared" si="126"/>
        <v>#N/A</v>
      </c>
      <c r="D341" t="e">
        <f t="shared" si="127"/>
        <v>#N/A</v>
      </c>
      <c r="E341" t="e">
        <f t="shared" si="125"/>
        <v>#N/A</v>
      </c>
      <c r="F341" s="24" t="e">
        <f t="shared" si="128"/>
        <v>#N/A</v>
      </c>
      <c r="G341" t="e">
        <f t="shared" si="129"/>
        <v>#N/A</v>
      </c>
      <c r="H341" t="e">
        <f t="shared" si="130"/>
        <v>#N/A</v>
      </c>
      <c r="I341" s="24" t="e">
        <f t="shared" si="131"/>
        <v>#N/A</v>
      </c>
      <c r="J341" t="e">
        <f t="shared" si="132"/>
        <v>#N/A</v>
      </c>
      <c r="K341" t="e">
        <f t="shared" si="133"/>
        <v>#N/A</v>
      </c>
      <c r="L341" s="24" t="e">
        <f t="shared" si="134"/>
        <v>#N/A</v>
      </c>
      <c r="M341" s="24">
        <f t="shared" si="135"/>
        <v>0.9</v>
      </c>
      <c r="N341" s="1" t="e">
        <f t="shared" si="136"/>
        <v>#N/A</v>
      </c>
      <c r="P341" s="23">
        <f t="shared" si="137"/>
        <v>0.68533560000000004</v>
      </c>
      <c r="Q341" s="1" t="e">
        <f t="shared" si="138"/>
        <v>#N/A</v>
      </c>
      <c r="T341" t="e">
        <f>IF(A341&lt;='FM Exteriores'!$Q$14,EsquemaMant!A341,NA())</f>
        <v>#N/A</v>
      </c>
      <c r="U341" s="20" t="e">
        <f t="shared" si="139"/>
        <v>#N/A</v>
      </c>
      <c r="V341" t="e">
        <f t="shared" si="140"/>
        <v>#N/A</v>
      </c>
      <c r="W341" t="e">
        <f t="shared" si="141"/>
        <v>#N/A</v>
      </c>
      <c r="X341" s="24" t="e">
        <f t="shared" si="142"/>
        <v>#N/A</v>
      </c>
      <c r="Y341" t="e">
        <f t="shared" si="143"/>
        <v>#N/A</v>
      </c>
      <c r="Z341" t="e">
        <f t="shared" si="144"/>
        <v>#N/A</v>
      </c>
      <c r="AA341" s="24" t="e">
        <f t="shared" si="145"/>
        <v>#N/A</v>
      </c>
      <c r="AB341" s="24">
        <f t="shared" si="148"/>
        <v>1</v>
      </c>
      <c r="AC341" s="1" t="e">
        <f t="shared" si="149"/>
        <v>#N/A</v>
      </c>
      <c r="AE341" s="23">
        <f t="shared" si="146"/>
        <v>0.78200000000000003</v>
      </c>
      <c r="AF341" s="41" t="e">
        <f t="shared" si="147"/>
        <v>#N/A</v>
      </c>
    </row>
    <row r="342" spans="1:32" x14ac:dyDescent="0.25">
      <c r="A342">
        <v>33.1</v>
      </c>
      <c r="B342" t="e">
        <f>IF(A342&lt;='FM Interiores'!$Q$14,EsquemaMant!A342,NA())</f>
        <v>#N/A</v>
      </c>
      <c r="C342" s="20" t="e">
        <f t="shared" si="126"/>
        <v>#N/A</v>
      </c>
      <c r="D342" t="e">
        <f t="shared" si="127"/>
        <v>#N/A</v>
      </c>
      <c r="E342" t="e">
        <f t="shared" si="125"/>
        <v>#N/A</v>
      </c>
      <c r="F342" s="24" t="e">
        <f t="shared" si="128"/>
        <v>#N/A</v>
      </c>
      <c r="G342" t="e">
        <f t="shared" si="129"/>
        <v>#N/A</v>
      </c>
      <c r="H342" t="e">
        <f t="shared" si="130"/>
        <v>#N/A</v>
      </c>
      <c r="I342" s="24" t="e">
        <f t="shared" si="131"/>
        <v>#N/A</v>
      </c>
      <c r="J342" t="e">
        <f t="shared" si="132"/>
        <v>#N/A</v>
      </c>
      <c r="K342" t="e">
        <f t="shared" si="133"/>
        <v>#N/A</v>
      </c>
      <c r="L342" s="24" t="e">
        <f t="shared" si="134"/>
        <v>#N/A</v>
      </c>
      <c r="M342" s="24">
        <f t="shared" si="135"/>
        <v>0.9</v>
      </c>
      <c r="N342" s="1" t="e">
        <f t="shared" si="136"/>
        <v>#N/A</v>
      </c>
      <c r="P342" s="23">
        <f t="shared" si="137"/>
        <v>0.68533560000000004</v>
      </c>
      <c r="Q342" s="1" t="e">
        <f t="shared" si="138"/>
        <v>#N/A</v>
      </c>
      <c r="T342" t="e">
        <f>IF(A342&lt;='FM Exteriores'!$Q$14,EsquemaMant!A342,NA())</f>
        <v>#N/A</v>
      </c>
      <c r="U342" s="20" t="e">
        <f t="shared" si="139"/>
        <v>#N/A</v>
      </c>
      <c r="V342" t="e">
        <f t="shared" si="140"/>
        <v>#N/A</v>
      </c>
      <c r="W342" t="e">
        <f t="shared" si="141"/>
        <v>#N/A</v>
      </c>
      <c r="X342" s="24" t="e">
        <f t="shared" si="142"/>
        <v>#N/A</v>
      </c>
      <c r="Y342" t="e">
        <f t="shared" si="143"/>
        <v>#N/A</v>
      </c>
      <c r="Z342" t="e">
        <f t="shared" si="144"/>
        <v>#N/A</v>
      </c>
      <c r="AA342" s="24" t="e">
        <f t="shared" si="145"/>
        <v>#N/A</v>
      </c>
      <c r="AB342" s="24">
        <f t="shared" si="148"/>
        <v>1</v>
      </c>
      <c r="AC342" s="1" t="e">
        <f t="shared" si="149"/>
        <v>#N/A</v>
      </c>
      <c r="AE342" s="23">
        <f t="shared" si="146"/>
        <v>0.78200000000000003</v>
      </c>
      <c r="AF342" s="41" t="e">
        <f t="shared" si="147"/>
        <v>#N/A</v>
      </c>
    </row>
    <row r="343" spans="1:32" x14ac:dyDescent="0.25">
      <c r="A343">
        <v>33.200000000000003</v>
      </c>
      <c r="B343" t="e">
        <f>IF(A343&lt;='FM Interiores'!$Q$14,EsquemaMant!A343,NA())</f>
        <v>#N/A</v>
      </c>
      <c r="C343" s="20" t="e">
        <f t="shared" si="126"/>
        <v>#N/A</v>
      </c>
      <c r="D343" t="e">
        <f t="shared" si="127"/>
        <v>#N/A</v>
      </c>
      <c r="E343" t="e">
        <f t="shared" si="125"/>
        <v>#N/A</v>
      </c>
      <c r="F343" s="24" t="e">
        <f t="shared" si="128"/>
        <v>#N/A</v>
      </c>
      <c r="G343" t="e">
        <f t="shared" si="129"/>
        <v>#N/A</v>
      </c>
      <c r="H343" t="e">
        <f t="shared" si="130"/>
        <v>#N/A</v>
      </c>
      <c r="I343" s="24" t="e">
        <f t="shared" si="131"/>
        <v>#N/A</v>
      </c>
      <c r="J343" t="e">
        <f t="shared" si="132"/>
        <v>#N/A</v>
      </c>
      <c r="K343" t="e">
        <f t="shared" si="133"/>
        <v>#N/A</v>
      </c>
      <c r="L343" s="24" t="e">
        <f t="shared" si="134"/>
        <v>#N/A</v>
      </c>
      <c r="M343" s="24">
        <f t="shared" si="135"/>
        <v>0.9</v>
      </c>
      <c r="N343" s="1" t="e">
        <f t="shared" si="136"/>
        <v>#N/A</v>
      </c>
      <c r="P343" s="23">
        <f t="shared" si="137"/>
        <v>0.68533560000000004</v>
      </c>
      <c r="Q343" s="1" t="e">
        <f t="shared" si="138"/>
        <v>#N/A</v>
      </c>
      <c r="T343" t="e">
        <f>IF(A343&lt;='FM Exteriores'!$Q$14,EsquemaMant!A343,NA())</f>
        <v>#N/A</v>
      </c>
      <c r="U343" s="20" t="e">
        <f t="shared" si="139"/>
        <v>#N/A</v>
      </c>
      <c r="V343" t="e">
        <f t="shared" si="140"/>
        <v>#N/A</v>
      </c>
      <c r="W343" t="e">
        <f t="shared" si="141"/>
        <v>#N/A</v>
      </c>
      <c r="X343" s="24" t="e">
        <f t="shared" si="142"/>
        <v>#N/A</v>
      </c>
      <c r="Y343" t="e">
        <f t="shared" si="143"/>
        <v>#N/A</v>
      </c>
      <c r="Z343" t="e">
        <f t="shared" si="144"/>
        <v>#N/A</v>
      </c>
      <c r="AA343" s="24" t="e">
        <f t="shared" si="145"/>
        <v>#N/A</v>
      </c>
      <c r="AB343" s="24">
        <f t="shared" si="148"/>
        <v>1</v>
      </c>
      <c r="AC343" s="1" t="e">
        <f t="shared" si="149"/>
        <v>#N/A</v>
      </c>
      <c r="AE343" s="23">
        <f t="shared" si="146"/>
        <v>0.78200000000000003</v>
      </c>
      <c r="AF343" s="41" t="e">
        <f t="shared" si="147"/>
        <v>#N/A</v>
      </c>
    </row>
    <row r="344" spans="1:32" x14ac:dyDescent="0.25">
      <c r="A344">
        <v>33.299999999999997</v>
      </c>
      <c r="B344" t="e">
        <f>IF(A344&lt;='FM Interiores'!$Q$14,EsquemaMant!A344,NA())</f>
        <v>#N/A</v>
      </c>
      <c r="C344" s="20" t="e">
        <f t="shared" si="126"/>
        <v>#N/A</v>
      </c>
      <c r="D344" t="e">
        <f t="shared" si="127"/>
        <v>#N/A</v>
      </c>
      <c r="E344" t="e">
        <f t="shared" si="125"/>
        <v>#N/A</v>
      </c>
      <c r="F344" s="24" t="e">
        <f t="shared" si="128"/>
        <v>#N/A</v>
      </c>
      <c r="G344" t="e">
        <f t="shared" si="129"/>
        <v>#N/A</v>
      </c>
      <c r="H344" t="e">
        <f t="shared" si="130"/>
        <v>#N/A</v>
      </c>
      <c r="I344" s="24" t="e">
        <f t="shared" si="131"/>
        <v>#N/A</v>
      </c>
      <c r="J344" t="e">
        <f t="shared" si="132"/>
        <v>#N/A</v>
      </c>
      <c r="K344" t="e">
        <f t="shared" si="133"/>
        <v>#N/A</v>
      </c>
      <c r="L344" s="24" t="e">
        <f t="shared" si="134"/>
        <v>#N/A</v>
      </c>
      <c r="M344" s="24">
        <f t="shared" si="135"/>
        <v>0.9</v>
      </c>
      <c r="N344" s="1" t="e">
        <f t="shared" si="136"/>
        <v>#N/A</v>
      </c>
      <c r="P344" s="23">
        <f t="shared" si="137"/>
        <v>0.68533560000000004</v>
      </c>
      <c r="Q344" s="1" t="e">
        <f t="shared" si="138"/>
        <v>#N/A</v>
      </c>
      <c r="T344" t="e">
        <f>IF(A344&lt;='FM Exteriores'!$Q$14,EsquemaMant!A344,NA())</f>
        <v>#N/A</v>
      </c>
      <c r="U344" s="20" t="e">
        <f t="shared" si="139"/>
        <v>#N/A</v>
      </c>
      <c r="V344" t="e">
        <f t="shared" si="140"/>
        <v>#N/A</v>
      </c>
      <c r="W344" t="e">
        <f t="shared" si="141"/>
        <v>#N/A</v>
      </c>
      <c r="X344" s="24" t="e">
        <f t="shared" si="142"/>
        <v>#N/A</v>
      </c>
      <c r="Y344" t="e">
        <f t="shared" si="143"/>
        <v>#N/A</v>
      </c>
      <c r="Z344" t="e">
        <f t="shared" si="144"/>
        <v>#N/A</v>
      </c>
      <c r="AA344" s="24" t="e">
        <f t="shared" si="145"/>
        <v>#N/A</v>
      </c>
      <c r="AB344" s="24">
        <f t="shared" si="148"/>
        <v>1</v>
      </c>
      <c r="AC344" s="1" t="e">
        <f t="shared" si="149"/>
        <v>#N/A</v>
      </c>
      <c r="AE344" s="23">
        <f t="shared" si="146"/>
        <v>0.78200000000000003</v>
      </c>
      <c r="AF344" s="41" t="e">
        <f t="shared" si="147"/>
        <v>#N/A</v>
      </c>
    </row>
    <row r="345" spans="1:32" x14ac:dyDescent="0.25">
      <c r="A345">
        <v>33.4</v>
      </c>
      <c r="B345" t="e">
        <f>IF(A345&lt;='FM Interiores'!$Q$14,EsquemaMant!A345,NA())</f>
        <v>#N/A</v>
      </c>
      <c r="C345" s="20" t="e">
        <f t="shared" si="126"/>
        <v>#N/A</v>
      </c>
      <c r="D345" t="e">
        <f t="shared" si="127"/>
        <v>#N/A</v>
      </c>
      <c r="E345" t="e">
        <f t="shared" si="125"/>
        <v>#N/A</v>
      </c>
      <c r="F345" s="24" t="e">
        <f t="shared" si="128"/>
        <v>#N/A</v>
      </c>
      <c r="G345" t="e">
        <f t="shared" si="129"/>
        <v>#N/A</v>
      </c>
      <c r="H345" t="e">
        <f t="shared" si="130"/>
        <v>#N/A</v>
      </c>
      <c r="I345" s="24" t="e">
        <f t="shared" si="131"/>
        <v>#N/A</v>
      </c>
      <c r="J345" t="e">
        <f t="shared" si="132"/>
        <v>#N/A</v>
      </c>
      <c r="K345" t="e">
        <f t="shared" si="133"/>
        <v>#N/A</v>
      </c>
      <c r="L345" s="24" t="e">
        <f t="shared" si="134"/>
        <v>#N/A</v>
      </c>
      <c r="M345" s="24">
        <f t="shared" si="135"/>
        <v>0.9</v>
      </c>
      <c r="N345" s="1" t="e">
        <f t="shared" si="136"/>
        <v>#N/A</v>
      </c>
      <c r="P345" s="23">
        <f t="shared" si="137"/>
        <v>0.68533560000000004</v>
      </c>
      <c r="Q345" s="1" t="e">
        <f t="shared" si="138"/>
        <v>#N/A</v>
      </c>
      <c r="T345" t="e">
        <f>IF(A345&lt;='FM Exteriores'!$Q$14,EsquemaMant!A345,NA())</f>
        <v>#N/A</v>
      </c>
      <c r="U345" s="20" t="e">
        <f t="shared" si="139"/>
        <v>#N/A</v>
      </c>
      <c r="V345" t="e">
        <f t="shared" si="140"/>
        <v>#N/A</v>
      </c>
      <c r="W345" t="e">
        <f t="shared" si="141"/>
        <v>#N/A</v>
      </c>
      <c r="X345" s="24" t="e">
        <f t="shared" si="142"/>
        <v>#N/A</v>
      </c>
      <c r="Y345" t="e">
        <f t="shared" si="143"/>
        <v>#N/A</v>
      </c>
      <c r="Z345" t="e">
        <f t="shared" si="144"/>
        <v>#N/A</v>
      </c>
      <c r="AA345" s="24" t="e">
        <f t="shared" si="145"/>
        <v>#N/A</v>
      </c>
      <c r="AB345" s="24">
        <f t="shared" si="148"/>
        <v>1</v>
      </c>
      <c r="AC345" s="1" t="e">
        <f t="shared" si="149"/>
        <v>#N/A</v>
      </c>
      <c r="AE345" s="23">
        <f t="shared" si="146"/>
        <v>0.78200000000000003</v>
      </c>
      <c r="AF345" s="41" t="e">
        <f t="shared" si="147"/>
        <v>#N/A</v>
      </c>
    </row>
    <row r="346" spans="1:32" x14ac:dyDescent="0.25">
      <c r="A346">
        <v>33.5</v>
      </c>
      <c r="B346" t="e">
        <f>IF(A346&lt;='FM Interiores'!$Q$14,EsquemaMant!A346,NA())</f>
        <v>#N/A</v>
      </c>
      <c r="C346" s="20" t="e">
        <f t="shared" si="126"/>
        <v>#N/A</v>
      </c>
      <c r="D346" t="e">
        <f t="shared" si="127"/>
        <v>#N/A</v>
      </c>
      <c r="E346" t="e">
        <f t="shared" si="125"/>
        <v>#N/A</v>
      </c>
      <c r="F346" s="24" t="e">
        <f t="shared" si="128"/>
        <v>#N/A</v>
      </c>
      <c r="G346" t="e">
        <f t="shared" si="129"/>
        <v>#N/A</v>
      </c>
      <c r="H346" t="e">
        <f t="shared" si="130"/>
        <v>#N/A</v>
      </c>
      <c r="I346" s="24" t="e">
        <f t="shared" si="131"/>
        <v>#N/A</v>
      </c>
      <c r="J346" t="e">
        <f t="shared" si="132"/>
        <v>#N/A</v>
      </c>
      <c r="K346" t="e">
        <f t="shared" si="133"/>
        <v>#N/A</v>
      </c>
      <c r="L346" s="24" t="e">
        <f t="shared" si="134"/>
        <v>#N/A</v>
      </c>
      <c r="M346" s="24">
        <f t="shared" si="135"/>
        <v>0.9</v>
      </c>
      <c r="N346" s="1" t="e">
        <f t="shared" si="136"/>
        <v>#N/A</v>
      </c>
      <c r="P346" s="23">
        <f t="shared" si="137"/>
        <v>0.68533560000000004</v>
      </c>
      <c r="Q346" s="1" t="e">
        <f t="shared" si="138"/>
        <v>#N/A</v>
      </c>
      <c r="T346" t="e">
        <f>IF(A346&lt;='FM Exteriores'!$Q$14,EsquemaMant!A346,NA())</f>
        <v>#N/A</v>
      </c>
      <c r="U346" s="20" t="e">
        <f t="shared" si="139"/>
        <v>#N/A</v>
      </c>
      <c r="V346" t="e">
        <f t="shared" si="140"/>
        <v>#N/A</v>
      </c>
      <c r="W346" t="e">
        <f t="shared" si="141"/>
        <v>#N/A</v>
      </c>
      <c r="X346" s="24" t="e">
        <f t="shared" si="142"/>
        <v>#N/A</v>
      </c>
      <c r="Y346" t="e">
        <f t="shared" si="143"/>
        <v>#N/A</v>
      </c>
      <c r="Z346" t="e">
        <f t="shared" si="144"/>
        <v>#N/A</v>
      </c>
      <c r="AA346" s="24" t="e">
        <f t="shared" si="145"/>
        <v>#N/A</v>
      </c>
      <c r="AB346" s="24">
        <f t="shared" si="148"/>
        <v>1</v>
      </c>
      <c r="AC346" s="1" t="e">
        <f t="shared" si="149"/>
        <v>#N/A</v>
      </c>
      <c r="AE346" s="23">
        <f t="shared" si="146"/>
        <v>0.78200000000000003</v>
      </c>
      <c r="AF346" s="41" t="e">
        <f t="shared" si="147"/>
        <v>#N/A</v>
      </c>
    </row>
    <row r="347" spans="1:32" x14ac:dyDescent="0.25">
      <c r="A347">
        <v>33.6</v>
      </c>
      <c r="B347" t="e">
        <f>IF(A347&lt;='FM Interiores'!$Q$14,EsquemaMant!A347,NA())</f>
        <v>#N/A</v>
      </c>
      <c r="C347" s="20" t="e">
        <f t="shared" si="126"/>
        <v>#N/A</v>
      </c>
      <c r="D347" t="e">
        <f t="shared" si="127"/>
        <v>#N/A</v>
      </c>
      <c r="E347" t="e">
        <f t="shared" si="125"/>
        <v>#N/A</v>
      </c>
      <c r="F347" s="24" t="e">
        <f t="shared" si="128"/>
        <v>#N/A</v>
      </c>
      <c r="G347" t="e">
        <f t="shared" si="129"/>
        <v>#N/A</v>
      </c>
      <c r="H347" t="e">
        <f t="shared" si="130"/>
        <v>#N/A</v>
      </c>
      <c r="I347" s="24" t="e">
        <f t="shared" si="131"/>
        <v>#N/A</v>
      </c>
      <c r="J347" t="e">
        <f t="shared" si="132"/>
        <v>#N/A</v>
      </c>
      <c r="K347" t="e">
        <f t="shared" si="133"/>
        <v>#N/A</v>
      </c>
      <c r="L347" s="24" t="e">
        <f t="shared" si="134"/>
        <v>#N/A</v>
      </c>
      <c r="M347" s="24">
        <f t="shared" si="135"/>
        <v>0.9</v>
      </c>
      <c r="N347" s="1" t="e">
        <f t="shared" si="136"/>
        <v>#N/A</v>
      </c>
      <c r="P347" s="23">
        <f t="shared" si="137"/>
        <v>0.68533560000000004</v>
      </c>
      <c r="Q347" s="1" t="e">
        <f t="shared" si="138"/>
        <v>#N/A</v>
      </c>
      <c r="T347" t="e">
        <f>IF(A347&lt;='FM Exteriores'!$Q$14,EsquemaMant!A347,NA())</f>
        <v>#N/A</v>
      </c>
      <c r="U347" s="20" t="e">
        <f t="shared" si="139"/>
        <v>#N/A</v>
      </c>
      <c r="V347" t="e">
        <f t="shared" si="140"/>
        <v>#N/A</v>
      </c>
      <c r="W347" t="e">
        <f t="shared" si="141"/>
        <v>#N/A</v>
      </c>
      <c r="X347" s="24" t="e">
        <f t="shared" si="142"/>
        <v>#N/A</v>
      </c>
      <c r="Y347" t="e">
        <f t="shared" si="143"/>
        <v>#N/A</v>
      </c>
      <c r="Z347" t="e">
        <f t="shared" si="144"/>
        <v>#N/A</v>
      </c>
      <c r="AA347" s="24" t="e">
        <f t="shared" si="145"/>
        <v>#N/A</v>
      </c>
      <c r="AB347" s="24">
        <f t="shared" si="148"/>
        <v>1</v>
      </c>
      <c r="AC347" s="1" t="e">
        <f t="shared" si="149"/>
        <v>#N/A</v>
      </c>
      <c r="AE347" s="23">
        <f t="shared" si="146"/>
        <v>0.78200000000000003</v>
      </c>
      <c r="AF347" s="41" t="e">
        <f t="shared" si="147"/>
        <v>#N/A</v>
      </c>
    </row>
    <row r="348" spans="1:32" x14ac:dyDescent="0.25">
      <c r="A348">
        <v>33.700000000000003</v>
      </c>
      <c r="B348" t="e">
        <f>IF(A348&lt;='FM Interiores'!$Q$14,EsquemaMant!A348,NA())</f>
        <v>#N/A</v>
      </c>
      <c r="C348" s="20" t="e">
        <f t="shared" si="126"/>
        <v>#N/A</v>
      </c>
      <c r="D348" t="e">
        <f t="shared" si="127"/>
        <v>#N/A</v>
      </c>
      <c r="E348" t="e">
        <f t="shared" si="125"/>
        <v>#N/A</v>
      </c>
      <c r="F348" s="24" t="e">
        <f t="shared" si="128"/>
        <v>#N/A</v>
      </c>
      <c r="G348" t="e">
        <f t="shared" si="129"/>
        <v>#N/A</v>
      </c>
      <c r="H348" t="e">
        <f t="shared" si="130"/>
        <v>#N/A</v>
      </c>
      <c r="I348" s="24" t="e">
        <f t="shared" si="131"/>
        <v>#N/A</v>
      </c>
      <c r="J348" t="e">
        <f t="shared" si="132"/>
        <v>#N/A</v>
      </c>
      <c r="K348" t="e">
        <f t="shared" si="133"/>
        <v>#N/A</v>
      </c>
      <c r="L348" s="24" t="e">
        <f t="shared" si="134"/>
        <v>#N/A</v>
      </c>
      <c r="M348" s="24">
        <f t="shared" si="135"/>
        <v>0.9</v>
      </c>
      <c r="N348" s="1" t="e">
        <f t="shared" si="136"/>
        <v>#N/A</v>
      </c>
      <c r="P348" s="23">
        <f t="shared" si="137"/>
        <v>0.68533560000000004</v>
      </c>
      <c r="Q348" s="1" t="e">
        <f t="shared" si="138"/>
        <v>#N/A</v>
      </c>
      <c r="T348" t="e">
        <f>IF(A348&lt;='FM Exteriores'!$Q$14,EsquemaMant!A348,NA())</f>
        <v>#N/A</v>
      </c>
      <c r="U348" s="20" t="e">
        <f t="shared" si="139"/>
        <v>#N/A</v>
      </c>
      <c r="V348" t="e">
        <f t="shared" si="140"/>
        <v>#N/A</v>
      </c>
      <c r="W348" t="e">
        <f t="shared" si="141"/>
        <v>#N/A</v>
      </c>
      <c r="X348" s="24" t="e">
        <f t="shared" si="142"/>
        <v>#N/A</v>
      </c>
      <c r="Y348" t="e">
        <f t="shared" si="143"/>
        <v>#N/A</v>
      </c>
      <c r="Z348" t="e">
        <f t="shared" si="144"/>
        <v>#N/A</v>
      </c>
      <c r="AA348" s="24" t="e">
        <f t="shared" si="145"/>
        <v>#N/A</v>
      </c>
      <c r="AB348" s="24">
        <f t="shared" si="148"/>
        <v>1</v>
      </c>
      <c r="AC348" s="1" t="e">
        <f t="shared" si="149"/>
        <v>#N/A</v>
      </c>
      <c r="AE348" s="23">
        <f t="shared" si="146"/>
        <v>0.78200000000000003</v>
      </c>
      <c r="AF348" s="41" t="e">
        <f t="shared" si="147"/>
        <v>#N/A</v>
      </c>
    </row>
    <row r="349" spans="1:32" x14ac:dyDescent="0.25">
      <c r="A349">
        <v>33.799999999999997</v>
      </c>
      <c r="B349" t="e">
        <f>IF(A349&lt;='FM Interiores'!$Q$14,EsquemaMant!A349,NA())</f>
        <v>#N/A</v>
      </c>
      <c r="C349" s="20" t="e">
        <f t="shared" si="126"/>
        <v>#N/A</v>
      </c>
      <c r="D349" t="e">
        <f t="shared" si="127"/>
        <v>#N/A</v>
      </c>
      <c r="E349" t="e">
        <f t="shared" si="125"/>
        <v>#N/A</v>
      </c>
      <c r="F349" s="24" t="e">
        <f t="shared" si="128"/>
        <v>#N/A</v>
      </c>
      <c r="G349" t="e">
        <f t="shared" si="129"/>
        <v>#N/A</v>
      </c>
      <c r="H349" t="e">
        <f t="shared" si="130"/>
        <v>#N/A</v>
      </c>
      <c r="I349" s="24" t="e">
        <f t="shared" si="131"/>
        <v>#N/A</v>
      </c>
      <c r="J349" t="e">
        <f t="shared" si="132"/>
        <v>#N/A</v>
      </c>
      <c r="K349" t="e">
        <f t="shared" si="133"/>
        <v>#N/A</v>
      </c>
      <c r="L349" s="24" t="e">
        <f t="shared" si="134"/>
        <v>#N/A</v>
      </c>
      <c r="M349" s="24">
        <f t="shared" si="135"/>
        <v>0.9</v>
      </c>
      <c r="N349" s="1" t="e">
        <f t="shared" si="136"/>
        <v>#N/A</v>
      </c>
      <c r="P349" s="23">
        <f t="shared" si="137"/>
        <v>0.68533560000000004</v>
      </c>
      <c r="Q349" s="1" t="e">
        <f t="shared" si="138"/>
        <v>#N/A</v>
      </c>
      <c r="T349" t="e">
        <f>IF(A349&lt;='FM Exteriores'!$Q$14,EsquemaMant!A349,NA())</f>
        <v>#N/A</v>
      </c>
      <c r="U349" s="20" t="e">
        <f t="shared" si="139"/>
        <v>#N/A</v>
      </c>
      <c r="V349" t="e">
        <f t="shared" si="140"/>
        <v>#N/A</v>
      </c>
      <c r="W349" t="e">
        <f t="shared" si="141"/>
        <v>#N/A</v>
      </c>
      <c r="X349" s="24" t="e">
        <f t="shared" si="142"/>
        <v>#N/A</v>
      </c>
      <c r="Y349" t="e">
        <f t="shared" si="143"/>
        <v>#N/A</v>
      </c>
      <c r="Z349" t="e">
        <f t="shared" si="144"/>
        <v>#N/A</v>
      </c>
      <c r="AA349" s="24" t="e">
        <f t="shared" si="145"/>
        <v>#N/A</v>
      </c>
      <c r="AB349" s="24">
        <f t="shared" si="148"/>
        <v>1</v>
      </c>
      <c r="AC349" s="1" t="e">
        <f t="shared" si="149"/>
        <v>#N/A</v>
      </c>
      <c r="AE349" s="23">
        <f t="shared" si="146"/>
        <v>0.78200000000000003</v>
      </c>
      <c r="AF349" s="41" t="e">
        <f t="shared" si="147"/>
        <v>#N/A</v>
      </c>
    </row>
    <row r="350" spans="1:32" x14ac:dyDescent="0.25">
      <c r="A350">
        <v>33.9</v>
      </c>
      <c r="B350" t="e">
        <f>IF(A350&lt;='FM Interiores'!$Q$14,EsquemaMant!A350,NA())</f>
        <v>#N/A</v>
      </c>
      <c r="C350" s="20" t="e">
        <f t="shared" si="126"/>
        <v>#N/A</v>
      </c>
      <c r="D350" t="e">
        <f t="shared" si="127"/>
        <v>#N/A</v>
      </c>
      <c r="E350" t="e">
        <f t="shared" si="125"/>
        <v>#N/A</v>
      </c>
      <c r="F350" s="24" t="e">
        <f t="shared" si="128"/>
        <v>#N/A</v>
      </c>
      <c r="G350" t="e">
        <f t="shared" si="129"/>
        <v>#N/A</v>
      </c>
      <c r="H350" t="e">
        <f t="shared" si="130"/>
        <v>#N/A</v>
      </c>
      <c r="I350" s="24" t="e">
        <f t="shared" si="131"/>
        <v>#N/A</v>
      </c>
      <c r="J350" t="e">
        <f t="shared" si="132"/>
        <v>#N/A</v>
      </c>
      <c r="K350" t="e">
        <f t="shared" si="133"/>
        <v>#N/A</v>
      </c>
      <c r="L350" s="24" t="e">
        <f t="shared" si="134"/>
        <v>#N/A</v>
      </c>
      <c r="M350" s="24">
        <f t="shared" si="135"/>
        <v>0.9</v>
      </c>
      <c r="N350" s="1" t="e">
        <f t="shared" si="136"/>
        <v>#N/A</v>
      </c>
      <c r="P350" s="23">
        <f t="shared" si="137"/>
        <v>0.68533560000000004</v>
      </c>
      <c r="Q350" s="1" t="e">
        <f t="shared" si="138"/>
        <v>#N/A</v>
      </c>
      <c r="T350" t="e">
        <f>IF(A350&lt;='FM Exteriores'!$Q$14,EsquemaMant!A350,NA())</f>
        <v>#N/A</v>
      </c>
      <c r="U350" s="20" t="e">
        <f t="shared" si="139"/>
        <v>#N/A</v>
      </c>
      <c r="V350" t="e">
        <f t="shared" si="140"/>
        <v>#N/A</v>
      </c>
      <c r="W350" t="e">
        <f t="shared" si="141"/>
        <v>#N/A</v>
      </c>
      <c r="X350" s="24" t="e">
        <f t="shared" si="142"/>
        <v>#N/A</v>
      </c>
      <c r="Y350" t="e">
        <f t="shared" si="143"/>
        <v>#N/A</v>
      </c>
      <c r="Z350" t="e">
        <f t="shared" si="144"/>
        <v>#N/A</v>
      </c>
      <c r="AA350" s="24" t="e">
        <f t="shared" si="145"/>
        <v>#N/A</v>
      </c>
      <c r="AB350" s="24">
        <f t="shared" si="148"/>
        <v>1</v>
      </c>
      <c r="AC350" s="1" t="e">
        <f t="shared" si="149"/>
        <v>#N/A</v>
      </c>
      <c r="AE350" s="23">
        <f t="shared" si="146"/>
        <v>0.78200000000000003</v>
      </c>
      <c r="AF350" s="41" t="e">
        <f t="shared" si="147"/>
        <v>#N/A</v>
      </c>
    </row>
    <row r="351" spans="1:32" x14ac:dyDescent="0.25">
      <c r="A351">
        <v>34</v>
      </c>
      <c r="B351" t="e">
        <f>IF(A351&lt;='FM Interiores'!$Q$14,EsquemaMant!A351,NA())</f>
        <v>#N/A</v>
      </c>
      <c r="C351" s="20" t="e">
        <f t="shared" si="126"/>
        <v>#N/A</v>
      </c>
      <c r="D351" t="e">
        <f t="shared" si="127"/>
        <v>#N/A</v>
      </c>
      <c r="E351" t="e">
        <f t="shared" si="125"/>
        <v>#N/A</v>
      </c>
      <c r="F351" s="24" t="e">
        <f t="shared" si="128"/>
        <v>#N/A</v>
      </c>
      <c r="G351" t="e">
        <f t="shared" si="129"/>
        <v>#N/A</v>
      </c>
      <c r="H351" t="e">
        <f t="shared" si="130"/>
        <v>#N/A</v>
      </c>
      <c r="I351" s="24" t="e">
        <f t="shared" si="131"/>
        <v>#N/A</v>
      </c>
      <c r="J351" t="e">
        <f t="shared" si="132"/>
        <v>#N/A</v>
      </c>
      <c r="K351" t="e">
        <f t="shared" si="133"/>
        <v>#N/A</v>
      </c>
      <c r="L351" s="24" t="e">
        <f t="shared" si="134"/>
        <v>#N/A</v>
      </c>
      <c r="M351" s="24">
        <f t="shared" si="135"/>
        <v>0.9</v>
      </c>
      <c r="N351" s="1" t="e">
        <f t="shared" si="136"/>
        <v>#N/A</v>
      </c>
      <c r="P351" s="23">
        <f t="shared" si="137"/>
        <v>0.68533560000000004</v>
      </c>
      <c r="Q351" s="1" t="e">
        <f t="shared" si="138"/>
        <v>#N/A</v>
      </c>
      <c r="T351" t="e">
        <f>IF(A351&lt;='FM Exteriores'!$Q$14,EsquemaMant!A351,NA())</f>
        <v>#N/A</v>
      </c>
      <c r="U351" s="20" t="e">
        <f t="shared" si="139"/>
        <v>#N/A</v>
      </c>
      <c r="V351" t="e">
        <f t="shared" si="140"/>
        <v>#N/A</v>
      </c>
      <c r="W351" t="e">
        <f t="shared" si="141"/>
        <v>#N/A</v>
      </c>
      <c r="X351" s="24" t="e">
        <f t="shared" si="142"/>
        <v>#N/A</v>
      </c>
      <c r="Y351" t="e">
        <f t="shared" si="143"/>
        <v>#N/A</v>
      </c>
      <c r="Z351" t="e">
        <f t="shared" si="144"/>
        <v>#N/A</v>
      </c>
      <c r="AA351" s="24" t="e">
        <f t="shared" si="145"/>
        <v>#N/A</v>
      </c>
      <c r="AB351" s="24">
        <f t="shared" si="148"/>
        <v>1</v>
      </c>
      <c r="AC351" s="1" t="e">
        <f t="shared" si="149"/>
        <v>#N/A</v>
      </c>
      <c r="AE351" s="23">
        <f t="shared" si="146"/>
        <v>0.78200000000000003</v>
      </c>
      <c r="AF351" s="41" t="e">
        <f t="shared" si="147"/>
        <v>#N/A</v>
      </c>
    </row>
    <row r="352" spans="1:32" x14ac:dyDescent="0.25">
      <c r="A352">
        <v>34.1</v>
      </c>
      <c r="B352" t="e">
        <f>IF(A352&lt;='FM Interiores'!$Q$14,EsquemaMant!A352,NA())</f>
        <v>#N/A</v>
      </c>
      <c r="C352" s="20" t="e">
        <f t="shared" si="126"/>
        <v>#N/A</v>
      </c>
      <c r="D352" t="e">
        <f t="shared" si="127"/>
        <v>#N/A</v>
      </c>
      <c r="E352" t="e">
        <f t="shared" si="125"/>
        <v>#N/A</v>
      </c>
      <c r="F352" s="24" t="e">
        <f t="shared" si="128"/>
        <v>#N/A</v>
      </c>
      <c r="G352" t="e">
        <f t="shared" si="129"/>
        <v>#N/A</v>
      </c>
      <c r="H352" t="e">
        <f t="shared" si="130"/>
        <v>#N/A</v>
      </c>
      <c r="I352" s="24" t="e">
        <f t="shared" si="131"/>
        <v>#N/A</v>
      </c>
      <c r="J352" t="e">
        <f t="shared" si="132"/>
        <v>#N/A</v>
      </c>
      <c r="K352" t="e">
        <f t="shared" si="133"/>
        <v>#N/A</v>
      </c>
      <c r="L352" s="24" t="e">
        <f t="shared" si="134"/>
        <v>#N/A</v>
      </c>
      <c r="M352" s="24">
        <f t="shared" si="135"/>
        <v>0.9</v>
      </c>
      <c r="N352" s="1" t="e">
        <f t="shared" si="136"/>
        <v>#N/A</v>
      </c>
      <c r="P352" s="23">
        <f t="shared" si="137"/>
        <v>0.68533560000000004</v>
      </c>
      <c r="Q352" s="1" t="e">
        <f t="shared" si="138"/>
        <v>#N/A</v>
      </c>
      <c r="T352" t="e">
        <f>IF(A352&lt;='FM Exteriores'!$Q$14,EsquemaMant!A352,NA())</f>
        <v>#N/A</v>
      </c>
      <c r="U352" s="20" t="e">
        <f t="shared" si="139"/>
        <v>#N/A</v>
      </c>
      <c r="V352" t="e">
        <f t="shared" si="140"/>
        <v>#N/A</v>
      </c>
      <c r="W352" t="e">
        <f t="shared" si="141"/>
        <v>#N/A</v>
      </c>
      <c r="X352" s="24" t="e">
        <f t="shared" si="142"/>
        <v>#N/A</v>
      </c>
      <c r="Y352" t="e">
        <f t="shared" si="143"/>
        <v>#N/A</v>
      </c>
      <c r="Z352" t="e">
        <f t="shared" si="144"/>
        <v>#N/A</v>
      </c>
      <c r="AA352" s="24" t="e">
        <f t="shared" si="145"/>
        <v>#N/A</v>
      </c>
      <c r="AB352" s="24">
        <f t="shared" si="148"/>
        <v>1</v>
      </c>
      <c r="AC352" s="1" t="e">
        <f t="shared" si="149"/>
        <v>#N/A</v>
      </c>
      <c r="AE352" s="23">
        <f t="shared" si="146"/>
        <v>0.78200000000000003</v>
      </c>
      <c r="AF352" s="41" t="e">
        <f t="shared" si="147"/>
        <v>#N/A</v>
      </c>
    </row>
    <row r="353" spans="1:32" x14ac:dyDescent="0.25">
      <c r="A353">
        <v>34.200000000000003</v>
      </c>
      <c r="B353" t="e">
        <f>IF(A353&lt;='FM Interiores'!$Q$14,EsquemaMant!A353,NA())</f>
        <v>#N/A</v>
      </c>
      <c r="C353" s="20" t="e">
        <f t="shared" si="126"/>
        <v>#N/A</v>
      </c>
      <c r="D353" t="e">
        <f t="shared" si="127"/>
        <v>#N/A</v>
      </c>
      <c r="E353" t="e">
        <f t="shared" si="125"/>
        <v>#N/A</v>
      </c>
      <c r="F353" s="24" t="e">
        <f t="shared" si="128"/>
        <v>#N/A</v>
      </c>
      <c r="G353" t="e">
        <f t="shared" si="129"/>
        <v>#N/A</v>
      </c>
      <c r="H353" t="e">
        <f t="shared" si="130"/>
        <v>#N/A</v>
      </c>
      <c r="I353" s="24" t="e">
        <f t="shared" si="131"/>
        <v>#N/A</v>
      </c>
      <c r="J353" t="e">
        <f t="shared" si="132"/>
        <v>#N/A</v>
      </c>
      <c r="K353" t="e">
        <f t="shared" si="133"/>
        <v>#N/A</v>
      </c>
      <c r="L353" s="24" t="e">
        <f t="shared" si="134"/>
        <v>#N/A</v>
      </c>
      <c r="M353" s="24">
        <f t="shared" si="135"/>
        <v>0.9</v>
      </c>
      <c r="N353" s="1" t="e">
        <f t="shared" si="136"/>
        <v>#N/A</v>
      </c>
      <c r="P353" s="23">
        <f t="shared" si="137"/>
        <v>0.68533560000000004</v>
      </c>
      <c r="Q353" s="1" t="e">
        <f t="shared" si="138"/>
        <v>#N/A</v>
      </c>
      <c r="T353" t="e">
        <f>IF(A353&lt;='FM Exteriores'!$Q$14,EsquemaMant!A353,NA())</f>
        <v>#N/A</v>
      </c>
      <c r="U353" s="20" t="e">
        <f t="shared" si="139"/>
        <v>#N/A</v>
      </c>
      <c r="V353" t="e">
        <f t="shared" si="140"/>
        <v>#N/A</v>
      </c>
      <c r="W353" t="e">
        <f t="shared" si="141"/>
        <v>#N/A</v>
      </c>
      <c r="X353" s="24" t="e">
        <f t="shared" si="142"/>
        <v>#N/A</v>
      </c>
      <c r="Y353" t="e">
        <f t="shared" si="143"/>
        <v>#N/A</v>
      </c>
      <c r="Z353" t="e">
        <f t="shared" si="144"/>
        <v>#N/A</v>
      </c>
      <c r="AA353" s="24" t="e">
        <f t="shared" si="145"/>
        <v>#N/A</v>
      </c>
      <c r="AB353" s="24">
        <f t="shared" si="148"/>
        <v>1</v>
      </c>
      <c r="AC353" s="1" t="e">
        <f t="shared" si="149"/>
        <v>#N/A</v>
      </c>
      <c r="AE353" s="23">
        <f t="shared" si="146"/>
        <v>0.78200000000000003</v>
      </c>
      <c r="AF353" s="41" t="e">
        <f t="shared" si="147"/>
        <v>#N/A</v>
      </c>
    </row>
    <row r="354" spans="1:32" x14ac:dyDescent="0.25">
      <c r="A354">
        <v>34.299999999999997</v>
      </c>
      <c r="B354" t="e">
        <f>IF(A354&lt;='FM Interiores'!$Q$14,EsquemaMant!A354,NA())</f>
        <v>#N/A</v>
      </c>
      <c r="C354" s="20" t="e">
        <f t="shared" si="126"/>
        <v>#N/A</v>
      </c>
      <c r="D354" t="e">
        <f t="shared" si="127"/>
        <v>#N/A</v>
      </c>
      <c r="E354" t="e">
        <f t="shared" si="125"/>
        <v>#N/A</v>
      </c>
      <c r="F354" s="24" t="e">
        <f t="shared" si="128"/>
        <v>#N/A</v>
      </c>
      <c r="G354" t="e">
        <f t="shared" si="129"/>
        <v>#N/A</v>
      </c>
      <c r="H354" t="e">
        <f t="shared" si="130"/>
        <v>#N/A</v>
      </c>
      <c r="I354" s="24" t="e">
        <f t="shared" si="131"/>
        <v>#N/A</v>
      </c>
      <c r="J354" t="e">
        <f t="shared" si="132"/>
        <v>#N/A</v>
      </c>
      <c r="K354" t="e">
        <f t="shared" si="133"/>
        <v>#N/A</v>
      </c>
      <c r="L354" s="24" t="e">
        <f t="shared" si="134"/>
        <v>#N/A</v>
      </c>
      <c r="M354" s="24">
        <f t="shared" si="135"/>
        <v>0.9</v>
      </c>
      <c r="N354" s="1" t="e">
        <f t="shared" si="136"/>
        <v>#N/A</v>
      </c>
      <c r="P354" s="23">
        <f t="shared" si="137"/>
        <v>0.68533560000000004</v>
      </c>
      <c r="Q354" s="1" t="e">
        <f t="shared" si="138"/>
        <v>#N/A</v>
      </c>
      <c r="T354" t="e">
        <f>IF(A354&lt;='FM Exteriores'!$Q$14,EsquemaMant!A354,NA())</f>
        <v>#N/A</v>
      </c>
      <c r="U354" s="20" t="e">
        <f t="shared" si="139"/>
        <v>#N/A</v>
      </c>
      <c r="V354" t="e">
        <f t="shared" si="140"/>
        <v>#N/A</v>
      </c>
      <c r="W354" t="e">
        <f t="shared" si="141"/>
        <v>#N/A</v>
      </c>
      <c r="X354" s="24" t="e">
        <f t="shared" si="142"/>
        <v>#N/A</v>
      </c>
      <c r="Y354" t="e">
        <f t="shared" si="143"/>
        <v>#N/A</v>
      </c>
      <c r="Z354" t="e">
        <f t="shared" si="144"/>
        <v>#N/A</v>
      </c>
      <c r="AA354" s="24" t="e">
        <f t="shared" si="145"/>
        <v>#N/A</v>
      </c>
      <c r="AB354" s="24">
        <f t="shared" si="148"/>
        <v>1</v>
      </c>
      <c r="AC354" s="1" t="e">
        <f t="shared" si="149"/>
        <v>#N/A</v>
      </c>
      <c r="AE354" s="23">
        <f t="shared" si="146"/>
        <v>0.78200000000000003</v>
      </c>
      <c r="AF354" s="41" t="e">
        <f t="shared" si="147"/>
        <v>#N/A</v>
      </c>
    </row>
    <row r="355" spans="1:32" x14ac:dyDescent="0.25">
      <c r="A355">
        <v>34.4</v>
      </c>
      <c r="B355" t="e">
        <f>IF(A355&lt;='FM Interiores'!$Q$14,EsquemaMant!A355,NA())</f>
        <v>#N/A</v>
      </c>
      <c r="C355" s="20" t="e">
        <f t="shared" si="126"/>
        <v>#N/A</v>
      </c>
      <c r="D355" t="e">
        <f t="shared" si="127"/>
        <v>#N/A</v>
      </c>
      <c r="E355" t="e">
        <f t="shared" si="125"/>
        <v>#N/A</v>
      </c>
      <c r="F355" s="24" t="e">
        <f t="shared" si="128"/>
        <v>#N/A</v>
      </c>
      <c r="G355" t="e">
        <f t="shared" si="129"/>
        <v>#N/A</v>
      </c>
      <c r="H355" t="e">
        <f t="shared" si="130"/>
        <v>#N/A</v>
      </c>
      <c r="I355" s="24" t="e">
        <f t="shared" si="131"/>
        <v>#N/A</v>
      </c>
      <c r="J355" t="e">
        <f t="shared" si="132"/>
        <v>#N/A</v>
      </c>
      <c r="K355" t="e">
        <f t="shared" si="133"/>
        <v>#N/A</v>
      </c>
      <c r="L355" s="24" t="e">
        <f t="shared" si="134"/>
        <v>#N/A</v>
      </c>
      <c r="M355" s="24">
        <f t="shared" si="135"/>
        <v>0.9</v>
      </c>
      <c r="N355" s="1" t="e">
        <f t="shared" si="136"/>
        <v>#N/A</v>
      </c>
      <c r="P355" s="23">
        <f t="shared" si="137"/>
        <v>0.68533560000000004</v>
      </c>
      <c r="Q355" s="1" t="e">
        <f t="shared" si="138"/>
        <v>#N/A</v>
      </c>
      <c r="T355" t="e">
        <f>IF(A355&lt;='FM Exteriores'!$Q$14,EsquemaMant!A355,NA())</f>
        <v>#N/A</v>
      </c>
      <c r="U355" s="20" t="e">
        <f t="shared" si="139"/>
        <v>#N/A</v>
      </c>
      <c r="V355" t="e">
        <f t="shared" si="140"/>
        <v>#N/A</v>
      </c>
      <c r="W355" t="e">
        <f t="shared" si="141"/>
        <v>#N/A</v>
      </c>
      <c r="X355" s="24" t="e">
        <f t="shared" si="142"/>
        <v>#N/A</v>
      </c>
      <c r="Y355" t="e">
        <f t="shared" si="143"/>
        <v>#N/A</v>
      </c>
      <c r="Z355" t="e">
        <f t="shared" si="144"/>
        <v>#N/A</v>
      </c>
      <c r="AA355" s="24" t="e">
        <f t="shared" si="145"/>
        <v>#N/A</v>
      </c>
      <c r="AB355" s="24">
        <f t="shared" si="148"/>
        <v>1</v>
      </c>
      <c r="AC355" s="1" t="e">
        <f t="shared" si="149"/>
        <v>#N/A</v>
      </c>
      <c r="AE355" s="23">
        <f t="shared" si="146"/>
        <v>0.78200000000000003</v>
      </c>
      <c r="AF355" s="41" t="e">
        <f t="shared" si="147"/>
        <v>#N/A</v>
      </c>
    </row>
    <row r="356" spans="1:32" x14ac:dyDescent="0.25">
      <c r="A356">
        <v>34.5</v>
      </c>
      <c r="B356" t="e">
        <f>IF(A356&lt;='FM Interiores'!$Q$14,EsquemaMant!A356,NA())</f>
        <v>#N/A</v>
      </c>
      <c r="C356" s="20" t="e">
        <f t="shared" si="126"/>
        <v>#N/A</v>
      </c>
      <c r="D356" t="e">
        <f t="shared" si="127"/>
        <v>#N/A</v>
      </c>
      <c r="E356" t="e">
        <f t="shared" si="125"/>
        <v>#N/A</v>
      </c>
      <c r="F356" s="24" t="e">
        <f t="shared" si="128"/>
        <v>#N/A</v>
      </c>
      <c r="G356" t="e">
        <f t="shared" si="129"/>
        <v>#N/A</v>
      </c>
      <c r="H356" t="e">
        <f t="shared" si="130"/>
        <v>#N/A</v>
      </c>
      <c r="I356" s="24" t="e">
        <f t="shared" si="131"/>
        <v>#N/A</v>
      </c>
      <c r="J356" t="e">
        <f t="shared" si="132"/>
        <v>#N/A</v>
      </c>
      <c r="K356" t="e">
        <f t="shared" si="133"/>
        <v>#N/A</v>
      </c>
      <c r="L356" s="24" t="e">
        <f t="shared" si="134"/>
        <v>#N/A</v>
      </c>
      <c r="M356" s="24">
        <f t="shared" si="135"/>
        <v>0.9</v>
      </c>
      <c r="N356" s="1" t="e">
        <f t="shared" si="136"/>
        <v>#N/A</v>
      </c>
      <c r="P356" s="23">
        <f t="shared" si="137"/>
        <v>0.68533560000000004</v>
      </c>
      <c r="Q356" s="1" t="e">
        <f t="shared" si="138"/>
        <v>#N/A</v>
      </c>
      <c r="T356" t="e">
        <f>IF(A356&lt;='FM Exteriores'!$Q$14,EsquemaMant!A356,NA())</f>
        <v>#N/A</v>
      </c>
      <c r="U356" s="20" t="e">
        <f t="shared" si="139"/>
        <v>#N/A</v>
      </c>
      <c r="V356" t="e">
        <f t="shared" si="140"/>
        <v>#N/A</v>
      </c>
      <c r="W356" t="e">
        <f t="shared" si="141"/>
        <v>#N/A</v>
      </c>
      <c r="X356" s="24" t="e">
        <f t="shared" si="142"/>
        <v>#N/A</v>
      </c>
      <c r="Y356" t="e">
        <f t="shared" si="143"/>
        <v>#N/A</v>
      </c>
      <c r="Z356" t="e">
        <f t="shared" si="144"/>
        <v>#N/A</v>
      </c>
      <c r="AA356" s="24" t="e">
        <f t="shared" si="145"/>
        <v>#N/A</v>
      </c>
      <c r="AB356" s="24">
        <f t="shared" si="148"/>
        <v>1</v>
      </c>
      <c r="AC356" s="1" t="e">
        <f t="shared" si="149"/>
        <v>#N/A</v>
      </c>
      <c r="AE356" s="23">
        <f t="shared" si="146"/>
        <v>0.78200000000000003</v>
      </c>
      <c r="AF356" s="41" t="e">
        <f t="shared" si="147"/>
        <v>#N/A</v>
      </c>
    </row>
    <row r="357" spans="1:32" x14ac:dyDescent="0.25">
      <c r="A357">
        <v>34.6</v>
      </c>
      <c r="B357" t="e">
        <f>IF(A357&lt;='FM Interiores'!$Q$14,EsquemaMant!A357,NA())</f>
        <v>#N/A</v>
      </c>
      <c r="C357" s="20" t="e">
        <f t="shared" si="126"/>
        <v>#N/A</v>
      </c>
      <c r="D357" t="e">
        <f t="shared" si="127"/>
        <v>#N/A</v>
      </c>
      <c r="E357" t="e">
        <f t="shared" si="125"/>
        <v>#N/A</v>
      </c>
      <c r="F357" s="24" t="e">
        <f t="shared" si="128"/>
        <v>#N/A</v>
      </c>
      <c r="G357" t="e">
        <f t="shared" si="129"/>
        <v>#N/A</v>
      </c>
      <c r="H357" t="e">
        <f t="shared" si="130"/>
        <v>#N/A</v>
      </c>
      <c r="I357" s="24" t="e">
        <f t="shared" si="131"/>
        <v>#N/A</v>
      </c>
      <c r="J357" t="e">
        <f t="shared" si="132"/>
        <v>#N/A</v>
      </c>
      <c r="K357" t="e">
        <f t="shared" si="133"/>
        <v>#N/A</v>
      </c>
      <c r="L357" s="24" t="e">
        <f t="shared" si="134"/>
        <v>#N/A</v>
      </c>
      <c r="M357" s="24">
        <f t="shared" si="135"/>
        <v>0.9</v>
      </c>
      <c r="N357" s="1" t="e">
        <f t="shared" si="136"/>
        <v>#N/A</v>
      </c>
      <c r="P357" s="23">
        <f t="shared" si="137"/>
        <v>0.68533560000000004</v>
      </c>
      <c r="Q357" s="1" t="e">
        <f t="shared" si="138"/>
        <v>#N/A</v>
      </c>
      <c r="T357" t="e">
        <f>IF(A357&lt;='FM Exteriores'!$Q$14,EsquemaMant!A357,NA())</f>
        <v>#N/A</v>
      </c>
      <c r="U357" s="20" t="e">
        <f t="shared" si="139"/>
        <v>#N/A</v>
      </c>
      <c r="V357" t="e">
        <f t="shared" si="140"/>
        <v>#N/A</v>
      </c>
      <c r="W357" t="e">
        <f t="shared" si="141"/>
        <v>#N/A</v>
      </c>
      <c r="X357" s="24" t="e">
        <f t="shared" si="142"/>
        <v>#N/A</v>
      </c>
      <c r="Y357" t="e">
        <f t="shared" si="143"/>
        <v>#N/A</v>
      </c>
      <c r="Z357" t="e">
        <f t="shared" si="144"/>
        <v>#N/A</v>
      </c>
      <c r="AA357" s="24" t="e">
        <f t="shared" si="145"/>
        <v>#N/A</v>
      </c>
      <c r="AB357" s="24">
        <f t="shared" si="148"/>
        <v>1</v>
      </c>
      <c r="AC357" s="1" t="e">
        <f t="shared" si="149"/>
        <v>#N/A</v>
      </c>
      <c r="AE357" s="23">
        <f t="shared" si="146"/>
        <v>0.78200000000000003</v>
      </c>
      <c r="AF357" s="41" t="e">
        <f t="shared" si="147"/>
        <v>#N/A</v>
      </c>
    </row>
    <row r="358" spans="1:32" x14ac:dyDescent="0.25">
      <c r="A358">
        <v>34.700000000000003</v>
      </c>
      <c r="B358" t="e">
        <f>IF(A358&lt;='FM Interiores'!$Q$14,EsquemaMant!A358,NA())</f>
        <v>#N/A</v>
      </c>
      <c r="C358" s="20" t="e">
        <f t="shared" si="126"/>
        <v>#N/A</v>
      </c>
      <c r="D358" t="e">
        <f t="shared" si="127"/>
        <v>#N/A</v>
      </c>
      <c r="E358" t="e">
        <f t="shared" si="125"/>
        <v>#N/A</v>
      </c>
      <c r="F358" s="24" t="e">
        <f t="shared" si="128"/>
        <v>#N/A</v>
      </c>
      <c r="G358" t="e">
        <f t="shared" si="129"/>
        <v>#N/A</v>
      </c>
      <c r="H358" t="e">
        <f t="shared" si="130"/>
        <v>#N/A</v>
      </c>
      <c r="I358" s="24" t="e">
        <f t="shared" si="131"/>
        <v>#N/A</v>
      </c>
      <c r="J358" t="e">
        <f t="shared" si="132"/>
        <v>#N/A</v>
      </c>
      <c r="K358" t="e">
        <f t="shared" si="133"/>
        <v>#N/A</v>
      </c>
      <c r="L358" s="24" t="e">
        <f t="shared" si="134"/>
        <v>#N/A</v>
      </c>
      <c r="M358" s="24">
        <f t="shared" si="135"/>
        <v>0.9</v>
      </c>
      <c r="N358" s="1" t="e">
        <f t="shared" si="136"/>
        <v>#N/A</v>
      </c>
      <c r="P358" s="23">
        <f t="shared" si="137"/>
        <v>0.68533560000000004</v>
      </c>
      <c r="Q358" s="1" t="e">
        <f t="shared" si="138"/>
        <v>#N/A</v>
      </c>
      <c r="T358" t="e">
        <f>IF(A358&lt;='FM Exteriores'!$Q$14,EsquemaMant!A358,NA())</f>
        <v>#N/A</v>
      </c>
      <c r="U358" s="20" t="e">
        <f t="shared" si="139"/>
        <v>#N/A</v>
      </c>
      <c r="V358" t="e">
        <f t="shared" si="140"/>
        <v>#N/A</v>
      </c>
      <c r="W358" t="e">
        <f t="shared" si="141"/>
        <v>#N/A</v>
      </c>
      <c r="X358" s="24" t="e">
        <f t="shared" si="142"/>
        <v>#N/A</v>
      </c>
      <c r="Y358" t="e">
        <f t="shared" si="143"/>
        <v>#N/A</v>
      </c>
      <c r="Z358" t="e">
        <f t="shared" si="144"/>
        <v>#N/A</v>
      </c>
      <c r="AA358" s="24" t="e">
        <f t="shared" si="145"/>
        <v>#N/A</v>
      </c>
      <c r="AB358" s="24">
        <f t="shared" si="148"/>
        <v>1</v>
      </c>
      <c r="AC358" s="1" t="e">
        <f t="shared" si="149"/>
        <v>#N/A</v>
      </c>
      <c r="AE358" s="23">
        <f t="shared" si="146"/>
        <v>0.78200000000000003</v>
      </c>
      <c r="AF358" s="41" t="e">
        <f t="shared" si="147"/>
        <v>#N/A</v>
      </c>
    </row>
    <row r="359" spans="1:32" x14ac:dyDescent="0.25">
      <c r="A359">
        <v>34.799999999999997</v>
      </c>
      <c r="B359" t="e">
        <f>IF(A359&lt;='FM Interiores'!$Q$14,EsquemaMant!A359,NA())</f>
        <v>#N/A</v>
      </c>
      <c r="C359" s="20" t="e">
        <f t="shared" si="126"/>
        <v>#N/A</v>
      </c>
      <c r="D359" t="e">
        <f t="shared" si="127"/>
        <v>#N/A</v>
      </c>
      <c r="E359" t="e">
        <f t="shared" si="125"/>
        <v>#N/A</v>
      </c>
      <c r="F359" s="24" t="e">
        <f t="shared" si="128"/>
        <v>#N/A</v>
      </c>
      <c r="G359" t="e">
        <f t="shared" si="129"/>
        <v>#N/A</v>
      </c>
      <c r="H359" t="e">
        <f t="shared" si="130"/>
        <v>#N/A</v>
      </c>
      <c r="I359" s="24" t="e">
        <f t="shared" si="131"/>
        <v>#N/A</v>
      </c>
      <c r="J359" t="e">
        <f t="shared" si="132"/>
        <v>#N/A</v>
      </c>
      <c r="K359" t="e">
        <f t="shared" si="133"/>
        <v>#N/A</v>
      </c>
      <c r="L359" s="24" t="e">
        <f t="shared" si="134"/>
        <v>#N/A</v>
      </c>
      <c r="M359" s="24">
        <f t="shared" si="135"/>
        <v>0.9</v>
      </c>
      <c r="N359" s="1" t="e">
        <f t="shared" si="136"/>
        <v>#N/A</v>
      </c>
      <c r="P359" s="23">
        <f t="shared" si="137"/>
        <v>0.68533560000000004</v>
      </c>
      <c r="Q359" s="1" t="e">
        <f t="shared" si="138"/>
        <v>#N/A</v>
      </c>
      <c r="T359" t="e">
        <f>IF(A359&lt;='FM Exteriores'!$Q$14,EsquemaMant!A359,NA())</f>
        <v>#N/A</v>
      </c>
      <c r="U359" s="20" t="e">
        <f t="shared" si="139"/>
        <v>#N/A</v>
      </c>
      <c r="V359" t="e">
        <f t="shared" si="140"/>
        <v>#N/A</v>
      </c>
      <c r="W359" t="e">
        <f t="shared" si="141"/>
        <v>#N/A</v>
      </c>
      <c r="X359" s="24" t="e">
        <f t="shared" si="142"/>
        <v>#N/A</v>
      </c>
      <c r="Y359" t="e">
        <f t="shared" si="143"/>
        <v>#N/A</v>
      </c>
      <c r="Z359" t="e">
        <f t="shared" si="144"/>
        <v>#N/A</v>
      </c>
      <c r="AA359" s="24" t="e">
        <f t="shared" si="145"/>
        <v>#N/A</v>
      </c>
      <c r="AB359" s="24">
        <f t="shared" si="148"/>
        <v>1</v>
      </c>
      <c r="AC359" s="1" t="e">
        <f t="shared" si="149"/>
        <v>#N/A</v>
      </c>
      <c r="AE359" s="23">
        <f t="shared" si="146"/>
        <v>0.78200000000000003</v>
      </c>
      <c r="AF359" s="41" t="e">
        <f t="shared" si="147"/>
        <v>#N/A</v>
      </c>
    </row>
    <row r="360" spans="1:32" x14ac:dyDescent="0.25">
      <c r="A360">
        <v>34.9</v>
      </c>
      <c r="B360" t="e">
        <f>IF(A360&lt;='FM Interiores'!$Q$14,EsquemaMant!A360,NA())</f>
        <v>#N/A</v>
      </c>
      <c r="C360" s="20" t="e">
        <f t="shared" si="126"/>
        <v>#N/A</v>
      </c>
      <c r="D360" t="e">
        <f t="shared" si="127"/>
        <v>#N/A</v>
      </c>
      <c r="E360" t="e">
        <f t="shared" si="125"/>
        <v>#N/A</v>
      </c>
      <c r="F360" s="24" t="e">
        <f t="shared" si="128"/>
        <v>#N/A</v>
      </c>
      <c r="G360" t="e">
        <f t="shared" si="129"/>
        <v>#N/A</v>
      </c>
      <c r="H360" t="e">
        <f t="shared" si="130"/>
        <v>#N/A</v>
      </c>
      <c r="I360" s="24" t="e">
        <f t="shared" si="131"/>
        <v>#N/A</v>
      </c>
      <c r="J360" t="e">
        <f t="shared" si="132"/>
        <v>#N/A</v>
      </c>
      <c r="K360" t="e">
        <f t="shared" si="133"/>
        <v>#N/A</v>
      </c>
      <c r="L360" s="24" t="e">
        <f t="shared" si="134"/>
        <v>#N/A</v>
      </c>
      <c r="M360" s="24">
        <f t="shared" si="135"/>
        <v>0.9</v>
      </c>
      <c r="N360" s="1" t="e">
        <f t="shared" si="136"/>
        <v>#N/A</v>
      </c>
      <c r="P360" s="23">
        <f t="shared" si="137"/>
        <v>0.68533560000000004</v>
      </c>
      <c r="Q360" s="1" t="e">
        <f t="shared" si="138"/>
        <v>#N/A</v>
      </c>
      <c r="T360" t="e">
        <f>IF(A360&lt;='FM Exteriores'!$Q$14,EsquemaMant!A360,NA())</f>
        <v>#N/A</v>
      </c>
      <c r="U360" s="20" t="e">
        <f t="shared" si="139"/>
        <v>#N/A</v>
      </c>
      <c r="V360" t="e">
        <f t="shared" si="140"/>
        <v>#N/A</v>
      </c>
      <c r="W360" t="e">
        <f t="shared" si="141"/>
        <v>#N/A</v>
      </c>
      <c r="X360" s="24" t="e">
        <f t="shared" si="142"/>
        <v>#N/A</v>
      </c>
      <c r="Y360" t="e">
        <f t="shared" si="143"/>
        <v>#N/A</v>
      </c>
      <c r="Z360" t="e">
        <f t="shared" si="144"/>
        <v>#N/A</v>
      </c>
      <c r="AA360" s="24" t="e">
        <f t="shared" si="145"/>
        <v>#N/A</v>
      </c>
      <c r="AB360" s="24">
        <f t="shared" si="148"/>
        <v>1</v>
      </c>
      <c r="AC360" s="1" t="e">
        <f t="shared" si="149"/>
        <v>#N/A</v>
      </c>
      <c r="AE360" s="23">
        <f t="shared" si="146"/>
        <v>0.78200000000000003</v>
      </c>
      <c r="AF360" s="41" t="e">
        <f t="shared" si="147"/>
        <v>#N/A</v>
      </c>
    </row>
    <row r="361" spans="1:32" x14ac:dyDescent="0.25">
      <c r="A361">
        <v>35</v>
      </c>
      <c r="B361" t="e">
        <f>IF(A361&lt;='FM Interiores'!$Q$14,EsquemaMant!A361,NA())</f>
        <v>#N/A</v>
      </c>
      <c r="C361" s="20" t="e">
        <f t="shared" si="126"/>
        <v>#N/A</v>
      </c>
      <c r="D361" t="e">
        <f t="shared" si="127"/>
        <v>#N/A</v>
      </c>
      <c r="E361" t="e">
        <f t="shared" si="125"/>
        <v>#N/A</v>
      </c>
      <c r="F361" s="24" t="e">
        <f t="shared" si="128"/>
        <v>#N/A</v>
      </c>
      <c r="G361" t="e">
        <f t="shared" si="129"/>
        <v>#N/A</v>
      </c>
      <c r="H361" t="e">
        <f t="shared" si="130"/>
        <v>#N/A</v>
      </c>
      <c r="I361" s="24" t="e">
        <f t="shared" si="131"/>
        <v>#N/A</v>
      </c>
      <c r="J361" t="e">
        <f t="shared" si="132"/>
        <v>#N/A</v>
      </c>
      <c r="K361" t="e">
        <f t="shared" si="133"/>
        <v>#N/A</v>
      </c>
      <c r="L361" s="24" t="e">
        <f t="shared" si="134"/>
        <v>#N/A</v>
      </c>
      <c r="M361" s="24">
        <f t="shared" si="135"/>
        <v>0.9</v>
      </c>
      <c r="N361" s="1" t="e">
        <f t="shared" si="136"/>
        <v>#N/A</v>
      </c>
      <c r="P361" s="23">
        <f t="shared" si="137"/>
        <v>0.68533560000000004</v>
      </c>
      <c r="Q361" s="1" t="e">
        <f t="shared" si="138"/>
        <v>#N/A</v>
      </c>
      <c r="T361" t="e">
        <f>IF(A361&lt;='FM Exteriores'!$Q$14,EsquemaMant!A361,NA())</f>
        <v>#N/A</v>
      </c>
      <c r="U361" s="20" t="e">
        <f t="shared" si="139"/>
        <v>#N/A</v>
      </c>
      <c r="V361" t="e">
        <f t="shared" si="140"/>
        <v>#N/A</v>
      </c>
      <c r="W361" t="e">
        <f t="shared" si="141"/>
        <v>#N/A</v>
      </c>
      <c r="X361" s="24" t="e">
        <f t="shared" si="142"/>
        <v>#N/A</v>
      </c>
      <c r="Y361" t="e">
        <f t="shared" si="143"/>
        <v>#N/A</v>
      </c>
      <c r="Z361" t="e">
        <f t="shared" si="144"/>
        <v>#N/A</v>
      </c>
      <c r="AA361" s="24" t="e">
        <f t="shared" si="145"/>
        <v>#N/A</v>
      </c>
      <c r="AB361" s="24">
        <f t="shared" si="148"/>
        <v>1</v>
      </c>
      <c r="AC361" s="1" t="e">
        <f t="shared" si="149"/>
        <v>#N/A</v>
      </c>
      <c r="AE361" s="23">
        <f t="shared" si="146"/>
        <v>0.78200000000000003</v>
      </c>
      <c r="AF361" s="41" t="e">
        <f t="shared" si="147"/>
        <v>#N/A</v>
      </c>
    </row>
    <row r="362" spans="1:32" x14ac:dyDescent="0.25">
      <c r="A362">
        <v>35.1</v>
      </c>
      <c r="B362" t="e">
        <f>IF(A362&lt;='FM Interiores'!$Q$14,EsquemaMant!A362,NA())</f>
        <v>#N/A</v>
      </c>
      <c r="C362" s="20" t="e">
        <f t="shared" si="126"/>
        <v>#N/A</v>
      </c>
      <c r="D362" t="e">
        <f t="shared" si="127"/>
        <v>#N/A</v>
      </c>
      <c r="E362" t="e">
        <f t="shared" si="125"/>
        <v>#N/A</v>
      </c>
      <c r="F362" s="24" t="e">
        <f t="shared" si="128"/>
        <v>#N/A</v>
      </c>
      <c r="G362" t="e">
        <f t="shared" si="129"/>
        <v>#N/A</v>
      </c>
      <c r="H362" t="e">
        <f t="shared" si="130"/>
        <v>#N/A</v>
      </c>
      <c r="I362" s="24" t="e">
        <f t="shared" si="131"/>
        <v>#N/A</v>
      </c>
      <c r="J362" t="e">
        <f t="shared" si="132"/>
        <v>#N/A</v>
      </c>
      <c r="K362" t="e">
        <f t="shared" si="133"/>
        <v>#N/A</v>
      </c>
      <c r="L362" s="24" t="e">
        <f t="shared" si="134"/>
        <v>#N/A</v>
      </c>
      <c r="M362" s="24">
        <f t="shared" si="135"/>
        <v>0.9</v>
      </c>
      <c r="N362" s="1" t="e">
        <f t="shared" si="136"/>
        <v>#N/A</v>
      </c>
      <c r="P362" s="23">
        <f t="shared" si="137"/>
        <v>0.68533560000000004</v>
      </c>
      <c r="Q362" s="1" t="e">
        <f t="shared" si="138"/>
        <v>#N/A</v>
      </c>
      <c r="T362" t="e">
        <f>IF(A362&lt;='FM Exteriores'!$Q$14,EsquemaMant!A362,NA())</f>
        <v>#N/A</v>
      </c>
      <c r="U362" s="20" t="e">
        <f t="shared" si="139"/>
        <v>#N/A</v>
      </c>
      <c r="V362" t="e">
        <f t="shared" si="140"/>
        <v>#N/A</v>
      </c>
      <c r="W362" t="e">
        <f t="shared" si="141"/>
        <v>#N/A</v>
      </c>
      <c r="X362" s="24" t="e">
        <f t="shared" si="142"/>
        <v>#N/A</v>
      </c>
      <c r="Y362" t="e">
        <f t="shared" si="143"/>
        <v>#N/A</v>
      </c>
      <c r="Z362" t="e">
        <f t="shared" si="144"/>
        <v>#N/A</v>
      </c>
      <c r="AA362" s="24" t="e">
        <f t="shared" si="145"/>
        <v>#N/A</v>
      </c>
      <c r="AB362" s="24">
        <f t="shared" si="148"/>
        <v>1</v>
      </c>
      <c r="AC362" s="1" t="e">
        <f t="shared" si="149"/>
        <v>#N/A</v>
      </c>
      <c r="AE362" s="23">
        <f t="shared" si="146"/>
        <v>0.78200000000000003</v>
      </c>
      <c r="AF362" s="41" t="e">
        <f t="shared" si="147"/>
        <v>#N/A</v>
      </c>
    </row>
    <row r="363" spans="1:32" x14ac:dyDescent="0.25">
      <c r="A363">
        <v>35.200000000000003</v>
      </c>
      <c r="B363" t="e">
        <f>IF(A363&lt;='FM Interiores'!$Q$14,EsquemaMant!A363,NA())</f>
        <v>#N/A</v>
      </c>
      <c r="C363" s="20" t="e">
        <f t="shared" si="126"/>
        <v>#N/A</v>
      </c>
      <c r="D363" t="e">
        <f t="shared" si="127"/>
        <v>#N/A</v>
      </c>
      <c r="E363" t="e">
        <f t="shared" si="125"/>
        <v>#N/A</v>
      </c>
      <c r="F363" s="24" t="e">
        <f t="shared" si="128"/>
        <v>#N/A</v>
      </c>
      <c r="G363" t="e">
        <f t="shared" si="129"/>
        <v>#N/A</v>
      </c>
      <c r="H363" t="e">
        <f t="shared" si="130"/>
        <v>#N/A</v>
      </c>
      <c r="I363" s="24" t="e">
        <f t="shared" si="131"/>
        <v>#N/A</v>
      </c>
      <c r="J363" t="e">
        <f t="shared" si="132"/>
        <v>#N/A</v>
      </c>
      <c r="K363" t="e">
        <f t="shared" si="133"/>
        <v>#N/A</v>
      </c>
      <c r="L363" s="24" t="e">
        <f t="shared" si="134"/>
        <v>#N/A</v>
      </c>
      <c r="M363" s="24">
        <f t="shared" si="135"/>
        <v>0.9</v>
      </c>
      <c r="N363" s="1" t="e">
        <f t="shared" si="136"/>
        <v>#N/A</v>
      </c>
      <c r="P363" s="23">
        <f t="shared" si="137"/>
        <v>0.68533560000000004</v>
      </c>
      <c r="Q363" s="1" t="e">
        <f t="shared" si="138"/>
        <v>#N/A</v>
      </c>
      <c r="T363" t="e">
        <f>IF(A363&lt;='FM Exteriores'!$Q$14,EsquemaMant!A363,NA())</f>
        <v>#N/A</v>
      </c>
      <c r="U363" s="20" t="e">
        <f t="shared" si="139"/>
        <v>#N/A</v>
      </c>
      <c r="V363" t="e">
        <f t="shared" si="140"/>
        <v>#N/A</v>
      </c>
      <c r="W363" t="e">
        <f t="shared" si="141"/>
        <v>#N/A</v>
      </c>
      <c r="X363" s="24" t="e">
        <f t="shared" si="142"/>
        <v>#N/A</v>
      </c>
      <c r="Y363" t="e">
        <f t="shared" si="143"/>
        <v>#N/A</v>
      </c>
      <c r="Z363" t="e">
        <f t="shared" si="144"/>
        <v>#N/A</v>
      </c>
      <c r="AA363" s="24" t="e">
        <f t="shared" si="145"/>
        <v>#N/A</v>
      </c>
      <c r="AB363" s="24">
        <f t="shared" si="148"/>
        <v>1</v>
      </c>
      <c r="AC363" s="1" t="e">
        <f t="shared" si="149"/>
        <v>#N/A</v>
      </c>
      <c r="AE363" s="23">
        <f t="shared" si="146"/>
        <v>0.78200000000000003</v>
      </c>
      <c r="AF363" s="41" t="e">
        <f t="shared" si="147"/>
        <v>#N/A</v>
      </c>
    </row>
    <row r="364" spans="1:32" x14ac:dyDescent="0.25">
      <c r="A364">
        <v>35.299999999999997</v>
      </c>
      <c r="B364" t="e">
        <f>IF(A364&lt;='FM Interiores'!$Q$14,EsquemaMant!A364,NA())</f>
        <v>#N/A</v>
      </c>
      <c r="C364" s="20" t="e">
        <f t="shared" si="126"/>
        <v>#N/A</v>
      </c>
      <c r="D364" t="e">
        <f t="shared" si="127"/>
        <v>#N/A</v>
      </c>
      <c r="E364" t="e">
        <f t="shared" si="125"/>
        <v>#N/A</v>
      </c>
      <c r="F364" s="24" t="e">
        <f t="shared" si="128"/>
        <v>#N/A</v>
      </c>
      <c r="G364" t="e">
        <f t="shared" si="129"/>
        <v>#N/A</v>
      </c>
      <c r="H364" t="e">
        <f t="shared" si="130"/>
        <v>#N/A</v>
      </c>
      <c r="I364" s="24" t="e">
        <f t="shared" si="131"/>
        <v>#N/A</v>
      </c>
      <c r="J364" t="e">
        <f t="shared" si="132"/>
        <v>#N/A</v>
      </c>
      <c r="K364" t="e">
        <f t="shared" si="133"/>
        <v>#N/A</v>
      </c>
      <c r="L364" s="24" t="e">
        <f t="shared" si="134"/>
        <v>#N/A</v>
      </c>
      <c r="M364" s="24">
        <f t="shared" si="135"/>
        <v>0.9</v>
      </c>
      <c r="N364" s="1" t="e">
        <f t="shared" si="136"/>
        <v>#N/A</v>
      </c>
      <c r="P364" s="23">
        <f t="shared" si="137"/>
        <v>0.68533560000000004</v>
      </c>
      <c r="Q364" s="1" t="e">
        <f t="shared" si="138"/>
        <v>#N/A</v>
      </c>
      <c r="T364" t="e">
        <f>IF(A364&lt;='FM Exteriores'!$Q$14,EsquemaMant!A364,NA())</f>
        <v>#N/A</v>
      </c>
      <c r="U364" s="20" t="e">
        <f t="shared" si="139"/>
        <v>#N/A</v>
      </c>
      <c r="V364" t="e">
        <f t="shared" si="140"/>
        <v>#N/A</v>
      </c>
      <c r="W364" t="e">
        <f t="shared" si="141"/>
        <v>#N/A</v>
      </c>
      <c r="X364" s="24" t="e">
        <f t="shared" si="142"/>
        <v>#N/A</v>
      </c>
      <c r="Y364" t="e">
        <f t="shared" si="143"/>
        <v>#N/A</v>
      </c>
      <c r="Z364" t="e">
        <f t="shared" si="144"/>
        <v>#N/A</v>
      </c>
      <c r="AA364" s="24" t="e">
        <f t="shared" si="145"/>
        <v>#N/A</v>
      </c>
      <c r="AB364" s="24">
        <f t="shared" si="148"/>
        <v>1</v>
      </c>
      <c r="AC364" s="1" t="e">
        <f t="shared" si="149"/>
        <v>#N/A</v>
      </c>
      <c r="AE364" s="23">
        <f t="shared" si="146"/>
        <v>0.78200000000000003</v>
      </c>
      <c r="AF364" s="41" t="e">
        <f t="shared" si="147"/>
        <v>#N/A</v>
      </c>
    </row>
    <row r="365" spans="1:32" x14ac:dyDescent="0.25">
      <c r="A365">
        <v>35.4</v>
      </c>
      <c r="B365" t="e">
        <f>IF(A365&lt;='FM Interiores'!$Q$14,EsquemaMant!A365,NA())</f>
        <v>#N/A</v>
      </c>
      <c r="C365" s="20" t="e">
        <f t="shared" si="126"/>
        <v>#N/A</v>
      </c>
      <c r="D365" t="e">
        <f t="shared" si="127"/>
        <v>#N/A</v>
      </c>
      <c r="E365" t="e">
        <f t="shared" si="125"/>
        <v>#N/A</v>
      </c>
      <c r="F365" s="24" t="e">
        <f t="shared" si="128"/>
        <v>#N/A</v>
      </c>
      <c r="G365" t="e">
        <f t="shared" si="129"/>
        <v>#N/A</v>
      </c>
      <c r="H365" t="e">
        <f t="shared" si="130"/>
        <v>#N/A</v>
      </c>
      <c r="I365" s="24" t="e">
        <f t="shared" si="131"/>
        <v>#N/A</v>
      </c>
      <c r="J365" t="e">
        <f t="shared" si="132"/>
        <v>#N/A</v>
      </c>
      <c r="K365" t="e">
        <f t="shared" si="133"/>
        <v>#N/A</v>
      </c>
      <c r="L365" s="24" t="e">
        <f t="shared" si="134"/>
        <v>#N/A</v>
      </c>
      <c r="M365" s="24">
        <f t="shared" si="135"/>
        <v>0.9</v>
      </c>
      <c r="N365" s="1" t="e">
        <f t="shared" si="136"/>
        <v>#N/A</v>
      </c>
      <c r="P365" s="23">
        <f t="shared" si="137"/>
        <v>0.68533560000000004</v>
      </c>
      <c r="Q365" s="1" t="e">
        <f t="shared" si="138"/>
        <v>#N/A</v>
      </c>
      <c r="T365" t="e">
        <f>IF(A365&lt;='FM Exteriores'!$Q$14,EsquemaMant!A365,NA())</f>
        <v>#N/A</v>
      </c>
      <c r="U365" s="20" t="e">
        <f t="shared" si="139"/>
        <v>#N/A</v>
      </c>
      <c r="V365" t="e">
        <f t="shared" si="140"/>
        <v>#N/A</v>
      </c>
      <c r="W365" t="e">
        <f t="shared" si="141"/>
        <v>#N/A</v>
      </c>
      <c r="X365" s="24" t="e">
        <f t="shared" si="142"/>
        <v>#N/A</v>
      </c>
      <c r="Y365" t="e">
        <f t="shared" si="143"/>
        <v>#N/A</v>
      </c>
      <c r="Z365" t="e">
        <f t="shared" si="144"/>
        <v>#N/A</v>
      </c>
      <c r="AA365" s="24" t="e">
        <f t="shared" si="145"/>
        <v>#N/A</v>
      </c>
      <c r="AB365" s="24">
        <f t="shared" si="148"/>
        <v>1</v>
      </c>
      <c r="AC365" s="1" t="e">
        <f t="shared" si="149"/>
        <v>#N/A</v>
      </c>
      <c r="AE365" s="23">
        <f t="shared" si="146"/>
        <v>0.78200000000000003</v>
      </c>
      <c r="AF365" s="41" t="e">
        <f t="shared" si="147"/>
        <v>#N/A</v>
      </c>
    </row>
    <row r="366" spans="1:32" x14ac:dyDescent="0.25">
      <c r="A366">
        <v>35.5</v>
      </c>
      <c r="B366" t="e">
        <f>IF(A366&lt;='FM Interiores'!$Q$14,EsquemaMant!A366,NA())</f>
        <v>#N/A</v>
      </c>
      <c r="C366" s="20" t="e">
        <f t="shared" si="126"/>
        <v>#N/A</v>
      </c>
      <c r="D366" t="e">
        <f t="shared" si="127"/>
        <v>#N/A</v>
      </c>
      <c r="E366" t="e">
        <f t="shared" si="125"/>
        <v>#N/A</v>
      </c>
      <c r="F366" s="24" t="e">
        <f t="shared" si="128"/>
        <v>#N/A</v>
      </c>
      <c r="G366" t="e">
        <f t="shared" si="129"/>
        <v>#N/A</v>
      </c>
      <c r="H366" t="e">
        <f t="shared" si="130"/>
        <v>#N/A</v>
      </c>
      <c r="I366" s="24" t="e">
        <f t="shared" si="131"/>
        <v>#N/A</v>
      </c>
      <c r="J366" t="e">
        <f t="shared" si="132"/>
        <v>#N/A</v>
      </c>
      <c r="K366" t="e">
        <f t="shared" si="133"/>
        <v>#N/A</v>
      </c>
      <c r="L366" s="24" t="e">
        <f t="shared" si="134"/>
        <v>#N/A</v>
      </c>
      <c r="M366" s="24">
        <f t="shared" si="135"/>
        <v>0.9</v>
      </c>
      <c r="N366" s="1" t="e">
        <f t="shared" si="136"/>
        <v>#N/A</v>
      </c>
      <c r="P366" s="23">
        <f t="shared" si="137"/>
        <v>0.68533560000000004</v>
      </c>
      <c r="Q366" s="1" t="e">
        <f t="shared" si="138"/>
        <v>#N/A</v>
      </c>
      <c r="T366" t="e">
        <f>IF(A366&lt;='FM Exteriores'!$Q$14,EsquemaMant!A366,NA())</f>
        <v>#N/A</v>
      </c>
      <c r="U366" s="20" t="e">
        <f t="shared" si="139"/>
        <v>#N/A</v>
      </c>
      <c r="V366" t="e">
        <f t="shared" si="140"/>
        <v>#N/A</v>
      </c>
      <c r="W366" t="e">
        <f t="shared" si="141"/>
        <v>#N/A</v>
      </c>
      <c r="X366" s="24" t="e">
        <f t="shared" si="142"/>
        <v>#N/A</v>
      </c>
      <c r="Y366" t="e">
        <f t="shared" si="143"/>
        <v>#N/A</v>
      </c>
      <c r="Z366" t="e">
        <f t="shared" si="144"/>
        <v>#N/A</v>
      </c>
      <c r="AA366" s="24" t="e">
        <f t="shared" si="145"/>
        <v>#N/A</v>
      </c>
      <c r="AB366" s="24">
        <f t="shared" si="148"/>
        <v>1</v>
      </c>
      <c r="AC366" s="1" t="e">
        <f t="shared" si="149"/>
        <v>#N/A</v>
      </c>
      <c r="AE366" s="23">
        <f t="shared" si="146"/>
        <v>0.78200000000000003</v>
      </c>
      <c r="AF366" s="41" t="e">
        <f t="shared" si="147"/>
        <v>#N/A</v>
      </c>
    </row>
    <row r="367" spans="1:32" x14ac:dyDescent="0.25">
      <c r="A367">
        <v>35.6</v>
      </c>
      <c r="B367" t="e">
        <f>IF(A367&lt;='FM Interiores'!$Q$14,EsquemaMant!A367,NA())</f>
        <v>#N/A</v>
      </c>
      <c r="C367" s="20" t="e">
        <f t="shared" si="126"/>
        <v>#N/A</v>
      </c>
      <c r="D367" t="e">
        <f t="shared" si="127"/>
        <v>#N/A</v>
      </c>
      <c r="E367" t="e">
        <f t="shared" si="125"/>
        <v>#N/A</v>
      </c>
      <c r="F367" s="24" t="e">
        <f t="shared" si="128"/>
        <v>#N/A</v>
      </c>
      <c r="G367" t="e">
        <f t="shared" si="129"/>
        <v>#N/A</v>
      </c>
      <c r="H367" t="e">
        <f t="shared" si="130"/>
        <v>#N/A</v>
      </c>
      <c r="I367" s="24" t="e">
        <f t="shared" si="131"/>
        <v>#N/A</v>
      </c>
      <c r="J367" t="e">
        <f t="shared" si="132"/>
        <v>#N/A</v>
      </c>
      <c r="K367" t="e">
        <f t="shared" si="133"/>
        <v>#N/A</v>
      </c>
      <c r="L367" s="24" t="e">
        <f t="shared" si="134"/>
        <v>#N/A</v>
      </c>
      <c r="M367" s="24">
        <f t="shared" si="135"/>
        <v>0.9</v>
      </c>
      <c r="N367" s="1" t="e">
        <f t="shared" si="136"/>
        <v>#N/A</v>
      </c>
      <c r="P367" s="23">
        <f t="shared" si="137"/>
        <v>0.68533560000000004</v>
      </c>
      <c r="Q367" s="1" t="e">
        <f t="shared" si="138"/>
        <v>#N/A</v>
      </c>
      <c r="T367" t="e">
        <f>IF(A367&lt;='FM Exteriores'!$Q$14,EsquemaMant!A367,NA())</f>
        <v>#N/A</v>
      </c>
      <c r="U367" s="20" t="e">
        <f t="shared" si="139"/>
        <v>#N/A</v>
      </c>
      <c r="V367" t="e">
        <f t="shared" si="140"/>
        <v>#N/A</v>
      </c>
      <c r="W367" t="e">
        <f t="shared" si="141"/>
        <v>#N/A</v>
      </c>
      <c r="X367" s="24" t="e">
        <f t="shared" si="142"/>
        <v>#N/A</v>
      </c>
      <c r="Y367" t="e">
        <f t="shared" si="143"/>
        <v>#N/A</v>
      </c>
      <c r="Z367" t="e">
        <f t="shared" si="144"/>
        <v>#N/A</v>
      </c>
      <c r="AA367" s="24" t="e">
        <f t="shared" si="145"/>
        <v>#N/A</v>
      </c>
      <c r="AB367" s="24">
        <f t="shared" si="148"/>
        <v>1</v>
      </c>
      <c r="AC367" s="1" t="e">
        <f t="shared" si="149"/>
        <v>#N/A</v>
      </c>
      <c r="AE367" s="23">
        <f t="shared" si="146"/>
        <v>0.78200000000000003</v>
      </c>
      <c r="AF367" s="41" t="e">
        <f t="shared" si="147"/>
        <v>#N/A</v>
      </c>
    </row>
    <row r="368" spans="1:32" x14ac:dyDescent="0.25">
      <c r="A368">
        <v>35.700000000000003</v>
      </c>
      <c r="B368" t="e">
        <f>IF(A368&lt;='FM Interiores'!$Q$14,EsquemaMant!A368,NA())</f>
        <v>#N/A</v>
      </c>
      <c r="C368" s="20" t="e">
        <f t="shared" si="126"/>
        <v>#N/A</v>
      </c>
      <c r="D368" t="e">
        <f t="shared" si="127"/>
        <v>#N/A</v>
      </c>
      <c r="E368" t="e">
        <f t="shared" si="125"/>
        <v>#N/A</v>
      </c>
      <c r="F368" s="24" t="e">
        <f t="shared" si="128"/>
        <v>#N/A</v>
      </c>
      <c r="G368" t="e">
        <f t="shared" si="129"/>
        <v>#N/A</v>
      </c>
      <c r="H368" t="e">
        <f t="shared" si="130"/>
        <v>#N/A</v>
      </c>
      <c r="I368" s="24" t="e">
        <f t="shared" si="131"/>
        <v>#N/A</v>
      </c>
      <c r="J368" t="e">
        <f t="shared" si="132"/>
        <v>#N/A</v>
      </c>
      <c r="K368" t="e">
        <f t="shared" si="133"/>
        <v>#N/A</v>
      </c>
      <c r="L368" s="24" t="e">
        <f t="shared" si="134"/>
        <v>#N/A</v>
      </c>
      <c r="M368" s="24">
        <f t="shared" si="135"/>
        <v>0.9</v>
      </c>
      <c r="N368" s="1" t="e">
        <f t="shared" si="136"/>
        <v>#N/A</v>
      </c>
      <c r="P368" s="23">
        <f t="shared" si="137"/>
        <v>0.68533560000000004</v>
      </c>
      <c r="Q368" s="1" t="e">
        <f t="shared" si="138"/>
        <v>#N/A</v>
      </c>
      <c r="T368" t="e">
        <f>IF(A368&lt;='FM Exteriores'!$Q$14,EsquemaMant!A368,NA())</f>
        <v>#N/A</v>
      </c>
      <c r="U368" s="20" t="e">
        <f t="shared" si="139"/>
        <v>#N/A</v>
      </c>
      <c r="V368" t="e">
        <f t="shared" si="140"/>
        <v>#N/A</v>
      </c>
      <c r="W368" t="e">
        <f t="shared" si="141"/>
        <v>#N/A</v>
      </c>
      <c r="X368" s="24" t="e">
        <f t="shared" si="142"/>
        <v>#N/A</v>
      </c>
      <c r="Y368" t="e">
        <f t="shared" si="143"/>
        <v>#N/A</v>
      </c>
      <c r="Z368" t="e">
        <f t="shared" si="144"/>
        <v>#N/A</v>
      </c>
      <c r="AA368" s="24" t="e">
        <f t="shared" si="145"/>
        <v>#N/A</v>
      </c>
      <c r="AB368" s="24">
        <f t="shared" si="148"/>
        <v>1</v>
      </c>
      <c r="AC368" s="1" t="e">
        <f t="shared" si="149"/>
        <v>#N/A</v>
      </c>
      <c r="AE368" s="23">
        <f t="shared" si="146"/>
        <v>0.78200000000000003</v>
      </c>
      <c r="AF368" s="41" t="e">
        <f t="shared" si="147"/>
        <v>#N/A</v>
      </c>
    </row>
    <row r="369" spans="1:32" x14ac:dyDescent="0.25">
      <c r="A369">
        <v>35.799999999999997</v>
      </c>
      <c r="B369" t="e">
        <f>IF(A369&lt;='FM Interiores'!$Q$14,EsquemaMant!A369,NA())</f>
        <v>#N/A</v>
      </c>
      <c r="C369" s="20" t="e">
        <f t="shared" si="126"/>
        <v>#N/A</v>
      </c>
      <c r="D369" t="e">
        <f t="shared" si="127"/>
        <v>#N/A</v>
      </c>
      <c r="E369" t="e">
        <f t="shared" si="125"/>
        <v>#N/A</v>
      </c>
      <c r="F369" s="24" t="e">
        <f t="shared" si="128"/>
        <v>#N/A</v>
      </c>
      <c r="G369" t="e">
        <f t="shared" si="129"/>
        <v>#N/A</v>
      </c>
      <c r="H369" t="e">
        <f t="shared" si="130"/>
        <v>#N/A</v>
      </c>
      <c r="I369" s="24" t="e">
        <f t="shared" si="131"/>
        <v>#N/A</v>
      </c>
      <c r="J369" t="e">
        <f t="shared" si="132"/>
        <v>#N/A</v>
      </c>
      <c r="K369" t="e">
        <f t="shared" si="133"/>
        <v>#N/A</v>
      </c>
      <c r="L369" s="24" t="e">
        <f t="shared" si="134"/>
        <v>#N/A</v>
      </c>
      <c r="M369" s="24">
        <f t="shared" si="135"/>
        <v>0.9</v>
      </c>
      <c r="N369" s="1" t="e">
        <f t="shared" si="136"/>
        <v>#N/A</v>
      </c>
      <c r="P369" s="23">
        <f t="shared" si="137"/>
        <v>0.68533560000000004</v>
      </c>
      <c r="Q369" s="1" t="e">
        <f t="shared" si="138"/>
        <v>#N/A</v>
      </c>
      <c r="T369" t="e">
        <f>IF(A369&lt;='FM Exteriores'!$Q$14,EsquemaMant!A369,NA())</f>
        <v>#N/A</v>
      </c>
      <c r="U369" s="20" t="e">
        <f t="shared" si="139"/>
        <v>#N/A</v>
      </c>
      <c r="V369" t="e">
        <f t="shared" si="140"/>
        <v>#N/A</v>
      </c>
      <c r="W369" t="e">
        <f t="shared" si="141"/>
        <v>#N/A</v>
      </c>
      <c r="X369" s="24" t="e">
        <f t="shared" si="142"/>
        <v>#N/A</v>
      </c>
      <c r="Y369" t="e">
        <f t="shared" si="143"/>
        <v>#N/A</v>
      </c>
      <c r="Z369" t="e">
        <f t="shared" si="144"/>
        <v>#N/A</v>
      </c>
      <c r="AA369" s="24" t="e">
        <f t="shared" si="145"/>
        <v>#N/A</v>
      </c>
      <c r="AB369" s="24">
        <f t="shared" si="148"/>
        <v>1</v>
      </c>
      <c r="AC369" s="1" t="e">
        <f t="shared" si="149"/>
        <v>#N/A</v>
      </c>
      <c r="AE369" s="23">
        <f t="shared" si="146"/>
        <v>0.78200000000000003</v>
      </c>
      <c r="AF369" s="41" t="e">
        <f t="shared" si="147"/>
        <v>#N/A</v>
      </c>
    </row>
    <row r="370" spans="1:32" x14ac:dyDescent="0.25">
      <c r="A370">
        <v>35.9</v>
      </c>
      <c r="B370" t="e">
        <f>IF(A370&lt;='FM Interiores'!$Q$14,EsquemaMant!A370,NA())</f>
        <v>#N/A</v>
      </c>
      <c r="C370" s="20" t="e">
        <f t="shared" si="126"/>
        <v>#N/A</v>
      </c>
      <c r="D370" t="e">
        <f t="shared" si="127"/>
        <v>#N/A</v>
      </c>
      <c r="E370" t="e">
        <f t="shared" si="125"/>
        <v>#N/A</v>
      </c>
      <c r="F370" s="24" t="e">
        <f t="shared" si="128"/>
        <v>#N/A</v>
      </c>
      <c r="G370" t="e">
        <f t="shared" si="129"/>
        <v>#N/A</v>
      </c>
      <c r="H370" t="e">
        <f t="shared" si="130"/>
        <v>#N/A</v>
      </c>
      <c r="I370" s="24" t="e">
        <f t="shared" si="131"/>
        <v>#N/A</v>
      </c>
      <c r="J370" t="e">
        <f t="shared" si="132"/>
        <v>#N/A</v>
      </c>
      <c r="K370" t="e">
        <f t="shared" si="133"/>
        <v>#N/A</v>
      </c>
      <c r="L370" s="24" t="e">
        <f t="shared" si="134"/>
        <v>#N/A</v>
      </c>
      <c r="M370" s="24">
        <f t="shared" si="135"/>
        <v>0.9</v>
      </c>
      <c r="N370" s="1" t="e">
        <f t="shared" si="136"/>
        <v>#N/A</v>
      </c>
      <c r="P370" s="23">
        <f t="shared" si="137"/>
        <v>0.68533560000000004</v>
      </c>
      <c r="Q370" s="1" t="e">
        <f t="shared" si="138"/>
        <v>#N/A</v>
      </c>
      <c r="T370" t="e">
        <f>IF(A370&lt;='FM Exteriores'!$Q$14,EsquemaMant!A370,NA())</f>
        <v>#N/A</v>
      </c>
      <c r="U370" s="20" t="e">
        <f t="shared" si="139"/>
        <v>#N/A</v>
      </c>
      <c r="V370" t="e">
        <f t="shared" si="140"/>
        <v>#N/A</v>
      </c>
      <c r="W370" t="e">
        <f t="shared" si="141"/>
        <v>#N/A</v>
      </c>
      <c r="X370" s="24" t="e">
        <f t="shared" si="142"/>
        <v>#N/A</v>
      </c>
      <c r="Y370" t="e">
        <f t="shared" si="143"/>
        <v>#N/A</v>
      </c>
      <c r="Z370" t="e">
        <f t="shared" si="144"/>
        <v>#N/A</v>
      </c>
      <c r="AA370" s="24" t="e">
        <f t="shared" si="145"/>
        <v>#N/A</v>
      </c>
      <c r="AB370" s="24">
        <f t="shared" si="148"/>
        <v>1</v>
      </c>
      <c r="AC370" s="1" t="e">
        <f t="shared" si="149"/>
        <v>#N/A</v>
      </c>
      <c r="AE370" s="23">
        <f t="shared" si="146"/>
        <v>0.78200000000000003</v>
      </c>
      <c r="AF370" s="41" t="e">
        <f t="shared" si="147"/>
        <v>#N/A</v>
      </c>
    </row>
    <row r="371" spans="1:32" x14ac:dyDescent="0.25">
      <c r="A371">
        <v>36</v>
      </c>
      <c r="B371" t="e">
        <f>IF(A371&lt;='FM Interiores'!$Q$14,EsquemaMant!A371,NA())</f>
        <v>#N/A</v>
      </c>
      <c r="C371" s="20" t="e">
        <f t="shared" si="126"/>
        <v>#N/A</v>
      </c>
      <c r="D371" t="e">
        <f t="shared" si="127"/>
        <v>#N/A</v>
      </c>
      <c r="E371" t="e">
        <f t="shared" si="125"/>
        <v>#N/A</v>
      </c>
      <c r="F371" s="24" t="e">
        <f t="shared" si="128"/>
        <v>#N/A</v>
      </c>
      <c r="G371" t="e">
        <f t="shared" si="129"/>
        <v>#N/A</v>
      </c>
      <c r="H371" t="e">
        <f t="shared" si="130"/>
        <v>#N/A</v>
      </c>
      <c r="I371" s="24" t="e">
        <f t="shared" si="131"/>
        <v>#N/A</v>
      </c>
      <c r="J371" t="e">
        <f t="shared" si="132"/>
        <v>#N/A</v>
      </c>
      <c r="K371" t="e">
        <f t="shared" si="133"/>
        <v>#N/A</v>
      </c>
      <c r="L371" s="24" t="e">
        <f t="shared" si="134"/>
        <v>#N/A</v>
      </c>
      <c r="M371" s="24">
        <f t="shared" si="135"/>
        <v>0.9</v>
      </c>
      <c r="N371" s="1" t="e">
        <f t="shared" si="136"/>
        <v>#N/A</v>
      </c>
      <c r="P371" s="23">
        <f t="shared" si="137"/>
        <v>0.68533560000000004</v>
      </c>
      <c r="Q371" s="1" t="e">
        <f t="shared" si="138"/>
        <v>#N/A</v>
      </c>
      <c r="T371" t="e">
        <f>IF(A371&lt;='FM Exteriores'!$Q$14,EsquemaMant!A371,NA())</f>
        <v>#N/A</v>
      </c>
      <c r="U371" s="20" t="e">
        <f t="shared" si="139"/>
        <v>#N/A</v>
      </c>
      <c r="V371" t="e">
        <f t="shared" si="140"/>
        <v>#N/A</v>
      </c>
      <c r="W371" t="e">
        <f t="shared" si="141"/>
        <v>#N/A</v>
      </c>
      <c r="X371" s="24" t="e">
        <f t="shared" si="142"/>
        <v>#N/A</v>
      </c>
      <c r="Y371" t="e">
        <f t="shared" si="143"/>
        <v>#N/A</v>
      </c>
      <c r="Z371" t="e">
        <f t="shared" si="144"/>
        <v>#N/A</v>
      </c>
      <c r="AA371" s="24" t="e">
        <f t="shared" si="145"/>
        <v>#N/A</v>
      </c>
      <c r="AB371" s="24">
        <f t="shared" si="148"/>
        <v>1</v>
      </c>
      <c r="AC371" s="1" t="e">
        <f t="shared" si="149"/>
        <v>#N/A</v>
      </c>
      <c r="AE371" s="23">
        <f t="shared" si="146"/>
        <v>0.78200000000000003</v>
      </c>
      <c r="AF371" s="41" t="e">
        <f t="shared" si="147"/>
        <v>#N/A</v>
      </c>
    </row>
    <row r="372" spans="1:32" x14ac:dyDescent="0.25">
      <c r="A372">
        <v>36.1</v>
      </c>
      <c r="B372" t="e">
        <f>IF(A372&lt;='FM Interiores'!$Q$14,EsquemaMant!A372,NA())</f>
        <v>#N/A</v>
      </c>
      <c r="C372" s="20" t="e">
        <f t="shared" si="126"/>
        <v>#N/A</v>
      </c>
      <c r="D372" t="e">
        <f t="shared" si="127"/>
        <v>#N/A</v>
      </c>
      <c r="E372" t="e">
        <f t="shared" si="125"/>
        <v>#N/A</v>
      </c>
      <c r="F372" s="24" t="e">
        <f t="shared" si="128"/>
        <v>#N/A</v>
      </c>
      <c r="G372" t="e">
        <f t="shared" si="129"/>
        <v>#N/A</v>
      </c>
      <c r="H372" t="e">
        <f t="shared" si="130"/>
        <v>#N/A</v>
      </c>
      <c r="I372" s="24" t="e">
        <f t="shared" si="131"/>
        <v>#N/A</v>
      </c>
      <c r="J372" t="e">
        <f t="shared" si="132"/>
        <v>#N/A</v>
      </c>
      <c r="K372" t="e">
        <f t="shared" si="133"/>
        <v>#N/A</v>
      </c>
      <c r="L372" s="24" t="e">
        <f t="shared" si="134"/>
        <v>#N/A</v>
      </c>
      <c r="M372" s="24">
        <f t="shared" si="135"/>
        <v>0.9</v>
      </c>
      <c r="N372" s="1" t="e">
        <f t="shared" si="136"/>
        <v>#N/A</v>
      </c>
      <c r="P372" s="23">
        <f t="shared" si="137"/>
        <v>0.68533560000000004</v>
      </c>
      <c r="Q372" s="1" t="e">
        <f t="shared" si="138"/>
        <v>#N/A</v>
      </c>
      <c r="T372" t="e">
        <f>IF(A372&lt;='FM Exteriores'!$Q$14,EsquemaMant!A372,NA())</f>
        <v>#N/A</v>
      </c>
      <c r="U372" s="20" t="e">
        <f t="shared" si="139"/>
        <v>#N/A</v>
      </c>
      <c r="V372" t="e">
        <f t="shared" si="140"/>
        <v>#N/A</v>
      </c>
      <c r="W372" t="e">
        <f t="shared" si="141"/>
        <v>#N/A</v>
      </c>
      <c r="X372" s="24" t="e">
        <f t="shared" si="142"/>
        <v>#N/A</v>
      </c>
      <c r="Y372" t="e">
        <f t="shared" si="143"/>
        <v>#N/A</v>
      </c>
      <c r="Z372" t="e">
        <f t="shared" si="144"/>
        <v>#N/A</v>
      </c>
      <c r="AA372" s="24" t="e">
        <f t="shared" si="145"/>
        <v>#N/A</v>
      </c>
      <c r="AB372" s="24">
        <f t="shared" si="148"/>
        <v>1</v>
      </c>
      <c r="AC372" s="1" t="e">
        <f t="shared" si="149"/>
        <v>#N/A</v>
      </c>
      <c r="AE372" s="23">
        <f t="shared" si="146"/>
        <v>0.78200000000000003</v>
      </c>
      <c r="AF372" s="41" t="e">
        <f t="shared" si="147"/>
        <v>#N/A</v>
      </c>
    </row>
    <row r="373" spans="1:32" x14ac:dyDescent="0.25">
      <c r="A373">
        <v>36.200000000000003</v>
      </c>
      <c r="B373" t="e">
        <f>IF(A373&lt;='FM Interiores'!$Q$14,EsquemaMant!A373,NA())</f>
        <v>#N/A</v>
      </c>
      <c r="C373" s="20" t="e">
        <f t="shared" si="126"/>
        <v>#N/A</v>
      </c>
      <c r="D373" t="e">
        <f t="shared" si="127"/>
        <v>#N/A</v>
      </c>
      <c r="E373" t="e">
        <f t="shared" si="125"/>
        <v>#N/A</v>
      </c>
      <c r="F373" s="24" t="e">
        <f t="shared" si="128"/>
        <v>#N/A</v>
      </c>
      <c r="G373" t="e">
        <f t="shared" si="129"/>
        <v>#N/A</v>
      </c>
      <c r="H373" t="e">
        <f t="shared" si="130"/>
        <v>#N/A</v>
      </c>
      <c r="I373" s="24" t="e">
        <f t="shared" si="131"/>
        <v>#N/A</v>
      </c>
      <c r="J373" t="e">
        <f t="shared" si="132"/>
        <v>#N/A</v>
      </c>
      <c r="K373" t="e">
        <f t="shared" si="133"/>
        <v>#N/A</v>
      </c>
      <c r="L373" s="24" t="e">
        <f t="shared" si="134"/>
        <v>#N/A</v>
      </c>
      <c r="M373" s="24">
        <f t="shared" si="135"/>
        <v>0.9</v>
      </c>
      <c r="N373" s="1" t="e">
        <f t="shared" si="136"/>
        <v>#N/A</v>
      </c>
      <c r="P373" s="23">
        <f t="shared" si="137"/>
        <v>0.68533560000000004</v>
      </c>
      <c r="Q373" s="1" t="e">
        <f t="shared" si="138"/>
        <v>#N/A</v>
      </c>
      <c r="T373" t="e">
        <f>IF(A373&lt;='FM Exteriores'!$Q$14,EsquemaMant!A373,NA())</f>
        <v>#N/A</v>
      </c>
      <c r="U373" s="20" t="e">
        <f t="shared" si="139"/>
        <v>#N/A</v>
      </c>
      <c r="V373" t="e">
        <f t="shared" si="140"/>
        <v>#N/A</v>
      </c>
      <c r="W373" t="e">
        <f t="shared" si="141"/>
        <v>#N/A</v>
      </c>
      <c r="X373" s="24" t="e">
        <f t="shared" si="142"/>
        <v>#N/A</v>
      </c>
      <c r="Y373" t="e">
        <f t="shared" si="143"/>
        <v>#N/A</v>
      </c>
      <c r="Z373" t="e">
        <f t="shared" si="144"/>
        <v>#N/A</v>
      </c>
      <c r="AA373" s="24" t="e">
        <f t="shared" si="145"/>
        <v>#N/A</v>
      </c>
      <c r="AB373" s="24">
        <f t="shared" si="148"/>
        <v>1</v>
      </c>
      <c r="AC373" s="1" t="e">
        <f t="shared" si="149"/>
        <v>#N/A</v>
      </c>
      <c r="AE373" s="23">
        <f t="shared" si="146"/>
        <v>0.78200000000000003</v>
      </c>
      <c r="AF373" s="41" t="e">
        <f t="shared" si="147"/>
        <v>#N/A</v>
      </c>
    </row>
    <row r="374" spans="1:32" x14ac:dyDescent="0.25">
      <c r="A374">
        <v>36.299999999999997</v>
      </c>
      <c r="B374" t="e">
        <f>IF(A374&lt;='FM Interiores'!$Q$14,EsquemaMant!A374,NA())</f>
        <v>#N/A</v>
      </c>
      <c r="C374" s="20" t="e">
        <f t="shared" si="126"/>
        <v>#N/A</v>
      </c>
      <c r="D374" t="e">
        <f t="shared" si="127"/>
        <v>#N/A</v>
      </c>
      <c r="E374" t="e">
        <f t="shared" si="125"/>
        <v>#N/A</v>
      </c>
      <c r="F374" s="24" t="e">
        <f t="shared" si="128"/>
        <v>#N/A</v>
      </c>
      <c r="G374" t="e">
        <f t="shared" si="129"/>
        <v>#N/A</v>
      </c>
      <c r="H374" t="e">
        <f t="shared" si="130"/>
        <v>#N/A</v>
      </c>
      <c r="I374" s="24" t="e">
        <f t="shared" si="131"/>
        <v>#N/A</v>
      </c>
      <c r="J374" t="e">
        <f t="shared" si="132"/>
        <v>#N/A</v>
      </c>
      <c r="K374" t="e">
        <f t="shared" si="133"/>
        <v>#N/A</v>
      </c>
      <c r="L374" s="24" t="e">
        <f t="shared" si="134"/>
        <v>#N/A</v>
      </c>
      <c r="M374" s="24">
        <f t="shared" si="135"/>
        <v>0.9</v>
      </c>
      <c r="N374" s="1" t="e">
        <f t="shared" si="136"/>
        <v>#N/A</v>
      </c>
      <c r="P374" s="23">
        <f t="shared" si="137"/>
        <v>0.68533560000000004</v>
      </c>
      <c r="Q374" s="1" t="e">
        <f t="shared" si="138"/>
        <v>#N/A</v>
      </c>
      <c r="T374" t="e">
        <f>IF(A374&lt;='FM Exteriores'!$Q$14,EsquemaMant!A374,NA())</f>
        <v>#N/A</v>
      </c>
      <c r="U374" s="20" t="e">
        <f t="shared" si="139"/>
        <v>#N/A</v>
      </c>
      <c r="V374" t="e">
        <f t="shared" si="140"/>
        <v>#N/A</v>
      </c>
      <c r="W374" t="e">
        <f t="shared" si="141"/>
        <v>#N/A</v>
      </c>
      <c r="X374" s="24" t="e">
        <f t="shared" si="142"/>
        <v>#N/A</v>
      </c>
      <c r="Y374" t="e">
        <f t="shared" si="143"/>
        <v>#N/A</v>
      </c>
      <c r="Z374" t="e">
        <f t="shared" si="144"/>
        <v>#N/A</v>
      </c>
      <c r="AA374" s="24" t="e">
        <f t="shared" si="145"/>
        <v>#N/A</v>
      </c>
      <c r="AB374" s="24">
        <f t="shared" si="148"/>
        <v>1</v>
      </c>
      <c r="AC374" s="1" t="e">
        <f t="shared" si="149"/>
        <v>#N/A</v>
      </c>
      <c r="AE374" s="23">
        <f t="shared" si="146"/>
        <v>0.78200000000000003</v>
      </c>
      <c r="AF374" s="41" t="e">
        <f t="shared" si="147"/>
        <v>#N/A</v>
      </c>
    </row>
    <row r="375" spans="1:32" x14ac:dyDescent="0.25">
      <c r="A375">
        <v>36.4</v>
      </c>
      <c r="B375" t="e">
        <f>IF(A375&lt;='FM Interiores'!$Q$14,EsquemaMant!A375,NA())</f>
        <v>#N/A</v>
      </c>
      <c r="C375" s="20" t="e">
        <f t="shared" si="126"/>
        <v>#N/A</v>
      </c>
      <c r="D375" t="e">
        <f t="shared" si="127"/>
        <v>#N/A</v>
      </c>
      <c r="E375" t="e">
        <f t="shared" si="125"/>
        <v>#N/A</v>
      </c>
      <c r="F375" s="24" t="e">
        <f t="shared" si="128"/>
        <v>#N/A</v>
      </c>
      <c r="G375" t="e">
        <f t="shared" si="129"/>
        <v>#N/A</v>
      </c>
      <c r="H375" t="e">
        <f t="shared" si="130"/>
        <v>#N/A</v>
      </c>
      <c r="I375" s="24" t="e">
        <f t="shared" si="131"/>
        <v>#N/A</v>
      </c>
      <c r="J375" t="e">
        <f t="shared" si="132"/>
        <v>#N/A</v>
      </c>
      <c r="K375" t="e">
        <f t="shared" si="133"/>
        <v>#N/A</v>
      </c>
      <c r="L375" s="24" t="e">
        <f t="shared" si="134"/>
        <v>#N/A</v>
      </c>
      <c r="M375" s="24">
        <f t="shared" si="135"/>
        <v>0.9</v>
      </c>
      <c r="N375" s="1" t="e">
        <f t="shared" si="136"/>
        <v>#N/A</v>
      </c>
      <c r="P375" s="23">
        <f t="shared" si="137"/>
        <v>0.68533560000000004</v>
      </c>
      <c r="Q375" s="1" t="e">
        <f t="shared" si="138"/>
        <v>#N/A</v>
      </c>
      <c r="T375" t="e">
        <f>IF(A375&lt;='FM Exteriores'!$Q$14,EsquemaMant!A375,NA())</f>
        <v>#N/A</v>
      </c>
      <c r="U375" s="20" t="e">
        <f t="shared" si="139"/>
        <v>#N/A</v>
      </c>
      <c r="V375" t="e">
        <f t="shared" si="140"/>
        <v>#N/A</v>
      </c>
      <c r="W375" t="e">
        <f t="shared" si="141"/>
        <v>#N/A</v>
      </c>
      <c r="X375" s="24" t="e">
        <f t="shared" si="142"/>
        <v>#N/A</v>
      </c>
      <c r="Y375" t="e">
        <f t="shared" si="143"/>
        <v>#N/A</v>
      </c>
      <c r="Z375" t="e">
        <f t="shared" si="144"/>
        <v>#N/A</v>
      </c>
      <c r="AA375" s="24" t="e">
        <f t="shared" si="145"/>
        <v>#N/A</v>
      </c>
      <c r="AB375" s="24">
        <f t="shared" si="148"/>
        <v>1</v>
      </c>
      <c r="AC375" s="1" t="e">
        <f t="shared" si="149"/>
        <v>#N/A</v>
      </c>
      <c r="AE375" s="23">
        <f t="shared" si="146"/>
        <v>0.78200000000000003</v>
      </c>
      <c r="AF375" s="41" t="e">
        <f t="shared" si="147"/>
        <v>#N/A</v>
      </c>
    </row>
    <row r="376" spans="1:32" x14ac:dyDescent="0.25">
      <c r="A376">
        <v>36.5</v>
      </c>
      <c r="B376" t="e">
        <f>IF(A376&lt;='FM Interiores'!$Q$14,EsquemaMant!A376,NA())</f>
        <v>#N/A</v>
      </c>
      <c r="C376" s="20" t="e">
        <f t="shared" si="126"/>
        <v>#N/A</v>
      </c>
      <c r="D376" t="e">
        <f t="shared" si="127"/>
        <v>#N/A</v>
      </c>
      <c r="E376" t="e">
        <f t="shared" si="125"/>
        <v>#N/A</v>
      </c>
      <c r="F376" s="24" t="e">
        <f t="shared" si="128"/>
        <v>#N/A</v>
      </c>
      <c r="G376" t="e">
        <f t="shared" si="129"/>
        <v>#N/A</v>
      </c>
      <c r="H376" t="e">
        <f t="shared" si="130"/>
        <v>#N/A</v>
      </c>
      <c r="I376" s="24" t="e">
        <f t="shared" si="131"/>
        <v>#N/A</v>
      </c>
      <c r="J376" t="e">
        <f t="shared" si="132"/>
        <v>#N/A</v>
      </c>
      <c r="K376" t="e">
        <f t="shared" si="133"/>
        <v>#N/A</v>
      </c>
      <c r="L376" s="24" t="e">
        <f t="shared" si="134"/>
        <v>#N/A</v>
      </c>
      <c r="M376" s="24">
        <f t="shared" si="135"/>
        <v>0.9</v>
      </c>
      <c r="N376" s="1" t="e">
        <f t="shared" si="136"/>
        <v>#N/A</v>
      </c>
      <c r="P376" s="23">
        <f t="shared" si="137"/>
        <v>0.68533560000000004</v>
      </c>
      <c r="Q376" s="1" t="e">
        <f t="shared" si="138"/>
        <v>#N/A</v>
      </c>
      <c r="T376" t="e">
        <f>IF(A376&lt;='FM Exteriores'!$Q$14,EsquemaMant!A376,NA())</f>
        <v>#N/A</v>
      </c>
      <c r="U376" s="20" t="e">
        <f t="shared" si="139"/>
        <v>#N/A</v>
      </c>
      <c r="V376" t="e">
        <f t="shared" si="140"/>
        <v>#N/A</v>
      </c>
      <c r="W376" t="e">
        <f t="shared" si="141"/>
        <v>#N/A</v>
      </c>
      <c r="X376" s="24" t="e">
        <f t="shared" si="142"/>
        <v>#N/A</v>
      </c>
      <c r="Y376" t="e">
        <f t="shared" si="143"/>
        <v>#N/A</v>
      </c>
      <c r="Z376" t="e">
        <f t="shared" si="144"/>
        <v>#N/A</v>
      </c>
      <c r="AA376" s="24" t="e">
        <f t="shared" si="145"/>
        <v>#N/A</v>
      </c>
      <c r="AB376" s="24">
        <f t="shared" si="148"/>
        <v>1</v>
      </c>
      <c r="AC376" s="1" t="e">
        <f t="shared" si="149"/>
        <v>#N/A</v>
      </c>
      <c r="AE376" s="23">
        <f t="shared" si="146"/>
        <v>0.78200000000000003</v>
      </c>
      <c r="AF376" s="41" t="e">
        <f t="shared" si="147"/>
        <v>#N/A</v>
      </c>
    </row>
    <row r="377" spans="1:32" x14ac:dyDescent="0.25">
      <c r="A377">
        <v>36.6</v>
      </c>
      <c r="B377" t="e">
        <f>IF(A377&lt;='FM Interiores'!$Q$14,EsquemaMant!A377,NA())</f>
        <v>#N/A</v>
      </c>
      <c r="C377" s="20" t="e">
        <f t="shared" si="126"/>
        <v>#N/A</v>
      </c>
      <c r="D377" t="e">
        <f t="shared" si="127"/>
        <v>#N/A</v>
      </c>
      <c r="E377" t="e">
        <f t="shared" si="125"/>
        <v>#N/A</v>
      </c>
      <c r="F377" s="24" t="e">
        <f t="shared" si="128"/>
        <v>#N/A</v>
      </c>
      <c r="G377" t="e">
        <f t="shared" si="129"/>
        <v>#N/A</v>
      </c>
      <c r="H377" t="e">
        <f t="shared" si="130"/>
        <v>#N/A</v>
      </c>
      <c r="I377" s="24" t="e">
        <f t="shared" si="131"/>
        <v>#N/A</v>
      </c>
      <c r="J377" t="e">
        <f t="shared" si="132"/>
        <v>#N/A</v>
      </c>
      <c r="K377" t="e">
        <f t="shared" si="133"/>
        <v>#N/A</v>
      </c>
      <c r="L377" s="24" t="e">
        <f t="shared" si="134"/>
        <v>#N/A</v>
      </c>
      <c r="M377" s="24">
        <f t="shared" si="135"/>
        <v>0.9</v>
      </c>
      <c r="N377" s="1" t="e">
        <f t="shared" si="136"/>
        <v>#N/A</v>
      </c>
      <c r="P377" s="23">
        <f t="shared" si="137"/>
        <v>0.68533560000000004</v>
      </c>
      <c r="Q377" s="1" t="e">
        <f t="shared" si="138"/>
        <v>#N/A</v>
      </c>
      <c r="T377" t="e">
        <f>IF(A377&lt;='FM Exteriores'!$Q$14,EsquemaMant!A377,NA())</f>
        <v>#N/A</v>
      </c>
      <c r="U377" s="20" t="e">
        <f t="shared" si="139"/>
        <v>#N/A</v>
      </c>
      <c r="V377" t="e">
        <f t="shared" si="140"/>
        <v>#N/A</v>
      </c>
      <c r="W377" t="e">
        <f t="shared" si="141"/>
        <v>#N/A</v>
      </c>
      <c r="X377" s="24" t="e">
        <f t="shared" si="142"/>
        <v>#N/A</v>
      </c>
      <c r="Y377" t="e">
        <f t="shared" si="143"/>
        <v>#N/A</v>
      </c>
      <c r="Z377" t="e">
        <f t="shared" si="144"/>
        <v>#N/A</v>
      </c>
      <c r="AA377" s="24" t="e">
        <f t="shared" si="145"/>
        <v>#N/A</v>
      </c>
      <c r="AB377" s="24">
        <f t="shared" si="148"/>
        <v>1</v>
      </c>
      <c r="AC377" s="1" t="e">
        <f t="shared" si="149"/>
        <v>#N/A</v>
      </c>
      <c r="AE377" s="23">
        <f t="shared" si="146"/>
        <v>0.78200000000000003</v>
      </c>
      <c r="AF377" s="41" t="e">
        <f t="shared" si="147"/>
        <v>#N/A</v>
      </c>
    </row>
    <row r="378" spans="1:32" x14ac:dyDescent="0.25">
      <c r="A378">
        <v>36.700000000000003</v>
      </c>
      <c r="B378" t="e">
        <f>IF(A378&lt;='FM Interiores'!$Q$14,EsquemaMant!A378,NA())</f>
        <v>#N/A</v>
      </c>
      <c r="C378" s="20" t="e">
        <f t="shared" si="126"/>
        <v>#N/A</v>
      </c>
      <c r="D378" t="e">
        <f t="shared" si="127"/>
        <v>#N/A</v>
      </c>
      <c r="E378" t="e">
        <f t="shared" si="125"/>
        <v>#N/A</v>
      </c>
      <c r="F378" s="24" t="e">
        <f t="shared" si="128"/>
        <v>#N/A</v>
      </c>
      <c r="G378" t="e">
        <f t="shared" si="129"/>
        <v>#N/A</v>
      </c>
      <c r="H378" t="e">
        <f t="shared" si="130"/>
        <v>#N/A</v>
      </c>
      <c r="I378" s="24" t="e">
        <f t="shared" si="131"/>
        <v>#N/A</v>
      </c>
      <c r="J378" t="e">
        <f t="shared" si="132"/>
        <v>#N/A</v>
      </c>
      <c r="K378" t="e">
        <f t="shared" si="133"/>
        <v>#N/A</v>
      </c>
      <c r="L378" s="24" t="e">
        <f t="shared" si="134"/>
        <v>#N/A</v>
      </c>
      <c r="M378" s="24">
        <f t="shared" si="135"/>
        <v>0.9</v>
      </c>
      <c r="N378" s="1" t="e">
        <f t="shared" si="136"/>
        <v>#N/A</v>
      </c>
      <c r="P378" s="23">
        <f t="shared" si="137"/>
        <v>0.68533560000000004</v>
      </c>
      <c r="Q378" s="1" t="e">
        <f t="shared" si="138"/>
        <v>#N/A</v>
      </c>
      <c r="T378" t="e">
        <f>IF(A378&lt;='FM Exteriores'!$Q$14,EsquemaMant!A378,NA())</f>
        <v>#N/A</v>
      </c>
      <c r="U378" s="20" t="e">
        <f t="shared" si="139"/>
        <v>#N/A</v>
      </c>
      <c r="V378" t="e">
        <f t="shared" si="140"/>
        <v>#N/A</v>
      </c>
      <c r="W378" t="e">
        <f t="shared" si="141"/>
        <v>#N/A</v>
      </c>
      <c r="X378" s="24" t="e">
        <f t="shared" si="142"/>
        <v>#N/A</v>
      </c>
      <c r="Y378" t="e">
        <f t="shared" si="143"/>
        <v>#N/A</v>
      </c>
      <c r="Z378" t="e">
        <f t="shared" si="144"/>
        <v>#N/A</v>
      </c>
      <c r="AA378" s="24" t="e">
        <f t="shared" si="145"/>
        <v>#N/A</v>
      </c>
      <c r="AB378" s="24">
        <f t="shared" si="148"/>
        <v>1</v>
      </c>
      <c r="AC378" s="1" t="e">
        <f t="shared" si="149"/>
        <v>#N/A</v>
      </c>
      <c r="AE378" s="23">
        <f t="shared" si="146"/>
        <v>0.78200000000000003</v>
      </c>
      <c r="AF378" s="41" t="e">
        <f t="shared" si="147"/>
        <v>#N/A</v>
      </c>
    </row>
    <row r="379" spans="1:32" x14ac:dyDescent="0.25">
      <c r="A379">
        <v>36.799999999999997</v>
      </c>
      <c r="B379" t="e">
        <f>IF(A379&lt;='FM Interiores'!$Q$14,EsquemaMant!A379,NA())</f>
        <v>#N/A</v>
      </c>
      <c r="C379" s="20" t="e">
        <f t="shared" si="126"/>
        <v>#N/A</v>
      </c>
      <c r="D379" t="e">
        <f t="shared" si="127"/>
        <v>#N/A</v>
      </c>
      <c r="E379" t="e">
        <f t="shared" si="125"/>
        <v>#N/A</v>
      </c>
      <c r="F379" s="24" t="e">
        <f t="shared" si="128"/>
        <v>#N/A</v>
      </c>
      <c r="G379" t="e">
        <f t="shared" si="129"/>
        <v>#N/A</v>
      </c>
      <c r="H379" t="e">
        <f t="shared" si="130"/>
        <v>#N/A</v>
      </c>
      <c r="I379" s="24" t="e">
        <f t="shared" si="131"/>
        <v>#N/A</v>
      </c>
      <c r="J379" t="e">
        <f t="shared" si="132"/>
        <v>#N/A</v>
      </c>
      <c r="K379" t="e">
        <f t="shared" si="133"/>
        <v>#N/A</v>
      </c>
      <c r="L379" s="24" t="e">
        <f t="shared" si="134"/>
        <v>#N/A</v>
      </c>
      <c r="M379" s="24">
        <f t="shared" si="135"/>
        <v>0.9</v>
      </c>
      <c r="N379" s="1" t="e">
        <f t="shared" si="136"/>
        <v>#N/A</v>
      </c>
      <c r="P379" s="23">
        <f t="shared" si="137"/>
        <v>0.68533560000000004</v>
      </c>
      <c r="Q379" s="1" t="e">
        <f t="shared" si="138"/>
        <v>#N/A</v>
      </c>
      <c r="T379" t="e">
        <f>IF(A379&lt;='FM Exteriores'!$Q$14,EsquemaMant!A379,NA())</f>
        <v>#N/A</v>
      </c>
      <c r="U379" s="20" t="e">
        <f t="shared" si="139"/>
        <v>#N/A</v>
      </c>
      <c r="V379" t="e">
        <f t="shared" si="140"/>
        <v>#N/A</v>
      </c>
      <c r="W379" t="e">
        <f t="shared" si="141"/>
        <v>#N/A</v>
      </c>
      <c r="X379" s="24" t="e">
        <f t="shared" si="142"/>
        <v>#N/A</v>
      </c>
      <c r="Y379" t="e">
        <f t="shared" si="143"/>
        <v>#N/A</v>
      </c>
      <c r="Z379" t="e">
        <f t="shared" si="144"/>
        <v>#N/A</v>
      </c>
      <c r="AA379" s="24" t="e">
        <f t="shared" si="145"/>
        <v>#N/A</v>
      </c>
      <c r="AB379" s="24">
        <f t="shared" si="148"/>
        <v>1</v>
      </c>
      <c r="AC379" s="1" t="e">
        <f t="shared" si="149"/>
        <v>#N/A</v>
      </c>
      <c r="AE379" s="23">
        <f t="shared" si="146"/>
        <v>0.78200000000000003</v>
      </c>
      <c r="AF379" s="41" t="e">
        <f t="shared" si="147"/>
        <v>#N/A</v>
      </c>
    </row>
    <row r="380" spans="1:32" x14ac:dyDescent="0.25">
      <c r="A380">
        <v>36.9</v>
      </c>
      <c r="B380" t="e">
        <f>IF(A380&lt;='FM Interiores'!$Q$14,EsquemaMant!A380,NA())</f>
        <v>#N/A</v>
      </c>
      <c r="C380" s="20" t="e">
        <f t="shared" si="126"/>
        <v>#N/A</v>
      </c>
      <c r="D380" t="e">
        <f t="shared" si="127"/>
        <v>#N/A</v>
      </c>
      <c r="E380" t="e">
        <f t="shared" si="125"/>
        <v>#N/A</v>
      </c>
      <c r="F380" s="24" t="e">
        <f t="shared" si="128"/>
        <v>#N/A</v>
      </c>
      <c r="G380" t="e">
        <f t="shared" si="129"/>
        <v>#N/A</v>
      </c>
      <c r="H380" t="e">
        <f t="shared" si="130"/>
        <v>#N/A</v>
      </c>
      <c r="I380" s="24" t="e">
        <f t="shared" si="131"/>
        <v>#N/A</v>
      </c>
      <c r="J380" t="e">
        <f t="shared" si="132"/>
        <v>#N/A</v>
      </c>
      <c r="K380" t="e">
        <f t="shared" si="133"/>
        <v>#N/A</v>
      </c>
      <c r="L380" s="24" t="e">
        <f t="shared" si="134"/>
        <v>#N/A</v>
      </c>
      <c r="M380" s="24">
        <f t="shared" si="135"/>
        <v>0.9</v>
      </c>
      <c r="N380" s="1" t="e">
        <f t="shared" si="136"/>
        <v>#N/A</v>
      </c>
      <c r="P380" s="23">
        <f t="shared" si="137"/>
        <v>0.68533560000000004</v>
      </c>
      <c r="Q380" s="1" t="e">
        <f t="shared" si="138"/>
        <v>#N/A</v>
      </c>
      <c r="T380" t="e">
        <f>IF(A380&lt;='FM Exteriores'!$Q$14,EsquemaMant!A380,NA())</f>
        <v>#N/A</v>
      </c>
      <c r="U380" s="20" t="e">
        <f t="shared" si="139"/>
        <v>#N/A</v>
      </c>
      <c r="V380" t="e">
        <f t="shared" si="140"/>
        <v>#N/A</v>
      </c>
      <c r="W380" t="e">
        <f t="shared" si="141"/>
        <v>#N/A</v>
      </c>
      <c r="X380" s="24" t="e">
        <f t="shared" si="142"/>
        <v>#N/A</v>
      </c>
      <c r="Y380" t="e">
        <f t="shared" si="143"/>
        <v>#N/A</v>
      </c>
      <c r="Z380" t="e">
        <f t="shared" si="144"/>
        <v>#N/A</v>
      </c>
      <c r="AA380" s="24" t="e">
        <f t="shared" si="145"/>
        <v>#N/A</v>
      </c>
      <c r="AB380" s="24">
        <f t="shared" si="148"/>
        <v>1</v>
      </c>
      <c r="AC380" s="1" t="e">
        <f t="shared" si="149"/>
        <v>#N/A</v>
      </c>
      <c r="AE380" s="23">
        <f t="shared" si="146"/>
        <v>0.78200000000000003</v>
      </c>
      <c r="AF380" s="41" t="e">
        <f t="shared" si="147"/>
        <v>#N/A</v>
      </c>
    </row>
    <row r="381" spans="1:32" x14ac:dyDescent="0.25">
      <c r="A381">
        <v>37</v>
      </c>
      <c r="B381" t="e">
        <f>IF(A381&lt;='FM Interiores'!$Q$14,EsquemaMant!A381,NA())</f>
        <v>#N/A</v>
      </c>
      <c r="C381" s="20" t="e">
        <f t="shared" si="126"/>
        <v>#N/A</v>
      </c>
      <c r="D381" t="e">
        <f t="shared" si="127"/>
        <v>#N/A</v>
      </c>
      <c r="E381" t="e">
        <f t="shared" si="125"/>
        <v>#N/A</v>
      </c>
      <c r="F381" s="24" t="e">
        <f t="shared" si="128"/>
        <v>#N/A</v>
      </c>
      <c r="G381" t="e">
        <f t="shared" si="129"/>
        <v>#N/A</v>
      </c>
      <c r="H381" t="e">
        <f t="shared" si="130"/>
        <v>#N/A</v>
      </c>
      <c r="I381" s="24" t="e">
        <f t="shared" si="131"/>
        <v>#N/A</v>
      </c>
      <c r="J381" t="e">
        <f t="shared" si="132"/>
        <v>#N/A</v>
      </c>
      <c r="K381" t="e">
        <f t="shared" si="133"/>
        <v>#N/A</v>
      </c>
      <c r="L381" s="24" t="e">
        <f t="shared" si="134"/>
        <v>#N/A</v>
      </c>
      <c r="M381" s="24">
        <f t="shared" si="135"/>
        <v>0.9</v>
      </c>
      <c r="N381" s="1" t="e">
        <f t="shared" si="136"/>
        <v>#N/A</v>
      </c>
      <c r="P381" s="23">
        <f t="shared" si="137"/>
        <v>0.68533560000000004</v>
      </c>
      <c r="Q381" s="1" t="e">
        <f t="shared" si="138"/>
        <v>#N/A</v>
      </c>
      <c r="T381" t="e">
        <f>IF(A381&lt;='FM Exteriores'!$Q$14,EsquemaMant!A381,NA())</f>
        <v>#N/A</v>
      </c>
      <c r="U381" s="20" t="e">
        <f t="shared" si="139"/>
        <v>#N/A</v>
      </c>
      <c r="V381" t="e">
        <f t="shared" si="140"/>
        <v>#N/A</v>
      </c>
      <c r="W381" t="e">
        <f t="shared" si="141"/>
        <v>#N/A</v>
      </c>
      <c r="X381" s="24" t="e">
        <f t="shared" si="142"/>
        <v>#N/A</v>
      </c>
      <c r="Y381" t="e">
        <f t="shared" si="143"/>
        <v>#N/A</v>
      </c>
      <c r="Z381" t="e">
        <f t="shared" si="144"/>
        <v>#N/A</v>
      </c>
      <c r="AA381" s="24" t="e">
        <f t="shared" si="145"/>
        <v>#N/A</v>
      </c>
      <c r="AB381" s="24">
        <f t="shared" si="148"/>
        <v>1</v>
      </c>
      <c r="AC381" s="1" t="e">
        <f t="shared" si="149"/>
        <v>#N/A</v>
      </c>
      <c r="AE381" s="23">
        <f t="shared" si="146"/>
        <v>0.78200000000000003</v>
      </c>
      <c r="AF381" s="41" t="e">
        <f t="shared" si="147"/>
        <v>#N/A</v>
      </c>
    </row>
    <row r="382" spans="1:32" x14ac:dyDescent="0.25">
      <c r="A382">
        <v>37.1</v>
      </c>
      <c r="B382" t="e">
        <f>IF(A382&lt;='FM Interiores'!$Q$14,EsquemaMant!A382,NA())</f>
        <v>#N/A</v>
      </c>
      <c r="C382" s="20" t="e">
        <f t="shared" si="126"/>
        <v>#N/A</v>
      </c>
      <c r="D382" t="e">
        <f t="shared" si="127"/>
        <v>#N/A</v>
      </c>
      <c r="E382" t="e">
        <f t="shared" si="125"/>
        <v>#N/A</v>
      </c>
      <c r="F382" s="24" t="e">
        <f t="shared" si="128"/>
        <v>#N/A</v>
      </c>
      <c r="G382" t="e">
        <f t="shared" si="129"/>
        <v>#N/A</v>
      </c>
      <c r="H382" t="e">
        <f t="shared" si="130"/>
        <v>#N/A</v>
      </c>
      <c r="I382" s="24" t="e">
        <f t="shared" si="131"/>
        <v>#N/A</v>
      </c>
      <c r="J382" t="e">
        <f t="shared" si="132"/>
        <v>#N/A</v>
      </c>
      <c r="K382" t="e">
        <f t="shared" si="133"/>
        <v>#N/A</v>
      </c>
      <c r="L382" s="24" t="e">
        <f t="shared" si="134"/>
        <v>#N/A</v>
      </c>
      <c r="M382" s="24">
        <f t="shared" si="135"/>
        <v>0.9</v>
      </c>
      <c r="N382" s="1" t="e">
        <f t="shared" si="136"/>
        <v>#N/A</v>
      </c>
      <c r="P382" s="23">
        <f t="shared" si="137"/>
        <v>0.68533560000000004</v>
      </c>
      <c r="Q382" s="1" t="e">
        <f t="shared" si="138"/>
        <v>#N/A</v>
      </c>
      <c r="T382" t="e">
        <f>IF(A382&lt;='FM Exteriores'!$Q$14,EsquemaMant!A382,NA())</f>
        <v>#N/A</v>
      </c>
      <c r="U382" s="20" t="e">
        <f t="shared" si="139"/>
        <v>#N/A</v>
      </c>
      <c r="V382" t="e">
        <f t="shared" si="140"/>
        <v>#N/A</v>
      </c>
      <c r="W382" t="e">
        <f t="shared" si="141"/>
        <v>#N/A</v>
      </c>
      <c r="X382" s="24" t="e">
        <f t="shared" si="142"/>
        <v>#N/A</v>
      </c>
      <c r="Y382" t="e">
        <f t="shared" si="143"/>
        <v>#N/A</v>
      </c>
      <c r="Z382" t="e">
        <f t="shared" si="144"/>
        <v>#N/A</v>
      </c>
      <c r="AA382" s="24" t="e">
        <f t="shared" si="145"/>
        <v>#N/A</v>
      </c>
      <c r="AB382" s="24">
        <f t="shared" si="148"/>
        <v>1</v>
      </c>
      <c r="AC382" s="1" t="e">
        <f t="shared" si="149"/>
        <v>#N/A</v>
      </c>
      <c r="AE382" s="23">
        <f t="shared" si="146"/>
        <v>0.78200000000000003</v>
      </c>
      <c r="AF382" s="41" t="e">
        <f t="shared" si="147"/>
        <v>#N/A</v>
      </c>
    </row>
    <row r="383" spans="1:32" x14ac:dyDescent="0.25">
      <c r="A383">
        <v>37.200000000000003</v>
      </c>
      <c r="B383" t="e">
        <f>IF(A383&lt;='FM Interiores'!$Q$14,EsquemaMant!A383,NA())</f>
        <v>#N/A</v>
      </c>
      <c r="C383" s="20" t="e">
        <f t="shared" si="126"/>
        <v>#N/A</v>
      </c>
      <c r="D383" t="e">
        <f t="shared" si="127"/>
        <v>#N/A</v>
      </c>
      <c r="E383" t="e">
        <f t="shared" si="125"/>
        <v>#N/A</v>
      </c>
      <c r="F383" s="24" t="e">
        <f t="shared" si="128"/>
        <v>#N/A</v>
      </c>
      <c r="G383" t="e">
        <f t="shared" si="129"/>
        <v>#N/A</v>
      </c>
      <c r="H383" t="e">
        <f t="shared" si="130"/>
        <v>#N/A</v>
      </c>
      <c r="I383" s="24" t="e">
        <f t="shared" si="131"/>
        <v>#N/A</v>
      </c>
      <c r="J383" t="e">
        <f t="shared" si="132"/>
        <v>#N/A</v>
      </c>
      <c r="K383" t="e">
        <f t="shared" si="133"/>
        <v>#N/A</v>
      </c>
      <c r="L383" s="24" t="e">
        <f t="shared" si="134"/>
        <v>#N/A</v>
      </c>
      <c r="M383" s="24">
        <f t="shared" si="135"/>
        <v>0.9</v>
      </c>
      <c r="N383" s="1" t="e">
        <f t="shared" si="136"/>
        <v>#N/A</v>
      </c>
      <c r="P383" s="23">
        <f t="shared" si="137"/>
        <v>0.68533560000000004</v>
      </c>
      <c r="Q383" s="1" t="e">
        <f t="shared" si="138"/>
        <v>#N/A</v>
      </c>
      <c r="T383" t="e">
        <f>IF(A383&lt;='FM Exteriores'!$Q$14,EsquemaMant!A383,NA())</f>
        <v>#N/A</v>
      </c>
      <c r="U383" s="20" t="e">
        <f t="shared" si="139"/>
        <v>#N/A</v>
      </c>
      <c r="V383" t="e">
        <f t="shared" si="140"/>
        <v>#N/A</v>
      </c>
      <c r="W383" t="e">
        <f t="shared" si="141"/>
        <v>#N/A</v>
      </c>
      <c r="X383" s="24" t="e">
        <f t="shared" si="142"/>
        <v>#N/A</v>
      </c>
      <c r="Y383" t="e">
        <f t="shared" si="143"/>
        <v>#N/A</v>
      </c>
      <c r="Z383" t="e">
        <f t="shared" si="144"/>
        <v>#N/A</v>
      </c>
      <c r="AA383" s="24" t="e">
        <f t="shared" si="145"/>
        <v>#N/A</v>
      </c>
      <c r="AB383" s="24">
        <f t="shared" si="148"/>
        <v>1</v>
      </c>
      <c r="AC383" s="1" t="e">
        <f t="shared" si="149"/>
        <v>#N/A</v>
      </c>
      <c r="AE383" s="23">
        <f t="shared" si="146"/>
        <v>0.78200000000000003</v>
      </c>
      <c r="AF383" s="41" t="e">
        <f t="shared" si="147"/>
        <v>#N/A</v>
      </c>
    </row>
    <row r="384" spans="1:32" x14ac:dyDescent="0.25">
      <c r="A384">
        <v>37.299999999999997</v>
      </c>
      <c r="B384" t="e">
        <f>IF(A384&lt;='FM Interiores'!$Q$14,EsquemaMant!A384,NA())</f>
        <v>#N/A</v>
      </c>
      <c r="C384" s="20" t="e">
        <f t="shared" si="126"/>
        <v>#N/A</v>
      </c>
      <c r="D384" t="e">
        <f t="shared" si="127"/>
        <v>#N/A</v>
      </c>
      <c r="E384" t="e">
        <f t="shared" si="125"/>
        <v>#N/A</v>
      </c>
      <c r="F384" s="24" t="e">
        <f t="shared" si="128"/>
        <v>#N/A</v>
      </c>
      <c r="G384" t="e">
        <f t="shared" si="129"/>
        <v>#N/A</v>
      </c>
      <c r="H384" t="e">
        <f t="shared" si="130"/>
        <v>#N/A</v>
      </c>
      <c r="I384" s="24" t="e">
        <f t="shared" si="131"/>
        <v>#N/A</v>
      </c>
      <c r="J384" t="e">
        <f t="shared" si="132"/>
        <v>#N/A</v>
      </c>
      <c r="K384" t="e">
        <f t="shared" si="133"/>
        <v>#N/A</v>
      </c>
      <c r="L384" s="24" t="e">
        <f t="shared" si="134"/>
        <v>#N/A</v>
      </c>
      <c r="M384" s="24">
        <f t="shared" si="135"/>
        <v>0.9</v>
      </c>
      <c r="N384" s="1" t="e">
        <f t="shared" si="136"/>
        <v>#N/A</v>
      </c>
      <c r="P384" s="23">
        <f t="shared" si="137"/>
        <v>0.68533560000000004</v>
      </c>
      <c r="Q384" s="1" t="e">
        <f t="shared" si="138"/>
        <v>#N/A</v>
      </c>
      <c r="T384" t="e">
        <f>IF(A384&lt;='FM Exteriores'!$Q$14,EsquemaMant!A384,NA())</f>
        <v>#N/A</v>
      </c>
      <c r="U384" s="20" t="e">
        <f t="shared" si="139"/>
        <v>#N/A</v>
      </c>
      <c r="V384" t="e">
        <f t="shared" si="140"/>
        <v>#N/A</v>
      </c>
      <c r="W384" t="e">
        <f t="shared" si="141"/>
        <v>#N/A</v>
      </c>
      <c r="X384" s="24" t="e">
        <f t="shared" si="142"/>
        <v>#N/A</v>
      </c>
      <c r="Y384" t="e">
        <f t="shared" si="143"/>
        <v>#N/A</v>
      </c>
      <c r="Z384" t="e">
        <f t="shared" si="144"/>
        <v>#N/A</v>
      </c>
      <c r="AA384" s="24" t="e">
        <f t="shared" si="145"/>
        <v>#N/A</v>
      </c>
      <c r="AB384" s="24">
        <f t="shared" si="148"/>
        <v>1</v>
      </c>
      <c r="AC384" s="1" t="e">
        <f t="shared" si="149"/>
        <v>#N/A</v>
      </c>
      <c r="AE384" s="23">
        <f t="shared" si="146"/>
        <v>0.78200000000000003</v>
      </c>
      <c r="AF384" s="41" t="e">
        <f t="shared" si="147"/>
        <v>#N/A</v>
      </c>
    </row>
    <row r="385" spans="1:32" x14ac:dyDescent="0.25">
      <c r="A385">
        <v>37.4</v>
      </c>
      <c r="B385" t="e">
        <f>IF(A385&lt;='FM Interiores'!$Q$14,EsquemaMant!A385,NA())</f>
        <v>#N/A</v>
      </c>
      <c r="C385" s="20" t="e">
        <f t="shared" si="126"/>
        <v>#N/A</v>
      </c>
      <c r="D385" t="e">
        <f t="shared" si="127"/>
        <v>#N/A</v>
      </c>
      <c r="E385" t="e">
        <f t="shared" si="125"/>
        <v>#N/A</v>
      </c>
      <c r="F385" s="24" t="e">
        <f t="shared" si="128"/>
        <v>#N/A</v>
      </c>
      <c r="G385" t="e">
        <f t="shared" si="129"/>
        <v>#N/A</v>
      </c>
      <c r="H385" t="e">
        <f t="shared" si="130"/>
        <v>#N/A</v>
      </c>
      <c r="I385" s="24" t="e">
        <f t="shared" si="131"/>
        <v>#N/A</v>
      </c>
      <c r="J385" t="e">
        <f t="shared" si="132"/>
        <v>#N/A</v>
      </c>
      <c r="K385" t="e">
        <f t="shared" si="133"/>
        <v>#N/A</v>
      </c>
      <c r="L385" s="24" t="e">
        <f t="shared" si="134"/>
        <v>#N/A</v>
      </c>
      <c r="M385" s="24">
        <f t="shared" si="135"/>
        <v>0.9</v>
      </c>
      <c r="N385" s="1" t="e">
        <f t="shared" si="136"/>
        <v>#N/A</v>
      </c>
      <c r="P385" s="23">
        <f t="shared" si="137"/>
        <v>0.68533560000000004</v>
      </c>
      <c r="Q385" s="1" t="e">
        <f t="shared" si="138"/>
        <v>#N/A</v>
      </c>
      <c r="T385" t="e">
        <f>IF(A385&lt;='FM Exteriores'!$Q$14,EsquemaMant!A385,NA())</f>
        <v>#N/A</v>
      </c>
      <c r="U385" s="20" t="e">
        <f t="shared" si="139"/>
        <v>#N/A</v>
      </c>
      <c r="V385" t="e">
        <f t="shared" si="140"/>
        <v>#N/A</v>
      </c>
      <c r="W385" t="e">
        <f t="shared" si="141"/>
        <v>#N/A</v>
      </c>
      <c r="X385" s="24" t="e">
        <f t="shared" si="142"/>
        <v>#N/A</v>
      </c>
      <c r="Y385" t="e">
        <f t="shared" si="143"/>
        <v>#N/A</v>
      </c>
      <c r="Z385" t="e">
        <f t="shared" si="144"/>
        <v>#N/A</v>
      </c>
      <c r="AA385" s="24" t="e">
        <f t="shared" si="145"/>
        <v>#N/A</v>
      </c>
      <c r="AB385" s="24">
        <f t="shared" si="148"/>
        <v>1</v>
      </c>
      <c r="AC385" s="1" t="e">
        <f t="shared" si="149"/>
        <v>#N/A</v>
      </c>
      <c r="AE385" s="23">
        <f t="shared" si="146"/>
        <v>0.78200000000000003</v>
      </c>
      <c r="AF385" s="41" t="e">
        <f t="shared" si="147"/>
        <v>#N/A</v>
      </c>
    </row>
    <row r="386" spans="1:32" x14ac:dyDescent="0.25">
      <c r="A386">
        <v>37.5</v>
      </c>
      <c r="B386" t="e">
        <f>IF(A386&lt;='FM Interiores'!$Q$14,EsquemaMant!A386,NA())</f>
        <v>#N/A</v>
      </c>
      <c r="C386" s="20" t="e">
        <f t="shared" si="126"/>
        <v>#N/A</v>
      </c>
      <c r="D386" t="e">
        <f t="shared" si="127"/>
        <v>#N/A</v>
      </c>
      <c r="E386" t="e">
        <f t="shared" si="125"/>
        <v>#N/A</v>
      </c>
      <c r="F386" s="24" t="e">
        <f t="shared" si="128"/>
        <v>#N/A</v>
      </c>
      <c r="G386" t="e">
        <f t="shared" si="129"/>
        <v>#N/A</v>
      </c>
      <c r="H386" t="e">
        <f t="shared" si="130"/>
        <v>#N/A</v>
      </c>
      <c r="I386" s="24" t="e">
        <f t="shared" si="131"/>
        <v>#N/A</v>
      </c>
      <c r="J386" t="e">
        <f t="shared" si="132"/>
        <v>#N/A</v>
      </c>
      <c r="K386" t="e">
        <f t="shared" si="133"/>
        <v>#N/A</v>
      </c>
      <c r="L386" s="24" t="e">
        <f t="shared" si="134"/>
        <v>#N/A</v>
      </c>
      <c r="M386" s="24">
        <f t="shared" si="135"/>
        <v>0.9</v>
      </c>
      <c r="N386" s="1" t="e">
        <f t="shared" si="136"/>
        <v>#N/A</v>
      </c>
      <c r="P386" s="23">
        <f t="shared" si="137"/>
        <v>0.68533560000000004</v>
      </c>
      <c r="Q386" s="1" t="e">
        <f t="shared" si="138"/>
        <v>#N/A</v>
      </c>
      <c r="T386" t="e">
        <f>IF(A386&lt;='FM Exteriores'!$Q$14,EsquemaMant!A386,NA())</f>
        <v>#N/A</v>
      </c>
      <c r="U386" s="20" t="e">
        <f t="shared" si="139"/>
        <v>#N/A</v>
      </c>
      <c r="V386" t="e">
        <f t="shared" si="140"/>
        <v>#N/A</v>
      </c>
      <c r="W386" t="e">
        <f t="shared" si="141"/>
        <v>#N/A</v>
      </c>
      <c r="X386" s="24" t="e">
        <f t="shared" si="142"/>
        <v>#N/A</v>
      </c>
      <c r="Y386" t="e">
        <f t="shared" si="143"/>
        <v>#N/A</v>
      </c>
      <c r="Z386" t="e">
        <f t="shared" si="144"/>
        <v>#N/A</v>
      </c>
      <c r="AA386" s="24" t="e">
        <f t="shared" si="145"/>
        <v>#N/A</v>
      </c>
      <c r="AB386" s="24">
        <f t="shared" si="148"/>
        <v>1</v>
      </c>
      <c r="AC386" s="1" t="e">
        <f t="shared" si="149"/>
        <v>#N/A</v>
      </c>
      <c r="AE386" s="23">
        <f t="shared" si="146"/>
        <v>0.78200000000000003</v>
      </c>
      <c r="AF386" s="41" t="e">
        <f t="shared" si="147"/>
        <v>#N/A</v>
      </c>
    </row>
    <row r="387" spans="1:32" x14ac:dyDescent="0.25">
      <c r="A387">
        <v>37.6</v>
      </c>
      <c r="B387" t="e">
        <f>IF(A387&lt;='FM Interiores'!$Q$14,EsquemaMant!A387,NA())</f>
        <v>#N/A</v>
      </c>
      <c r="C387" s="20" t="e">
        <f t="shared" si="126"/>
        <v>#N/A</v>
      </c>
      <c r="D387" t="e">
        <f t="shared" si="127"/>
        <v>#N/A</v>
      </c>
      <c r="E387" t="e">
        <f t="shared" si="125"/>
        <v>#N/A</v>
      </c>
      <c r="F387" s="24" t="e">
        <f t="shared" si="128"/>
        <v>#N/A</v>
      </c>
      <c r="G387" t="e">
        <f t="shared" si="129"/>
        <v>#N/A</v>
      </c>
      <c r="H387" t="e">
        <f t="shared" si="130"/>
        <v>#N/A</v>
      </c>
      <c r="I387" s="24" t="e">
        <f t="shared" si="131"/>
        <v>#N/A</v>
      </c>
      <c r="J387" t="e">
        <f t="shared" si="132"/>
        <v>#N/A</v>
      </c>
      <c r="K387" t="e">
        <f t="shared" si="133"/>
        <v>#N/A</v>
      </c>
      <c r="L387" s="24" t="e">
        <f t="shared" si="134"/>
        <v>#N/A</v>
      </c>
      <c r="M387" s="24">
        <f t="shared" si="135"/>
        <v>0.9</v>
      </c>
      <c r="N387" s="1" t="e">
        <f t="shared" si="136"/>
        <v>#N/A</v>
      </c>
      <c r="P387" s="23">
        <f t="shared" si="137"/>
        <v>0.68533560000000004</v>
      </c>
      <c r="Q387" s="1" t="e">
        <f t="shared" si="138"/>
        <v>#N/A</v>
      </c>
      <c r="T387" t="e">
        <f>IF(A387&lt;='FM Exteriores'!$Q$14,EsquemaMant!A387,NA())</f>
        <v>#N/A</v>
      </c>
      <c r="U387" s="20" t="e">
        <f t="shared" si="139"/>
        <v>#N/A</v>
      </c>
      <c r="V387" t="e">
        <f t="shared" si="140"/>
        <v>#N/A</v>
      </c>
      <c r="W387" t="e">
        <f t="shared" si="141"/>
        <v>#N/A</v>
      </c>
      <c r="X387" s="24" t="e">
        <f t="shared" si="142"/>
        <v>#N/A</v>
      </c>
      <c r="Y387" t="e">
        <f t="shared" si="143"/>
        <v>#N/A</v>
      </c>
      <c r="Z387" t="e">
        <f t="shared" si="144"/>
        <v>#N/A</v>
      </c>
      <c r="AA387" s="24" t="e">
        <f t="shared" si="145"/>
        <v>#N/A</v>
      </c>
      <c r="AB387" s="24">
        <f t="shared" si="148"/>
        <v>1</v>
      </c>
      <c r="AC387" s="1" t="e">
        <f t="shared" si="149"/>
        <v>#N/A</v>
      </c>
      <c r="AE387" s="23">
        <f t="shared" si="146"/>
        <v>0.78200000000000003</v>
      </c>
      <c r="AF387" s="41" t="e">
        <f t="shared" si="147"/>
        <v>#N/A</v>
      </c>
    </row>
    <row r="388" spans="1:32" x14ac:dyDescent="0.25">
      <c r="A388">
        <v>37.700000000000003</v>
      </c>
      <c r="B388" t="e">
        <f>IF(A388&lt;='FM Interiores'!$Q$14,EsquemaMant!A388,NA())</f>
        <v>#N/A</v>
      </c>
      <c r="C388" s="20" t="e">
        <f t="shared" si="126"/>
        <v>#N/A</v>
      </c>
      <c r="D388" t="e">
        <f t="shared" si="127"/>
        <v>#N/A</v>
      </c>
      <c r="E388" t="e">
        <f t="shared" si="125"/>
        <v>#N/A</v>
      </c>
      <c r="F388" s="24" t="e">
        <f t="shared" si="128"/>
        <v>#N/A</v>
      </c>
      <c r="G388" t="e">
        <f t="shared" si="129"/>
        <v>#N/A</v>
      </c>
      <c r="H388" t="e">
        <f t="shared" si="130"/>
        <v>#N/A</v>
      </c>
      <c r="I388" s="24" t="e">
        <f t="shared" si="131"/>
        <v>#N/A</v>
      </c>
      <c r="J388" t="e">
        <f t="shared" si="132"/>
        <v>#N/A</v>
      </c>
      <c r="K388" t="e">
        <f t="shared" si="133"/>
        <v>#N/A</v>
      </c>
      <c r="L388" s="24" t="e">
        <f t="shared" si="134"/>
        <v>#N/A</v>
      </c>
      <c r="M388" s="24">
        <f t="shared" si="135"/>
        <v>0.9</v>
      </c>
      <c r="N388" s="1" t="e">
        <f t="shared" si="136"/>
        <v>#N/A</v>
      </c>
      <c r="P388" s="23">
        <f t="shared" si="137"/>
        <v>0.68533560000000004</v>
      </c>
      <c r="Q388" s="1" t="e">
        <f t="shared" si="138"/>
        <v>#N/A</v>
      </c>
      <c r="T388" t="e">
        <f>IF(A388&lt;='FM Exteriores'!$Q$14,EsquemaMant!A388,NA())</f>
        <v>#N/A</v>
      </c>
      <c r="U388" s="20" t="e">
        <f t="shared" si="139"/>
        <v>#N/A</v>
      </c>
      <c r="V388" t="e">
        <f t="shared" si="140"/>
        <v>#N/A</v>
      </c>
      <c r="W388" t="e">
        <f t="shared" si="141"/>
        <v>#N/A</v>
      </c>
      <c r="X388" s="24" t="e">
        <f t="shared" si="142"/>
        <v>#N/A</v>
      </c>
      <c r="Y388" t="e">
        <f t="shared" si="143"/>
        <v>#N/A</v>
      </c>
      <c r="Z388" t="e">
        <f t="shared" si="144"/>
        <v>#N/A</v>
      </c>
      <c r="AA388" s="24" t="e">
        <f t="shared" si="145"/>
        <v>#N/A</v>
      </c>
      <c r="AB388" s="24">
        <f t="shared" si="148"/>
        <v>1</v>
      </c>
      <c r="AC388" s="1" t="e">
        <f t="shared" si="149"/>
        <v>#N/A</v>
      </c>
      <c r="AE388" s="23">
        <f t="shared" si="146"/>
        <v>0.78200000000000003</v>
      </c>
      <c r="AF388" s="41" t="e">
        <f t="shared" si="147"/>
        <v>#N/A</v>
      </c>
    </row>
    <row r="389" spans="1:32" x14ac:dyDescent="0.25">
      <c r="A389">
        <v>37.799999999999997</v>
      </c>
      <c r="B389" t="e">
        <f>IF(A389&lt;='FM Interiores'!$Q$14,EsquemaMant!A389,NA())</f>
        <v>#N/A</v>
      </c>
      <c r="C389" s="20" t="e">
        <f t="shared" si="126"/>
        <v>#N/A</v>
      </c>
      <c r="D389" t="e">
        <f t="shared" si="127"/>
        <v>#N/A</v>
      </c>
      <c r="E389" t="e">
        <f t="shared" si="125"/>
        <v>#N/A</v>
      </c>
      <c r="F389" s="24" t="e">
        <f t="shared" si="128"/>
        <v>#N/A</v>
      </c>
      <c r="G389" t="e">
        <f t="shared" si="129"/>
        <v>#N/A</v>
      </c>
      <c r="H389" t="e">
        <f t="shared" si="130"/>
        <v>#N/A</v>
      </c>
      <c r="I389" s="24" t="e">
        <f t="shared" si="131"/>
        <v>#N/A</v>
      </c>
      <c r="J389" t="e">
        <f t="shared" si="132"/>
        <v>#N/A</v>
      </c>
      <c r="K389" t="e">
        <f t="shared" si="133"/>
        <v>#N/A</v>
      </c>
      <c r="L389" s="24" t="e">
        <f t="shared" si="134"/>
        <v>#N/A</v>
      </c>
      <c r="M389" s="24">
        <f t="shared" si="135"/>
        <v>0.9</v>
      </c>
      <c r="N389" s="1" t="e">
        <f t="shared" si="136"/>
        <v>#N/A</v>
      </c>
      <c r="P389" s="23">
        <f t="shared" si="137"/>
        <v>0.68533560000000004</v>
      </c>
      <c r="Q389" s="1" t="e">
        <f t="shared" si="138"/>
        <v>#N/A</v>
      </c>
      <c r="T389" t="e">
        <f>IF(A389&lt;='FM Exteriores'!$Q$14,EsquemaMant!A389,NA())</f>
        <v>#N/A</v>
      </c>
      <c r="U389" s="20" t="e">
        <f t="shared" si="139"/>
        <v>#N/A</v>
      </c>
      <c r="V389" t="e">
        <f t="shared" si="140"/>
        <v>#N/A</v>
      </c>
      <c r="W389" t="e">
        <f t="shared" si="141"/>
        <v>#N/A</v>
      </c>
      <c r="X389" s="24" t="e">
        <f t="shared" si="142"/>
        <v>#N/A</v>
      </c>
      <c r="Y389" t="e">
        <f t="shared" si="143"/>
        <v>#N/A</v>
      </c>
      <c r="Z389" t="e">
        <f t="shared" si="144"/>
        <v>#N/A</v>
      </c>
      <c r="AA389" s="24" t="e">
        <f t="shared" si="145"/>
        <v>#N/A</v>
      </c>
      <c r="AB389" s="24">
        <f t="shared" si="148"/>
        <v>1</v>
      </c>
      <c r="AC389" s="1" t="e">
        <f t="shared" si="149"/>
        <v>#N/A</v>
      </c>
      <c r="AE389" s="23">
        <f t="shared" si="146"/>
        <v>0.78200000000000003</v>
      </c>
      <c r="AF389" s="41" t="e">
        <f t="shared" si="147"/>
        <v>#N/A</v>
      </c>
    </row>
    <row r="390" spans="1:32" x14ac:dyDescent="0.25">
      <c r="A390">
        <v>37.9</v>
      </c>
      <c r="B390" t="e">
        <f>IF(A390&lt;='FM Interiores'!$Q$14,EsquemaMant!A390,NA())</f>
        <v>#N/A</v>
      </c>
      <c r="C390" s="20" t="e">
        <f t="shared" si="126"/>
        <v>#N/A</v>
      </c>
      <c r="D390" t="e">
        <f t="shared" si="127"/>
        <v>#N/A</v>
      </c>
      <c r="E390" t="e">
        <f t="shared" si="125"/>
        <v>#N/A</v>
      </c>
      <c r="F390" s="24" t="e">
        <f t="shared" si="128"/>
        <v>#N/A</v>
      </c>
      <c r="G390" t="e">
        <f t="shared" si="129"/>
        <v>#N/A</v>
      </c>
      <c r="H390" t="e">
        <f t="shared" si="130"/>
        <v>#N/A</v>
      </c>
      <c r="I390" s="24" t="e">
        <f t="shared" si="131"/>
        <v>#N/A</v>
      </c>
      <c r="J390" t="e">
        <f t="shared" si="132"/>
        <v>#N/A</v>
      </c>
      <c r="K390" t="e">
        <f t="shared" si="133"/>
        <v>#N/A</v>
      </c>
      <c r="L390" s="24" t="e">
        <f t="shared" si="134"/>
        <v>#N/A</v>
      </c>
      <c r="M390" s="24">
        <f t="shared" si="135"/>
        <v>0.9</v>
      </c>
      <c r="N390" s="1" t="e">
        <f t="shared" si="136"/>
        <v>#N/A</v>
      </c>
      <c r="P390" s="23">
        <f t="shared" si="137"/>
        <v>0.68533560000000004</v>
      </c>
      <c r="Q390" s="1" t="e">
        <f t="shared" si="138"/>
        <v>#N/A</v>
      </c>
      <c r="T390" t="e">
        <f>IF(A390&lt;='FM Exteriores'!$Q$14,EsquemaMant!A390,NA())</f>
        <v>#N/A</v>
      </c>
      <c r="U390" s="20" t="e">
        <f t="shared" si="139"/>
        <v>#N/A</v>
      </c>
      <c r="V390" t="e">
        <f t="shared" si="140"/>
        <v>#N/A</v>
      </c>
      <c r="W390" t="e">
        <f t="shared" si="141"/>
        <v>#N/A</v>
      </c>
      <c r="X390" s="24" t="e">
        <f t="shared" si="142"/>
        <v>#N/A</v>
      </c>
      <c r="Y390" t="e">
        <f t="shared" si="143"/>
        <v>#N/A</v>
      </c>
      <c r="Z390" t="e">
        <f t="shared" si="144"/>
        <v>#N/A</v>
      </c>
      <c r="AA390" s="24" t="e">
        <f t="shared" si="145"/>
        <v>#N/A</v>
      </c>
      <c r="AB390" s="24">
        <f t="shared" si="148"/>
        <v>1</v>
      </c>
      <c r="AC390" s="1" t="e">
        <f t="shared" si="149"/>
        <v>#N/A</v>
      </c>
      <c r="AE390" s="23">
        <f t="shared" si="146"/>
        <v>0.78200000000000003</v>
      </c>
      <c r="AF390" s="41" t="e">
        <f t="shared" si="147"/>
        <v>#N/A</v>
      </c>
    </row>
    <row r="391" spans="1:32" x14ac:dyDescent="0.25">
      <c r="A391">
        <v>38</v>
      </c>
      <c r="B391" t="e">
        <f>IF(A391&lt;='FM Interiores'!$Q$14,EsquemaMant!A391,NA())</f>
        <v>#N/A</v>
      </c>
      <c r="C391" s="20" t="e">
        <f t="shared" si="126"/>
        <v>#N/A</v>
      </c>
      <c r="D391" t="e">
        <f t="shared" si="127"/>
        <v>#N/A</v>
      </c>
      <c r="E391" t="e">
        <f t="shared" si="125"/>
        <v>#N/A</v>
      </c>
      <c r="F391" s="24" t="e">
        <f t="shared" si="128"/>
        <v>#N/A</v>
      </c>
      <c r="G391" t="e">
        <f t="shared" si="129"/>
        <v>#N/A</v>
      </c>
      <c r="H391" t="e">
        <f t="shared" si="130"/>
        <v>#N/A</v>
      </c>
      <c r="I391" s="24" t="e">
        <f t="shared" si="131"/>
        <v>#N/A</v>
      </c>
      <c r="J391" t="e">
        <f t="shared" si="132"/>
        <v>#N/A</v>
      </c>
      <c r="K391" t="e">
        <f t="shared" si="133"/>
        <v>#N/A</v>
      </c>
      <c r="L391" s="24" t="e">
        <f t="shared" si="134"/>
        <v>#N/A</v>
      </c>
      <c r="M391" s="24">
        <f t="shared" si="135"/>
        <v>0.9</v>
      </c>
      <c r="N391" s="1" t="e">
        <f t="shared" si="136"/>
        <v>#N/A</v>
      </c>
      <c r="P391" s="23">
        <f t="shared" si="137"/>
        <v>0.68533560000000004</v>
      </c>
      <c r="Q391" s="1" t="e">
        <f t="shared" si="138"/>
        <v>#N/A</v>
      </c>
      <c r="T391" t="e">
        <f>IF(A391&lt;='FM Exteriores'!$Q$14,EsquemaMant!A391,NA())</f>
        <v>#N/A</v>
      </c>
      <c r="U391" s="20" t="e">
        <f t="shared" si="139"/>
        <v>#N/A</v>
      </c>
      <c r="V391" t="e">
        <f t="shared" si="140"/>
        <v>#N/A</v>
      </c>
      <c r="W391" t="e">
        <f t="shared" si="141"/>
        <v>#N/A</v>
      </c>
      <c r="X391" s="24" t="e">
        <f t="shared" si="142"/>
        <v>#N/A</v>
      </c>
      <c r="Y391" t="e">
        <f t="shared" si="143"/>
        <v>#N/A</v>
      </c>
      <c r="Z391" t="e">
        <f t="shared" si="144"/>
        <v>#N/A</v>
      </c>
      <c r="AA391" s="24" t="e">
        <f t="shared" si="145"/>
        <v>#N/A</v>
      </c>
      <c r="AB391" s="24">
        <f t="shared" si="148"/>
        <v>1</v>
      </c>
      <c r="AC391" s="1" t="e">
        <f t="shared" si="149"/>
        <v>#N/A</v>
      </c>
      <c r="AE391" s="23">
        <f t="shared" si="146"/>
        <v>0.78200000000000003</v>
      </c>
      <c r="AF391" s="41" t="e">
        <f t="shared" si="147"/>
        <v>#N/A</v>
      </c>
    </row>
    <row r="392" spans="1:32" x14ac:dyDescent="0.25">
      <c r="A392">
        <v>38.1</v>
      </c>
      <c r="B392" t="e">
        <f>IF(A392&lt;='FM Interiores'!$Q$14,EsquemaMant!A392,NA())</f>
        <v>#N/A</v>
      </c>
      <c r="C392" s="20" t="e">
        <f t="shared" si="126"/>
        <v>#N/A</v>
      </c>
      <c r="D392" t="e">
        <f t="shared" si="127"/>
        <v>#N/A</v>
      </c>
      <c r="E392" t="e">
        <f t="shared" si="125"/>
        <v>#N/A</v>
      </c>
      <c r="F392" s="24" t="e">
        <f t="shared" si="128"/>
        <v>#N/A</v>
      </c>
      <c r="G392" t="e">
        <f t="shared" si="129"/>
        <v>#N/A</v>
      </c>
      <c r="H392" t="e">
        <f t="shared" si="130"/>
        <v>#N/A</v>
      </c>
      <c r="I392" s="24" t="e">
        <f t="shared" si="131"/>
        <v>#N/A</v>
      </c>
      <c r="J392" t="e">
        <f t="shared" si="132"/>
        <v>#N/A</v>
      </c>
      <c r="K392" t="e">
        <f t="shared" si="133"/>
        <v>#N/A</v>
      </c>
      <c r="L392" s="24" t="e">
        <f t="shared" si="134"/>
        <v>#N/A</v>
      </c>
      <c r="M392" s="24">
        <f t="shared" si="135"/>
        <v>0.9</v>
      </c>
      <c r="N392" s="1" t="e">
        <f t="shared" si="136"/>
        <v>#N/A</v>
      </c>
      <c r="P392" s="23">
        <f t="shared" si="137"/>
        <v>0.68533560000000004</v>
      </c>
      <c r="Q392" s="1" t="e">
        <f t="shared" si="138"/>
        <v>#N/A</v>
      </c>
      <c r="T392" t="e">
        <f>IF(A392&lt;='FM Exteriores'!$Q$14,EsquemaMant!A392,NA())</f>
        <v>#N/A</v>
      </c>
      <c r="U392" s="20" t="e">
        <f t="shared" si="139"/>
        <v>#N/A</v>
      </c>
      <c r="V392" t="e">
        <f t="shared" si="140"/>
        <v>#N/A</v>
      </c>
      <c r="W392" t="e">
        <f t="shared" si="141"/>
        <v>#N/A</v>
      </c>
      <c r="X392" s="24" t="e">
        <f t="shared" si="142"/>
        <v>#N/A</v>
      </c>
      <c r="Y392" t="e">
        <f t="shared" si="143"/>
        <v>#N/A</v>
      </c>
      <c r="Z392" t="e">
        <f t="shared" si="144"/>
        <v>#N/A</v>
      </c>
      <c r="AA392" s="24" t="e">
        <f t="shared" si="145"/>
        <v>#N/A</v>
      </c>
      <c r="AB392" s="24">
        <f t="shared" si="148"/>
        <v>1</v>
      </c>
      <c r="AC392" s="1" t="e">
        <f t="shared" si="149"/>
        <v>#N/A</v>
      </c>
      <c r="AE392" s="23">
        <f t="shared" si="146"/>
        <v>0.78200000000000003</v>
      </c>
      <c r="AF392" s="41" t="e">
        <f t="shared" si="147"/>
        <v>#N/A</v>
      </c>
    </row>
    <row r="393" spans="1:32" x14ac:dyDescent="0.25">
      <c r="A393">
        <v>38.200000000000003</v>
      </c>
      <c r="B393" t="e">
        <f>IF(A393&lt;='FM Interiores'!$Q$14,EsquemaMant!A393,NA())</f>
        <v>#N/A</v>
      </c>
      <c r="C393" s="20" t="e">
        <f t="shared" si="126"/>
        <v>#N/A</v>
      </c>
      <c r="D393" t="e">
        <f t="shared" si="127"/>
        <v>#N/A</v>
      </c>
      <c r="E393" t="e">
        <f t="shared" si="125"/>
        <v>#N/A</v>
      </c>
      <c r="F393" s="24" t="e">
        <f t="shared" si="128"/>
        <v>#N/A</v>
      </c>
      <c r="G393" t="e">
        <f t="shared" si="129"/>
        <v>#N/A</v>
      </c>
      <c r="H393" t="e">
        <f t="shared" si="130"/>
        <v>#N/A</v>
      </c>
      <c r="I393" s="24" t="e">
        <f t="shared" si="131"/>
        <v>#N/A</v>
      </c>
      <c r="J393" t="e">
        <f t="shared" si="132"/>
        <v>#N/A</v>
      </c>
      <c r="K393" t="e">
        <f t="shared" si="133"/>
        <v>#N/A</v>
      </c>
      <c r="L393" s="24" t="e">
        <f t="shared" si="134"/>
        <v>#N/A</v>
      </c>
      <c r="M393" s="24">
        <f t="shared" si="135"/>
        <v>0.9</v>
      </c>
      <c r="N393" s="1" t="e">
        <f t="shared" si="136"/>
        <v>#N/A</v>
      </c>
      <c r="P393" s="23">
        <f t="shared" si="137"/>
        <v>0.68533560000000004</v>
      </c>
      <c r="Q393" s="1" t="e">
        <f t="shared" si="138"/>
        <v>#N/A</v>
      </c>
      <c r="T393" t="e">
        <f>IF(A393&lt;='FM Exteriores'!$Q$14,EsquemaMant!A393,NA())</f>
        <v>#N/A</v>
      </c>
      <c r="U393" s="20" t="e">
        <f t="shared" si="139"/>
        <v>#N/A</v>
      </c>
      <c r="V393" t="e">
        <f t="shared" si="140"/>
        <v>#N/A</v>
      </c>
      <c r="W393" t="e">
        <f t="shared" si="141"/>
        <v>#N/A</v>
      </c>
      <c r="X393" s="24" t="e">
        <f t="shared" si="142"/>
        <v>#N/A</v>
      </c>
      <c r="Y393" t="e">
        <f t="shared" si="143"/>
        <v>#N/A</v>
      </c>
      <c r="Z393" t="e">
        <f t="shared" si="144"/>
        <v>#N/A</v>
      </c>
      <c r="AA393" s="24" t="e">
        <f t="shared" si="145"/>
        <v>#N/A</v>
      </c>
      <c r="AB393" s="24">
        <f t="shared" si="148"/>
        <v>1</v>
      </c>
      <c r="AC393" s="1" t="e">
        <f t="shared" si="149"/>
        <v>#N/A</v>
      </c>
      <c r="AE393" s="23">
        <f t="shared" si="146"/>
        <v>0.78200000000000003</v>
      </c>
      <c r="AF393" s="41" t="e">
        <f t="shared" si="147"/>
        <v>#N/A</v>
      </c>
    </row>
    <row r="394" spans="1:32" x14ac:dyDescent="0.25">
      <c r="A394">
        <v>38.299999999999997</v>
      </c>
      <c r="B394" t="e">
        <f>IF(A394&lt;='FM Interiores'!$Q$14,EsquemaMant!A394,NA())</f>
        <v>#N/A</v>
      </c>
      <c r="C394" s="20" t="e">
        <f t="shared" si="126"/>
        <v>#N/A</v>
      </c>
      <c r="D394" t="e">
        <f t="shared" si="127"/>
        <v>#N/A</v>
      </c>
      <c r="E394" t="e">
        <f t="shared" si="125"/>
        <v>#N/A</v>
      </c>
      <c r="F394" s="24" t="e">
        <f t="shared" si="128"/>
        <v>#N/A</v>
      </c>
      <c r="G394" t="e">
        <f t="shared" si="129"/>
        <v>#N/A</v>
      </c>
      <c r="H394" t="e">
        <f t="shared" si="130"/>
        <v>#N/A</v>
      </c>
      <c r="I394" s="24" t="e">
        <f t="shared" si="131"/>
        <v>#N/A</v>
      </c>
      <c r="J394" t="e">
        <f t="shared" si="132"/>
        <v>#N/A</v>
      </c>
      <c r="K394" t="e">
        <f t="shared" si="133"/>
        <v>#N/A</v>
      </c>
      <c r="L394" s="24" t="e">
        <f t="shared" si="134"/>
        <v>#N/A</v>
      </c>
      <c r="M394" s="24">
        <f t="shared" si="135"/>
        <v>0.9</v>
      </c>
      <c r="N394" s="1" t="e">
        <f t="shared" si="136"/>
        <v>#N/A</v>
      </c>
      <c r="P394" s="23">
        <f t="shared" si="137"/>
        <v>0.68533560000000004</v>
      </c>
      <c r="Q394" s="1" t="e">
        <f t="shared" si="138"/>
        <v>#N/A</v>
      </c>
      <c r="T394" t="e">
        <f>IF(A394&lt;='FM Exteriores'!$Q$14,EsquemaMant!A394,NA())</f>
        <v>#N/A</v>
      </c>
      <c r="U394" s="20" t="e">
        <f t="shared" si="139"/>
        <v>#N/A</v>
      </c>
      <c r="V394" t="e">
        <f t="shared" si="140"/>
        <v>#N/A</v>
      </c>
      <c r="W394" t="e">
        <f t="shared" si="141"/>
        <v>#N/A</v>
      </c>
      <c r="X394" s="24" t="e">
        <f t="shared" si="142"/>
        <v>#N/A</v>
      </c>
      <c r="Y394" t="e">
        <f t="shared" si="143"/>
        <v>#N/A</v>
      </c>
      <c r="Z394" t="e">
        <f t="shared" si="144"/>
        <v>#N/A</v>
      </c>
      <c r="AA394" s="24" t="e">
        <f t="shared" si="145"/>
        <v>#N/A</v>
      </c>
      <c r="AB394" s="24">
        <f t="shared" si="148"/>
        <v>1</v>
      </c>
      <c r="AC394" s="1" t="e">
        <f t="shared" si="149"/>
        <v>#N/A</v>
      </c>
      <c r="AE394" s="23">
        <f t="shared" si="146"/>
        <v>0.78200000000000003</v>
      </c>
      <c r="AF394" s="41" t="e">
        <f t="shared" si="147"/>
        <v>#N/A</v>
      </c>
    </row>
    <row r="395" spans="1:32" x14ac:dyDescent="0.25">
      <c r="A395">
        <v>38.4</v>
      </c>
      <c r="B395" t="e">
        <f>IF(A395&lt;='FM Interiores'!$Q$14,EsquemaMant!A395,NA())</f>
        <v>#N/A</v>
      </c>
      <c r="C395" s="20" t="e">
        <f t="shared" si="126"/>
        <v>#N/A</v>
      </c>
      <c r="D395" t="e">
        <f t="shared" si="127"/>
        <v>#N/A</v>
      </c>
      <c r="E395" t="e">
        <f t="shared" ref="E395:E458" si="150">C395-(D395*$C$4)</f>
        <v>#N/A</v>
      </c>
      <c r="F395" s="24" t="e">
        <f t="shared" si="128"/>
        <v>#N/A</v>
      </c>
      <c r="G395" t="e">
        <f t="shared" si="129"/>
        <v>#N/A</v>
      </c>
      <c r="H395" t="e">
        <f t="shared" si="130"/>
        <v>#N/A</v>
      </c>
      <c r="I395" s="24" t="e">
        <f t="shared" si="131"/>
        <v>#N/A</v>
      </c>
      <c r="J395" t="e">
        <f t="shared" si="132"/>
        <v>#N/A</v>
      </c>
      <c r="K395" t="e">
        <f t="shared" si="133"/>
        <v>#N/A</v>
      </c>
      <c r="L395" s="24" t="e">
        <f t="shared" si="134"/>
        <v>#N/A</v>
      </c>
      <c r="M395" s="24">
        <f t="shared" si="135"/>
        <v>0.9</v>
      </c>
      <c r="N395" s="1" t="e">
        <f t="shared" si="136"/>
        <v>#N/A</v>
      </c>
      <c r="P395" s="23">
        <f t="shared" si="137"/>
        <v>0.68533560000000004</v>
      </c>
      <c r="Q395" s="1" t="e">
        <f t="shared" si="138"/>
        <v>#N/A</v>
      </c>
      <c r="T395" t="e">
        <f>IF(A395&lt;='FM Exteriores'!$Q$14,EsquemaMant!A395,NA())</f>
        <v>#N/A</v>
      </c>
      <c r="U395" s="20" t="e">
        <f t="shared" si="139"/>
        <v>#N/A</v>
      </c>
      <c r="V395" t="e">
        <f t="shared" si="140"/>
        <v>#N/A</v>
      </c>
      <c r="W395" t="e">
        <f t="shared" si="141"/>
        <v>#N/A</v>
      </c>
      <c r="X395" s="24" t="e">
        <f t="shared" si="142"/>
        <v>#N/A</v>
      </c>
      <c r="Y395" t="e">
        <f t="shared" si="143"/>
        <v>#N/A</v>
      </c>
      <c r="Z395" t="e">
        <f t="shared" si="144"/>
        <v>#N/A</v>
      </c>
      <c r="AA395" s="24" t="e">
        <f t="shared" si="145"/>
        <v>#N/A</v>
      </c>
      <c r="AB395" s="24">
        <f t="shared" si="148"/>
        <v>1</v>
      </c>
      <c r="AC395" s="1" t="e">
        <f t="shared" si="149"/>
        <v>#N/A</v>
      </c>
      <c r="AE395" s="23">
        <f t="shared" si="146"/>
        <v>0.78200000000000003</v>
      </c>
      <c r="AF395" s="41" t="e">
        <f t="shared" si="147"/>
        <v>#N/A</v>
      </c>
    </row>
    <row r="396" spans="1:32" x14ac:dyDescent="0.25">
      <c r="A396">
        <v>38.5</v>
      </c>
      <c r="B396" t="e">
        <f>IF(A396&lt;='FM Interiores'!$Q$14,EsquemaMant!A396,NA())</f>
        <v>#N/A</v>
      </c>
      <c r="C396" s="20" t="e">
        <f t="shared" ref="C396:C459" si="151">$C$2*$C$3*B396</f>
        <v>#N/A</v>
      </c>
      <c r="D396" t="e">
        <f t="shared" ref="D396:D459" si="152">INT(C396/$C$4)</f>
        <v>#N/A</v>
      </c>
      <c r="E396" t="e">
        <f t="shared" si="150"/>
        <v>#N/A</v>
      </c>
      <c r="F396" s="24" t="e">
        <f t="shared" ref="F396:F459" si="153">(1-$C$5)/(0-$C$4)*E396+1</f>
        <v>#N/A</v>
      </c>
      <c r="G396" t="e">
        <f t="shared" ref="G396:G459" si="154">INT(E396/$G$4)</f>
        <v>#N/A</v>
      </c>
      <c r="H396" t="e">
        <f t="shared" ref="H396:H459" si="155">C396-(G396*$G$4)-(D396*$C$4)</f>
        <v>#N/A</v>
      </c>
      <c r="I396" s="24" t="e">
        <f t="shared" ref="I396:I459" si="156">(1-$G$2)/(0-$G$4)*H396+1</f>
        <v>#N/A</v>
      </c>
      <c r="J396" t="e">
        <f t="shared" ref="J396:J459" si="157">INT(B396/$K$3)</f>
        <v>#N/A</v>
      </c>
      <c r="K396" t="e">
        <f t="shared" ref="K396:K459" si="158">B396-($K$3*J396)</f>
        <v>#N/A</v>
      </c>
      <c r="L396" s="24" t="e">
        <f t="shared" ref="L396:L459" si="159">(1-$K$2)/(0-$K$3)*K396+1</f>
        <v>#N/A</v>
      </c>
      <c r="M396" s="24">
        <f t="shared" ref="M396:M459" si="160">$N$2</f>
        <v>0.9</v>
      </c>
      <c r="N396" s="1" t="e">
        <f t="shared" ref="N396:N459" si="161">L396*I396*F396*M396</f>
        <v>#N/A</v>
      </c>
      <c r="P396" s="23">
        <f t="shared" ref="P396:P459" si="162">$N$4</f>
        <v>0.68533560000000004</v>
      </c>
      <c r="Q396" s="1" t="e">
        <f t="shared" ref="Q396:Q459" si="163">M396+P396-N396</f>
        <v>#N/A</v>
      </c>
      <c r="T396" t="e">
        <f>IF(A396&lt;='FM Exteriores'!$Q$14,EsquemaMant!A396,NA())</f>
        <v>#N/A</v>
      </c>
      <c r="U396" s="20" t="e">
        <f t="shared" ref="U396:U459" si="164">$U$2*$U$3*T396</f>
        <v>#N/A</v>
      </c>
      <c r="V396" t="e">
        <f t="shared" ref="V396:V459" si="165">INT(U396/$U$4)</f>
        <v>#N/A</v>
      </c>
      <c r="W396" t="e">
        <f t="shared" ref="W396:W459" si="166">U396-(V396*$U$4)</f>
        <v>#N/A</v>
      </c>
      <c r="X396" s="24" t="e">
        <f t="shared" ref="X396:X459" si="167">(1-$U$5)/(0-$U$4)*W396+1</f>
        <v>#N/A</v>
      </c>
      <c r="Y396" t="e">
        <f t="shared" ref="Y396:Y459" si="168">INT(W396/$Y$4)</f>
        <v>#N/A</v>
      </c>
      <c r="Z396" t="e">
        <f t="shared" ref="Z396:Z459" si="169">U396-(Y396*$Y$4)-(V396*$U$4)</f>
        <v>#N/A</v>
      </c>
      <c r="AA396" s="24" t="e">
        <f t="shared" ref="AA396:AA459" si="170">(1-$Y$2)/(0-$Y$4)*Z396+1</f>
        <v>#N/A</v>
      </c>
      <c r="AB396" s="24">
        <f t="shared" si="148"/>
        <v>1</v>
      </c>
      <c r="AC396" s="1" t="e">
        <f t="shared" si="149"/>
        <v>#N/A</v>
      </c>
      <c r="AE396" s="23">
        <f t="shared" ref="AE396:AE459" si="171">$AB$4</f>
        <v>0.78200000000000003</v>
      </c>
      <c r="AF396" s="41" t="e">
        <f t="shared" ref="AF396:AF459" si="172">AB396+AE396-AC396</f>
        <v>#N/A</v>
      </c>
    </row>
    <row r="397" spans="1:32" x14ac:dyDescent="0.25">
      <c r="A397">
        <v>38.6</v>
      </c>
      <c r="B397" t="e">
        <f>IF(A397&lt;='FM Interiores'!$Q$14,EsquemaMant!A397,NA())</f>
        <v>#N/A</v>
      </c>
      <c r="C397" s="20" t="e">
        <f t="shared" si="151"/>
        <v>#N/A</v>
      </c>
      <c r="D397" t="e">
        <f t="shared" si="152"/>
        <v>#N/A</v>
      </c>
      <c r="E397" t="e">
        <f t="shared" si="150"/>
        <v>#N/A</v>
      </c>
      <c r="F397" s="24" t="e">
        <f t="shared" si="153"/>
        <v>#N/A</v>
      </c>
      <c r="G397" t="e">
        <f t="shared" si="154"/>
        <v>#N/A</v>
      </c>
      <c r="H397" t="e">
        <f t="shared" si="155"/>
        <v>#N/A</v>
      </c>
      <c r="I397" s="24" t="e">
        <f t="shared" si="156"/>
        <v>#N/A</v>
      </c>
      <c r="J397" t="e">
        <f t="shared" si="157"/>
        <v>#N/A</v>
      </c>
      <c r="K397" t="e">
        <f t="shared" si="158"/>
        <v>#N/A</v>
      </c>
      <c r="L397" s="24" t="e">
        <f t="shared" si="159"/>
        <v>#N/A</v>
      </c>
      <c r="M397" s="24">
        <f t="shared" si="160"/>
        <v>0.9</v>
      </c>
      <c r="N397" s="1" t="e">
        <f t="shared" si="161"/>
        <v>#N/A</v>
      </c>
      <c r="P397" s="23">
        <f t="shared" si="162"/>
        <v>0.68533560000000004</v>
      </c>
      <c r="Q397" s="1" t="e">
        <f t="shared" si="163"/>
        <v>#N/A</v>
      </c>
      <c r="T397" t="e">
        <f>IF(A397&lt;='FM Exteriores'!$Q$14,EsquemaMant!A397,NA())</f>
        <v>#N/A</v>
      </c>
      <c r="U397" s="20" t="e">
        <f t="shared" si="164"/>
        <v>#N/A</v>
      </c>
      <c r="V397" t="e">
        <f t="shared" si="165"/>
        <v>#N/A</v>
      </c>
      <c r="W397" t="e">
        <f t="shared" si="166"/>
        <v>#N/A</v>
      </c>
      <c r="X397" s="24" t="e">
        <f t="shared" si="167"/>
        <v>#N/A</v>
      </c>
      <c r="Y397" t="e">
        <f t="shared" si="168"/>
        <v>#N/A</v>
      </c>
      <c r="Z397" t="e">
        <f t="shared" si="169"/>
        <v>#N/A</v>
      </c>
      <c r="AA397" s="24" t="e">
        <f t="shared" si="170"/>
        <v>#N/A</v>
      </c>
      <c r="AB397" s="24">
        <f t="shared" ref="AB397:AB460" si="173">$AB$2</f>
        <v>1</v>
      </c>
      <c r="AC397" s="1" t="e">
        <f t="shared" ref="AC397:AC460" si="174">AA397*X397*AB397</f>
        <v>#N/A</v>
      </c>
      <c r="AE397" s="23">
        <f t="shared" si="171"/>
        <v>0.78200000000000003</v>
      </c>
      <c r="AF397" s="41" t="e">
        <f t="shared" si="172"/>
        <v>#N/A</v>
      </c>
    </row>
    <row r="398" spans="1:32" x14ac:dyDescent="0.25">
      <c r="A398">
        <v>38.700000000000003</v>
      </c>
      <c r="B398" t="e">
        <f>IF(A398&lt;='FM Interiores'!$Q$14,EsquemaMant!A398,NA())</f>
        <v>#N/A</v>
      </c>
      <c r="C398" s="20" t="e">
        <f t="shared" si="151"/>
        <v>#N/A</v>
      </c>
      <c r="D398" t="e">
        <f t="shared" si="152"/>
        <v>#N/A</v>
      </c>
      <c r="E398" t="e">
        <f t="shared" si="150"/>
        <v>#N/A</v>
      </c>
      <c r="F398" s="24" t="e">
        <f t="shared" si="153"/>
        <v>#N/A</v>
      </c>
      <c r="G398" t="e">
        <f t="shared" si="154"/>
        <v>#N/A</v>
      </c>
      <c r="H398" t="e">
        <f t="shared" si="155"/>
        <v>#N/A</v>
      </c>
      <c r="I398" s="24" t="e">
        <f t="shared" si="156"/>
        <v>#N/A</v>
      </c>
      <c r="J398" t="e">
        <f t="shared" si="157"/>
        <v>#N/A</v>
      </c>
      <c r="K398" t="e">
        <f t="shared" si="158"/>
        <v>#N/A</v>
      </c>
      <c r="L398" s="24" t="e">
        <f t="shared" si="159"/>
        <v>#N/A</v>
      </c>
      <c r="M398" s="24">
        <f t="shared" si="160"/>
        <v>0.9</v>
      </c>
      <c r="N398" s="1" t="e">
        <f t="shared" si="161"/>
        <v>#N/A</v>
      </c>
      <c r="P398" s="23">
        <f t="shared" si="162"/>
        <v>0.68533560000000004</v>
      </c>
      <c r="Q398" s="1" t="e">
        <f t="shared" si="163"/>
        <v>#N/A</v>
      </c>
      <c r="T398" t="e">
        <f>IF(A398&lt;='FM Exteriores'!$Q$14,EsquemaMant!A398,NA())</f>
        <v>#N/A</v>
      </c>
      <c r="U398" s="20" t="e">
        <f t="shared" si="164"/>
        <v>#N/A</v>
      </c>
      <c r="V398" t="e">
        <f t="shared" si="165"/>
        <v>#N/A</v>
      </c>
      <c r="W398" t="e">
        <f t="shared" si="166"/>
        <v>#N/A</v>
      </c>
      <c r="X398" s="24" t="e">
        <f t="shared" si="167"/>
        <v>#N/A</v>
      </c>
      <c r="Y398" t="e">
        <f t="shared" si="168"/>
        <v>#N/A</v>
      </c>
      <c r="Z398" t="e">
        <f t="shared" si="169"/>
        <v>#N/A</v>
      </c>
      <c r="AA398" s="24" t="e">
        <f t="shared" si="170"/>
        <v>#N/A</v>
      </c>
      <c r="AB398" s="24">
        <f t="shared" si="173"/>
        <v>1</v>
      </c>
      <c r="AC398" s="1" t="e">
        <f t="shared" si="174"/>
        <v>#N/A</v>
      </c>
      <c r="AE398" s="23">
        <f t="shared" si="171"/>
        <v>0.78200000000000003</v>
      </c>
      <c r="AF398" s="41" t="e">
        <f t="shared" si="172"/>
        <v>#N/A</v>
      </c>
    </row>
    <row r="399" spans="1:32" x14ac:dyDescent="0.25">
      <c r="A399">
        <v>38.799999999999997</v>
      </c>
      <c r="B399" t="e">
        <f>IF(A399&lt;='FM Interiores'!$Q$14,EsquemaMant!A399,NA())</f>
        <v>#N/A</v>
      </c>
      <c r="C399" s="20" t="e">
        <f t="shared" si="151"/>
        <v>#N/A</v>
      </c>
      <c r="D399" t="e">
        <f t="shared" si="152"/>
        <v>#N/A</v>
      </c>
      <c r="E399" t="e">
        <f t="shared" si="150"/>
        <v>#N/A</v>
      </c>
      <c r="F399" s="24" t="e">
        <f t="shared" si="153"/>
        <v>#N/A</v>
      </c>
      <c r="G399" t="e">
        <f t="shared" si="154"/>
        <v>#N/A</v>
      </c>
      <c r="H399" t="e">
        <f t="shared" si="155"/>
        <v>#N/A</v>
      </c>
      <c r="I399" s="24" t="e">
        <f t="shared" si="156"/>
        <v>#N/A</v>
      </c>
      <c r="J399" t="e">
        <f t="shared" si="157"/>
        <v>#N/A</v>
      </c>
      <c r="K399" t="e">
        <f t="shared" si="158"/>
        <v>#N/A</v>
      </c>
      <c r="L399" s="24" t="e">
        <f t="shared" si="159"/>
        <v>#N/A</v>
      </c>
      <c r="M399" s="24">
        <f t="shared" si="160"/>
        <v>0.9</v>
      </c>
      <c r="N399" s="1" t="e">
        <f t="shared" si="161"/>
        <v>#N/A</v>
      </c>
      <c r="P399" s="23">
        <f t="shared" si="162"/>
        <v>0.68533560000000004</v>
      </c>
      <c r="Q399" s="1" t="e">
        <f t="shared" si="163"/>
        <v>#N/A</v>
      </c>
      <c r="T399" t="e">
        <f>IF(A399&lt;='FM Exteriores'!$Q$14,EsquemaMant!A399,NA())</f>
        <v>#N/A</v>
      </c>
      <c r="U399" s="20" t="e">
        <f t="shared" si="164"/>
        <v>#N/A</v>
      </c>
      <c r="V399" t="e">
        <f t="shared" si="165"/>
        <v>#N/A</v>
      </c>
      <c r="W399" t="e">
        <f t="shared" si="166"/>
        <v>#N/A</v>
      </c>
      <c r="X399" s="24" t="e">
        <f t="shared" si="167"/>
        <v>#N/A</v>
      </c>
      <c r="Y399" t="e">
        <f t="shared" si="168"/>
        <v>#N/A</v>
      </c>
      <c r="Z399" t="e">
        <f t="shared" si="169"/>
        <v>#N/A</v>
      </c>
      <c r="AA399" s="24" t="e">
        <f t="shared" si="170"/>
        <v>#N/A</v>
      </c>
      <c r="AB399" s="24">
        <f t="shared" si="173"/>
        <v>1</v>
      </c>
      <c r="AC399" s="1" t="e">
        <f t="shared" si="174"/>
        <v>#N/A</v>
      </c>
      <c r="AE399" s="23">
        <f t="shared" si="171"/>
        <v>0.78200000000000003</v>
      </c>
      <c r="AF399" s="41" t="e">
        <f t="shared" si="172"/>
        <v>#N/A</v>
      </c>
    </row>
    <row r="400" spans="1:32" x14ac:dyDescent="0.25">
      <c r="A400">
        <v>38.9</v>
      </c>
      <c r="B400" t="e">
        <f>IF(A400&lt;='FM Interiores'!$Q$14,EsquemaMant!A400,NA())</f>
        <v>#N/A</v>
      </c>
      <c r="C400" s="20" t="e">
        <f t="shared" si="151"/>
        <v>#N/A</v>
      </c>
      <c r="D400" t="e">
        <f t="shared" si="152"/>
        <v>#N/A</v>
      </c>
      <c r="E400" t="e">
        <f t="shared" si="150"/>
        <v>#N/A</v>
      </c>
      <c r="F400" s="24" t="e">
        <f t="shared" si="153"/>
        <v>#N/A</v>
      </c>
      <c r="G400" t="e">
        <f t="shared" si="154"/>
        <v>#N/A</v>
      </c>
      <c r="H400" t="e">
        <f t="shared" si="155"/>
        <v>#N/A</v>
      </c>
      <c r="I400" s="24" t="e">
        <f t="shared" si="156"/>
        <v>#N/A</v>
      </c>
      <c r="J400" t="e">
        <f t="shared" si="157"/>
        <v>#N/A</v>
      </c>
      <c r="K400" t="e">
        <f t="shared" si="158"/>
        <v>#N/A</v>
      </c>
      <c r="L400" s="24" t="e">
        <f t="shared" si="159"/>
        <v>#N/A</v>
      </c>
      <c r="M400" s="24">
        <f t="shared" si="160"/>
        <v>0.9</v>
      </c>
      <c r="N400" s="1" t="e">
        <f t="shared" si="161"/>
        <v>#N/A</v>
      </c>
      <c r="P400" s="23">
        <f t="shared" si="162"/>
        <v>0.68533560000000004</v>
      </c>
      <c r="Q400" s="1" t="e">
        <f t="shared" si="163"/>
        <v>#N/A</v>
      </c>
      <c r="T400" t="e">
        <f>IF(A400&lt;='FM Exteriores'!$Q$14,EsquemaMant!A400,NA())</f>
        <v>#N/A</v>
      </c>
      <c r="U400" s="20" t="e">
        <f t="shared" si="164"/>
        <v>#N/A</v>
      </c>
      <c r="V400" t="e">
        <f t="shared" si="165"/>
        <v>#N/A</v>
      </c>
      <c r="W400" t="e">
        <f t="shared" si="166"/>
        <v>#N/A</v>
      </c>
      <c r="X400" s="24" t="e">
        <f t="shared" si="167"/>
        <v>#N/A</v>
      </c>
      <c r="Y400" t="e">
        <f t="shared" si="168"/>
        <v>#N/A</v>
      </c>
      <c r="Z400" t="e">
        <f t="shared" si="169"/>
        <v>#N/A</v>
      </c>
      <c r="AA400" s="24" t="e">
        <f t="shared" si="170"/>
        <v>#N/A</v>
      </c>
      <c r="AB400" s="24">
        <f t="shared" si="173"/>
        <v>1</v>
      </c>
      <c r="AC400" s="1" t="e">
        <f t="shared" si="174"/>
        <v>#N/A</v>
      </c>
      <c r="AE400" s="23">
        <f t="shared" si="171"/>
        <v>0.78200000000000003</v>
      </c>
      <c r="AF400" s="41" t="e">
        <f t="shared" si="172"/>
        <v>#N/A</v>
      </c>
    </row>
    <row r="401" spans="1:32" x14ac:dyDescent="0.25">
      <c r="A401">
        <v>39</v>
      </c>
      <c r="B401" t="e">
        <f>IF(A401&lt;='FM Interiores'!$Q$14,EsquemaMant!A401,NA())</f>
        <v>#N/A</v>
      </c>
      <c r="C401" s="20" t="e">
        <f t="shared" si="151"/>
        <v>#N/A</v>
      </c>
      <c r="D401" t="e">
        <f t="shared" si="152"/>
        <v>#N/A</v>
      </c>
      <c r="E401" t="e">
        <f t="shared" si="150"/>
        <v>#N/A</v>
      </c>
      <c r="F401" s="24" t="e">
        <f t="shared" si="153"/>
        <v>#N/A</v>
      </c>
      <c r="G401" t="e">
        <f t="shared" si="154"/>
        <v>#N/A</v>
      </c>
      <c r="H401" t="e">
        <f t="shared" si="155"/>
        <v>#N/A</v>
      </c>
      <c r="I401" s="24" t="e">
        <f t="shared" si="156"/>
        <v>#N/A</v>
      </c>
      <c r="J401" t="e">
        <f t="shared" si="157"/>
        <v>#N/A</v>
      </c>
      <c r="K401" t="e">
        <f t="shared" si="158"/>
        <v>#N/A</v>
      </c>
      <c r="L401" s="24" t="e">
        <f t="shared" si="159"/>
        <v>#N/A</v>
      </c>
      <c r="M401" s="24">
        <f t="shared" si="160"/>
        <v>0.9</v>
      </c>
      <c r="N401" s="1" t="e">
        <f t="shared" si="161"/>
        <v>#N/A</v>
      </c>
      <c r="P401" s="23">
        <f t="shared" si="162"/>
        <v>0.68533560000000004</v>
      </c>
      <c r="Q401" s="1" t="e">
        <f t="shared" si="163"/>
        <v>#N/A</v>
      </c>
      <c r="T401" t="e">
        <f>IF(A401&lt;='FM Exteriores'!$Q$14,EsquemaMant!A401,NA())</f>
        <v>#N/A</v>
      </c>
      <c r="U401" s="20" t="e">
        <f t="shared" si="164"/>
        <v>#N/A</v>
      </c>
      <c r="V401" t="e">
        <f t="shared" si="165"/>
        <v>#N/A</v>
      </c>
      <c r="W401" t="e">
        <f t="shared" si="166"/>
        <v>#N/A</v>
      </c>
      <c r="X401" s="24" t="e">
        <f t="shared" si="167"/>
        <v>#N/A</v>
      </c>
      <c r="Y401" t="e">
        <f t="shared" si="168"/>
        <v>#N/A</v>
      </c>
      <c r="Z401" t="e">
        <f t="shared" si="169"/>
        <v>#N/A</v>
      </c>
      <c r="AA401" s="24" t="e">
        <f t="shared" si="170"/>
        <v>#N/A</v>
      </c>
      <c r="AB401" s="24">
        <f t="shared" si="173"/>
        <v>1</v>
      </c>
      <c r="AC401" s="1" t="e">
        <f t="shared" si="174"/>
        <v>#N/A</v>
      </c>
      <c r="AE401" s="23">
        <f t="shared" si="171"/>
        <v>0.78200000000000003</v>
      </c>
      <c r="AF401" s="41" t="e">
        <f t="shared" si="172"/>
        <v>#N/A</v>
      </c>
    </row>
    <row r="402" spans="1:32" x14ac:dyDescent="0.25">
      <c r="A402">
        <v>39.1</v>
      </c>
      <c r="B402" t="e">
        <f>IF(A402&lt;='FM Interiores'!$Q$14,EsquemaMant!A402,NA())</f>
        <v>#N/A</v>
      </c>
      <c r="C402" s="20" t="e">
        <f t="shared" si="151"/>
        <v>#N/A</v>
      </c>
      <c r="D402" t="e">
        <f t="shared" si="152"/>
        <v>#N/A</v>
      </c>
      <c r="E402" t="e">
        <f t="shared" si="150"/>
        <v>#N/A</v>
      </c>
      <c r="F402" s="24" t="e">
        <f t="shared" si="153"/>
        <v>#N/A</v>
      </c>
      <c r="G402" t="e">
        <f t="shared" si="154"/>
        <v>#N/A</v>
      </c>
      <c r="H402" t="e">
        <f t="shared" si="155"/>
        <v>#N/A</v>
      </c>
      <c r="I402" s="24" t="e">
        <f t="shared" si="156"/>
        <v>#N/A</v>
      </c>
      <c r="J402" t="e">
        <f t="shared" si="157"/>
        <v>#N/A</v>
      </c>
      <c r="K402" t="e">
        <f t="shared" si="158"/>
        <v>#N/A</v>
      </c>
      <c r="L402" s="24" t="e">
        <f t="shared" si="159"/>
        <v>#N/A</v>
      </c>
      <c r="M402" s="24">
        <f t="shared" si="160"/>
        <v>0.9</v>
      </c>
      <c r="N402" s="1" t="e">
        <f t="shared" si="161"/>
        <v>#N/A</v>
      </c>
      <c r="P402" s="23">
        <f t="shared" si="162"/>
        <v>0.68533560000000004</v>
      </c>
      <c r="Q402" s="1" t="e">
        <f t="shared" si="163"/>
        <v>#N/A</v>
      </c>
      <c r="T402" t="e">
        <f>IF(A402&lt;='FM Exteriores'!$Q$14,EsquemaMant!A402,NA())</f>
        <v>#N/A</v>
      </c>
      <c r="U402" s="20" t="e">
        <f t="shared" si="164"/>
        <v>#N/A</v>
      </c>
      <c r="V402" t="e">
        <f t="shared" si="165"/>
        <v>#N/A</v>
      </c>
      <c r="W402" t="e">
        <f t="shared" si="166"/>
        <v>#N/A</v>
      </c>
      <c r="X402" s="24" t="e">
        <f t="shared" si="167"/>
        <v>#N/A</v>
      </c>
      <c r="Y402" t="e">
        <f t="shared" si="168"/>
        <v>#N/A</v>
      </c>
      <c r="Z402" t="e">
        <f t="shared" si="169"/>
        <v>#N/A</v>
      </c>
      <c r="AA402" s="24" t="e">
        <f t="shared" si="170"/>
        <v>#N/A</v>
      </c>
      <c r="AB402" s="24">
        <f t="shared" si="173"/>
        <v>1</v>
      </c>
      <c r="AC402" s="1" t="e">
        <f t="shared" si="174"/>
        <v>#N/A</v>
      </c>
      <c r="AE402" s="23">
        <f t="shared" si="171"/>
        <v>0.78200000000000003</v>
      </c>
      <c r="AF402" s="41" t="e">
        <f t="shared" si="172"/>
        <v>#N/A</v>
      </c>
    </row>
    <row r="403" spans="1:32" x14ac:dyDescent="0.25">
      <c r="A403">
        <v>39.200000000000003</v>
      </c>
      <c r="B403" t="e">
        <f>IF(A403&lt;='FM Interiores'!$Q$14,EsquemaMant!A403,NA())</f>
        <v>#N/A</v>
      </c>
      <c r="C403" s="20" t="e">
        <f t="shared" si="151"/>
        <v>#N/A</v>
      </c>
      <c r="D403" t="e">
        <f t="shared" si="152"/>
        <v>#N/A</v>
      </c>
      <c r="E403" t="e">
        <f t="shared" si="150"/>
        <v>#N/A</v>
      </c>
      <c r="F403" s="24" t="e">
        <f t="shared" si="153"/>
        <v>#N/A</v>
      </c>
      <c r="G403" t="e">
        <f t="shared" si="154"/>
        <v>#N/A</v>
      </c>
      <c r="H403" t="e">
        <f t="shared" si="155"/>
        <v>#N/A</v>
      </c>
      <c r="I403" s="24" t="e">
        <f t="shared" si="156"/>
        <v>#N/A</v>
      </c>
      <c r="J403" t="e">
        <f t="shared" si="157"/>
        <v>#N/A</v>
      </c>
      <c r="K403" t="e">
        <f t="shared" si="158"/>
        <v>#N/A</v>
      </c>
      <c r="L403" s="24" t="e">
        <f t="shared" si="159"/>
        <v>#N/A</v>
      </c>
      <c r="M403" s="24">
        <f t="shared" si="160"/>
        <v>0.9</v>
      </c>
      <c r="N403" s="1" t="e">
        <f t="shared" si="161"/>
        <v>#N/A</v>
      </c>
      <c r="P403" s="23">
        <f t="shared" si="162"/>
        <v>0.68533560000000004</v>
      </c>
      <c r="Q403" s="1" t="e">
        <f t="shared" si="163"/>
        <v>#N/A</v>
      </c>
      <c r="T403" t="e">
        <f>IF(A403&lt;='FM Exteriores'!$Q$14,EsquemaMant!A403,NA())</f>
        <v>#N/A</v>
      </c>
      <c r="U403" s="20" t="e">
        <f t="shared" si="164"/>
        <v>#N/A</v>
      </c>
      <c r="V403" t="e">
        <f t="shared" si="165"/>
        <v>#N/A</v>
      </c>
      <c r="W403" t="e">
        <f t="shared" si="166"/>
        <v>#N/A</v>
      </c>
      <c r="X403" s="24" t="e">
        <f t="shared" si="167"/>
        <v>#N/A</v>
      </c>
      <c r="Y403" t="e">
        <f t="shared" si="168"/>
        <v>#N/A</v>
      </c>
      <c r="Z403" t="e">
        <f t="shared" si="169"/>
        <v>#N/A</v>
      </c>
      <c r="AA403" s="24" t="e">
        <f t="shared" si="170"/>
        <v>#N/A</v>
      </c>
      <c r="AB403" s="24">
        <f t="shared" si="173"/>
        <v>1</v>
      </c>
      <c r="AC403" s="1" t="e">
        <f t="shared" si="174"/>
        <v>#N/A</v>
      </c>
      <c r="AE403" s="23">
        <f t="shared" si="171"/>
        <v>0.78200000000000003</v>
      </c>
      <c r="AF403" s="41" t="e">
        <f t="shared" si="172"/>
        <v>#N/A</v>
      </c>
    </row>
    <row r="404" spans="1:32" x14ac:dyDescent="0.25">
      <c r="A404">
        <v>39.299999999999997</v>
      </c>
      <c r="B404" t="e">
        <f>IF(A404&lt;='FM Interiores'!$Q$14,EsquemaMant!A404,NA())</f>
        <v>#N/A</v>
      </c>
      <c r="C404" s="20" t="e">
        <f t="shared" si="151"/>
        <v>#N/A</v>
      </c>
      <c r="D404" t="e">
        <f t="shared" si="152"/>
        <v>#N/A</v>
      </c>
      <c r="E404" t="e">
        <f t="shared" si="150"/>
        <v>#N/A</v>
      </c>
      <c r="F404" s="24" t="e">
        <f t="shared" si="153"/>
        <v>#N/A</v>
      </c>
      <c r="G404" t="e">
        <f t="shared" si="154"/>
        <v>#N/A</v>
      </c>
      <c r="H404" t="e">
        <f t="shared" si="155"/>
        <v>#N/A</v>
      </c>
      <c r="I404" s="24" t="e">
        <f t="shared" si="156"/>
        <v>#N/A</v>
      </c>
      <c r="J404" t="e">
        <f t="shared" si="157"/>
        <v>#N/A</v>
      </c>
      <c r="K404" t="e">
        <f t="shared" si="158"/>
        <v>#N/A</v>
      </c>
      <c r="L404" s="24" t="e">
        <f t="shared" si="159"/>
        <v>#N/A</v>
      </c>
      <c r="M404" s="24">
        <f t="shared" si="160"/>
        <v>0.9</v>
      </c>
      <c r="N404" s="1" t="e">
        <f t="shared" si="161"/>
        <v>#N/A</v>
      </c>
      <c r="P404" s="23">
        <f t="shared" si="162"/>
        <v>0.68533560000000004</v>
      </c>
      <c r="Q404" s="1" t="e">
        <f t="shared" si="163"/>
        <v>#N/A</v>
      </c>
      <c r="T404" t="e">
        <f>IF(A404&lt;='FM Exteriores'!$Q$14,EsquemaMant!A404,NA())</f>
        <v>#N/A</v>
      </c>
      <c r="U404" s="20" t="e">
        <f t="shared" si="164"/>
        <v>#N/A</v>
      </c>
      <c r="V404" t="e">
        <f t="shared" si="165"/>
        <v>#N/A</v>
      </c>
      <c r="W404" t="e">
        <f t="shared" si="166"/>
        <v>#N/A</v>
      </c>
      <c r="X404" s="24" t="e">
        <f t="shared" si="167"/>
        <v>#N/A</v>
      </c>
      <c r="Y404" t="e">
        <f t="shared" si="168"/>
        <v>#N/A</v>
      </c>
      <c r="Z404" t="e">
        <f t="shared" si="169"/>
        <v>#N/A</v>
      </c>
      <c r="AA404" s="24" t="e">
        <f t="shared" si="170"/>
        <v>#N/A</v>
      </c>
      <c r="AB404" s="24">
        <f t="shared" si="173"/>
        <v>1</v>
      </c>
      <c r="AC404" s="1" t="e">
        <f t="shared" si="174"/>
        <v>#N/A</v>
      </c>
      <c r="AE404" s="23">
        <f t="shared" si="171"/>
        <v>0.78200000000000003</v>
      </c>
      <c r="AF404" s="41" t="e">
        <f t="shared" si="172"/>
        <v>#N/A</v>
      </c>
    </row>
    <row r="405" spans="1:32" x14ac:dyDescent="0.25">
      <c r="A405">
        <v>39.4</v>
      </c>
      <c r="B405" t="e">
        <f>IF(A405&lt;='FM Interiores'!$Q$14,EsquemaMant!A405,NA())</f>
        <v>#N/A</v>
      </c>
      <c r="C405" s="20" t="e">
        <f t="shared" si="151"/>
        <v>#N/A</v>
      </c>
      <c r="D405" t="e">
        <f t="shared" si="152"/>
        <v>#N/A</v>
      </c>
      <c r="E405" t="e">
        <f t="shared" si="150"/>
        <v>#N/A</v>
      </c>
      <c r="F405" s="24" t="e">
        <f t="shared" si="153"/>
        <v>#N/A</v>
      </c>
      <c r="G405" t="e">
        <f t="shared" si="154"/>
        <v>#N/A</v>
      </c>
      <c r="H405" t="e">
        <f t="shared" si="155"/>
        <v>#N/A</v>
      </c>
      <c r="I405" s="24" t="e">
        <f t="shared" si="156"/>
        <v>#N/A</v>
      </c>
      <c r="J405" t="e">
        <f t="shared" si="157"/>
        <v>#N/A</v>
      </c>
      <c r="K405" t="e">
        <f t="shared" si="158"/>
        <v>#N/A</v>
      </c>
      <c r="L405" s="24" t="e">
        <f t="shared" si="159"/>
        <v>#N/A</v>
      </c>
      <c r="M405" s="24">
        <f t="shared" si="160"/>
        <v>0.9</v>
      </c>
      <c r="N405" s="1" t="e">
        <f t="shared" si="161"/>
        <v>#N/A</v>
      </c>
      <c r="P405" s="23">
        <f t="shared" si="162"/>
        <v>0.68533560000000004</v>
      </c>
      <c r="Q405" s="1" t="e">
        <f t="shared" si="163"/>
        <v>#N/A</v>
      </c>
      <c r="T405" t="e">
        <f>IF(A405&lt;='FM Exteriores'!$Q$14,EsquemaMant!A405,NA())</f>
        <v>#N/A</v>
      </c>
      <c r="U405" s="20" t="e">
        <f t="shared" si="164"/>
        <v>#N/A</v>
      </c>
      <c r="V405" t="e">
        <f t="shared" si="165"/>
        <v>#N/A</v>
      </c>
      <c r="W405" t="e">
        <f t="shared" si="166"/>
        <v>#N/A</v>
      </c>
      <c r="X405" s="24" t="e">
        <f t="shared" si="167"/>
        <v>#N/A</v>
      </c>
      <c r="Y405" t="e">
        <f t="shared" si="168"/>
        <v>#N/A</v>
      </c>
      <c r="Z405" t="e">
        <f t="shared" si="169"/>
        <v>#N/A</v>
      </c>
      <c r="AA405" s="24" t="e">
        <f t="shared" si="170"/>
        <v>#N/A</v>
      </c>
      <c r="AB405" s="24">
        <f t="shared" si="173"/>
        <v>1</v>
      </c>
      <c r="AC405" s="1" t="e">
        <f t="shared" si="174"/>
        <v>#N/A</v>
      </c>
      <c r="AE405" s="23">
        <f t="shared" si="171"/>
        <v>0.78200000000000003</v>
      </c>
      <c r="AF405" s="41" t="e">
        <f t="shared" si="172"/>
        <v>#N/A</v>
      </c>
    </row>
    <row r="406" spans="1:32" x14ac:dyDescent="0.25">
      <c r="A406">
        <v>39.5</v>
      </c>
      <c r="B406" t="e">
        <f>IF(A406&lt;='FM Interiores'!$Q$14,EsquemaMant!A406,NA())</f>
        <v>#N/A</v>
      </c>
      <c r="C406" s="20" t="e">
        <f t="shared" si="151"/>
        <v>#N/A</v>
      </c>
      <c r="D406" t="e">
        <f t="shared" si="152"/>
        <v>#N/A</v>
      </c>
      <c r="E406" t="e">
        <f t="shared" si="150"/>
        <v>#N/A</v>
      </c>
      <c r="F406" s="24" t="e">
        <f t="shared" si="153"/>
        <v>#N/A</v>
      </c>
      <c r="G406" t="e">
        <f t="shared" si="154"/>
        <v>#N/A</v>
      </c>
      <c r="H406" t="e">
        <f t="shared" si="155"/>
        <v>#N/A</v>
      </c>
      <c r="I406" s="24" t="e">
        <f t="shared" si="156"/>
        <v>#N/A</v>
      </c>
      <c r="J406" t="e">
        <f t="shared" si="157"/>
        <v>#N/A</v>
      </c>
      <c r="K406" t="e">
        <f t="shared" si="158"/>
        <v>#N/A</v>
      </c>
      <c r="L406" s="24" t="e">
        <f t="shared" si="159"/>
        <v>#N/A</v>
      </c>
      <c r="M406" s="24">
        <f t="shared" si="160"/>
        <v>0.9</v>
      </c>
      <c r="N406" s="1" t="e">
        <f t="shared" si="161"/>
        <v>#N/A</v>
      </c>
      <c r="P406" s="23">
        <f t="shared" si="162"/>
        <v>0.68533560000000004</v>
      </c>
      <c r="Q406" s="1" t="e">
        <f t="shared" si="163"/>
        <v>#N/A</v>
      </c>
      <c r="T406" t="e">
        <f>IF(A406&lt;='FM Exteriores'!$Q$14,EsquemaMant!A406,NA())</f>
        <v>#N/A</v>
      </c>
      <c r="U406" s="20" t="e">
        <f t="shared" si="164"/>
        <v>#N/A</v>
      </c>
      <c r="V406" t="e">
        <f t="shared" si="165"/>
        <v>#N/A</v>
      </c>
      <c r="W406" t="e">
        <f t="shared" si="166"/>
        <v>#N/A</v>
      </c>
      <c r="X406" s="24" t="e">
        <f t="shared" si="167"/>
        <v>#N/A</v>
      </c>
      <c r="Y406" t="e">
        <f t="shared" si="168"/>
        <v>#N/A</v>
      </c>
      <c r="Z406" t="e">
        <f t="shared" si="169"/>
        <v>#N/A</v>
      </c>
      <c r="AA406" s="24" t="e">
        <f t="shared" si="170"/>
        <v>#N/A</v>
      </c>
      <c r="AB406" s="24">
        <f t="shared" si="173"/>
        <v>1</v>
      </c>
      <c r="AC406" s="1" t="e">
        <f t="shared" si="174"/>
        <v>#N/A</v>
      </c>
      <c r="AE406" s="23">
        <f t="shared" si="171"/>
        <v>0.78200000000000003</v>
      </c>
      <c r="AF406" s="41" t="e">
        <f t="shared" si="172"/>
        <v>#N/A</v>
      </c>
    </row>
    <row r="407" spans="1:32" x14ac:dyDescent="0.25">
      <c r="A407">
        <v>39.6</v>
      </c>
      <c r="B407" t="e">
        <f>IF(A407&lt;='FM Interiores'!$Q$14,EsquemaMant!A407,NA())</f>
        <v>#N/A</v>
      </c>
      <c r="C407" s="20" t="e">
        <f t="shared" si="151"/>
        <v>#N/A</v>
      </c>
      <c r="D407" t="e">
        <f t="shared" si="152"/>
        <v>#N/A</v>
      </c>
      <c r="E407" t="e">
        <f t="shared" si="150"/>
        <v>#N/A</v>
      </c>
      <c r="F407" s="24" t="e">
        <f t="shared" si="153"/>
        <v>#N/A</v>
      </c>
      <c r="G407" t="e">
        <f t="shared" si="154"/>
        <v>#N/A</v>
      </c>
      <c r="H407" t="e">
        <f t="shared" si="155"/>
        <v>#N/A</v>
      </c>
      <c r="I407" s="24" t="e">
        <f t="shared" si="156"/>
        <v>#N/A</v>
      </c>
      <c r="J407" t="e">
        <f t="shared" si="157"/>
        <v>#N/A</v>
      </c>
      <c r="K407" t="e">
        <f t="shared" si="158"/>
        <v>#N/A</v>
      </c>
      <c r="L407" s="24" t="e">
        <f t="shared" si="159"/>
        <v>#N/A</v>
      </c>
      <c r="M407" s="24">
        <f t="shared" si="160"/>
        <v>0.9</v>
      </c>
      <c r="N407" s="1" t="e">
        <f t="shared" si="161"/>
        <v>#N/A</v>
      </c>
      <c r="P407" s="23">
        <f t="shared" si="162"/>
        <v>0.68533560000000004</v>
      </c>
      <c r="Q407" s="1" t="e">
        <f t="shared" si="163"/>
        <v>#N/A</v>
      </c>
      <c r="T407" t="e">
        <f>IF(A407&lt;='FM Exteriores'!$Q$14,EsquemaMant!A407,NA())</f>
        <v>#N/A</v>
      </c>
      <c r="U407" s="20" t="e">
        <f t="shared" si="164"/>
        <v>#N/A</v>
      </c>
      <c r="V407" t="e">
        <f t="shared" si="165"/>
        <v>#N/A</v>
      </c>
      <c r="W407" t="e">
        <f t="shared" si="166"/>
        <v>#N/A</v>
      </c>
      <c r="X407" s="24" t="e">
        <f t="shared" si="167"/>
        <v>#N/A</v>
      </c>
      <c r="Y407" t="e">
        <f t="shared" si="168"/>
        <v>#N/A</v>
      </c>
      <c r="Z407" t="e">
        <f t="shared" si="169"/>
        <v>#N/A</v>
      </c>
      <c r="AA407" s="24" t="e">
        <f t="shared" si="170"/>
        <v>#N/A</v>
      </c>
      <c r="AB407" s="24">
        <f t="shared" si="173"/>
        <v>1</v>
      </c>
      <c r="AC407" s="1" t="e">
        <f t="shared" si="174"/>
        <v>#N/A</v>
      </c>
      <c r="AE407" s="23">
        <f t="shared" si="171"/>
        <v>0.78200000000000003</v>
      </c>
      <c r="AF407" s="41" t="e">
        <f t="shared" si="172"/>
        <v>#N/A</v>
      </c>
    </row>
    <row r="408" spans="1:32" x14ac:dyDescent="0.25">
      <c r="A408">
        <v>39.700000000000003</v>
      </c>
      <c r="B408" t="e">
        <f>IF(A408&lt;='FM Interiores'!$Q$14,EsquemaMant!A408,NA())</f>
        <v>#N/A</v>
      </c>
      <c r="C408" s="20" t="e">
        <f t="shared" si="151"/>
        <v>#N/A</v>
      </c>
      <c r="D408" t="e">
        <f t="shared" si="152"/>
        <v>#N/A</v>
      </c>
      <c r="E408" t="e">
        <f t="shared" si="150"/>
        <v>#N/A</v>
      </c>
      <c r="F408" s="24" t="e">
        <f t="shared" si="153"/>
        <v>#N/A</v>
      </c>
      <c r="G408" t="e">
        <f t="shared" si="154"/>
        <v>#N/A</v>
      </c>
      <c r="H408" t="e">
        <f t="shared" si="155"/>
        <v>#N/A</v>
      </c>
      <c r="I408" s="24" t="e">
        <f t="shared" si="156"/>
        <v>#N/A</v>
      </c>
      <c r="J408" t="e">
        <f t="shared" si="157"/>
        <v>#N/A</v>
      </c>
      <c r="K408" t="e">
        <f t="shared" si="158"/>
        <v>#N/A</v>
      </c>
      <c r="L408" s="24" t="e">
        <f t="shared" si="159"/>
        <v>#N/A</v>
      </c>
      <c r="M408" s="24">
        <f t="shared" si="160"/>
        <v>0.9</v>
      </c>
      <c r="N408" s="1" t="e">
        <f t="shared" si="161"/>
        <v>#N/A</v>
      </c>
      <c r="P408" s="23">
        <f t="shared" si="162"/>
        <v>0.68533560000000004</v>
      </c>
      <c r="Q408" s="1" t="e">
        <f t="shared" si="163"/>
        <v>#N/A</v>
      </c>
      <c r="T408" t="e">
        <f>IF(A408&lt;='FM Exteriores'!$Q$14,EsquemaMant!A408,NA())</f>
        <v>#N/A</v>
      </c>
      <c r="U408" s="20" t="e">
        <f t="shared" si="164"/>
        <v>#N/A</v>
      </c>
      <c r="V408" t="e">
        <f t="shared" si="165"/>
        <v>#N/A</v>
      </c>
      <c r="W408" t="e">
        <f t="shared" si="166"/>
        <v>#N/A</v>
      </c>
      <c r="X408" s="24" t="e">
        <f t="shared" si="167"/>
        <v>#N/A</v>
      </c>
      <c r="Y408" t="e">
        <f t="shared" si="168"/>
        <v>#N/A</v>
      </c>
      <c r="Z408" t="e">
        <f t="shared" si="169"/>
        <v>#N/A</v>
      </c>
      <c r="AA408" s="24" t="e">
        <f t="shared" si="170"/>
        <v>#N/A</v>
      </c>
      <c r="AB408" s="24">
        <f t="shared" si="173"/>
        <v>1</v>
      </c>
      <c r="AC408" s="1" t="e">
        <f t="shared" si="174"/>
        <v>#N/A</v>
      </c>
      <c r="AE408" s="23">
        <f t="shared" si="171"/>
        <v>0.78200000000000003</v>
      </c>
      <c r="AF408" s="41" t="e">
        <f t="shared" si="172"/>
        <v>#N/A</v>
      </c>
    </row>
    <row r="409" spans="1:32" x14ac:dyDescent="0.25">
      <c r="A409">
        <v>39.799999999999997</v>
      </c>
      <c r="B409" t="e">
        <f>IF(A409&lt;='FM Interiores'!$Q$14,EsquemaMant!A409,NA())</f>
        <v>#N/A</v>
      </c>
      <c r="C409" s="20" t="e">
        <f t="shared" si="151"/>
        <v>#N/A</v>
      </c>
      <c r="D409" t="e">
        <f t="shared" si="152"/>
        <v>#N/A</v>
      </c>
      <c r="E409" t="e">
        <f t="shared" si="150"/>
        <v>#N/A</v>
      </c>
      <c r="F409" s="24" t="e">
        <f t="shared" si="153"/>
        <v>#N/A</v>
      </c>
      <c r="G409" t="e">
        <f t="shared" si="154"/>
        <v>#N/A</v>
      </c>
      <c r="H409" t="e">
        <f t="shared" si="155"/>
        <v>#N/A</v>
      </c>
      <c r="I409" s="24" t="e">
        <f t="shared" si="156"/>
        <v>#N/A</v>
      </c>
      <c r="J409" t="e">
        <f t="shared" si="157"/>
        <v>#N/A</v>
      </c>
      <c r="K409" t="e">
        <f t="shared" si="158"/>
        <v>#N/A</v>
      </c>
      <c r="L409" s="24" t="e">
        <f t="shared" si="159"/>
        <v>#N/A</v>
      </c>
      <c r="M409" s="24">
        <f t="shared" si="160"/>
        <v>0.9</v>
      </c>
      <c r="N409" s="1" t="e">
        <f t="shared" si="161"/>
        <v>#N/A</v>
      </c>
      <c r="P409" s="23">
        <f t="shared" si="162"/>
        <v>0.68533560000000004</v>
      </c>
      <c r="Q409" s="1" t="e">
        <f t="shared" si="163"/>
        <v>#N/A</v>
      </c>
      <c r="T409" t="e">
        <f>IF(A409&lt;='FM Exteriores'!$Q$14,EsquemaMant!A409,NA())</f>
        <v>#N/A</v>
      </c>
      <c r="U409" s="20" t="e">
        <f t="shared" si="164"/>
        <v>#N/A</v>
      </c>
      <c r="V409" t="e">
        <f t="shared" si="165"/>
        <v>#N/A</v>
      </c>
      <c r="W409" t="e">
        <f t="shared" si="166"/>
        <v>#N/A</v>
      </c>
      <c r="X409" s="24" t="e">
        <f t="shared" si="167"/>
        <v>#N/A</v>
      </c>
      <c r="Y409" t="e">
        <f t="shared" si="168"/>
        <v>#N/A</v>
      </c>
      <c r="Z409" t="e">
        <f t="shared" si="169"/>
        <v>#N/A</v>
      </c>
      <c r="AA409" s="24" t="e">
        <f t="shared" si="170"/>
        <v>#N/A</v>
      </c>
      <c r="AB409" s="24">
        <f t="shared" si="173"/>
        <v>1</v>
      </c>
      <c r="AC409" s="1" t="e">
        <f t="shared" si="174"/>
        <v>#N/A</v>
      </c>
      <c r="AE409" s="23">
        <f t="shared" si="171"/>
        <v>0.78200000000000003</v>
      </c>
      <c r="AF409" s="41" t="e">
        <f t="shared" si="172"/>
        <v>#N/A</v>
      </c>
    </row>
    <row r="410" spans="1:32" x14ac:dyDescent="0.25">
      <c r="A410">
        <v>39.9</v>
      </c>
      <c r="B410" t="e">
        <f>IF(A410&lt;='FM Interiores'!$Q$14,EsquemaMant!A410,NA())</f>
        <v>#N/A</v>
      </c>
      <c r="C410" s="20" t="e">
        <f t="shared" si="151"/>
        <v>#N/A</v>
      </c>
      <c r="D410" t="e">
        <f t="shared" si="152"/>
        <v>#N/A</v>
      </c>
      <c r="E410" t="e">
        <f t="shared" si="150"/>
        <v>#N/A</v>
      </c>
      <c r="F410" s="24" t="e">
        <f t="shared" si="153"/>
        <v>#N/A</v>
      </c>
      <c r="G410" t="e">
        <f t="shared" si="154"/>
        <v>#N/A</v>
      </c>
      <c r="H410" t="e">
        <f t="shared" si="155"/>
        <v>#N/A</v>
      </c>
      <c r="I410" s="24" t="e">
        <f t="shared" si="156"/>
        <v>#N/A</v>
      </c>
      <c r="J410" t="e">
        <f t="shared" si="157"/>
        <v>#N/A</v>
      </c>
      <c r="K410" t="e">
        <f t="shared" si="158"/>
        <v>#N/A</v>
      </c>
      <c r="L410" s="24" t="e">
        <f t="shared" si="159"/>
        <v>#N/A</v>
      </c>
      <c r="M410" s="24">
        <f t="shared" si="160"/>
        <v>0.9</v>
      </c>
      <c r="N410" s="1" t="e">
        <f t="shared" si="161"/>
        <v>#N/A</v>
      </c>
      <c r="P410" s="23">
        <f t="shared" si="162"/>
        <v>0.68533560000000004</v>
      </c>
      <c r="Q410" s="1" t="e">
        <f t="shared" si="163"/>
        <v>#N/A</v>
      </c>
      <c r="T410" t="e">
        <f>IF(A410&lt;='FM Exteriores'!$Q$14,EsquemaMant!A410,NA())</f>
        <v>#N/A</v>
      </c>
      <c r="U410" s="20" t="e">
        <f t="shared" si="164"/>
        <v>#N/A</v>
      </c>
      <c r="V410" t="e">
        <f t="shared" si="165"/>
        <v>#N/A</v>
      </c>
      <c r="W410" t="e">
        <f t="shared" si="166"/>
        <v>#N/A</v>
      </c>
      <c r="X410" s="24" t="e">
        <f t="shared" si="167"/>
        <v>#N/A</v>
      </c>
      <c r="Y410" t="e">
        <f t="shared" si="168"/>
        <v>#N/A</v>
      </c>
      <c r="Z410" t="e">
        <f t="shared" si="169"/>
        <v>#N/A</v>
      </c>
      <c r="AA410" s="24" t="e">
        <f t="shared" si="170"/>
        <v>#N/A</v>
      </c>
      <c r="AB410" s="24">
        <f t="shared" si="173"/>
        <v>1</v>
      </c>
      <c r="AC410" s="1" t="e">
        <f t="shared" si="174"/>
        <v>#N/A</v>
      </c>
      <c r="AE410" s="23">
        <f t="shared" si="171"/>
        <v>0.78200000000000003</v>
      </c>
      <c r="AF410" s="41" t="e">
        <f t="shared" si="172"/>
        <v>#N/A</v>
      </c>
    </row>
    <row r="411" spans="1:32" x14ac:dyDescent="0.25">
      <c r="A411">
        <v>40</v>
      </c>
      <c r="B411" t="e">
        <f>IF(A411&lt;='FM Interiores'!$Q$14,EsquemaMant!A411,NA())</f>
        <v>#N/A</v>
      </c>
      <c r="C411" s="20" t="e">
        <f t="shared" si="151"/>
        <v>#N/A</v>
      </c>
      <c r="D411" t="e">
        <f t="shared" si="152"/>
        <v>#N/A</v>
      </c>
      <c r="E411" t="e">
        <f t="shared" si="150"/>
        <v>#N/A</v>
      </c>
      <c r="F411" s="24" t="e">
        <f t="shared" si="153"/>
        <v>#N/A</v>
      </c>
      <c r="G411" t="e">
        <f t="shared" si="154"/>
        <v>#N/A</v>
      </c>
      <c r="H411" t="e">
        <f t="shared" si="155"/>
        <v>#N/A</v>
      </c>
      <c r="I411" s="24" t="e">
        <f t="shared" si="156"/>
        <v>#N/A</v>
      </c>
      <c r="J411" t="e">
        <f t="shared" si="157"/>
        <v>#N/A</v>
      </c>
      <c r="K411" t="e">
        <f t="shared" si="158"/>
        <v>#N/A</v>
      </c>
      <c r="L411" s="24" t="e">
        <f t="shared" si="159"/>
        <v>#N/A</v>
      </c>
      <c r="M411" s="24">
        <f t="shared" si="160"/>
        <v>0.9</v>
      </c>
      <c r="N411" s="1" t="e">
        <f t="shared" si="161"/>
        <v>#N/A</v>
      </c>
      <c r="P411" s="23">
        <f t="shared" si="162"/>
        <v>0.68533560000000004</v>
      </c>
      <c r="Q411" s="1" t="e">
        <f t="shared" si="163"/>
        <v>#N/A</v>
      </c>
      <c r="T411" t="e">
        <f>IF(A411&lt;='FM Exteriores'!$Q$14,EsquemaMant!A411,NA())</f>
        <v>#N/A</v>
      </c>
      <c r="U411" s="20" t="e">
        <f t="shared" si="164"/>
        <v>#N/A</v>
      </c>
      <c r="V411" t="e">
        <f t="shared" si="165"/>
        <v>#N/A</v>
      </c>
      <c r="W411" t="e">
        <f t="shared" si="166"/>
        <v>#N/A</v>
      </c>
      <c r="X411" s="24" t="e">
        <f t="shared" si="167"/>
        <v>#N/A</v>
      </c>
      <c r="Y411" t="e">
        <f t="shared" si="168"/>
        <v>#N/A</v>
      </c>
      <c r="Z411" t="e">
        <f t="shared" si="169"/>
        <v>#N/A</v>
      </c>
      <c r="AA411" s="24" t="e">
        <f t="shared" si="170"/>
        <v>#N/A</v>
      </c>
      <c r="AB411" s="24">
        <f t="shared" si="173"/>
        <v>1</v>
      </c>
      <c r="AC411" s="1" t="e">
        <f t="shared" si="174"/>
        <v>#N/A</v>
      </c>
      <c r="AE411" s="23">
        <f t="shared" si="171"/>
        <v>0.78200000000000003</v>
      </c>
      <c r="AF411" s="41" t="e">
        <f t="shared" si="172"/>
        <v>#N/A</v>
      </c>
    </row>
    <row r="412" spans="1:32" x14ac:dyDescent="0.25">
      <c r="A412">
        <v>40.1</v>
      </c>
      <c r="B412" t="e">
        <f>IF(A412&lt;='FM Interiores'!$Q$14,EsquemaMant!A412,NA())</f>
        <v>#N/A</v>
      </c>
      <c r="C412" s="20" t="e">
        <f t="shared" si="151"/>
        <v>#N/A</v>
      </c>
      <c r="D412" t="e">
        <f t="shared" si="152"/>
        <v>#N/A</v>
      </c>
      <c r="E412" t="e">
        <f t="shared" si="150"/>
        <v>#N/A</v>
      </c>
      <c r="F412" s="24" t="e">
        <f t="shared" si="153"/>
        <v>#N/A</v>
      </c>
      <c r="G412" t="e">
        <f t="shared" si="154"/>
        <v>#N/A</v>
      </c>
      <c r="H412" t="e">
        <f t="shared" si="155"/>
        <v>#N/A</v>
      </c>
      <c r="I412" s="24" t="e">
        <f t="shared" si="156"/>
        <v>#N/A</v>
      </c>
      <c r="J412" t="e">
        <f t="shared" si="157"/>
        <v>#N/A</v>
      </c>
      <c r="K412" t="e">
        <f t="shared" si="158"/>
        <v>#N/A</v>
      </c>
      <c r="L412" s="24" t="e">
        <f t="shared" si="159"/>
        <v>#N/A</v>
      </c>
      <c r="M412" s="24">
        <f t="shared" si="160"/>
        <v>0.9</v>
      </c>
      <c r="N412" s="1" t="e">
        <f t="shared" si="161"/>
        <v>#N/A</v>
      </c>
      <c r="P412" s="23">
        <f t="shared" si="162"/>
        <v>0.68533560000000004</v>
      </c>
      <c r="Q412" s="1" t="e">
        <f t="shared" si="163"/>
        <v>#N/A</v>
      </c>
      <c r="T412" t="e">
        <f>IF(A412&lt;='FM Exteriores'!$Q$14,EsquemaMant!A412,NA())</f>
        <v>#N/A</v>
      </c>
      <c r="U412" s="20" t="e">
        <f t="shared" si="164"/>
        <v>#N/A</v>
      </c>
      <c r="V412" t="e">
        <f t="shared" si="165"/>
        <v>#N/A</v>
      </c>
      <c r="W412" t="e">
        <f t="shared" si="166"/>
        <v>#N/A</v>
      </c>
      <c r="X412" s="24" t="e">
        <f t="shared" si="167"/>
        <v>#N/A</v>
      </c>
      <c r="Y412" t="e">
        <f t="shared" si="168"/>
        <v>#N/A</v>
      </c>
      <c r="Z412" t="e">
        <f t="shared" si="169"/>
        <v>#N/A</v>
      </c>
      <c r="AA412" s="24" t="e">
        <f t="shared" si="170"/>
        <v>#N/A</v>
      </c>
      <c r="AB412" s="24">
        <f t="shared" si="173"/>
        <v>1</v>
      </c>
      <c r="AC412" s="1" t="e">
        <f t="shared" si="174"/>
        <v>#N/A</v>
      </c>
      <c r="AE412" s="23">
        <f t="shared" si="171"/>
        <v>0.78200000000000003</v>
      </c>
      <c r="AF412" s="41" t="e">
        <f t="shared" si="172"/>
        <v>#N/A</v>
      </c>
    </row>
    <row r="413" spans="1:32" x14ac:dyDescent="0.25">
      <c r="A413">
        <v>40.200000000000003</v>
      </c>
      <c r="B413" t="e">
        <f>IF(A413&lt;='FM Interiores'!$Q$14,EsquemaMant!A413,NA())</f>
        <v>#N/A</v>
      </c>
      <c r="C413" s="20" t="e">
        <f t="shared" si="151"/>
        <v>#N/A</v>
      </c>
      <c r="D413" t="e">
        <f t="shared" si="152"/>
        <v>#N/A</v>
      </c>
      <c r="E413" t="e">
        <f t="shared" si="150"/>
        <v>#N/A</v>
      </c>
      <c r="F413" s="24" t="e">
        <f t="shared" si="153"/>
        <v>#N/A</v>
      </c>
      <c r="G413" t="e">
        <f t="shared" si="154"/>
        <v>#N/A</v>
      </c>
      <c r="H413" t="e">
        <f t="shared" si="155"/>
        <v>#N/A</v>
      </c>
      <c r="I413" s="24" t="e">
        <f t="shared" si="156"/>
        <v>#N/A</v>
      </c>
      <c r="J413" t="e">
        <f t="shared" si="157"/>
        <v>#N/A</v>
      </c>
      <c r="K413" t="e">
        <f t="shared" si="158"/>
        <v>#N/A</v>
      </c>
      <c r="L413" s="24" t="e">
        <f t="shared" si="159"/>
        <v>#N/A</v>
      </c>
      <c r="M413" s="24">
        <f t="shared" si="160"/>
        <v>0.9</v>
      </c>
      <c r="N413" s="1" t="e">
        <f t="shared" si="161"/>
        <v>#N/A</v>
      </c>
      <c r="P413" s="23">
        <f t="shared" si="162"/>
        <v>0.68533560000000004</v>
      </c>
      <c r="Q413" s="1" t="e">
        <f t="shared" si="163"/>
        <v>#N/A</v>
      </c>
      <c r="T413" t="e">
        <f>IF(A413&lt;='FM Exteriores'!$Q$14,EsquemaMant!A413,NA())</f>
        <v>#N/A</v>
      </c>
      <c r="U413" s="20" t="e">
        <f t="shared" si="164"/>
        <v>#N/A</v>
      </c>
      <c r="V413" t="e">
        <f t="shared" si="165"/>
        <v>#N/A</v>
      </c>
      <c r="W413" t="e">
        <f t="shared" si="166"/>
        <v>#N/A</v>
      </c>
      <c r="X413" s="24" t="e">
        <f t="shared" si="167"/>
        <v>#N/A</v>
      </c>
      <c r="Y413" t="e">
        <f t="shared" si="168"/>
        <v>#N/A</v>
      </c>
      <c r="Z413" t="e">
        <f t="shared" si="169"/>
        <v>#N/A</v>
      </c>
      <c r="AA413" s="24" t="e">
        <f t="shared" si="170"/>
        <v>#N/A</v>
      </c>
      <c r="AB413" s="24">
        <f t="shared" si="173"/>
        <v>1</v>
      </c>
      <c r="AC413" s="1" t="e">
        <f t="shared" si="174"/>
        <v>#N/A</v>
      </c>
      <c r="AE413" s="23">
        <f t="shared" si="171"/>
        <v>0.78200000000000003</v>
      </c>
      <c r="AF413" s="41" t="e">
        <f t="shared" si="172"/>
        <v>#N/A</v>
      </c>
    </row>
    <row r="414" spans="1:32" x14ac:dyDescent="0.25">
      <c r="A414">
        <v>40.299999999999997</v>
      </c>
      <c r="B414" t="e">
        <f>IF(A414&lt;='FM Interiores'!$Q$14,EsquemaMant!A414,NA())</f>
        <v>#N/A</v>
      </c>
      <c r="C414" s="20" t="e">
        <f t="shared" si="151"/>
        <v>#N/A</v>
      </c>
      <c r="D414" t="e">
        <f t="shared" si="152"/>
        <v>#N/A</v>
      </c>
      <c r="E414" t="e">
        <f t="shared" si="150"/>
        <v>#N/A</v>
      </c>
      <c r="F414" s="24" t="e">
        <f t="shared" si="153"/>
        <v>#N/A</v>
      </c>
      <c r="G414" t="e">
        <f t="shared" si="154"/>
        <v>#N/A</v>
      </c>
      <c r="H414" t="e">
        <f t="shared" si="155"/>
        <v>#N/A</v>
      </c>
      <c r="I414" s="24" t="e">
        <f t="shared" si="156"/>
        <v>#N/A</v>
      </c>
      <c r="J414" t="e">
        <f t="shared" si="157"/>
        <v>#N/A</v>
      </c>
      <c r="K414" t="e">
        <f t="shared" si="158"/>
        <v>#N/A</v>
      </c>
      <c r="L414" s="24" t="e">
        <f t="shared" si="159"/>
        <v>#N/A</v>
      </c>
      <c r="M414" s="24">
        <f t="shared" si="160"/>
        <v>0.9</v>
      </c>
      <c r="N414" s="1" t="e">
        <f t="shared" si="161"/>
        <v>#N/A</v>
      </c>
      <c r="P414" s="23">
        <f t="shared" si="162"/>
        <v>0.68533560000000004</v>
      </c>
      <c r="Q414" s="1" t="e">
        <f t="shared" si="163"/>
        <v>#N/A</v>
      </c>
      <c r="T414" t="e">
        <f>IF(A414&lt;='FM Exteriores'!$Q$14,EsquemaMant!A414,NA())</f>
        <v>#N/A</v>
      </c>
      <c r="U414" s="20" t="e">
        <f t="shared" si="164"/>
        <v>#N/A</v>
      </c>
      <c r="V414" t="e">
        <f t="shared" si="165"/>
        <v>#N/A</v>
      </c>
      <c r="W414" t="e">
        <f t="shared" si="166"/>
        <v>#N/A</v>
      </c>
      <c r="X414" s="24" t="e">
        <f t="shared" si="167"/>
        <v>#N/A</v>
      </c>
      <c r="Y414" t="e">
        <f t="shared" si="168"/>
        <v>#N/A</v>
      </c>
      <c r="Z414" t="e">
        <f t="shared" si="169"/>
        <v>#N/A</v>
      </c>
      <c r="AA414" s="24" t="e">
        <f t="shared" si="170"/>
        <v>#N/A</v>
      </c>
      <c r="AB414" s="24">
        <f t="shared" si="173"/>
        <v>1</v>
      </c>
      <c r="AC414" s="1" t="e">
        <f t="shared" si="174"/>
        <v>#N/A</v>
      </c>
      <c r="AE414" s="23">
        <f t="shared" si="171"/>
        <v>0.78200000000000003</v>
      </c>
      <c r="AF414" s="41" t="e">
        <f t="shared" si="172"/>
        <v>#N/A</v>
      </c>
    </row>
    <row r="415" spans="1:32" x14ac:dyDescent="0.25">
      <c r="A415">
        <v>40.4</v>
      </c>
      <c r="B415" t="e">
        <f>IF(A415&lt;='FM Interiores'!$Q$14,EsquemaMant!A415,NA())</f>
        <v>#N/A</v>
      </c>
      <c r="C415" s="20" t="e">
        <f t="shared" si="151"/>
        <v>#N/A</v>
      </c>
      <c r="D415" t="e">
        <f t="shared" si="152"/>
        <v>#N/A</v>
      </c>
      <c r="E415" t="e">
        <f t="shared" si="150"/>
        <v>#N/A</v>
      </c>
      <c r="F415" s="24" t="e">
        <f t="shared" si="153"/>
        <v>#N/A</v>
      </c>
      <c r="G415" t="e">
        <f t="shared" si="154"/>
        <v>#N/A</v>
      </c>
      <c r="H415" t="e">
        <f t="shared" si="155"/>
        <v>#N/A</v>
      </c>
      <c r="I415" s="24" t="e">
        <f t="shared" si="156"/>
        <v>#N/A</v>
      </c>
      <c r="J415" t="e">
        <f t="shared" si="157"/>
        <v>#N/A</v>
      </c>
      <c r="K415" t="e">
        <f t="shared" si="158"/>
        <v>#N/A</v>
      </c>
      <c r="L415" s="24" t="e">
        <f t="shared" si="159"/>
        <v>#N/A</v>
      </c>
      <c r="M415" s="24">
        <f t="shared" si="160"/>
        <v>0.9</v>
      </c>
      <c r="N415" s="1" t="e">
        <f t="shared" si="161"/>
        <v>#N/A</v>
      </c>
      <c r="P415" s="23">
        <f t="shared" si="162"/>
        <v>0.68533560000000004</v>
      </c>
      <c r="Q415" s="1" t="e">
        <f t="shared" si="163"/>
        <v>#N/A</v>
      </c>
      <c r="T415" t="e">
        <f>IF(A415&lt;='FM Exteriores'!$Q$14,EsquemaMant!A415,NA())</f>
        <v>#N/A</v>
      </c>
      <c r="U415" s="20" t="e">
        <f t="shared" si="164"/>
        <v>#N/A</v>
      </c>
      <c r="V415" t="e">
        <f t="shared" si="165"/>
        <v>#N/A</v>
      </c>
      <c r="W415" t="e">
        <f t="shared" si="166"/>
        <v>#N/A</v>
      </c>
      <c r="X415" s="24" t="e">
        <f t="shared" si="167"/>
        <v>#N/A</v>
      </c>
      <c r="Y415" t="e">
        <f t="shared" si="168"/>
        <v>#N/A</v>
      </c>
      <c r="Z415" t="e">
        <f t="shared" si="169"/>
        <v>#N/A</v>
      </c>
      <c r="AA415" s="24" t="e">
        <f t="shared" si="170"/>
        <v>#N/A</v>
      </c>
      <c r="AB415" s="24">
        <f t="shared" si="173"/>
        <v>1</v>
      </c>
      <c r="AC415" s="1" t="e">
        <f t="shared" si="174"/>
        <v>#N/A</v>
      </c>
      <c r="AE415" s="23">
        <f t="shared" si="171"/>
        <v>0.78200000000000003</v>
      </c>
      <c r="AF415" s="41" t="e">
        <f t="shared" si="172"/>
        <v>#N/A</v>
      </c>
    </row>
    <row r="416" spans="1:32" x14ac:dyDescent="0.25">
      <c r="A416">
        <v>40.5</v>
      </c>
      <c r="B416" t="e">
        <f>IF(A416&lt;='FM Interiores'!$Q$14,EsquemaMant!A416,NA())</f>
        <v>#N/A</v>
      </c>
      <c r="C416" s="20" t="e">
        <f t="shared" si="151"/>
        <v>#N/A</v>
      </c>
      <c r="D416" t="e">
        <f t="shared" si="152"/>
        <v>#N/A</v>
      </c>
      <c r="E416" t="e">
        <f t="shared" si="150"/>
        <v>#N/A</v>
      </c>
      <c r="F416" s="24" t="e">
        <f t="shared" si="153"/>
        <v>#N/A</v>
      </c>
      <c r="G416" t="e">
        <f t="shared" si="154"/>
        <v>#N/A</v>
      </c>
      <c r="H416" t="e">
        <f t="shared" si="155"/>
        <v>#N/A</v>
      </c>
      <c r="I416" s="24" t="e">
        <f t="shared" si="156"/>
        <v>#N/A</v>
      </c>
      <c r="J416" t="e">
        <f t="shared" si="157"/>
        <v>#N/A</v>
      </c>
      <c r="K416" t="e">
        <f t="shared" si="158"/>
        <v>#N/A</v>
      </c>
      <c r="L416" s="24" t="e">
        <f t="shared" si="159"/>
        <v>#N/A</v>
      </c>
      <c r="M416" s="24">
        <f t="shared" si="160"/>
        <v>0.9</v>
      </c>
      <c r="N416" s="1" t="e">
        <f t="shared" si="161"/>
        <v>#N/A</v>
      </c>
      <c r="P416" s="23">
        <f t="shared" si="162"/>
        <v>0.68533560000000004</v>
      </c>
      <c r="Q416" s="1" t="e">
        <f t="shared" si="163"/>
        <v>#N/A</v>
      </c>
      <c r="T416" t="e">
        <f>IF(A416&lt;='FM Exteriores'!$Q$14,EsquemaMant!A416,NA())</f>
        <v>#N/A</v>
      </c>
      <c r="U416" s="20" t="e">
        <f t="shared" si="164"/>
        <v>#N/A</v>
      </c>
      <c r="V416" t="e">
        <f t="shared" si="165"/>
        <v>#N/A</v>
      </c>
      <c r="W416" t="e">
        <f t="shared" si="166"/>
        <v>#N/A</v>
      </c>
      <c r="X416" s="24" t="e">
        <f t="shared" si="167"/>
        <v>#N/A</v>
      </c>
      <c r="Y416" t="e">
        <f t="shared" si="168"/>
        <v>#N/A</v>
      </c>
      <c r="Z416" t="e">
        <f t="shared" si="169"/>
        <v>#N/A</v>
      </c>
      <c r="AA416" s="24" t="e">
        <f t="shared" si="170"/>
        <v>#N/A</v>
      </c>
      <c r="AB416" s="24">
        <f t="shared" si="173"/>
        <v>1</v>
      </c>
      <c r="AC416" s="1" t="e">
        <f t="shared" si="174"/>
        <v>#N/A</v>
      </c>
      <c r="AE416" s="23">
        <f t="shared" si="171"/>
        <v>0.78200000000000003</v>
      </c>
      <c r="AF416" s="41" t="e">
        <f t="shared" si="172"/>
        <v>#N/A</v>
      </c>
    </row>
    <row r="417" spans="1:32" x14ac:dyDescent="0.25">
      <c r="A417">
        <v>40.6</v>
      </c>
      <c r="B417" t="e">
        <f>IF(A417&lt;='FM Interiores'!$Q$14,EsquemaMant!A417,NA())</f>
        <v>#N/A</v>
      </c>
      <c r="C417" s="20" t="e">
        <f t="shared" si="151"/>
        <v>#N/A</v>
      </c>
      <c r="D417" t="e">
        <f t="shared" si="152"/>
        <v>#N/A</v>
      </c>
      <c r="E417" t="e">
        <f t="shared" si="150"/>
        <v>#N/A</v>
      </c>
      <c r="F417" s="24" t="e">
        <f t="shared" si="153"/>
        <v>#N/A</v>
      </c>
      <c r="G417" t="e">
        <f t="shared" si="154"/>
        <v>#N/A</v>
      </c>
      <c r="H417" t="e">
        <f t="shared" si="155"/>
        <v>#N/A</v>
      </c>
      <c r="I417" s="24" t="e">
        <f t="shared" si="156"/>
        <v>#N/A</v>
      </c>
      <c r="J417" t="e">
        <f t="shared" si="157"/>
        <v>#N/A</v>
      </c>
      <c r="K417" t="e">
        <f t="shared" si="158"/>
        <v>#N/A</v>
      </c>
      <c r="L417" s="24" t="e">
        <f t="shared" si="159"/>
        <v>#N/A</v>
      </c>
      <c r="M417" s="24">
        <f t="shared" si="160"/>
        <v>0.9</v>
      </c>
      <c r="N417" s="1" t="e">
        <f t="shared" si="161"/>
        <v>#N/A</v>
      </c>
      <c r="P417" s="23">
        <f t="shared" si="162"/>
        <v>0.68533560000000004</v>
      </c>
      <c r="Q417" s="1" t="e">
        <f t="shared" si="163"/>
        <v>#N/A</v>
      </c>
      <c r="T417" t="e">
        <f>IF(A417&lt;='FM Exteriores'!$Q$14,EsquemaMant!A417,NA())</f>
        <v>#N/A</v>
      </c>
      <c r="U417" s="20" t="e">
        <f t="shared" si="164"/>
        <v>#N/A</v>
      </c>
      <c r="V417" t="e">
        <f t="shared" si="165"/>
        <v>#N/A</v>
      </c>
      <c r="W417" t="e">
        <f t="shared" si="166"/>
        <v>#N/A</v>
      </c>
      <c r="X417" s="24" t="e">
        <f t="shared" si="167"/>
        <v>#N/A</v>
      </c>
      <c r="Y417" t="e">
        <f t="shared" si="168"/>
        <v>#N/A</v>
      </c>
      <c r="Z417" t="e">
        <f t="shared" si="169"/>
        <v>#N/A</v>
      </c>
      <c r="AA417" s="24" t="e">
        <f t="shared" si="170"/>
        <v>#N/A</v>
      </c>
      <c r="AB417" s="24">
        <f t="shared" si="173"/>
        <v>1</v>
      </c>
      <c r="AC417" s="1" t="e">
        <f t="shared" si="174"/>
        <v>#N/A</v>
      </c>
      <c r="AE417" s="23">
        <f t="shared" si="171"/>
        <v>0.78200000000000003</v>
      </c>
      <c r="AF417" s="41" t="e">
        <f t="shared" si="172"/>
        <v>#N/A</v>
      </c>
    </row>
    <row r="418" spans="1:32" x14ac:dyDescent="0.25">
      <c r="A418">
        <v>40.700000000000003</v>
      </c>
      <c r="B418" t="e">
        <f>IF(A418&lt;='FM Interiores'!$Q$14,EsquemaMant!A418,NA())</f>
        <v>#N/A</v>
      </c>
      <c r="C418" s="20" t="e">
        <f t="shared" si="151"/>
        <v>#N/A</v>
      </c>
      <c r="D418" t="e">
        <f t="shared" si="152"/>
        <v>#N/A</v>
      </c>
      <c r="E418" t="e">
        <f t="shared" si="150"/>
        <v>#N/A</v>
      </c>
      <c r="F418" s="24" t="e">
        <f t="shared" si="153"/>
        <v>#N/A</v>
      </c>
      <c r="G418" t="e">
        <f t="shared" si="154"/>
        <v>#N/A</v>
      </c>
      <c r="H418" t="e">
        <f t="shared" si="155"/>
        <v>#N/A</v>
      </c>
      <c r="I418" s="24" t="e">
        <f t="shared" si="156"/>
        <v>#N/A</v>
      </c>
      <c r="J418" t="e">
        <f t="shared" si="157"/>
        <v>#N/A</v>
      </c>
      <c r="K418" t="e">
        <f t="shared" si="158"/>
        <v>#N/A</v>
      </c>
      <c r="L418" s="24" t="e">
        <f t="shared" si="159"/>
        <v>#N/A</v>
      </c>
      <c r="M418" s="24">
        <f t="shared" si="160"/>
        <v>0.9</v>
      </c>
      <c r="N418" s="1" t="e">
        <f t="shared" si="161"/>
        <v>#N/A</v>
      </c>
      <c r="P418" s="23">
        <f t="shared" si="162"/>
        <v>0.68533560000000004</v>
      </c>
      <c r="Q418" s="1" t="e">
        <f t="shared" si="163"/>
        <v>#N/A</v>
      </c>
      <c r="T418" t="e">
        <f>IF(A418&lt;='FM Exteriores'!$Q$14,EsquemaMant!A418,NA())</f>
        <v>#N/A</v>
      </c>
      <c r="U418" s="20" t="e">
        <f t="shared" si="164"/>
        <v>#N/A</v>
      </c>
      <c r="V418" t="e">
        <f t="shared" si="165"/>
        <v>#N/A</v>
      </c>
      <c r="W418" t="e">
        <f t="shared" si="166"/>
        <v>#N/A</v>
      </c>
      <c r="X418" s="24" t="e">
        <f t="shared" si="167"/>
        <v>#N/A</v>
      </c>
      <c r="Y418" t="e">
        <f t="shared" si="168"/>
        <v>#N/A</v>
      </c>
      <c r="Z418" t="e">
        <f t="shared" si="169"/>
        <v>#N/A</v>
      </c>
      <c r="AA418" s="24" t="e">
        <f t="shared" si="170"/>
        <v>#N/A</v>
      </c>
      <c r="AB418" s="24">
        <f t="shared" si="173"/>
        <v>1</v>
      </c>
      <c r="AC418" s="1" t="e">
        <f t="shared" si="174"/>
        <v>#N/A</v>
      </c>
      <c r="AE418" s="23">
        <f t="shared" si="171"/>
        <v>0.78200000000000003</v>
      </c>
      <c r="AF418" s="41" t="e">
        <f t="shared" si="172"/>
        <v>#N/A</v>
      </c>
    </row>
    <row r="419" spans="1:32" x14ac:dyDescent="0.25">
      <c r="A419">
        <v>40.799999999999997</v>
      </c>
      <c r="B419" t="e">
        <f>IF(A419&lt;='FM Interiores'!$Q$14,EsquemaMant!A419,NA())</f>
        <v>#N/A</v>
      </c>
      <c r="C419" s="20" t="e">
        <f t="shared" si="151"/>
        <v>#N/A</v>
      </c>
      <c r="D419" t="e">
        <f t="shared" si="152"/>
        <v>#N/A</v>
      </c>
      <c r="E419" t="e">
        <f t="shared" si="150"/>
        <v>#N/A</v>
      </c>
      <c r="F419" s="24" t="e">
        <f t="shared" si="153"/>
        <v>#N/A</v>
      </c>
      <c r="G419" t="e">
        <f t="shared" si="154"/>
        <v>#N/A</v>
      </c>
      <c r="H419" t="e">
        <f t="shared" si="155"/>
        <v>#N/A</v>
      </c>
      <c r="I419" s="24" t="e">
        <f t="shared" si="156"/>
        <v>#N/A</v>
      </c>
      <c r="J419" t="e">
        <f t="shared" si="157"/>
        <v>#N/A</v>
      </c>
      <c r="K419" t="e">
        <f t="shared" si="158"/>
        <v>#N/A</v>
      </c>
      <c r="L419" s="24" t="e">
        <f t="shared" si="159"/>
        <v>#N/A</v>
      </c>
      <c r="M419" s="24">
        <f t="shared" si="160"/>
        <v>0.9</v>
      </c>
      <c r="N419" s="1" t="e">
        <f t="shared" si="161"/>
        <v>#N/A</v>
      </c>
      <c r="P419" s="23">
        <f t="shared" si="162"/>
        <v>0.68533560000000004</v>
      </c>
      <c r="Q419" s="1" t="e">
        <f t="shared" si="163"/>
        <v>#N/A</v>
      </c>
      <c r="T419" t="e">
        <f>IF(A419&lt;='FM Exteriores'!$Q$14,EsquemaMant!A419,NA())</f>
        <v>#N/A</v>
      </c>
      <c r="U419" s="20" t="e">
        <f t="shared" si="164"/>
        <v>#N/A</v>
      </c>
      <c r="V419" t="e">
        <f t="shared" si="165"/>
        <v>#N/A</v>
      </c>
      <c r="W419" t="e">
        <f t="shared" si="166"/>
        <v>#N/A</v>
      </c>
      <c r="X419" s="24" t="e">
        <f t="shared" si="167"/>
        <v>#N/A</v>
      </c>
      <c r="Y419" t="e">
        <f t="shared" si="168"/>
        <v>#N/A</v>
      </c>
      <c r="Z419" t="e">
        <f t="shared" si="169"/>
        <v>#N/A</v>
      </c>
      <c r="AA419" s="24" t="e">
        <f t="shared" si="170"/>
        <v>#N/A</v>
      </c>
      <c r="AB419" s="24">
        <f t="shared" si="173"/>
        <v>1</v>
      </c>
      <c r="AC419" s="1" t="e">
        <f t="shared" si="174"/>
        <v>#N/A</v>
      </c>
      <c r="AE419" s="23">
        <f t="shared" si="171"/>
        <v>0.78200000000000003</v>
      </c>
      <c r="AF419" s="41" t="e">
        <f t="shared" si="172"/>
        <v>#N/A</v>
      </c>
    </row>
    <row r="420" spans="1:32" x14ac:dyDescent="0.25">
      <c r="A420">
        <v>40.9</v>
      </c>
      <c r="B420" t="e">
        <f>IF(A420&lt;='FM Interiores'!$Q$14,EsquemaMant!A420,NA())</f>
        <v>#N/A</v>
      </c>
      <c r="C420" s="20" t="e">
        <f t="shared" si="151"/>
        <v>#N/A</v>
      </c>
      <c r="D420" t="e">
        <f t="shared" si="152"/>
        <v>#N/A</v>
      </c>
      <c r="E420" t="e">
        <f t="shared" si="150"/>
        <v>#N/A</v>
      </c>
      <c r="F420" s="24" t="e">
        <f t="shared" si="153"/>
        <v>#N/A</v>
      </c>
      <c r="G420" t="e">
        <f t="shared" si="154"/>
        <v>#N/A</v>
      </c>
      <c r="H420" t="e">
        <f t="shared" si="155"/>
        <v>#N/A</v>
      </c>
      <c r="I420" s="24" t="e">
        <f t="shared" si="156"/>
        <v>#N/A</v>
      </c>
      <c r="J420" t="e">
        <f t="shared" si="157"/>
        <v>#N/A</v>
      </c>
      <c r="K420" t="e">
        <f t="shared" si="158"/>
        <v>#N/A</v>
      </c>
      <c r="L420" s="24" t="e">
        <f t="shared" si="159"/>
        <v>#N/A</v>
      </c>
      <c r="M420" s="24">
        <f t="shared" si="160"/>
        <v>0.9</v>
      </c>
      <c r="N420" s="1" t="e">
        <f t="shared" si="161"/>
        <v>#N/A</v>
      </c>
      <c r="P420" s="23">
        <f t="shared" si="162"/>
        <v>0.68533560000000004</v>
      </c>
      <c r="Q420" s="1" t="e">
        <f t="shared" si="163"/>
        <v>#N/A</v>
      </c>
      <c r="T420" t="e">
        <f>IF(A420&lt;='FM Exteriores'!$Q$14,EsquemaMant!A420,NA())</f>
        <v>#N/A</v>
      </c>
      <c r="U420" s="20" t="e">
        <f t="shared" si="164"/>
        <v>#N/A</v>
      </c>
      <c r="V420" t="e">
        <f t="shared" si="165"/>
        <v>#N/A</v>
      </c>
      <c r="W420" t="e">
        <f t="shared" si="166"/>
        <v>#N/A</v>
      </c>
      <c r="X420" s="24" t="e">
        <f t="shared" si="167"/>
        <v>#N/A</v>
      </c>
      <c r="Y420" t="e">
        <f t="shared" si="168"/>
        <v>#N/A</v>
      </c>
      <c r="Z420" t="e">
        <f t="shared" si="169"/>
        <v>#N/A</v>
      </c>
      <c r="AA420" s="24" t="e">
        <f t="shared" si="170"/>
        <v>#N/A</v>
      </c>
      <c r="AB420" s="24">
        <f t="shared" si="173"/>
        <v>1</v>
      </c>
      <c r="AC420" s="1" t="e">
        <f t="shared" si="174"/>
        <v>#N/A</v>
      </c>
      <c r="AE420" s="23">
        <f t="shared" si="171"/>
        <v>0.78200000000000003</v>
      </c>
      <c r="AF420" s="41" t="e">
        <f t="shared" si="172"/>
        <v>#N/A</v>
      </c>
    </row>
    <row r="421" spans="1:32" x14ac:dyDescent="0.25">
      <c r="A421">
        <v>41</v>
      </c>
      <c r="B421" t="e">
        <f>IF(A421&lt;='FM Interiores'!$Q$14,EsquemaMant!A421,NA())</f>
        <v>#N/A</v>
      </c>
      <c r="C421" s="20" t="e">
        <f t="shared" si="151"/>
        <v>#N/A</v>
      </c>
      <c r="D421" t="e">
        <f t="shared" si="152"/>
        <v>#N/A</v>
      </c>
      <c r="E421" t="e">
        <f t="shared" si="150"/>
        <v>#N/A</v>
      </c>
      <c r="F421" s="24" t="e">
        <f t="shared" si="153"/>
        <v>#N/A</v>
      </c>
      <c r="G421" t="e">
        <f t="shared" si="154"/>
        <v>#N/A</v>
      </c>
      <c r="H421" t="e">
        <f t="shared" si="155"/>
        <v>#N/A</v>
      </c>
      <c r="I421" s="24" t="e">
        <f t="shared" si="156"/>
        <v>#N/A</v>
      </c>
      <c r="J421" t="e">
        <f t="shared" si="157"/>
        <v>#N/A</v>
      </c>
      <c r="K421" t="e">
        <f t="shared" si="158"/>
        <v>#N/A</v>
      </c>
      <c r="L421" s="24" t="e">
        <f t="shared" si="159"/>
        <v>#N/A</v>
      </c>
      <c r="M421" s="24">
        <f t="shared" si="160"/>
        <v>0.9</v>
      </c>
      <c r="N421" s="1" t="e">
        <f t="shared" si="161"/>
        <v>#N/A</v>
      </c>
      <c r="P421" s="23">
        <f t="shared" si="162"/>
        <v>0.68533560000000004</v>
      </c>
      <c r="Q421" s="1" t="e">
        <f t="shared" si="163"/>
        <v>#N/A</v>
      </c>
      <c r="T421" t="e">
        <f>IF(A421&lt;='FM Exteriores'!$Q$14,EsquemaMant!A421,NA())</f>
        <v>#N/A</v>
      </c>
      <c r="U421" s="20" t="e">
        <f t="shared" si="164"/>
        <v>#N/A</v>
      </c>
      <c r="V421" t="e">
        <f t="shared" si="165"/>
        <v>#N/A</v>
      </c>
      <c r="W421" t="e">
        <f t="shared" si="166"/>
        <v>#N/A</v>
      </c>
      <c r="X421" s="24" t="e">
        <f t="shared" si="167"/>
        <v>#N/A</v>
      </c>
      <c r="Y421" t="e">
        <f t="shared" si="168"/>
        <v>#N/A</v>
      </c>
      <c r="Z421" t="e">
        <f t="shared" si="169"/>
        <v>#N/A</v>
      </c>
      <c r="AA421" s="24" t="e">
        <f t="shared" si="170"/>
        <v>#N/A</v>
      </c>
      <c r="AB421" s="24">
        <f t="shared" si="173"/>
        <v>1</v>
      </c>
      <c r="AC421" s="1" t="e">
        <f t="shared" si="174"/>
        <v>#N/A</v>
      </c>
      <c r="AE421" s="23">
        <f t="shared" si="171"/>
        <v>0.78200000000000003</v>
      </c>
      <c r="AF421" s="41" t="e">
        <f t="shared" si="172"/>
        <v>#N/A</v>
      </c>
    </row>
    <row r="422" spans="1:32" x14ac:dyDescent="0.25">
      <c r="A422">
        <v>41.1</v>
      </c>
      <c r="B422" t="e">
        <f>IF(A422&lt;='FM Interiores'!$Q$14,EsquemaMant!A422,NA())</f>
        <v>#N/A</v>
      </c>
      <c r="C422" s="20" t="e">
        <f t="shared" si="151"/>
        <v>#N/A</v>
      </c>
      <c r="D422" t="e">
        <f t="shared" si="152"/>
        <v>#N/A</v>
      </c>
      <c r="E422" t="e">
        <f t="shared" si="150"/>
        <v>#N/A</v>
      </c>
      <c r="F422" s="24" t="e">
        <f t="shared" si="153"/>
        <v>#N/A</v>
      </c>
      <c r="G422" t="e">
        <f t="shared" si="154"/>
        <v>#N/A</v>
      </c>
      <c r="H422" t="e">
        <f t="shared" si="155"/>
        <v>#N/A</v>
      </c>
      <c r="I422" s="24" t="e">
        <f t="shared" si="156"/>
        <v>#N/A</v>
      </c>
      <c r="J422" t="e">
        <f t="shared" si="157"/>
        <v>#N/A</v>
      </c>
      <c r="K422" t="e">
        <f t="shared" si="158"/>
        <v>#N/A</v>
      </c>
      <c r="L422" s="24" t="e">
        <f t="shared" si="159"/>
        <v>#N/A</v>
      </c>
      <c r="M422" s="24">
        <f t="shared" si="160"/>
        <v>0.9</v>
      </c>
      <c r="N422" s="1" t="e">
        <f t="shared" si="161"/>
        <v>#N/A</v>
      </c>
      <c r="P422" s="23">
        <f t="shared" si="162"/>
        <v>0.68533560000000004</v>
      </c>
      <c r="Q422" s="1" t="e">
        <f t="shared" si="163"/>
        <v>#N/A</v>
      </c>
      <c r="T422" t="e">
        <f>IF(A422&lt;='FM Exteriores'!$Q$14,EsquemaMant!A422,NA())</f>
        <v>#N/A</v>
      </c>
      <c r="U422" s="20" t="e">
        <f t="shared" si="164"/>
        <v>#N/A</v>
      </c>
      <c r="V422" t="e">
        <f t="shared" si="165"/>
        <v>#N/A</v>
      </c>
      <c r="W422" t="e">
        <f t="shared" si="166"/>
        <v>#N/A</v>
      </c>
      <c r="X422" s="24" t="e">
        <f t="shared" si="167"/>
        <v>#N/A</v>
      </c>
      <c r="Y422" t="e">
        <f t="shared" si="168"/>
        <v>#N/A</v>
      </c>
      <c r="Z422" t="e">
        <f t="shared" si="169"/>
        <v>#N/A</v>
      </c>
      <c r="AA422" s="24" t="e">
        <f t="shared" si="170"/>
        <v>#N/A</v>
      </c>
      <c r="AB422" s="24">
        <f t="shared" si="173"/>
        <v>1</v>
      </c>
      <c r="AC422" s="1" t="e">
        <f t="shared" si="174"/>
        <v>#N/A</v>
      </c>
      <c r="AE422" s="23">
        <f t="shared" si="171"/>
        <v>0.78200000000000003</v>
      </c>
      <c r="AF422" s="41" t="e">
        <f t="shared" si="172"/>
        <v>#N/A</v>
      </c>
    </row>
    <row r="423" spans="1:32" x14ac:dyDescent="0.25">
      <c r="A423">
        <v>41.2</v>
      </c>
      <c r="B423" t="e">
        <f>IF(A423&lt;='FM Interiores'!$Q$14,EsquemaMant!A423,NA())</f>
        <v>#N/A</v>
      </c>
      <c r="C423" s="20" t="e">
        <f t="shared" si="151"/>
        <v>#N/A</v>
      </c>
      <c r="D423" t="e">
        <f t="shared" si="152"/>
        <v>#N/A</v>
      </c>
      <c r="E423" t="e">
        <f t="shared" si="150"/>
        <v>#N/A</v>
      </c>
      <c r="F423" s="24" t="e">
        <f t="shared" si="153"/>
        <v>#N/A</v>
      </c>
      <c r="G423" t="e">
        <f t="shared" si="154"/>
        <v>#N/A</v>
      </c>
      <c r="H423" t="e">
        <f t="shared" si="155"/>
        <v>#N/A</v>
      </c>
      <c r="I423" s="24" t="e">
        <f t="shared" si="156"/>
        <v>#N/A</v>
      </c>
      <c r="J423" t="e">
        <f t="shared" si="157"/>
        <v>#N/A</v>
      </c>
      <c r="K423" t="e">
        <f t="shared" si="158"/>
        <v>#N/A</v>
      </c>
      <c r="L423" s="24" t="e">
        <f t="shared" si="159"/>
        <v>#N/A</v>
      </c>
      <c r="M423" s="24">
        <f t="shared" si="160"/>
        <v>0.9</v>
      </c>
      <c r="N423" s="1" t="e">
        <f t="shared" si="161"/>
        <v>#N/A</v>
      </c>
      <c r="P423" s="23">
        <f t="shared" si="162"/>
        <v>0.68533560000000004</v>
      </c>
      <c r="Q423" s="1" t="e">
        <f t="shared" si="163"/>
        <v>#N/A</v>
      </c>
      <c r="T423" t="e">
        <f>IF(A423&lt;='FM Exteriores'!$Q$14,EsquemaMant!A423,NA())</f>
        <v>#N/A</v>
      </c>
      <c r="U423" s="20" t="e">
        <f t="shared" si="164"/>
        <v>#N/A</v>
      </c>
      <c r="V423" t="e">
        <f t="shared" si="165"/>
        <v>#N/A</v>
      </c>
      <c r="W423" t="e">
        <f t="shared" si="166"/>
        <v>#N/A</v>
      </c>
      <c r="X423" s="24" t="e">
        <f t="shared" si="167"/>
        <v>#N/A</v>
      </c>
      <c r="Y423" t="e">
        <f t="shared" si="168"/>
        <v>#N/A</v>
      </c>
      <c r="Z423" t="e">
        <f t="shared" si="169"/>
        <v>#N/A</v>
      </c>
      <c r="AA423" s="24" t="e">
        <f t="shared" si="170"/>
        <v>#N/A</v>
      </c>
      <c r="AB423" s="24">
        <f t="shared" si="173"/>
        <v>1</v>
      </c>
      <c r="AC423" s="1" t="e">
        <f t="shared" si="174"/>
        <v>#N/A</v>
      </c>
      <c r="AE423" s="23">
        <f t="shared" si="171"/>
        <v>0.78200000000000003</v>
      </c>
      <c r="AF423" s="41" t="e">
        <f t="shared" si="172"/>
        <v>#N/A</v>
      </c>
    </row>
    <row r="424" spans="1:32" x14ac:dyDescent="0.25">
      <c r="A424">
        <v>41.3</v>
      </c>
      <c r="B424" t="e">
        <f>IF(A424&lt;='FM Interiores'!$Q$14,EsquemaMant!A424,NA())</f>
        <v>#N/A</v>
      </c>
      <c r="C424" s="20" t="e">
        <f t="shared" si="151"/>
        <v>#N/A</v>
      </c>
      <c r="D424" t="e">
        <f t="shared" si="152"/>
        <v>#N/A</v>
      </c>
      <c r="E424" t="e">
        <f t="shared" si="150"/>
        <v>#N/A</v>
      </c>
      <c r="F424" s="24" t="e">
        <f t="shared" si="153"/>
        <v>#N/A</v>
      </c>
      <c r="G424" t="e">
        <f t="shared" si="154"/>
        <v>#N/A</v>
      </c>
      <c r="H424" t="e">
        <f t="shared" si="155"/>
        <v>#N/A</v>
      </c>
      <c r="I424" s="24" t="e">
        <f t="shared" si="156"/>
        <v>#N/A</v>
      </c>
      <c r="J424" t="e">
        <f t="shared" si="157"/>
        <v>#N/A</v>
      </c>
      <c r="K424" t="e">
        <f t="shared" si="158"/>
        <v>#N/A</v>
      </c>
      <c r="L424" s="24" t="e">
        <f t="shared" si="159"/>
        <v>#N/A</v>
      </c>
      <c r="M424" s="24">
        <f t="shared" si="160"/>
        <v>0.9</v>
      </c>
      <c r="N424" s="1" t="e">
        <f t="shared" si="161"/>
        <v>#N/A</v>
      </c>
      <c r="P424" s="23">
        <f t="shared" si="162"/>
        <v>0.68533560000000004</v>
      </c>
      <c r="Q424" s="1" t="e">
        <f t="shared" si="163"/>
        <v>#N/A</v>
      </c>
      <c r="T424" t="e">
        <f>IF(A424&lt;='FM Exteriores'!$Q$14,EsquemaMant!A424,NA())</f>
        <v>#N/A</v>
      </c>
      <c r="U424" s="20" t="e">
        <f t="shared" si="164"/>
        <v>#N/A</v>
      </c>
      <c r="V424" t="e">
        <f t="shared" si="165"/>
        <v>#N/A</v>
      </c>
      <c r="W424" t="e">
        <f t="shared" si="166"/>
        <v>#N/A</v>
      </c>
      <c r="X424" s="24" t="e">
        <f t="shared" si="167"/>
        <v>#N/A</v>
      </c>
      <c r="Y424" t="e">
        <f t="shared" si="168"/>
        <v>#N/A</v>
      </c>
      <c r="Z424" t="e">
        <f t="shared" si="169"/>
        <v>#N/A</v>
      </c>
      <c r="AA424" s="24" t="e">
        <f t="shared" si="170"/>
        <v>#N/A</v>
      </c>
      <c r="AB424" s="24">
        <f t="shared" si="173"/>
        <v>1</v>
      </c>
      <c r="AC424" s="1" t="e">
        <f t="shared" si="174"/>
        <v>#N/A</v>
      </c>
      <c r="AE424" s="23">
        <f t="shared" si="171"/>
        <v>0.78200000000000003</v>
      </c>
      <c r="AF424" s="41" t="e">
        <f t="shared" si="172"/>
        <v>#N/A</v>
      </c>
    </row>
    <row r="425" spans="1:32" x14ac:dyDescent="0.25">
      <c r="A425">
        <v>41.4</v>
      </c>
      <c r="B425" t="e">
        <f>IF(A425&lt;='FM Interiores'!$Q$14,EsquemaMant!A425,NA())</f>
        <v>#N/A</v>
      </c>
      <c r="C425" s="20" t="e">
        <f t="shared" si="151"/>
        <v>#N/A</v>
      </c>
      <c r="D425" t="e">
        <f t="shared" si="152"/>
        <v>#N/A</v>
      </c>
      <c r="E425" t="e">
        <f t="shared" si="150"/>
        <v>#N/A</v>
      </c>
      <c r="F425" s="24" t="e">
        <f t="shared" si="153"/>
        <v>#N/A</v>
      </c>
      <c r="G425" t="e">
        <f t="shared" si="154"/>
        <v>#N/A</v>
      </c>
      <c r="H425" t="e">
        <f t="shared" si="155"/>
        <v>#N/A</v>
      </c>
      <c r="I425" s="24" t="e">
        <f t="shared" si="156"/>
        <v>#N/A</v>
      </c>
      <c r="J425" t="e">
        <f t="shared" si="157"/>
        <v>#N/A</v>
      </c>
      <c r="K425" t="e">
        <f t="shared" si="158"/>
        <v>#N/A</v>
      </c>
      <c r="L425" s="24" t="e">
        <f t="shared" si="159"/>
        <v>#N/A</v>
      </c>
      <c r="M425" s="24">
        <f t="shared" si="160"/>
        <v>0.9</v>
      </c>
      <c r="N425" s="1" t="e">
        <f t="shared" si="161"/>
        <v>#N/A</v>
      </c>
      <c r="P425" s="23">
        <f t="shared" si="162"/>
        <v>0.68533560000000004</v>
      </c>
      <c r="Q425" s="1" t="e">
        <f t="shared" si="163"/>
        <v>#N/A</v>
      </c>
      <c r="T425" t="e">
        <f>IF(A425&lt;='FM Exteriores'!$Q$14,EsquemaMant!A425,NA())</f>
        <v>#N/A</v>
      </c>
      <c r="U425" s="20" t="e">
        <f t="shared" si="164"/>
        <v>#N/A</v>
      </c>
      <c r="V425" t="e">
        <f t="shared" si="165"/>
        <v>#N/A</v>
      </c>
      <c r="W425" t="e">
        <f t="shared" si="166"/>
        <v>#N/A</v>
      </c>
      <c r="X425" s="24" t="e">
        <f t="shared" si="167"/>
        <v>#N/A</v>
      </c>
      <c r="Y425" t="e">
        <f t="shared" si="168"/>
        <v>#N/A</v>
      </c>
      <c r="Z425" t="e">
        <f t="shared" si="169"/>
        <v>#N/A</v>
      </c>
      <c r="AA425" s="24" t="e">
        <f t="shared" si="170"/>
        <v>#N/A</v>
      </c>
      <c r="AB425" s="24">
        <f t="shared" si="173"/>
        <v>1</v>
      </c>
      <c r="AC425" s="1" t="e">
        <f t="shared" si="174"/>
        <v>#N/A</v>
      </c>
      <c r="AE425" s="23">
        <f t="shared" si="171"/>
        <v>0.78200000000000003</v>
      </c>
      <c r="AF425" s="41" t="e">
        <f t="shared" si="172"/>
        <v>#N/A</v>
      </c>
    </row>
    <row r="426" spans="1:32" x14ac:dyDescent="0.25">
      <c r="A426">
        <v>41.5</v>
      </c>
      <c r="B426" t="e">
        <f>IF(A426&lt;='FM Interiores'!$Q$14,EsquemaMant!A426,NA())</f>
        <v>#N/A</v>
      </c>
      <c r="C426" s="20" t="e">
        <f t="shared" si="151"/>
        <v>#N/A</v>
      </c>
      <c r="D426" t="e">
        <f t="shared" si="152"/>
        <v>#N/A</v>
      </c>
      <c r="E426" t="e">
        <f t="shared" si="150"/>
        <v>#N/A</v>
      </c>
      <c r="F426" s="24" t="e">
        <f t="shared" si="153"/>
        <v>#N/A</v>
      </c>
      <c r="G426" t="e">
        <f t="shared" si="154"/>
        <v>#N/A</v>
      </c>
      <c r="H426" t="e">
        <f t="shared" si="155"/>
        <v>#N/A</v>
      </c>
      <c r="I426" s="24" t="e">
        <f t="shared" si="156"/>
        <v>#N/A</v>
      </c>
      <c r="J426" t="e">
        <f t="shared" si="157"/>
        <v>#N/A</v>
      </c>
      <c r="K426" t="e">
        <f t="shared" si="158"/>
        <v>#N/A</v>
      </c>
      <c r="L426" s="24" t="e">
        <f t="shared" si="159"/>
        <v>#N/A</v>
      </c>
      <c r="M426" s="24">
        <f t="shared" si="160"/>
        <v>0.9</v>
      </c>
      <c r="N426" s="1" t="e">
        <f t="shared" si="161"/>
        <v>#N/A</v>
      </c>
      <c r="P426" s="23">
        <f t="shared" si="162"/>
        <v>0.68533560000000004</v>
      </c>
      <c r="Q426" s="1" t="e">
        <f t="shared" si="163"/>
        <v>#N/A</v>
      </c>
      <c r="T426" t="e">
        <f>IF(A426&lt;='FM Exteriores'!$Q$14,EsquemaMant!A426,NA())</f>
        <v>#N/A</v>
      </c>
      <c r="U426" s="20" t="e">
        <f t="shared" si="164"/>
        <v>#N/A</v>
      </c>
      <c r="V426" t="e">
        <f t="shared" si="165"/>
        <v>#N/A</v>
      </c>
      <c r="W426" t="e">
        <f t="shared" si="166"/>
        <v>#N/A</v>
      </c>
      <c r="X426" s="24" t="e">
        <f t="shared" si="167"/>
        <v>#N/A</v>
      </c>
      <c r="Y426" t="e">
        <f t="shared" si="168"/>
        <v>#N/A</v>
      </c>
      <c r="Z426" t="e">
        <f t="shared" si="169"/>
        <v>#N/A</v>
      </c>
      <c r="AA426" s="24" t="e">
        <f t="shared" si="170"/>
        <v>#N/A</v>
      </c>
      <c r="AB426" s="24">
        <f t="shared" si="173"/>
        <v>1</v>
      </c>
      <c r="AC426" s="1" t="e">
        <f t="shared" si="174"/>
        <v>#N/A</v>
      </c>
      <c r="AE426" s="23">
        <f t="shared" si="171"/>
        <v>0.78200000000000003</v>
      </c>
      <c r="AF426" s="41" t="e">
        <f t="shared" si="172"/>
        <v>#N/A</v>
      </c>
    </row>
    <row r="427" spans="1:32" x14ac:dyDescent="0.25">
      <c r="A427">
        <v>41.6</v>
      </c>
      <c r="B427" t="e">
        <f>IF(A427&lt;='FM Interiores'!$Q$14,EsquemaMant!A427,NA())</f>
        <v>#N/A</v>
      </c>
      <c r="C427" s="20" t="e">
        <f t="shared" si="151"/>
        <v>#N/A</v>
      </c>
      <c r="D427" t="e">
        <f t="shared" si="152"/>
        <v>#N/A</v>
      </c>
      <c r="E427" t="e">
        <f t="shared" si="150"/>
        <v>#N/A</v>
      </c>
      <c r="F427" s="24" t="e">
        <f t="shared" si="153"/>
        <v>#N/A</v>
      </c>
      <c r="G427" t="e">
        <f t="shared" si="154"/>
        <v>#N/A</v>
      </c>
      <c r="H427" t="e">
        <f t="shared" si="155"/>
        <v>#N/A</v>
      </c>
      <c r="I427" s="24" t="e">
        <f t="shared" si="156"/>
        <v>#N/A</v>
      </c>
      <c r="J427" t="e">
        <f t="shared" si="157"/>
        <v>#N/A</v>
      </c>
      <c r="K427" t="e">
        <f t="shared" si="158"/>
        <v>#N/A</v>
      </c>
      <c r="L427" s="24" t="e">
        <f t="shared" si="159"/>
        <v>#N/A</v>
      </c>
      <c r="M427" s="24">
        <f t="shared" si="160"/>
        <v>0.9</v>
      </c>
      <c r="N427" s="1" t="e">
        <f t="shared" si="161"/>
        <v>#N/A</v>
      </c>
      <c r="P427" s="23">
        <f t="shared" si="162"/>
        <v>0.68533560000000004</v>
      </c>
      <c r="Q427" s="1" t="e">
        <f t="shared" si="163"/>
        <v>#N/A</v>
      </c>
      <c r="T427" t="e">
        <f>IF(A427&lt;='FM Exteriores'!$Q$14,EsquemaMant!A427,NA())</f>
        <v>#N/A</v>
      </c>
      <c r="U427" s="20" t="e">
        <f t="shared" si="164"/>
        <v>#N/A</v>
      </c>
      <c r="V427" t="e">
        <f t="shared" si="165"/>
        <v>#N/A</v>
      </c>
      <c r="W427" t="e">
        <f t="shared" si="166"/>
        <v>#N/A</v>
      </c>
      <c r="X427" s="24" t="e">
        <f t="shared" si="167"/>
        <v>#N/A</v>
      </c>
      <c r="Y427" t="e">
        <f t="shared" si="168"/>
        <v>#N/A</v>
      </c>
      <c r="Z427" t="e">
        <f t="shared" si="169"/>
        <v>#N/A</v>
      </c>
      <c r="AA427" s="24" t="e">
        <f t="shared" si="170"/>
        <v>#N/A</v>
      </c>
      <c r="AB427" s="24">
        <f t="shared" si="173"/>
        <v>1</v>
      </c>
      <c r="AC427" s="1" t="e">
        <f t="shared" si="174"/>
        <v>#N/A</v>
      </c>
      <c r="AE427" s="23">
        <f t="shared" si="171"/>
        <v>0.78200000000000003</v>
      </c>
      <c r="AF427" s="41" t="e">
        <f t="shared" si="172"/>
        <v>#N/A</v>
      </c>
    </row>
    <row r="428" spans="1:32" x14ac:dyDescent="0.25">
      <c r="A428">
        <v>41.7</v>
      </c>
      <c r="B428" t="e">
        <f>IF(A428&lt;='FM Interiores'!$Q$14,EsquemaMant!A428,NA())</f>
        <v>#N/A</v>
      </c>
      <c r="C428" s="20" t="e">
        <f t="shared" si="151"/>
        <v>#N/A</v>
      </c>
      <c r="D428" t="e">
        <f t="shared" si="152"/>
        <v>#N/A</v>
      </c>
      <c r="E428" t="e">
        <f t="shared" si="150"/>
        <v>#N/A</v>
      </c>
      <c r="F428" s="24" t="e">
        <f t="shared" si="153"/>
        <v>#N/A</v>
      </c>
      <c r="G428" t="e">
        <f t="shared" si="154"/>
        <v>#N/A</v>
      </c>
      <c r="H428" t="e">
        <f t="shared" si="155"/>
        <v>#N/A</v>
      </c>
      <c r="I428" s="24" t="e">
        <f t="shared" si="156"/>
        <v>#N/A</v>
      </c>
      <c r="J428" t="e">
        <f t="shared" si="157"/>
        <v>#N/A</v>
      </c>
      <c r="K428" t="e">
        <f t="shared" si="158"/>
        <v>#N/A</v>
      </c>
      <c r="L428" s="24" t="e">
        <f t="shared" si="159"/>
        <v>#N/A</v>
      </c>
      <c r="M428" s="24">
        <f t="shared" si="160"/>
        <v>0.9</v>
      </c>
      <c r="N428" s="1" t="e">
        <f t="shared" si="161"/>
        <v>#N/A</v>
      </c>
      <c r="P428" s="23">
        <f t="shared" si="162"/>
        <v>0.68533560000000004</v>
      </c>
      <c r="Q428" s="1" t="e">
        <f t="shared" si="163"/>
        <v>#N/A</v>
      </c>
      <c r="T428" t="e">
        <f>IF(A428&lt;='FM Exteriores'!$Q$14,EsquemaMant!A428,NA())</f>
        <v>#N/A</v>
      </c>
      <c r="U428" s="20" t="e">
        <f t="shared" si="164"/>
        <v>#N/A</v>
      </c>
      <c r="V428" t="e">
        <f t="shared" si="165"/>
        <v>#N/A</v>
      </c>
      <c r="W428" t="e">
        <f t="shared" si="166"/>
        <v>#N/A</v>
      </c>
      <c r="X428" s="24" t="e">
        <f t="shared" si="167"/>
        <v>#N/A</v>
      </c>
      <c r="Y428" t="e">
        <f t="shared" si="168"/>
        <v>#N/A</v>
      </c>
      <c r="Z428" t="e">
        <f t="shared" si="169"/>
        <v>#N/A</v>
      </c>
      <c r="AA428" s="24" t="e">
        <f t="shared" si="170"/>
        <v>#N/A</v>
      </c>
      <c r="AB428" s="24">
        <f t="shared" si="173"/>
        <v>1</v>
      </c>
      <c r="AC428" s="1" t="e">
        <f t="shared" si="174"/>
        <v>#N/A</v>
      </c>
      <c r="AE428" s="23">
        <f t="shared" si="171"/>
        <v>0.78200000000000003</v>
      </c>
      <c r="AF428" s="41" t="e">
        <f t="shared" si="172"/>
        <v>#N/A</v>
      </c>
    </row>
    <row r="429" spans="1:32" x14ac:dyDescent="0.25">
      <c r="A429">
        <v>41.8</v>
      </c>
      <c r="B429" t="e">
        <f>IF(A429&lt;='FM Interiores'!$Q$14,EsquemaMant!A429,NA())</f>
        <v>#N/A</v>
      </c>
      <c r="C429" s="20" t="e">
        <f t="shared" si="151"/>
        <v>#N/A</v>
      </c>
      <c r="D429" t="e">
        <f t="shared" si="152"/>
        <v>#N/A</v>
      </c>
      <c r="E429" t="e">
        <f t="shared" si="150"/>
        <v>#N/A</v>
      </c>
      <c r="F429" s="24" t="e">
        <f t="shared" si="153"/>
        <v>#N/A</v>
      </c>
      <c r="G429" t="e">
        <f t="shared" si="154"/>
        <v>#N/A</v>
      </c>
      <c r="H429" t="e">
        <f t="shared" si="155"/>
        <v>#N/A</v>
      </c>
      <c r="I429" s="24" t="e">
        <f t="shared" si="156"/>
        <v>#N/A</v>
      </c>
      <c r="J429" t="e">
        <f t="shared" si="157"/>
        <v>#N/A</v>
      </c>
      <c r="K429" t="e">
        <f t="shared" si="158"/>
        <v>#N/A</v>
      </c>
      <c r="L429" s="24" t="e">
        <f t="shared" si="159"/>
        <v>#N/A</v>
      </c>
      <c r="M429" s="24">
        <f t="shared" si="160"/>
        <v>0.9</v>
      </c>
      <c r="N429" s="1" t="e">
        <f t="shared" si="161"/>
        <v>#N/A</v>
      </c>
      <c r="P429" s="23">
        <f t="shared" si="162"/>
        <v>0.68533560000000004</v>
      </c>
      <c r="Q429" s="1" t="e">
        <f t="shared" si="163"/>
        <v>#N/A</v>
      </c>
      <c r="T429" t="e">
        <f>IF(A429&lt;='FM Exteriores'!$Q$14,EsquemaMant!A429,NA())</f>
        <v>#N/A</v>
      </c>
      <c r="U429" s="20" t="e">
        <f t="shared" si="164"/>
        <v>#N/A</v>
      </c>
      <c r="V429" t="e">
        <f t="shared" si="165"/>
        <v>#N/A</v>
      </c>
      <c r="W429" t="e">
        <f t="shared" si="166"/>
        <v>#N/A</v>
      </c>
      <c r="X429" s="24" t="e">
        <f t="shared" si="167"/>
        <v>#N/A</v>
      </c>
      <c r="Y429" t="e">
        <f t="shared" si="168"/>
        <v>#N/A</v>
      </c>
      <c r="Z429" t="e">
        <f t="shared" si="169"/>
        <v>#N/A</v>
      </c>
      <c r="AA429" s="24" t="e">
        <f t="shared" si="170"/>
        <v>#N/A</v>
      </c>
      <c r="AB429" s="24">
        <f t="shared" si="173"/>
        <v>1</v>
      </c>
      <c r="AC429" s="1" t="e">
        <f t="shared" si="174"/>
        <v>#N/A</v>
      </c>
      <c r="AE429" s="23">
        <f t="shared" si="171"/>
        <v>0.78200000000000003</v>
      </c>
      <c r="AF429" s="41" t="e">
        <f t="shared" si="172"/>
        <v>#N/A</v>
      </c>
    </row>
    <row r="430" spans="1:32" x14ac:dyDescent="0.25">
      <c r="A430">
        <v>41.9</v>
      </c>
      <c r="B430" t="e">
        <f>IF(A430&lt;='FM Interiores'!$Q$14,EsquemaMant!A430,NA())</f>
        <v>#N/A</v>
      </c>
      <c r="C430" s="20" t="e">
        <f t="shared" si="151"/>
        <v>#N/A</v>
      </c>
      <c r="D430" t="e">
        <f t="shared" si="152"/>
        <v>#N/A</v>
      </c>
      <c r="E430" t="e">
        <f t="shared" si="150"/>
        <v>#N/A</v>
      </c>
      <c r="F430" s="24" t="e">
        <f t="shared" si="153"/>
        <v>#N/A</v>
      </c>
      <c r="G430" t="e">
        <f t="shared" si="154"/>
        <v>#N/A</v>
      </c>
      <c r="H430" t="e">
        <f t="shared" si="155"/>
        <v>#N/A</v>
      </c>
      <c r="I430" s="24" t="e">
        <f t="shared" si="156"/>
        <v>#N/A</v>
      </c>
      <c r="J430" t="e">
        <f t="shared" si="157"/>
        <v>#N/A</v>
      </c>
      <c r="K430" t="e">
        <f t="shared" si="158"/>
        <v>#N/A</v>
      </c>
      <c r="L430" s="24" t="e">
        <f t="shared" si="159"/>
        <v>#N/A</v>
      </c>
      <c r="M430" s="24">
        <f t="shared" si="160"/>
        <v>0.9</v>
      </c>
      <c r="N430" s="1" t="e">
        <f t="shared" si="161"/>
        <v>#N/A</v>
      </c>
      <c r="P430" s="23">
        <f t="shared" si="162"/>
        <v>0.68533560000000004</v>
      </c>
      <c r="Q430" s="1" t="e">
        <f t="shared" si="163"/>
        <v>#N/A</v>
      </c>
      <c r="T430" t="e">
        <f>IF(A430&lt;='FM Exteriores'!$Q$14,EsquemaMant!A430,NA())</f>
        <v>#N/A</v>
      </c>
      <c r="U430" s="20" t="e">
        <f t="shared" si="164"/>
        <v>#N/A</v>
      </c>
      <c r="V430" t="e">
        <f t="shared" si="165"/>
        <v>#N/A</v>
      </c>
      <c r="W430" t="e">
        <f t="shared" si="166"/>
        <v>#N/A</v>
      </c>
      <c r="X430" s="24" t="e">
        <f t="shared" si="167"/>
        <v>#N/A</v>
      </c>
      <c r="Y430" t="e">
        <f t="shared" si="168"/>
        <v>#N/A</v>
      </c>
      <c r="Z430" t="e">
        <f t="shared" si="169"/>
        <v>#N/A</v>
      </c>
      <c r="AA430" s="24" t="e">
        <f t="shared" si="170"/>
        <v>#N/A</v>
      </c>
      <c r="AB430" s="24">
        <f t="shared" si="173"/>
        <v>1</v>
      </c>
      <c r="AC430" s="1" t="e">
        <f t="shared" si="174"/>
        <v>#N/A</v>
      </c>
      <c r="AE430" s="23">
        <f t="shared" si="171"/>
        <v>0.78200000000000003</v>
      </c>
      <c r="AF430" s="41" t="e">
        <f t="shared" si="172"/>
        <v>#N/A</v>
      </c>
    </row>
    <row r="431" spans="1:32" x14ac:dyDescent="0.25">
      <c r="A431">
        <v>42</v>
      </c>
      <c r="B431" t="e">
        <f>IF(A431&lt;='FM Interiores'!$Q$14,EsquemaMant!A431,NA())</f>
        <v>#N/A</v>
      </c>
      <c r="C431" s="20" t="e">
        <f t="shared" si="151"/>
        <v>#N/A</v>
      </c>
      <c r="D431" t="e">
        <f t="shared" si="152"/>
        <v>#N/A</v>
      </c>
      <c r="E431" t="e">
        <f t="shared" si="150"/>
        <v>#N/A</v>
      </c>
      <c r="F431" s="24" t="e">
        <f t="shared" si="153"/>
        <v>#N/A</v>
      </c>
      <c r="G431" t="e">
        <f t="shared" si="154"/>
        <v>#N/A</v>
      </c>
      <c r="H431" t="e">
        <f t="shared" si="155"/>
        <v>#N/A</v>
      </c>
      <c r="I431" s="24" t="e">
        <f t="shared" si="156"/>
        <v>#N/A</v>
      </c>
      <c r="J431" t="e">
        <f t="shared" si="157"/>
        <v>#N/A</v>
      </c>
      <c r="K431" t="e">
        <f t="shared" si="158"/>
        <v>#N/A</v>
      </c>
      <c r="L431" s="24" t="e">
        <f t="shared" si="159"/>
        <v>#N/A</v>
      </c>
      <c r="M431" s="24">
        <f t="shared" si="160"/>
        <v>0.9</v>
      </c>
      <c r="N431" s="1" t="e">
        <f t="shared" si="161"/>
        <v>#N/A</v>
      </c>
      <c r="P431" s="23">
        <f t="shared" si="162"/>
        <v>0.68533560000000004</v>
      </c>
      <c r="Q431" s="1" t="e">
        <f t="shared" si="163"/>
        <v>#N/A</v>
      </c>
      <c r="T431" t="e">
        <f>IF(A431&lt;='FM Exteriores'!$Q$14,EsquemaMant!A431,NA())</f>
        <v>#N/A</v>
      </c>
      <c r="U431" s="20" t="e">
        <f t="shared" si="164"/>
        <v>#N/A</v>
      </c>
      <c r="V431" t="e">
        <f t="shared" si="165"/>
        <v>#N/A</v>
      </c>
      <c r="W431" t="e">
        <f t="shared" si="166"/>
        <v>#N/A</v>
      </c>
      <c r="X431" s="24" t="e">
        <f t="shared" si="167"/>
        <v>#N/A</v>
      </c>
      <c r="Y431" t="e">
        <f t="shared" si="168"/>
        <v>#N/A</v>
      </c>
      <c r="Z431" t="e">
        <f t="shared" si="169"/>
        <v>#N/A</v>
      </c>
      <c r="AA431" s="24" t="e">
        <f t="shared" si="170"/>
        <v>#N/A</v>
      </c>
      <c r="AB431" s="24">
        <f t="shared" si="173"/>
        <v>1</v>
      </c>
      <c r="AC431" s="1" t="e">
        <f t="shared" si="174"/>
        <v>#N/A</v>
      </c>
      <c r="AE431" s="23">
        <f t="shared" si="171"/>
        <v>0.78200000000000003</v>
      </c>
      <c r="AF431" s="41" t="e">
        <f t="shared" si="172"/>
        <v>#N/A</v>
      </c>
    </row>
    <row r="432" spans="1:32" x14ac:dyDescent="0.25">
      <c r="A432">
        <v>42.1</v>
      </c>
      <c r="B432" t="e">
        <f>IF(A432&lt;='FM Interiores'!$Q$14,EsquemaMant!A432,NA())</f>
        <v>#N/A</v>
      </c>
      <c r="C432" s="20" t="e">
        <f t="shared" si="151"/>
        <v>#N/A</v>
      </c>
      <c r="D432" t="e">
        <f t="shared" si="152"/>
        <v>#N/A</v>
      </c>
      <c r="E432" t="e">
        <f t="shared" si="150"/>
        <v>#N/A</v>
      </c>
      <c r="F432" s="24" t="e">
        <f t="shared" si="153"/>
        <v>#N/A</v>
      </c>
      <c r="G432" t="e">
        <f t="shared" si="154"/>
        <v>#N/A</v>
      </c>
      <c r="H432" t="e">
        <f t="shared" si="155"/>
        <v>#N/A</v>
      </c>
      <c r="I432" s="24" t="e">
        <f t="shared" si="156"/>
        <v>#N/A</v>
      </c>
      <c r="J432" t="e">
        <f t="shared" si="157"/>
        <v>#N/A</v>
      </c>
      <c r="K432" t="e">
        <f t="shared" si="158"/>
        <v>#N/A</v>
      </c>
      <c r="L432" s="24" t="e">
        <f t="shared" si="159"/>
        <v>#N/A</v>
      </c>
      <c r="M432" s="24">
        <f t="shared" si="160"/>
        <v>0.9</v>
      </c>
      <c r="N432" s="1" t="e">
        <f t="shared" si="161"/>
        <v>#N/A</v>
      </c>
      <c r="P432" s="23">
        <f t="shared" si="162"/>
        <v>0.68533560000000004</v>
      </c>
      <c r="Q432" s="1" t="e">
        <f t="shared" si="163"/>
        <v>#N/A</v>
      </c>
      <c r="T432" t="e">
        <f>IF(A432&lt;='FM Exteriores'!$Q$14,EsquemaMant!A432,NA())</f>
        <v>#N/A</v>
      </c>
      <c r="U432" s="20" t="e">
        <f t="shared" si="164"/>
        <v>#N/A</v>
      </c>
      <c r="V432" t="e">
        <f t="shared" si="165"/>
        <v>#N/A</v>
      </c>
      <c r="W432" t="e">
        <f t="shared" si="166"/>
        <v>#N/A</v>
      </c>
      <c r="X432" s="24" t="e">
        <f t="shared" si="167"/>
        <v>#N/A</v>
      </c>
      <c r="Y432" t="e">
        <f t="shared" si="168"/>
        <v>#N/A</v>
      </c>
      <c r="Z432" t="e">
        <f t="shared" si="169"/>
        <v>#N/A</v>
      </c>
      <c r="AA432" s="24" t="e">
        <f t="shared" si="170"/>
        <v>#N/A</v>
      </c>
      <c r="AB432" s="24">
        <f t="shared" si="173"/>
        <v>1</v>
      </c>
      <c r="AC432" s="1" t="e">
        <f t="shared" si="174"/>
        <v>#N/A</v>
      </c>
      <c r="AE432" s="23">
        <f t="shared" si="171"/>
        <v>0.78200000000000003</v>
      </c>
      <c r="AF432" s="41" t="e">
        <f t="shared" si="172"/>
        <v>#N/A</v>
      </c>
    </row>
    <row r="433" spans="1:32" x14ac:dyDescent="0.25">
      <c r="A433">
        <v>42.2</v>
      </c>
      <c r="B433" t="e">
        <f>IF(A433&lt;='FM Interiores'!$Q$14,EsquemaMant!A433,NA())</f>
        <v>#N/A</v>
      </c>
      <c r="C433" s="20" t="e">
        <f t="shared" si="151"/>
        <v>#N/A</v>
      </c>
      <c r="D433" t="e">
        <f t="shared" si="152"/>
        <v>#N/A</v>
      </c>
      <c r="E433" t="e">
        <f t="shared" si="150"/>
        <v>#N/A</v>
      </c>
      <c r="F433" s="24" t="e">
        <f t="shared" si="153"/>
        <v>#N/A</v>
      </c>
      <c r="G433" t="e">
        <f t="shared" si="154"/>
        <v>#N/A</v>
      </c>
      <c r="H433" t="e">
        <f t="shared" si="155"/>
        <v>#N/A</v>
      </c>
      <c r="I433" s="24" t="e">
        <f t="shared" si="156"/>
        <v>#N/A</v>
      </c>
      <c r="J433" t="e">
        <f t="shared" si="157"/>
        <v>#N/A</v>
      </c>
      <c r="K433" t="e">
        <f t="shared" si="158"/>
        <v>#N/A</v>
      </c>
      <c r="L433" s="24" t="e">
        <f t="shared" si="159"/>
        <v>#N/A</v>
      </c>
      <c r="M433" s="24">
        <f t="shared" si="160"/>
        <v>0.9</v>
      </c>
      <c r="N433" s="1" t="e">
        <f t="shared" si="161"/>
        <v>#N/A</v>
      </c>
      <c r="P433" s="23">
        <f t="shared" si="162"/>
        <v>0.68533560000000004</v>
      </c>
      <c r="Q433" s="1" t="e">
        <f t="shared" si="163"/>
        <v>#N/A</v>
      </c>
      <c r="T433" t="e">
        <f>IF(A433&lt;='FM Exteriores'!$Q$14,EsquemaMant!A433,NA())</f>
        <v>#N/A</v>
      </c>
      <c r="U433" s="20" t="e">
        <f t="shared" si="164"/>
        <v>#N/A</v>
      </c>
      <c r="V433" t="e">
        <f t="shared" si="165"/>
        <v>#N/A</v>
      </c>
      <c r="W433" t="e">
        <f t="shared" si="166"/>
        <v>#N/A</v>
      </c>
      <c r="X433" s="24" t="e">
        <f t="shared" si="167"/>
        <v>#N/A</v>
      </c>
      <c r="Y433" t="e">
        <f t="shared" si="168"/>
        <v>#N/A</v>
      </c>
      <c r="Z433" t="e">
        <f t="shared" si="169"/>
        <v>#N/A</v>
      </c>
      <c r="AA433" s="24" t="e">
        <f t="shared" si="170"/>
        <v>#N/A</v>
      </c>
      <c r="AB433" s="24">
        <f t="shared" si="173"/>
        <v>1</v>
      </c>
      <c r="AC433" s="1" t="e">
        <f t="shared" si="174"/>
        <v>#N/A</v>
      </c>
      <c r="AE433" s="23">
        <f t="shared" si="171"/>
        <v>0.78200000000000003</v>
      </c>
      <c r="AF433" s="41" t="e">
        <f t="shared" si="172"/>
        <v>#N/A</v>
      </c>
    </row>
    <row r="434" spans="1:32" x14ac:dyDescent="0.25">
      <c r="A434">
        <v>42.3</v>
      </c>
      <c r="B434" t="e">
        <f>IF(A434&lt;='FM Interiores'!$Q$14,EsquemaMant!A434,NA())</f>
        <v>#N/A</v>
      </c>
      <c r="C434" s="20" t="e">
        <f t="shared" si="151"/>
        <v>#N/A</v>
      </c>
      <c r="D434" t="e">
        <f t="shared" si="152"/>
        <v>#N/A</v>
      </c>
      <c r="E434" t="e">
        <f t="shared" si="150"/>
        <v>#N/A</v>
      </c>
      <c r="F434" s="24" t="e">
        <f t="shared" si="153"/>
        <v>#N/A</v>
      </c>
      <c r="G434" t="e">
        <f t="shared" si="154"/>
        <v>#N/A</v>
      </c>
      <c r="H434" t="e">
        <f t="shared" si="155"/>
        <v>#N/A</v>
      </c>
      <c r="I434" s="24" t="e">
        <f t="shared" si="156"/>
        <v>#N/A</v>
      </c>
      <c r="J434" t="e">
        <f t="shared" si="157"/>
        <v>#N/A</v>
      </c>
      <c r="K434" t="e">
        <f t="shared" si="158"/>
        <v>#N/A</v>
      </c>
      <c r="L434" s="24" t="e">
        <f t="shared" si="159"/>
        <v>#N/A</v>
      </c>
      <c r="M434" s="24">
        <f t="shared" si="160"/>
        <v>0.9</v>
      </c>
      <c r="N434" s="1" t="e">
        <f t="shared" si="161"/>
        <v>#N/A</v>
      </c>
      <c r="P434" s="23">
        <f t="shared" si="162"/>
        <v>0.68533560000000004</v>
      </c>
      <c r="Q434" s="1" t="e">
        <f t="shared" si="163"/>
        <v>#N/A</v>
      </c>
      <c r="T434" t="e">
        <f>IF(A434&lt;='FM Exteriores'!$Q$14,EsquemaMant!A434,NA())</f>
        <v>#N/A</v>
      </c>
      <c r="U434" s="20" t="e">
        <f t="shared" si="164"/>
        <v>#N/A</v>
      </c>
      <c r="V434" t="e">
        <f t="shared" si="165"/>
        <v>#N/A</v>
      </c>
      <c r="W434" t="e">
        <f t="shared" si="166"/>
        <v>#N/A</v>
      </c>
      <c r="X434" s="24" t="e">
        <f t="shared" si="167"/>
        <v>#N/A</v>
      </c>
      <c r="Y434" t="e">
        <f t="shared" si="168"/>
        <v>#N/A</v>
      </c>
      <c r="Z434" t="e">
        <f t="shared" si="169"/>
        <v>#N/A</v>
      </c>
      <c r="AA434" s="24" t="e">
        <f t="shared" si="170"/>
        <v>#N/A</v>
      </c>
      <c r="AB434" s="24">
        <f t="shared" si="173"/>
        <v>1</v>
      </c>
      <c r="AC434" s="1" t="e">
        <f t="shared" si="174"/>
        <v>#N/A</v>
      </c>
      <c r="AE434" s="23">
        <f t="shared" si="171"/>
        <v>0.78200000000000003</v>
      </c>
      <c r="AF434" s="41" t="e">
        <f t="shared" si="172"/>
        <v>#N/A</v>
      </c>
    </row>
    <row r="435" spans="1:32" x14ac:dyDescent="0.25">
      <c r="A435">
        <v>42.4</v>
      </c>
      <c r="B435" t="e">
        <f>IF(A435&lt;='FM Interiores'!$Q$14,EsquemaMant!A435,NA())</f>
        <v>#N/A</v>
      </c>
      <c r="C435" s="20" t="e">
        <f t="shared" si="151"/>
        <v>#N/A</v>
      </c>
      <c r="D435" t="e">
        <f t="shared" si="152"/>
        <v>#N/A</v>
      </c>
      <c r="E435" t="e">
        <f t="shared" si="150"/>
        <v>#N/A</v>
      </c>
      <c r="F435" s="24" t="e">
        <f t="shared" si="153"/>
        <v>#N/A</v>
      </c>
      <c r="G435" t="e">
        <f t="shared" si="154"/>
        <v>#N/A</v>
      </c>
      <c r="H435" t="e">
        <f t="shared" si="155"/>
        <v>#N/A</v>
      </c>
      <c r="I435" s="24" t="e">
        <f t="shared" si="156"/>
        <v>#N/A</v>
      </c>
      <c r="J435" t="e">
        <f t="shared" si="157"/>
        <v>#N/A</v>
      </c>
      <c r="K435" t="e">
        <f t="shared" si="158"/>
        <v>#N/A</v>
      </c>
      <c r="L435" s="24" t="e">
        <f t="shared" si="159"/>
        <v>#N/A</v>
      </c>
      <c r="M435" s="24">
        <f t="shared" si="160"/>
        <v>0.9</v>
      </c>
      <c r="N435" s="1" t="e">
        <f t="shared" si="161"/>
        <v>#N/A</v>
      </c>
      <c r="P435" s="23">
        <f t="shared" si="162"/>
        <v>0.68533560000000004</v>
      </c>
      <c r="Q435" s="1" t="e">
        <f t="shared" si="163"/>
        <v>#N/A</v>
      </c>
      <c r="T435" t="e">
        <f>IF(A435&lt;='FM Exteriores'!$Q$14,EsquemaMant!A435,NA())</f>
        <v>#N/A</v>
      </c>
      <c r="U435" s="20" t="e">
        <f t="shared" si="164"/>
        <v>#N/A</v>
      </c>
      <c r="V435" t="e">
        <f t="shared" si="165"/>
        <v>#N/A</v>
      </c>
      <c r="W435" t="e">
        <f t="shared" si="166"/>
        <v>#N/A</v>
      </c>
      <c r="X435" s="24" t="e">
        <f t="shared" si="167"/>
        <v>#N/A</v>
      </c>
      <c r="Y435" t="e">
        <f t="shared" si="168"/>
        <v>#N/A</v>
      </c>
      <c r="Z435" t="e">
        <f t="shared" si="169"/>
        <v>#N/A</v>
      </c>
      <c r="AA435" s="24" t="e">
        <f t="shared" si="170"/>
        <v>#N/A</v>
      </c>
      <c r="AB435" s="24">
        <f t="shared" si="173"/>
        <v>1</v>
      </c>
      <c r="AC435" s="1" t="e">
        <f t="shared" si="174"/>
        <v>#N/A</v>
      </c>
      <c r="AE435" s="23">
        <f t="shared" si="171"/>
        <v>0.78200000000000003</v>
      </c>
      <c r="AF435" s="41" t="e">
        <f t="shared" si="172"/>
        <v>#N/A</v>
      </c>
    </row>
    <row r="436" spans="1:32" x14ac:dyDescent="0.25">
      <c r="A436">
        <v>42.5</v>
      </c>
      <c r="B436" t="e">
        <f>IF(A436&lt;='FM Interiores'!$Q$14,EsquemaMant!A436,NA())</f>
        <v>#N/A</v>
      </c>
      <c r="C436" s="20" t="e">
        <f t="shared" si="151"/>
        <v>#N/A</v>
      </c>
      <c r="D436" t="e">
        <f t="shared" si="152"/>
        <v>#N/A</v>
      </c>
      <c r="E436" t="e">
        <f t="shared" si="150"/>
        <v>#N/A</v>
      </c>
      <c r="F436" s="24" t="e">
        <f t="shared" si="153"/>
        <v>#N/A</v>
      </c>
      <c r="G436" t="e">
        <f t="shared" si="154"/>
        <v>#N/A</v>
      </c>
      <c r="H436" t="e">
        <f t="shared" si="155"/>
        <v>#N/A</v>
      </c>
      <c r="I436" s="24" t="e">
        <f t="shared" si="156"/>
        <v>#N/A</v>
      </c>
      <c r="J436" t="e">
        <f t="shared" si="157"/>
        <v>#N/A</v>
      </c>
      <c r="K436" t="e">
        <f t="shared" si="158"/>
        <v>#N/A</v>
      </c>
      <c r="L436" s="24" t="e">
        <f t="shared" si="159"/>
        <v>#N/A</v>
      </c>
      <c r="M436" s="24">
        <f t="shared" si="160"/>
        <v>0.9</v>
      </c>
      <c r="N436" s="1" t="e">
        <f t="shared" si="161"/>
        <v>#N/A</v>
      </c>
      <c r="P436" s="23">
        <f t="shared" si="162"/>
        <v>0.68533560000000004</v>
      </c>
      <c r="Q436" s="1" t="e">
        <f t="shared" si="163"/>
        <v>#N/A</v>
      </c>
      <c r="T436" t="e">
        <f>IF(A436&lt;='FM Exteriores'!$Q$14,EsquemaMant!A436,NA())</f>
        <v>#N/A</v>
      </c>
      <c r="U436" s="20" t="e">
        <f t="shared" si="164"/>
        <v>#N/A</v>
      </c>
      <c r="V436" t="e">
        <f t="shared" si="165"/>
        <v>#N/A</v>
      </c>
      <c r="W436" t="e">
        <f t="shared" si="166"/>
        <v>#N/A</v>
      </c>
      <c r="X436" s="24" t="e">
        <f t="shared" si="167"/>
        <v>#N/A</v>
      </c>
      <c r="Y436" t="e">
        <f t="shared" si="168"/>
        <v>#N/A</v>
      </c>
      <c r="Z436" t="e">
        <f t="shared" si="169"/>
        <v>#N/A</v>
      </c>
      <c r="AA436" s="24" t="e">
        <f t="shared" si="170"/>
        <v>#N/A</v>
      </c>
      <c r="AB436" s="24">
        <f t="shared" si="173"/>
        <v>1</v>
      </c>
      <c r="AC436" s="1" t="e">
        <f t="shared" si="174"/>
        <v>#N/A</v>
      </c>
      <c r="AE436" s="23">
        <f t="shared" si="171"/>
        <v>0.78200000000000003</v>
      </c>
      <c r="AF436" s="41" t="e">
        <f t="shared" si="172"/>
        <v>#N/A</v>
      </c>
    </row>
    <row r="437" spans="1:32" x14ac:dyDescent="0.25">
      <c r="A437">
        <v>42.6</v>
      </c>
      <c r="B437" t="e">
        <f>IF(A437&lt;='FM Interiores'!$Q$14,EsquemaMant!A437,NA())</f>
        <v>#N/A</v>
      </c>
      <c r="C437" s="20" t="e">
        <f t="shared" si="151"/>
        <v>#N/A</v>
      </c>
      <c r="D437" t="e">
        <f t="shared" si="152"/>
        <v>#N/A</v>
      </c>
      <c r="E437" t="e">
        <f t="shared" si="150"/>
        <v>#N/A</v>
      </c>
      <c r="F437" s="24" t="e">
        <f t="shared" si="153"/>
        <v>#N/A</v>
      </c>
      <c r="G437" t="e">
        <f t="shared" si="154"/>
        <v>#N/A</v>
      </c>
      <c r="H437" t="e">
        <f t="shared" si="155"/>
        <v>#N/A</v>
      </c>
      <c r="I437" s="24" t="e">
        <f t="shared" si="156"/>
        <v>#N/A</v>
      </c>
      <c r="J437" t="e">
        <f t="shared" si="157"/>
        <v>#N/A</v>
      </c>
      <c r="K437" t="e">
        <f t="shared" si="158"/>
        <v>#N/A</v>
      </c>
      <c r="L437" s="24" t="e">
        <f t="shared" si="159"/>
        <v>#N/A</v>
      </c>
      <c r="M437" s="24">
        <f t="shared" si="160"/>
        <v>0.9</v>
      </c>
      <c r="N437" s="1" t="e">
        <f t="shared" si="161"/>
        <v>#N/A</v>
      </c>
      <c r="P437" s="23">
        <f t="shared" si="162"/>
        <v>0.68533560000000004</v>
      </c>
      <c r="Q437" s="1" t="e">
        <f t="shared" si="163"/>
        <v>#N/A</v>
      </c>
      <c r="T437" t="e">
        <f>IF(A437&lt;='FM Exteriores'!$Q$14,EsquemaMant!A437,NA())</f>
        <v>#N/A</v>
      </c>
      <c r="U437" s="20" t="e">
        <f t="shared" si="164"/>
        <v>#N/A</v>
      </c>
      <c r="V437" t="e">
        <f t="shared" si="165"/>
        <v>#N/A</v>
      </c>
      <c r="W437" t="e">
        <f t="shared" si="166"/>
        <v>#N/A</v>
      </c>
      <c r="X437" s="24" t="e">
        <f t="shared" si="167"/>
        <v>#N/A</v>
      </c>
      <c r="Y437" t="e">
        <f t="shared" si="168"/>
        <v>#N/A</v>
      </c>
      <c r="Z437" t="e">
        <f t="shared" si="169"/>
        <v>#N/A</v>
      </c>
      <c r="AA437" s="24" t="e">
        <f t="shared" si="170"/>
        <v>#N/A</v>
      </c>
      <c r="AB437" s="24">
        <f t="shared" si="173"/>
        <v>1</v>
      </c>
      <c r="AC437" s="1" t="e">
        <f t="shared" si="174"/>
        <v>#N/A</v>
      </c>
      <c r="AE437" s="23">
        <f t="shared" si="171"/>
        <v>0.78200000000000003</v>
      </c>
      <c r="AF437" s="41" t="e">
        <f t="shared" si="172"/>
        <v>#N/A</v>
      </c>
    </row>
    <row r="438" spans="1:32" x14ac:dyDescent="0.25">
      <c r="A438">
        <v>42.7</v>
      </c>
      <c r="B438" t="e">
        <f>IF(A438&lt;='FM Interiores'!$Q$14,EsquemaMant!A438,NA())</f>
        <v>#N/A</v>
      </c>
      <c r="C438" s="20" t="e">
        <f t="shared" si="151"/>
        <v>#N/A</v>
      </c>
      <c r="D438" t="e">
        <f t="shared" si="152"/>
        <v>#N/A</v>
      </c>
      <c r="E438" t="e">
        <f t="shared" si="150"/>
        <v>#N/A</v>
      </c>
      <c r="F438" s="24" t="e">
        <f t="shared" si="153"/>
        <v>#N/A</v>
      </c>
      <c r="G438" t="e">
        <f t="shared" si="154"/>
        <v>#N/A</v>
      </c>
      <c r="H438" t="e">
        <f t="shared" si="155"/>
        <v>#N/A</v>
      </c>
      <c r="I438" s="24" t="e">
        <f t="shared" si="156"/>
        <v>#N/A</v>
      </c>
      <c r="J438" t="e">
        <f t="shared" si="157"/>
        <v>#N/A</v>
      </c>
      <c r="K438" t="e">
        <f t="shared" si="158"/>
        <v>#N/A</v>
      </c>
      <c r="L438" s="24" t="e">
        <f t="shared" si="159"/>
        <v>#N/A</v>
      </c>
      <c r="M438" s="24">
        <f t="shared" si="160"/>
        <v>0.9</v>
      </c>
      <c r="N438" s="1" t="e">
        <f t="shared" si="161"/>
        <v>#N/A</v>
      </c>
      <c r="P438" s="23">
        <f t="shared" si="162"/>
        <v>0.68533560000000004</v>
      </c>
      <c r="Q438" s="1" t="e">
        <f t="shared" si="163"/>
        <v>#N/A</v>
      </c>
      <c r="T438" t="e">
        <f>IF(A438&lt;='FM Exteriores'!$Q$14,EsquemaMant!A438,NA())</f>
        <v>#N/A</v>
      </c>
      <c r="U438" s="20" t="e">
        <f t="shared" si="164"/>
        <v>#N/A</v>
      </c>
      <c r="V438" t="e">
        <f t="shared" si="165"/>
        <v>#N/A</v>
      </c>
      <c r="W438" t="e">
        <f t="shared" si="166"/>
        <v>#N/A</v>
      </c>
      <c r="X438" s="24" t="e">
        <f t="shared" si="167"/>
        <v>#N/A</v>
      </c>
      <c r="Y438" t="e">
        <f t="shared" si="168"/>
        <v>#N/A</v>
      </c>
      <c r="Z438" t="e">
        <f t="shared" si="169"/>
        <v>#N/A</v>
      </c>
      <c r="AA438" s="24" t="e">
        <f t="shared" si="170"/>
        <v>#N/A</v>
      </c>
      <c r="AB438" s="24">
        <f t="shared" si="173"/>
        <v>1</v>
      </c>
      <c r="AC438" s="1" t="e">
        <f t="shared" si="174"/>
        <v>#N/A</v>
      </c>
      <c r="AE438" s="23">
        <f t="shared" si="171"/>
        <v>0.78200000000000003</v>
      </c>
      <c r="AF438" s="41" t="e">
        <f t="shared" si="172"/>
        <v>#N/A</v>
      </c>
    </row>
    <row r="439" spans="1:32" x14ac:dyDescent="0.25">
      <c r="A439">
        <v>42.8</v>
      </c>
      <c r="B439" t="e">
        <f>IF(A439&lt;='FM Interiores'!$Q$14,EsquemaMant!A439,NA())</f>
        <v>#N/A</v>
      </c>
      <c r="C439" s="20" t="e">
        <f t="shared" si="151"/>
        <v>#N/A</v>
      </c>
      <c r="D439" t="e">
        <f t="shared" si="152"/>
        <v>#N/A</v>
      </c>
      <c r="E439" t="e">
        <f t="shared" si="150"/>
        <v>#N/A</v>
      </c>
      <c r="F439" s="24" t="e">
        <f t="shared" si="153"/>
        <v>#N/A</v>
      </c>
      <c r="G439" t="e">
        <f t="shared" si="154"/>
        <v>#N/A</v>
      </c>
      <c r="H439" t="e">
        <f t="shared" si="155"/>
        <v>#N/A</v>
      </c>
      <c r="I439" s="24" t="e">
        <f t="shared" si="156"/>
        <v>#N/A</v>
      </c>
      <c r="J439" t="e">
        <f t="shared" si="157"/>
        <v>#N/A</v>
      </c>
      <c r="K439" t="e">
        <f t="shared" si="158"/>
        <v>#N/A</v>
      </c>
      <c r="L439" s="24" t="e">
        <f t="shared" si="159"/>
        <v>#N/A</v>
      </c>
      <c r="M439" s="24">
        <f t="shared" si="160"/>
        <v>0.9</v>
      </c>
      <c r="N439" s="1" t="e">
        <f t="shared" si="161"/>
        <v>#N/A</v>
      </c>
      <c r="P439" s="23">
        <f t="shared" si="162"/>
        <v>0.68533560000000004</v>
      </c>
      <c r="Q439" s="1" t="e">
        <f t="shared" si="163"/>
        <v>#N/A</v>
      </c>
      <c r="T439" t="e">
        <f>IF(A439&lt;='FM Exteriores'!$Q$14,EsquemaMant!A439,NA())</f>
        <v>#N/A</v>
      </c>
      <c r="U439" s="20" t="e">
        <f t="shared" si="164"/>
        <v>#N/A</v>
      </c>
      <c r="V439" t="e">
        <f t="shared" si="165"/>
        <v>#N/A</v>
      </c>
      <c r="W439" t="e">
        <f t="shared" si="166"/>
        <v>#N/A</v>
      </c>
      <c r="X439" s="24" t="e">
        <f t="shared" si="167"/>
        <v>#N/A</v>
      </c>
      <c r="Y439" t="e">
        <f t="shared" si="168"/>
        <v>#N/A</v>
      </c>
      <c r="Z439" t="e">
        <f t="shared" si="169"/>
        <v>#N/A</v>
      </c>
      <c r="AA439" s="24" t="e">
        <f t="shared" si="170"/>
        <v>#N/A</v>
      </c>
      <c r="AB439" s="24">
        <f t="shared" si="173"/>
        <v>1</v>
      </c>
      <c r="AC439" s="1" t="e">
        <f t="shared" si="174"/>
        <v>#N/A</v>
      </c>
      <c r="AE439" s="23">
        <f t="shared" si="171"/>
        <v>0.78200000000000003</v>
      </c>
      <c r="AF439" s="41" t="e">
        <f t="shared" si="172"/>
        <v>#N/A</v>
      </c>
    </row>
    <row r="440" spans="1:32" x14ac:dyDescent="0.25">
      <c r="A440">
        <v>42.9</v>
      </c>
      <c r="B440" t="e">
        <f>IF(A440&lt;='FM Interiores'!$Q$14,EsquemaMant!A440,NA())</f>
        <v>#N/A</v>
      </c>
      <c r="C440" s="20" t="e">
        <f t="shared" si="151"/>
        <v>#N/A</v>
      </c>
      <c r="D440" t="e">
        <f t="shared" si="152"/>
        <v>#N/A</v>
      </c>
      <c r="E440" t="e">
        <f t="shared" si="150"/>
        <v>#N/A</v>
      </c>
      <c r="F440" s="24" t="e">
        <f t="shared" si="153"/>
        <v>#N/A</v>
      </c>
      <c r="G440" t="e">
        <f t="shared" si="154"/>
        <v>#N/A</v>
      </c>
      <c r="H440" t="e">
        <f t="shared" si="155"/>
        <v>#N/A</v>
      </c>
      <c r="I440" s="24" t="e">
        <f t="shared" si="156"/>
        <v>#N/A</v>
      </c>
      <c r="J440" t="e">
        <f t="shared" si="157"/>
        <v>#N/A</v>
      </c>
      <c r="K440" t="e">
        <f t="shared" si="158"/>
        <v>#N/A</v>
      </c>
      <c r="L440" s="24" t="e">
        <f t="shared" si="159"/>
        <v>#N/A</v>
      </c>
      <c r="M440" s="24">
        <f t="shared" si="160"/>
        <v>0.9</v>
      </c>
      <c r="N440" s="1" t="e">
        <f t="shared" si="161"/>
        <v>#N/A</v>
      </c>
      <c r="P440" s="23">
        <f t="shared" si="162"/>
        <v>0.68533560000000004</v>
      </c>
      <c r="Q440" s="1" t="e">
        <f t="shared" si="163"/>
        <v>#N/A</v>
      </c>
      <c r="T440" t="e">
        <f>IF(A440&lt;='FM Exteriores'!$Q$14,EsquemaMant!A440,NA())</f>
        <v>#N/A</v>
      </c>
      <c r="U440" s="20" t="e">
        <f t="shared" si="164"/>
        <v>#N/A</v>
      </c>
      <c r="V440" t="e">
        <f t="shared" si="165"/>
        <v>#N/A</v>
      </c>
      <c r="W440" t="e">
        <f t="shared" si="166"/>
        <v>#N/A</v>
      </c>
      <c r="X440" s="24" t="e">
        <f t="shared" si="167"/>
        <v>#N/A</v>
      </c>
      <c r="Y440" t="e">
        <f t="shared" si="168"/>
        <v>#N/A</v>
      </c>
      <c r="Z440" t="e">
        <f t="shared" si="169"/>
        <v>#N/A</v>
      </c>
      <c r="AA440" s="24" t="e">
        <f t="shared" si="170"/>
        <v>#N/A</v>
      </c>
      <c r="AB440" s="24">
        <f t="shared" si="173"/>
        <v>1</v>
      </c>
      <c r="AC440" s="1" t="e">
        <f t="shared" si="174"/>
        <v>#N/A</v>
      </c>
      <c r="AE440" s="23">
        <f t="shared" si="171"/>
        <v>0.78200000000000003</v>
      </c>
      <c r="AF440" s="41" t="e">
        <f t="shared" si="172"/>
        <v>#N/A</v>
      </c>
    </row>
    <row r="441" spans="1:32" x14ac:dyDescent="0.25">
      <c r="A441">
        <v>43</v>
      </c>
      <c r="B441" t="e">
        <f>IF(A441&lt;='FM Interiores'!$Q$14,EsquemaMant!A441,NA())</f>
        <v>#N/A</v>
      </c>
      <c r="C441" s="20" t="e">
        <f t="shared" si="151"/>
        <v>#N/A</v>
      </c>
      <c r="D441" t="e">
        <f t="shared" si="152"/>
        <v>#N/A</v>
      </c>
      <c r="E441" t="e">
        <f t="shared" si="150"/>
        <v>#N/A</v>
      </c>
      <c r="F441" s="24" t="e">
        <f t="shared" si="153"/>
        <v>#N/A</v>
      </c>
      <c r="G441" t="e">
        <f t="shared" si="154"/>
        <v>#N/A</v>
      </c>
      <c r="H441" t="e">
        <f t="shared" si="155"/>
        <v>#N/A</v>
      </c>
      <c r="I441" s="24" t="e">
        <f t="shared" si="156"/>
        <v>#N/A</v>
      </c>
      <c r="J441" t="e">
        <f t="shared" si="157"/>
        <v>#N/A</v>
      </c>
      <c r="K441" t="e">
        <f t="shared" si="158"/>
        <v>#N/A</v>
      </c>
      <c r="L441" s="24" t="e">
        <f t="shared" si="159"/>
        <v>#N/A</v>
      </c>
      <c r="M441" s="24">
        <f t="shared" si="160"/>
        <v>0.9</v>
      </c>
      <c r="N441" s="1" t="e">
        <f t="shared" si="161"/>
        <v>#N/A</v>
      </c>
      <c r="P441" s="23">
        <f t="shared" si="162"/>
        <v>0.68533560000000004</v>
      </c>
      <c r="Q441" s="1" t="e">
        <f t="shared" si="163"/>
        <v>#N/A</v>
      </c>
      <c r="T441" t="e">
        <f>IF(A441&lt;='FM Exteriores'!$Q$14,EsquemaMant!A441,NA())</f>
        <v>#N/A</v>
      </c>
      <c r="U441" s="20" t="e">
        <f t="shared" si="164"/>
        <v>#N/A</v>
      </c>
      <c r="V441" t="e">
        <f t="shared" si="165"/>
        <v>#N/A</v>
      </c>
      <c r="W441" t="e">
        <f t="shared" si="166"/>
        <v>#N/A</v>
      </c>
      <c r="X441" s="24" t="e">
        <f t="shared" si="167"/>
        <v>#N/A</v>
      </c>
      <c r="Y441" t="e">
        <f t="shared" si="168"/>
        <v>#N/A</v>
      </c>
      <c r="Z441" t="e">
        <f t="shared" si="169"/>
        <v>#N/A</v>
      </c>
      <c r="AA441" s="24" t="e">
        <f t="shared" si="170"/>
        <v>#N/A</v>
      </c>
      <c r="AB441" s="24">
        <f t="shared" si="173"/>
        <v>1</v>
      </c>
      <c r="AC441" s="1" t="e">
        <f t="shared" si="174"/>
        <v>#N/A</v>
      </c>
      <c r="AE441" s="23">
        <f t="shared" si="171"/>
        <v>0.78200000000000003</v>
      </c>
      <c r="AF441" s="41" t="e">
        <f t="shared" si="172"/>
        <v>#N/A</v>
      </c>
    </row>
    <row r="442" spans="1:32" x14ac:dyDescent="0.25">
      <c r="A442">
        <v>43.1</v>
      </c>
      <c r="B442" t="e">
        <f>IF(A442&lt;='FM Interiores'!$Q$14,EsquemaMant!A442,NA())</f>
        <v>#N/A</v>
      </c>
      <c r="C442" s="20" t="e">
        <f t="shared" si="151"/>
        <v>#N/A</v>
      </c>
      <c r="D442" t="e">
        <f t="shared" si="152"/>
        <v>#N/A</v>
      </c>
      <c r="E442" t="e">
        <f t="shared" si="150"/>
        <v>#N/A</v>
      </c>
      <c r="F442" s="24" t="e">
        <f t="shared" si="153"/>
        <v>#N/A</v>
      </c>
      <c r="G442" t="e">
        <f t="shared" si="154"/>
        <v>#N/A</v>
      </c>
      <c r="H442" t="e">
        <f t="shared" si="155"/>
        <v>#N/A</v>
      </c>
      <c r="I442" s="24" t="e">
        <f t="shared" si="156"/>
        <v>#N/A</v>
      </c>
      <c r="J442" t="e">
        <f t="shared" si="157"/>
        <v>#N/A</v>
      </c>
      <c r="K442" t="e">
        <f t="shared" si="158"/>
        <v>#N/A</v>
      </c>
      <c r="L442" s="24" t="e">
        <f t="shared" si="159"/>
        <v>#N/A</v>
      </c>
      <c r="M442" s="24">
        <f t="shared" si="160"/>
        <v>0.9</v>
      </c>
      <c r="N442" s="1" t="e">
        <f t="shared" si="161"/>
        <v>#N/A</v>
      </c>
      <c r="P442" s="23">
        <f t="shared" si="162"/>
        <v>0.68533560000000004</v>
      </c>
      <c r="Q442" s="1" t="e">
        <f t="shared" si="163"/>
        <v>#N/A</v>
      </c>
      <c r="T442" t="e">
        <f>IF(A442&lt;='FM Exteriores'!$Q$14,EsquemaMant!A442,NA())</f>
        <v>#N/A</v>
      </c>
      <c r="U442" s="20" t="e">
        <f t="shared" si="164"/>
        <v>#N/A</v>
      </c>
      <c r="V442" t="e">
        <f t="shared" si="165"/>
        <v>#N/A</v>
      </c>
      <c r="W442" t="e">
        <f t="shared" si="166"/>
        <v>#N/A</v>
      </c>
      <c r="X442" s="24" t="e">
        <f t="shared" si="167"/>
        <v>#N/A</v>
      </c>
      <c r="Y442" t="e">
        <f t="shared" si="168"/>
        <v>#N/A</v>
      </c>
      <c r="Z442" t="e">
        <f t="shared" si="169"/>
        <v>#N/A</v>
      </c>
      <c r="AA442" s="24" t="e">
        <f t="shared" si="170"/>
        <v>#N/A</v>
      </c>
      <c r="AB442" s="24">
        <f t="shared" si="173"/>
        <v>1</v>
      </c>
      <c r="AC442" s="1" t="e">
        <f t="shared" si="174"/>
        <v>#N/A</v>
      </c>
      <c r="AE442" s="23">
        <f t="shared" si="171"/>
        <v>0.78200000000000003</v>
      </c>
      <c r="AF442" s="41" t="e">
        <f t="shared" si="172"/>
        <v>#N/A</v>
      </c>
    </row>
    <row r="443" spans="1:32" x14ac:dyDescent="0.25">
      <c r="A443">
        <v>43.2</v>
      </c>
      <c r="B443" t="e">
        <f>IF(A443&lt;='FM Interiores'!$Q$14,EsquemaMant!A443,NA())</f>
        <v>#N/A</v>
      </c>
      <c r="C443" s="20" t="e">
        <f t="shared" si="151"/>
        <v>#N/A</v>
      </c>
      <c r="D443" t="e">
        <f t="shared" si="152"/>
        <v>#N/A</v>
      </c>
      <c r="E443" t="e">
        <f t="shared" si="150"/>
        <v>#N/A</v>
      </c>
      <c r="F443" s="24" t="e">
        <f t="shared" si="153"/>
        <v>#N/A</v>
      </c>
      <c r="G443" t="e">
        <f t="shared" si="154"/>
        <v>#N/A</v>
      </c>
      <c r="H443" t="e">
        <f t="shared" si="155"/>
        <v>#N/A</v>
      </c>
      <c r="I443" s="24" t="e">
        <f t="shared" si="156"/>
        <v>#N/A</v>
      </c>
      <c r="J443" t="e">
        <f t="shared" si="157"/>
        <v>#N/A</v>
      </c>
      <c r="K443" t="e">
        <f t="shared" si="158"/>
        <v>#N/A</v>
      </c>
      <c r="L443" s="24" t="e">
        <f t="shared" si="159"/>
        <v>#N/A</v>
      </c>
      <c r="M443" s="24">
        <f t="shared" si="160"/>
        <v>0.9</v>
      </c>
      <c r="N443" s="1" t="e">
        <f t="shared" si="161"/>
        <v>#N/A</v>
      </c>
      <c r="P443" s="23">
        <f t="shared" si="162"/>
        <v>0.68533560000000004</v>
      </c>
      <c r="Q443" s="1" t="e">
        <f t="shared" si="163"/>
        <v>#N/A</v>
      </c>
      <c r="T443" t="e">
        <f>IF(A443&lt;='FM Exteriores'!$Q$14,EsquemaMant!A443,NA())</f>
        <v>#N/A</v>
      </c>
      <c r="U443" s="20" t="e">
        <f t="shared" si="164"/>
        <v>#N/A</v>
      </c>
      <c r="V443" t="e">
        <f t="shared" si="165"/>
        <v>#N/A</v>
      </c>
      <c r="W443" t="e">
        <f t="shared" si="166"/>
        <v>#N/A</v>
      </c>
      <c r="X443" s="24" t="e">
        <f t="shared" si="167"/>
        <v>#N/A</v>
      </c>
      <c r="Y443" t="e">
        <f t="shared" si="168"/>
        <v>#N/A</v>
      </c>
      <c r="Z443" t="e">
        <f t="shared" si="169"/>
        <v>#N/A</v>
      </c>
      <c r="AA443" s="24" t="e">
        <f t="shared" si="170"/>
        <v>#N/A</v>
      </c>
      <c r="AB443" s="24">
        <f t="shared" si="173"/>
        <v>1</v>
      </c>
      <c r="AC443" s="1" t="e">
        <f t="shared" si="174"/>
        <v>#N/A</v>
      </c>
      <c r="AE443" s="23">
        <f t="shared" si="171"/>
        <v>0.78200000000000003</v>
      </c>
      <c r="AF443" s="41" t="e">
        <f t="shared" si="172"/>
        <v>#N/A</v>
      </c>
    </row>
    <row r="444" spans="1:32" x14ac:dyDescent="0.25">
      <c r="A444">
        <v>43.3</v>
      </c>
      <c r="B444" t="e">
        <f>IF(A444&lt;='FM Interiores'!$Q$14,EsquemaMant!A444,NA())</f>
        <v>#N/A</v>
      </c>
      <c r="C444" s="20" t="e">
        <f t="shared" si="151"/>
        <v>#N/A</v>
      </c>
      <c r="D444" t="e">
        <f t="shared" si="152"/>
        <v>#N/A</v>
      </c>
      <c r="E444" t="e">
        <f t="shared" si="150"/>
        <v>#N/A</v>
      </c>
      <c r="F444" s="24" t="e">
        <f t="shared" si="153"/>
        <v>#N/A</v>
      </c>
      <c r="G444" t="e">
        <f t="shared" si="154"/>
        <v>#N/A</v>
      </c>
      <c r="H444" t="e">
        <f t="shared" si="155"/>
        <v>#N/A</v>
      </c>
      <c r="I444" s="24" t="e">
        <f t="shared" si="156"/>
        <v>#N/A</v>
      </c>
      <c r="J444" t="e">
        <f t="shared" si="157"/>
        <v>#N/A</v>
      </c>
      <c r="K444" t="e">
        <f t="shared" si="158"/>
        <v>#N/A</v>
      </c>
      <c r="L444" s="24" t="e">
        <f t="shared" si="159"/>
        <v>#N/A</v>
      </c>
      <c r="M444" s="24">
        <f t="shared" si="160"/>
        <v>0.9</v>
      </c>
      <c r="N444" s="1" t="e">
        <f t="shared" si="161"/>
        <v>#N/A</v>
      </c>
      <c r="P444" s="23">
        <f t="shared" si="162"/>
        <v>0.68533560000000004</v>
      </c>
      <c r="Q444" s="1" t="e">
        <f t="shared" si="163"/>
        <v>#N/A</v>
      </c>
      <c r="T444" t="e">
        <f>IF(A444&lt;='FM Exteriores'!$Q$14,EsquemaMant!A444,NA())</f>
        <v>#N/A</v>
      </c>
      <c r="U444" s="20" t="e">
        <f t="shared" si="164"/>
        <v>#N/A</v>
      </c>
      <c r="V444" t="e">
        <f t="shared" si="165"/>
        <v>#N/A</v>
      </c>
      <c r="W444" t="e">
        <f t="shared" si="166"/>
        <v>#N/A</v>
      </c>
      <c r="X444" s="24" t="e">
        <f t="shared" si="167"/>
        <v>#N/A</v>
      </c>
      <c r="Y444" t="e">
        <f t="shared" si="168"/>
        <v>#N/A</v>
      </c>
      <c r="Z444" t="e">
        <f t="shared" si="169"/>
        <v>#N/A</v>
      </c>
      <c r="AA444" s="24" t="e">
        <f t="shared" si="170"/>
        <v>#N/A</v>
      </c>
      <c r="AB444" s="24">
        <f t="shared" si="173"/>
        <v>1</v>
      </c>
      <c r="AC444" s="1" t="e">
        <f t="shared" si="174"/>
        <v>#N/A</v>
      </c>
      <c r="AE444" s="23">
        <f t="shared" si="171"/>
        <v>0.78200000000000003</v>
      </c>
      <c r="AF444" s="41" t="e">
        <f t="shared" si="172"/>
        <v>#N/A</v>
      </c>
    </row>
    <row r="445" spans="1:32" x14ac:dyDescent="0.25">
      <c r="A445">
        <v>43.4</v>
      </c>
      <c r="B445" t="e">
        <f>IF(A445&lt;='FM Interiores'!$Q$14,EsquemaMant!A445,NA())</f>
        <v>#N/A</v>
      </c>
      <c r="C445" s="20" t="e">
        <f t="shared" si="151"/>
        <v>#N/A</v>
      </c>
      <c r="D445" t="e">
        <f t="shared" si="152"/>
        <v>#N/A</v>
      </c>
      <c r="E445" t="e">
        <f t="shared" si="150"/>
        <v>#N/A</v>
      </c>
      <c r="F445" s="24" t="e">
        <f t="shared" si="153"/>
        <v>#N/A</v>
      </c>
      <c r="G445" t="e">
        <f t="shared" si="154"/>
        <v>#N/A</v>
      </c>
      <c r="H445" t="e">
        <f t="shared" si="155"/>
        <v>#N/A</v>
      </c>
      <c r="I445" s="24" t="e">
        <f t="shared" si="156"/>
        <v>#N/A</v>
      </c>
      <c r="J445" t="e">
        <f t="shared" si="157"/>
        <v>#N/A</v>
      </c>
      <c r="K445" t="e">
        <f t="shared" si="158"/>
        <v>#N/A</v>
      </c>
      <c r="L445" s="24" t="e">
        <f t="shared" si="159"/>
        <v>#N/A</v>
      </c>
      <c r="M445" s="24">
        <f t="shared" si="160"/>
        <v>0.9</v>
      </c>
      <c r="N445" s="1" t="e">
        <f t="shared" si="161"/>
        <v>#N/A</v>
      </c>
      <c r="P445" s="23">
        <f t="shared" si="162"/>
        <v>0.68533560000000004</v>
      </c>
      <c r="Q445" s="1" t="e">
        <f t="shared" si="163"/>
        <v>#N/A</v>
      </c>
      <c r="T445" t="e">
        <f>IF(A445&lt;='FM Exteriores'!$Q$14,EsquemaMant!A445,NA())</f>
        <v>#N/A</v>
      </c>
      <c r="U445" s="20" t="e">
        <f t="shared" si="164"/>
        <v>#N/A</v>
      </c>
      <c r="V445" t="e">
        <f t="shared" si="165"/>
        <v>#N/A</v>
      </c>
      <c r="W445" t="e">
        <f t="shared" si="166"/>
        <v>#N/A</v>
      </c>
      <c r="X445" s="24" t="e">
        <f t="shared" si="167"/>
        <v>#N/A</v>
      </c>
      <c r="Y445" t="e">
        <f t="shared" si="168"/>
        <v>#N/A</v>
      </c>
      <c r="Z445" t="e">
        <f t="shared" si="169"/>
        <v>#N/A</v>
      </c>
      <c r="AA445" s="24" t="e">
        <f t="shared" si="170"/>
        <v>#N/A</v>
      </c>
      <c r="AB445" s="24">
        <f t="shared" si="173"/>
        <v>1</v>
      </c>
      <c r="AC445" s="1" t="e">
        <f t="shared" si="174"/>
        <v>#N/A</v>
      </c>
      <c r="AE445" s="23">
        <f t="shared" si="171"/>
        <v>0.78200000000000003</v>
      </c>
      <c r="AF445" s="41" t="e">
        <f t="shared" si="172"/>
        <v>#N/A</v>
      </c>
    </row>
    <row r="446" spans="1:32" x14ac:dyDescent="0.25">
      <c r="A446">
        <v>43.5</v>
      </c>
      <c r="B446" t="e">
        <f>IF(A446&lt;='FM Interiores'!$Q$14,EsquemaMant!A446,NA())</f>
        <v>#N/A</v>
      </c>
      <c r="C446" s="20" t="e">
        <f t="shared" si="151"/>
        <v>#N/A</v>
      </c>
      <c r="D446" t="e">
        <f t="shared" si="152"/>
        <v>#N/A</v>
      </c>
      <c r="E446" t="e">
        <f t="shared" si="150"/>
        <v>#N/A</v>
      </c>
      <c r="F446" s="24" t="e">
        <f t="shared" si="153"/>
        <v>#N/A</v>
      </c>
      <c r="G446" t="e">
        <f t="shared" si="154"/>
        <v>#N/A</v>
      </c>
      <c r="H446" t="e">
        <f t="shared" si="155"/>
        <v>#N/A</v>
      </c>
      <c r="I446" s="24" t="e">
        <f t="shared" si="156"/>
        <v>#N/A</v>
      </c>
      <c r="J446" t="e">
        <f t="shared" si="157"/>
        <v>#N/A</v>
      </c>
      <c r="K446" t="e">
        <f t="shared" si="158"/>
        <v>#N/A</v>
      </c>
      <c r="L446" s="24" t="e">
        <f t="shared" si="159"/>
        <v>#N/A</v>
      </c>
      <c r="M446" s="24">
        <f t="shared" si="160"/>
        <v>0.9</v>
      </c>
      <c r="N446" s="1" t="e">
        <f t="shared" si="161"/>
        <v>#N/A</v>
      </c>
      <c r="P446" s="23">
        <f t="shared" si="162"/>
        <v>0.68533560000000004</v>
      </c>
      <c r="Q446" s="1" t="e">
        <f t="shared" si="163"/>
        <v>#N/A</v>
      </c>
      <c r="T446" t="e">
        <f>IF(A446&lt;='FM Exteriores'!$Q$14,EsquemaMant!A446,NA())</f>
        <v>#N/A</v>
      </c>
      <c r="U446" s="20" t="e">
        <f t="shared" si="164"/>
        <v>#N/A</v>
      </c>
      <c r="V446" t="e">
        <f t="shared" si="165"/>
        <v>#N/A</v>
      </c>
      <c r="W446" t="e">
        <f t="shared" si="166"/>
        <v>#N/A</v>
      </c>
      <c r="X446" s="24" t="e">
        <f t="shared" si="167"/>
        <v>#N/A</v>
      </c>
      <c r="Y446" t="e">
        <f t="shared" si="168"/>
        <v>#N/A</v>
      </c>
      <c r="Z446" t="e">
        <f t="shared" si="169"/>
        <v>#N/A</v>
      </c>
      <c r="AA446" s="24" t="e">
        <f t="shared" si="170"/>
        <v>#N/A</v>
      </c>
      <c r="AB446" s="24">
        <f t="shared" si="173"/>
        <v>1</v>
      </c>
      <c r="AC446" s="1" t="e">
        <f t="shared" si="174"/>
        <v>#N/A</v>
      </c>
      <c r="AE446" s="23">
        <f t="shared" si="171"/>
        <v>0.78200000000000003</v>
      </c>
      <c r="AF446" s="41" t="e">
        <f t="shared" si="172"/>
        <v>#N/A</v>
      </c>
    </row>
    <row r="447" spans="1:32" x14ac:dyDescent="0.25">
      <c r="A447">
        <v>43.6</v>
      </c>
      <c r="B447" t="e">
        <f>IF(A447&lt;='FM Interiores'!$Q$14,EsquemaMant!A447,NA())</f>
        <v>#N/A</v>
      </c>
      <c r="C447" s="20" t="e">
        <f t="shared" si="151"/>
        <v>#N/A</v>
      </c>
      <c r="D447" t="e">
        <f t="shared" si="152"/>
        <v>#N/A</v>
      </c>
      <c r="E447" t="e">
        <f t="shared" si="150"/>
        <v>#N/A</v>
      </c>
      <c r="F447" s="24" t="e">
        <f t="shared" si="153"/>
        <v>#N/A</v>
      </c>
      <c r="G447" t="e">
        <f t="shared" si="154"/>
        <v>#N/A</v>
      </c>
      <c r="H447" t="e">
        <f t="shared" si="155"/>
        <v>#N/A</v>
      </c>
      <c r="I447" s="24" t="e">
        <f t="shared" si="156"/>
        <v>#N/A</v>
      </c>
      <c r="J447" t="e">
        <f t="shared" si="157"/>
        <v>#N/A</v>
      </c>
      <c r="K447" t="e">
        <f t="shared" si="158"/>
        <v>#N/A</v>
      </c>
      <c r="L447" s="24" t="e">
        <f t="shared" si="159"/>
        <v>#N/A</v>
      </c>
      <c r="M447" s="24">
        <f t="shared" si="160"/>
        <v>0.9</v>
      </c>
      <c r="N447" s="1" t="e">
        <f t="shared" si="161"/>
        <v>#N/A</v>
      </c>
      <c r="P447" s="23">
        <f t="shared" si="162"/>
        <v>0.68533560000000004</v>
      </c>
      <c r="Q447" s="1" t="e">
        <f t="shared" si="163"/>
        <v>#N/A</v>
      </c>
      <c r="T447" t="e">
        <f>IF(A447&lt;='FM Exteriores'!$Q$14,EsquemaMant!A447,NA())</f>
        <v>#N/A</v>
      </c>
      <c r="U447" s="20" t="e">
        <f t="shared" si="164"/>
        <v>#N/A</v>
      </c>
      <c r="V447" t="e">
        <f t="shared" si="165"/>
        <v>#N/A</v>
      </c>
      <c r="W447" t="e">
        <f t="shared" si="166"/>
        <v>#N/A</v>
      </c>
      <c r="X447" s="24" t="e">
        <f t="shared" si="167"/>
        <v>#N/A</v>
      </c>
      <c r="Y447" t="e">
        <f t="shared" si="168"/>
        <v>#N/A</v>
      </c>
      <c r="Z447" t="e">
        <f t="shared" si="169"/>
        <v>#N/A</v>
      </c>
      <c r="AA447" s="24" t="e">
        <f t="shared" si="170"/>
        <v>#N/A</v>
      </c>
      <c r="AB447" s="24">
        <f t="shared" si="173"/>
        <v>1</v>
      </c>
      <c r="AC447" s="1" t="e">
        <f t="shared" si="174"/>
        <v>#N/A</v>
      </c>
      <c r="AE447" s="23">
        <f t="shared" si="171"/>
        <v>0.78200000000000003</v>
      </c>
      <c r="AF447" s="41" t="e">
        <f t="shared" si="172"/>
        <v>#N/A</v>
      </c>
    </row>
    <row r="448" spans="1:32" x14ac:dyDescent="0.25">
      <c r="A448">
        <v>43.7</v>
      </c>
      <c r="B448" t="e">
        <f>IF(A448&lt;='FM Interiores'!$Q$14,EsquemaMant!A448,NA())</f>
        <v>#N/A</v>
      </c>
      <c r="C448" s="20" t="e">
        <f t="shared" si="151"/>
        <v>#N/A</v>
      </c>
      <c r="D448" t="e">
        <f t="shared" si="152"/>
        <v>#N/A</v>
      </c>
      <c r="E448" t="e">
        <f t="shared" si="150"/>
        <v>#N/A</v>
      </c>
      <c r="F448" s="24" t="e">
        <f t="shared" si="153"/>
        <v>#N/A</v>
      </c>
      <c r="G448" t="e">
        <f t="shared" si="154"/>
        <v>#N/A</v>
      </c>
      <c r="H448" t="e">
        <f t="shared" si="155"/>
        <v>#N/A</v>
      </c>
      <c r="I448" s="24" t="e">
        <f t="shared" si="156"/>
        <v>#N/A</v>
      </c>
      <c r="J448" t="e">
        <f t="shared" si="157"/>
        <v>#N/A</v>
      </c>
      <c r="K448" t="e">
        <f t="shared" si="158"/>
        <v>#N/A</v>
      </c>
      <c r="L448" s="24" t="e">
        <f t="shared" si="159"/>
        <v>#N/A</v>
      </c>
      <c r="M448" s="24">
        <f t="shared" si="160"/>
        <v>0.9</v>
      </c>
      <c r="N448" s="1" t="e">
        <f t="shared" si="161"/>
        <v>#N/A</v>
      </c>
      <c r="P448" s="23">
        <f t="shared" si="162"/>
        <v>0.68533560000000004</v>
      </c>
      <c r="Q448" s="1" t="e">
        <f t="shared" si="163"/>
        <v>#N/A</v>
      </c>
      <c r="T448" t="e">
        <f>IF(A448&lt;='FM Exteriores'!$Q$14,EsquemaMant!A448,NA())</f>
        <v>#N/A</v>
      </c>
      <c r="U448" s="20" t="e">
        <f t="shared" si="164"/>
        <v>#N/A</v>
      </c>
      <c r="V448" t="e">
        <f t="shared" si="165"/>
        <v>#N/A</v>
      </c>
      <c r="W448" t="e">
        <f t="shared" si="166"/>
        <v>#N/A</v>
      </c>
      <c r="X448" s="24" t="e">
        <f t="shared" si="167"/>
        <v>#N/A</v>
      </c>
      <c r="Y448" t="e">
        <f t="shared" si="168"/>
        <v>#N/A</v>
      </c>
      <c r="Z448" t="e">
        <f t="shared" si="169"/>
        <v>#N/A</v>
      </c>
      <c r="AA448" s="24" t="e">
        <f t="shared" si="170"/>
        <v>#N/A</v>
      </c>
      <c r="AB448" s="24">
        <f t="shared" si="173"/>
        <v>1</v>
      </c>
      <c r="AC448" s="1" t="e">
        <f t="shared" si="174"/>
        <v>#N/A</v>
      </c>
      <c r="AE448" s="23">
        <f t="shared" si="171"/>
        <v>0.78200000000000003</v>
      </c>
      <c r="AF448" s="41" t="e">
        <f t="shared" si="172"/>
        <v>#N/A</v>
      </c>
    </row>
    <row r="449" spans="1:32" x14ac:dyDescent="0.25">
      <c r="A449">
        <v>43.8</v>
      </c>
      <c r="B449" t="e">
        <f>IF(A449&lt;='FM Interiores'!$Q$14,EsquemaMant!A449,NA())</f>
        <v>#N/A</v>
      </c>
      <c r="C449" s="20" t="e">
        <f t="shared" si="151"/>
        <v>#N/A</v>
      </c>
      <c r="D449" t="e">
        <f t="shared" si="152"/>
        <v>#N/A</v>
      </c>
      <c r="E449" t="e">
        <f t="shared" si="150"/>
        <v>#N/A</v>
      </c>
      <c r="F449" s="24" t="e">
        <f t="shared" si="153"/>
        <v>#N/A</v>
      </c>
      <c r="G449" t="e">
        <f t="shared" si="154"/>
        <v>#N/A</v>
      </c>
      <c r="H449" t="e">
        <f t="shared" si="155"/>
        <v>#N/A</v>
      </c>
      <c r="I449" s="24" t="e">
        <f t="shared" si="156"/>
        <v>#N/A</v>
      </c>
      <c r="J449" t="e">
        <f t="shared" si="157"/>
        <v>#N/A</v>
      </c>
      <c r="K449" t="e">
        <f t="shared" si="158"/>
        <v>#N/A</v>
      </c>
      <c r="L449" s="24" t="e">
        <f t="shared" si="159"/>
        <v>#N/A</v>
      </c>
      <c r="M449" s="24">
        <f t="shared" si="160"/>
        <v>0.9</v>
      </c>
      <c r="N449" s="1" t="e">
        <f t="shared" si="161"/>
        <v>#N/A</v>
      </c>
      <c r="P449" s="23">
        <f t="shared" si="162"/>
        <v>0.68533560000000004</v>
      </c>
      <c r="Q449" s="1" t="e">
        <f t="shared" si="163"/>
        <v>#N/A</v>
      </c>
      <c r="T449" t="e">
        <f>IF(A449&lt;='FM Exteriores'!$Q$14,EsquemaMant!A449,NA())</f>
        <v>#N/A</v>
      </c>
      <c r="U449" s="20" t="e">
        <f t="shared" si="164"/>
        <v>#N/A</v>
      </c>
      <c r="V449" t="e">
        <f t="shared" si="165"/>
        <v>#N/A</v>
      </c>
      <c r="W449" t="e">
        <f t="shared" si="166"/>
        <v>#N/A</v>
      </c>
      <c r="X449" s="24" t="e">
        <f t="shared" si="167"/>
        <v>#N/A</v>
      </c>
      <c r="Y449" t="e">
        <f t="shared" si="168"/>
        <v>#N/A</v>
      </c>
      <c r="Z449" t="e">
        <f t="shared" si="169"/>
        <v>#N/A</v>
      </c>
      <c r="AA449" s="24" t="e">
        <f t="shared" si="170"/>
        <v>#N/A</v>
      </c>
      <c r="AB449" s="24">
        <f t="shared" si="173"/>
        <v>1</v>
      </c>
      <c r="AC449" s="1" t="e">
        <f t="shared" si="174"/>
        <v>#N/A</v>
      </c>
      <c r="AE449" s="23">
        <f t="shared" si="171"/>
        <v>0.78200000000000003</v>
      </c>
      <c r="AF449" s="41" t="e">
        <f t="shared" si="172"/>
        <v>#N/A</v>
      </c>
    </row>
    <row r="450" spans="1:32" x14ac:dyDescent="0.25">
      <c r="A450">
        <v>43.9</v>
      </c>
      <c r="B450" t="e">
        <f>IF(A450&lt;='FM Interiores'!$Q$14,EsquemaMant!A450,NA())</f>
        <v>#N/A</v>
      </c>
      <c r="C450" s="20" t="e">
        <f t="shared" si="151"/>
        <v>#N/A</v>
      </c>
      <c r="D450" t="e">
        <f t="shared" si="152"/>
        <v>#N/A</v>
      </c>
      <c r="E450" t="e">
        <f t="shared" si="150"/>
        <v>#N/A</v>
      </c>
      <c r="F450" s="24" t="e">
        <f t="shared" si="153"/>
        <v>#N/A</v>
      </c>
      <c r="G450" t="e">
        <f t="shared" si="154"/>
        <v>#N/A</v>
      </c>
      <c r="H450" t="e">
        <f t="shared" si="155"/>
        <v>#N/A</v>
      </c>
      <c r="I450" s="24" t="e">
        <f t="shared" si="156"/>
        <v>#N/A</v>
      </c>
      <c r="J450" t="e">
        <f t="shared" si="157"/>
        <v>#N/A</v>
      </c>
      <c r="K450" t="e">
        <f t="shared" si="158"/>
        <v>#N/A</v>
      </c>
      <c r="L450" s="24" t="e">
        <f t="shared" si="159"/>
        <v>#N/A</v>
      </c>
      <c r="M450" s="24">
        <f t="shared" si="160"/>
        <v>0.9</v>
      </c>
      <c r="N450" s="1" t="e">
        <f t="shared" si="161"/>
        <v>#N/A</v>
      </c>
      <c r="P450" s="23">
        <f t="shared" si="162"/>
        <v>0.68533560000000004</v>
      </c>
      <c r="Q450" s="1" t="e">
        <f t="shared" si="163"/>
        <v>#N/A</v>
      </c>
      <c r="T450" t="e">
        <f>IF(A450&lt;='FM Exteriores'!$Q$14,EsquemaMant!A450,NA())</f>
        <v>#N/A</v>
      </c>
      <c r="U450" s="20" t="e">
        <f t="shared" si="164"/>
        <v>#N/A</v>
      </c>
      <c r="V450" t="e">
        <f t="shared" si="165"/>
        <v>#N/A</v>
      </c>
      <c r="W450" t="e">
        <f t="shared" si="166"/>
        <v>#N/A</v>
      </c>
      <c r="X450" s="24" t="e">
        <f t="shared" si="167"/>
        <v>#N/A</v>
      </c>
      <c r="Y450" t="e">
        <f t="shared" si="168"/>
        <v>#N/A</v>
      </c>
      <c r="Z450" t="e">
        <f t="shared" si="169"/>
        <v>#N/A</v>
      </c>
      <c r="AA450" s="24" t="e">
        <f t="shared" si="170"/>
        <v>#N/A</v>
      </c>
      <c r="AB450" s="24">
        <f t="shared" si="173"/>
        <v>1</v>
      </c>
      <c r="AC450" s="1" t="e">
        <f t="shared" si="174"/>
        <v>#N/A</v>
      </c>
      <c r="AE450" s="23">
        <f t="shared" si="171"/>
        <v>0.78200000000000003</v>
      </c>
      <c r="AF450" s="41" t="e">
        <f t="shared" si="172"/>
        <v>#N/A</v>
      </c>
    </row>
    <row r="451" spans="1:32" x14ac:dyDescent="0.25">
      <c r="A451">
        <v>44</v>
      </c>
      <c r="B451" t="e">
        <f>IF(A451&lt;='FM Interiores'!$Q$14,EsquemaMant!A451,NA())</f>
        <v>#N/A</v>
      </c>
      <c r="C451" s="20" t="e">
        <f t="shared" si="151"/>
        <v>#N/A</v>
      </c>
      <c r="D451" t="e">
        <f t="shared" si="152"/>
        <v>#N/A</v>
      </c>
      <c r="E451" t="e">
        <f t="shared" si="150"/>
        <v>#N/A</v>
      </c>
      <c r="F451" s="24" t="e">
        <f t="shared" si="153"/>
        <v>#N/A</v>
      </c>
      <c r="G451" t="e">
        <f t="shared" si="154"/>
        <v>#N/A</v>
      </c>
      <c r="H451" t="e">
        <f t="shared" si="155"/>
        <v>#N/A</v>
      </c>
      <c r="I451" s="24" t="e">
        <f t="shared" si="156"/>
        <v>#N/A</v>
      </c>
      <c r="J451" t="e">
        <f t="shared" si="157"/>
        <v>#N/A</v>
      </c>
      <c r="K451" t="e">
        <f t="shared" si="158"/>
        <v>#N/A</v>
      </c>
      <c r="L451" s="24" t="e">
        <f t="shared" si="159"/>
        <v>#N/A</v>
      </c>
      <c r="M451" s="24">
        <f t="shared" si="160"/>
        <v>0.9</v>
      </c>
      <c r="N451" s="1" t="e">
        <f t="shared" si="161"/>
        <v>#N/A</v>
      </c>
      <c r="P451" s="23">
        <f t="shared" si="162"/>
        <v>0.68533560000000004</v>
      </c>
      <c r="Q451" s="1" t="e">
        <f t="shared" si="163"/>
        <v>#N/A</v>
      </c>
      <c r="T451" t="e">
        <f>IF(A451&lt;='FM Exteriores'!$Q$14,EsquemaMant!A451,NA())</f>
        <v>#N/A</v>
      </c>
      <c r="U451" s="20" t="e">
        <f t="shared" si="164"/>
        <v>#N/A</v>
      </c>
      <c r="V451" t="e">
        <f t="shared" si="165"/>
        <v>#N/A</v>
      </c>
      <c r="W451" t="e">
        <f t="shared" si="166"/>
        <v>#N/A</v>
      </c>
      <c r="X451" s="24" t="e">
        <f t="shared" si="167"/>
        <v>#N/A</v>
      </c>
      <c r="Y451" t="e">
        <f t="shared" si="168"/>
        <v>#N/A</v>
      </c>
      <c r="Z451" t="e">
        <f t="shared" si="169"/>
        <v>#N/A</v>
      </c>
      <c r="AA451" s="24" t="e">
        <f t="shared" si="170"/>
        <v>#N/A</v>
      </c>
      <c r="AB451" s="24">
        <f t="shared" si="173"/>
        <v>1</v>
      </c>
      <c r="AC451" s="1" t="e">
        <f t="shared" si="174"/>
        <v>#N/A</v>
      </c>
      <c r="AE451" s="23">
        <f t="shared" si="171"/>
        <v>0.78200000000000003</v>
      </c>
      <c r="AF451" s="41" t="e">
        <f t="shared" si="172"/>
        <v>#N/A</v>
      </c>
    </row>
    <row r="452" spans="1:32" x14ac:dyDescent="0.25">
      <c r="A452">
        <v>44.1</v>
      </c>
      <c r="B452" t="e">
        <f>IF(A452&lt;='FM Interiores'!$Q$14,EsquemaMant!A452,NA())</f>
        <v>#N/A</v>
      </c>
      <c r="C452" s="20" t="e">
        <f t="shared" si="151"/>
        <v>#N/A</v>
      </c>
      <c r="D452" t="e">
        <f t="shared" si="152"/>
        <v>#N/A</v>
      </c>
      <c r="E452" t="e">
        <f t="shared" si="150"/>
        <v>#N/A</v>
      </c>
      <c r="F452" s="24" t="e">
        <f t="shared" si="153"/>
        <v>#N/A</v>
      </c>
      <c r="G452" t="e">
        <f t="shared" si="154"/>
        <v>#N/A</v>
      </c>
      <c r="H452" t="e">
        <f t="shared" si="155"/>
        <v>#N/A</v>
      </c>
      <c r="I452" s="24" t="e">
        <f t="shared" si="156"/>
        <v>#N/A</v>
      </c>
      <c r="J452" t="e">
        <f t="shared" si="157"/>
        <v>#N/A</v>
      </c>
      <c r="K452" t="e">
        <f t="shared" si="158"/>
        <v>#N/A</v>
      </c>
      <c r="L452" s="24" t="e">
        <f t="shared" si="159"/>
        <v>#N/A</v>
      </c>
      <c r="M452" s="24">
        <f t="shared" si="160"/>
        <v>0.9</v>
      </c>
      <c r="N452" s="1" t="e">
        <f t="shared" si="161"/>
        <v>#N/A</v>
      </c>
      <c r="P452" s="23">
        <f t="shared" si="162"/>
        <v>0.68533560000000004</v>
      </c>
      <c r="Q452" s="1" t="e">
        <f t="shared" si="163"/>
        <v>#N/A</v>
      </c>
      <c r="T452" t="e">
        <f>IF(A452&lt;='FM Exteriores'!$Q$14,EsquemaMant!A452,NA())</f>
        <v>#N/A</v>
      </c>
      <c r="U452" s="20" t="e">
        <f t="shared" si="164"/>
        <v>#N/A</v>
      </c>
      <c r="V452" t="e">
        <f t="shared" si="165"/>
        <v>#N/A</v>
      </c>
      <c r="W452" t="e">
        <f t="shared" si="166"/>
        <v>#N/A</v>
      </c>
      <c r="X452" s="24" t="e">
        <f t="shared" si="167"/>
        <v>#N/A</v>
      </c>
      <c r="Y452" t="e">
        <f t="shared" si="168"/>
        <v>#N/A</v>
      </c>
      <c r="Z452" t="e">
        <f t="shared" si="169"/>
        <v>#N/A</v>
      </c>
      <c r="AA452" s="24" t="e">
        <f t="shared" si="170"/>
        <v>#N/A</v>
      </c>
      <c r="AB452" s="24">
        <f t="shared" si="173"/>
        <v>1</v>
      </c>
      <c r="AC452" s="1" t="e">
        <f t="shared" si="174"/>
        <v>#N/A</v>
      </c>
      <c r="AE452" s="23">
        <f t="shared" si="171"/>
        <v>0.78200000000000003</v>
      </c>
      <c r="AF452" s="41" t="e">
        <f t="shared" si="172"/>
        <v>#N/A</v>
      </c>
    </row>
    <row r="453" spans="1:32" x14ac:dyDescent="0.25">
      <c r="A453">
        <v>44.2</v>
      </c>
      <c r="B453" t="e">
        <f>IF(A453&lt;='FM Interiores'!$Q$14,EsquemaMant!A453,NA())</f>
        <v>#N/A</v>
      </c>
      <c r="C453" s="20" t="e">
        <f t="shared" si="151"/>
        <v>#N/A</v>
      </c>
      <c r="D453" t="e">
        <f t="shared" si="152"/>
        <v>#N/A</v>
      </c>
      <c r="E453" t="e">
        <f t="shared" si="150"/>
        <v>#N/A</v>
      </c>
      <c r="F453" s="24" t="e">
        <f t="shared" si="153"/>
        <v>#N/A</v>
      </c>
      <c r="G453" t="e">
        <f t="shared" si="154"/>
        <v>#N/A</v>
      </c>
      <c r="H453" t="e">
        <f t="shared" si="155"/>
        <v>#N/A</v>
      </c>
      <c r="I453" s="24" t="e">
        <f t="shared" si="156"/>
        <v>#N/A</v>
      </c>
      <c r="J453" t="e">
        <f t="shared" si="157"/>
        <v>#N/A</v>
      </c>
      <c r="K453" t="e">
        <f t="shared" si="158"/>
        <v>#N/A</v>
      </c>
      <c r="L453" s="24" t="e">
        <f t="shared" si="159"/>
        <v>#N/A</v>
      </c>
      <c r="M453" s="24">
        <f t="shared" si="160"/>
        <v>0.9</v>
      </c>
      <c r="N453" s="1" t="e">
        <f t="shared" si="161"/>
        <v>#N/A</v>
      </c>
      <c r="P453" s="23">
        <f t="shared" si="162"/>
        <v>0.68533560000000004</v>
      </c>
      <c r="Q453" s="1" t="e">
        <f t="shared" si="163"/>
        <v>#N/A</v>
      </c>
      <c r="T453" t="e">
        <f>IF(A453&lt;='FM Exteriores'!$Q$14,EsquemaMant!A453,NA())</f>
        <v>#N/A</v>
      </c>
      <c r="U453" s="20" t="e">
        <f t="shared" si="164"/>
        <v>#N/A</v>
      </c>
      <c r="V453" t="e">
        <f t="shared" si="165"/>
        <v>#N/A</v>
      </c>
      <c r="W453" t="e">
        <f t="shared" si="166"/>
        <v>#N/A</v>
      </c>
      <c r="X453" s="24" t="e">
        <f t="shared" si="167"/>
        <v>#N/A</v>
      </c>
      <c r="Y453" t="e">
        <f t="shared" si="168"/>
        <v>#N/A</v>
      </c>
      <c r="Z453" t="e">
        <f t="shared" si="169"/>
        <v>#N/A</v>
      </c>
      <c r="AA453" s="24" t="e">
        <f t="shared" si="170"/>
        <v>#N/A</v>
      </c>
      <c r="AB453" s="24">
        <f t="shared" si="173"/>
        <v>1</v>
      </c>
      <c r="AC453" s="1" t="e">
        <f t="shared" si="174"/>
        <v>#N/A</v>
      </c>
      <c r="AE453" s="23">
        <f t="shared" si="171"/>
        <v>0.78200000000000003</v>
      </c>
      <c r="AF453" s="41" t="e">
        <f t="shared" si="172"/>
        <v>#N/A</v>
      </c>
    </row>
    <row r="454" spans="1:32" x14ac:dyDescent="0.25">
      <c r="A454">
        <v>44.3</v>
      </c>
      <c r="B454" t="e">
        <f>IF(A454&lt;='FM Interiores'!$Q$14,EsquemaMant!A454,NA())</f>
        <v>#N/A</v>
      </c>
      <c r="C454" s="20" t="e">
        <f t="shared" si="151"/>
        <v>#N/A</v>
      </c>
      <c r="D454" t="e">
        <f t="shared" si="152"/>
        <v>#N/A</v>
      </c>
      <c r="E454" t="e">
        <f t="shared" si="150"/>
        <v>#N/A</v>
      </c>
      <c r="F454" s="24" t="e">
        <f t="shared" si="153"/>
        <v>#N/A</v>
      </c>
      <c r="G454" t="e">
        <f t="shared" si="154"/>
        <v>#N/A</v>
      </c>
      <c r="H454" t="e">
        <f t="shared" si="155"/>
        <v>#N/A</v>
      </c>
      <c r="I454" s="24" t="e">
        <f t="shared" si="156"/>
        <v>#N/A</v>
      </c>
      <c r="J454" t="e">
        <f t="shared" si="157"/>
        <v>#N/A</v>
      </c>
      <c r="K454" t="e">
        <f t="shared" si="158"/>
        <v>#N/A</v>
      </c>
      <c r="L454" s="24" t="e">
        <f t="shared" si="159"/>
        <v>#N/A</v>
      </c>
      <c r="M454" s="24">
        <f t="shared" si="160"/>
        <v>0.9</v>
      </c>
      <c r="N454" s="1" t="e">
        <f t="shared" si="161"/>
        <v>#N/A</v>
      </c>
      <c r="P454" s="23">
        <f t="shared" si="162"/>
        <v>0.68533560000000004</v>
      </c>
      <c r="Q454" s="1" t="e">
        <f t="shared" si="163"/>
        <v>#N/A</v>
      </c>
      <c r="T454" t="e">
        <f>IF(A454&lt;='FM Exteriores'!$Q$14,EsquemaMant!A454,NA())</f>
        <v>#N/A</v>
      </c>
      <c r="U454" s="20" t="e">
        <f t="shared" si="164"/>
        <v>#N/A</v>
      </c>
      <c r="V454" t="e">
        <f t="shared" si="165"/>
        <v>#N/A</v>
      </c>
      <c r="W454" t="e">
        <f t="shared" si="166"/>
        <v>#N/A</v>
      </c>
      <c r="X454" s="24" t="e">
        <f t="shared" si="167"/>
        <v>#N/A</v>
      </c>
      <c r="Y454" t="e">
        <f t="shared" si="168"/>
        <v>#N/A</v>
      </c>
      <c r="Z454" t="e">
        <f t="shared" si="169"/>
        <v>#N/A</v>
      </c>
      <c r="AA454" s="24" t="e">
        <f t="shared" si="170"/>
        <v>#N/A</v>
      </c>
      <c r="AB454" s="24">
        <f t="shared" si="173"/>
        <v>1</v>
      </c>
      <c r="AC454" s="1" t="e">
        <f t="shared" si="174"/>
        <v>#N/A</v>
      </c>
      <c r="AE454" s="23">
        <f t="shared" si="171"/>
        <v>0.78200000000000003</v>
      </c>
      <c r="AF454" s="41" t="e">
        <f t="shared" si="172"/>
        <v>#N/A</v>
      </c>
    </row>
    <row r="455" spans="1:32" x14ac:dyDescent="0.25">
      <c r="A455">
        <v>44.4</v>
      </c>
      <c r="B455" t="e">
        <f>IF(A455&lt;='FM Interiores'!$Q$14,EsquemaMant!A455,NA())</f>
        <v>#N/A</v>
      </c>
      <c r="C455" s="20" t="e">
        <f t="shared" si="151"/>
        <v>#N/A</v>
      </c>
      <c r="D455" t="e">
        <f t="shared" si="152"/>
        <v>#N/A</v>
      </c>
      <c r="E455" t="e">
        <f t="shared" si="150"/>
        <v>#N/A</v>
      </c>
      <c r="F455" s="24" t="e">
        <f t="shared" si="153"/>
        <v>#N/A</v>
      </c>
      <c r="G455" t="e">
        <f t="shared" si="154"/>
        <v>#N/A</v>
      </c>
      <c r="H455" t="e">
        <f t="shared" si="155"/>
        <v>#N/A</v>
      </c>
      <c r="I455" s="24" t="e">
        <f t="shared" si="156"/>
        <v>#N/A</v>
      </c>
      <c r="J455" t="e">
        <f t="shared" si="157"/>
        <v>#N/A</v>
      </c>
      <c r="K455" t="e">
        <f t="shared" si="158"/>
        <v>#N/A</v>
      </c>
      <c r="L455" s="24" t="e">
        <f t="shared" si="159"/>
        <v>#N/A</v>
      </c>
      <c r="M455" s="24">
        <f t="shared" si="160"/>
        <v>0.9</v>
      </c>
      <c r="N455" s="1" t="e">
        <f t="shared" si="161"/>
        <v>#N/A</v>
      </c>
      <c r="P455" s="23">
        <f t="shared" si="162"/>
        <v>0.68533560000000004</v>
      </c>
      <c r="Q455" s="1" t="e">
        <f t="shared" si="163"/>
        <v>#N/A</v>
      </c>
      <c r="T455" t="e">
        <f>IF(A455&lt;='FM Exteriores'!$Q$14,EsquemaMant!A455,NA())</f>
        <v>#N/A</v>
      </c>
      <c r="U455" s="20" t="e">
        <f t="shared" si="164"/>
        <v>#N/A</v>
      </c>
      <c r="V455" t="e">
        <f t="shared" si="165"/>
        <v>#N/A</v>
      </c>
      <c r="W455" t="e">
        <f t="shared" si="166"/>
        <v>#N/A</v>
      </c>
      <c r="X455" s="24" t="e">
        <f t="shared" si="167"/>
        <v>#N/A</v>
      </c>
      <c r="Y455" t="e">
        <f t="shared" si="168"/>
        <v>#N/A</v>
      </c>
      <c r="Z455" t="e">
        <f t="shared" si="169"/>
        <v>#N/A</v>
      </c>
      <c r="AA455" s="24" t="e">
        <f t="shared" si="170"/>
        <v>#N/A</v>
      </c>
      <c r="AB455" s="24">
        <f t="shared" si="173"/>
        <v>1</v>
      </c>
      <c r="AC455" s="1" t="e">
        <f t="shared" si="174"/>
        <v>#N/A</v>
      </c>
      <c r="AE455" s="23">
        <f t="shared" si="171"/>
        <v>0.78200000000000003</v>
      </c>
      <c r="AF455" s="41" t="e">
        <f t="shared" si="172"/>
        <v>#N/A</v>
      </c>
    </row>
    <row r="456" spans="1:32" x14ac:dyDescent="0.25">
      <c r="A456">
        <v>44.5</v>
      </c>
      <c r="B456" t="e">
        <f>IF(A456&lt;='FM Interiores'!$Q$14,EsquemaMant!A456,NA())</f>
        <v>#N/A</v>
      </c>
      <c r="C456" s="20" t="e">
        <f t="shared" si="151"/>
        <v>#N/A</v>
      </c>
      <c r="D456" t="e">
        <f t="shared" si="152"/>
        <v>#N/A</v>
      </c>
      <c r="E456" t="e">
        <f t="shared" si="150"/>
        <v>#N/A</v>
      </c>
      <c r="F456" s="24" t="e">
        <f t="shared" si="153"/>
        <v>#N/A</v>
      </c>
      <c r="G456" t="e">
        <f t="shared" si="154"/>
        <v>#N/A</v>
      </c>
      <c r="H456" t="e">
        <f t="shared" si="155"/>
        <v>#N/A</v>
      </c>
      <c r="I456" s="24" t="e">
        <f t="shared" si="156"/>
        <v>#N/A</v>
      </c>
      <c r="J456" t="e">
        <f t="shared" si="157"/>
        <v>#N/A</v>
      </c>
      <c r="K456" t="e">
        <f t="shared" si="158"/>
        <v>#N/A</v>
      </c>
      <c r="L456" s="24" t="e">
        <f t="shared" si="159"/>
        <v>#N/A</v>
      </c>
      <c r="M456" s="24">
        <f t="shared" si="160"/>
        <v>0.9</v>
      </c>
      <c r="N456" s="1" t="e">
        <f t="shared" si="161"/>
        <v>#N/A</v>
      </c>
      <c r="P456" s="23">
        <f t="shared" si="162"/>
        <v>0.68533560000000004</v>
      </c>
      <c r="Q456" s="1" t="e">
        <f t="shared" si="163"/>
        <v>#N/A</v>
      </c>
      <c r="T456" t="e">
        <f>IF(A456&lt;='FM Exteriores'!$Q$14,EsquemaMant!A456,NA())</f>
        <v>#N/A</v>
      </c>
      <c r="U456" s="20" t="e">
        <f t="shared" si="164"/>
        <v>#N/A</v>
      </c>
      <c r="V456" t="e">
        <f t="shared" si="165"/>
        <v>#N/A</v>
      </c>
      <c r="W456" t="e">
        <f t="shared" si="166"/>
        <v>#N/A</v>
      </c>
      <c r="X456" s="24" t="e">
        <f t="shared" si="167"/>
        <v>#N/A</v>
      </c>
      <c r="Y456" t="e">
        <f t="shared" si="168"/>
        <v>#N/A</v>
      </c>
      <c r="Z456" t="e">
        <f t="shared" si="169"/>
        <v>#N/A</v>
      </c>
      <c r="AA456" s="24" t="e">
        <f t="shared" si="170"/>
        <v>#N/A</v>
      </c>
      <c r="AB456" s="24">
        <f t="shared" si="173"/>
        <v>1</v>
      </c>
      <c r="AC456" s="1" t="e">
        <f t="shared" si="174"/>
        <v>#N/A</v>
      </c>
      <c r="AE456" s="23">
        <f t="shared" si="171"/>
        <v>0.78200000000000003</v>
      </c>
      <c r="AF456" s="41" t="e">
        <f t="shared" si="172"/>
        <v>#N/A</v>
      </c>
    </row>
    <row r="457" spans="1:32" x14ac:dyDescent="0.25">
      <c r="A457">
        <v>44.6</v>
      </c>
      <c r="B457" t="e">
        <f>IF(A457&lt;='FM Interiores'!$Q$14,EsquemaMant!A457,NA())</f>
        <v>#N/A</v>
      </c>
      <c r="C457" s="20" t="e">
        <f t="shared" si="151"/>
        <v>#N/A</v>
      </c>
      <c r="D457" t="e">
        <f t="shared" si="152"/>
        <v>#N/A</v>
      </c>
      <c r="E457" t="e">
        <f t="shared" si="150"/>
        <v>#N/A</v>
      </c>
      <c r="F457" s="24" t="e">
        <f t="shared" si="153"/>
        <v>#N/A</v>
      </c>
      <c r="G457" t="e">
        <f t="shared" si="154"/>
        <v>#N/A</v>
      </c>
      <c r="H457" t="e">
        <f t="shared" si="155"/>
        <v>#N/A</v>
      </c>
      <c r="I457" s="24" t="e">
        <f t="shared" si="156"/>
        <v>#N/A</v>
      </c>
      <c r="J457" t="e">
        <f t="shared" si="157"/>
        <v>#N/A</v>
      </c>
      <c r="K457" t="e">
        <f t="shared" si="158"/>
        <v>#N/A</v>
      </c>
      <c r="L457" s="24" t="e">
        <f t="shared" si="159"/>
        <v>#N/A</v>
      </c>
      <c r="M457" s="24">
        <f t="shared" si="160"/>
        <v>0.9</v>
      </c>
      <c r="N457" s="1" t="e">
        <f t="shared" si="161"/>
        <v>#N/A</v>
      </c>
      <c r="P457" s="23">
        <f t="shared" si="162"/>
        <v>0.68533560000000004</v>
      </c>
      <c r="Q457" s="1" t="e">
        <f t="shared" si="163"/>
        <v>#N/A</v>
      </c>
      <c r="T457" t="e">
        <f>IF(A457&lt;='FM Exteriores'!$Q$14,EsquemaMant!A457,NA())</f>
        <v>#N/A</v>
      </c>
      <c r="U457" s="20" t="e">
        <f t="shared" si="164"/>
        <v>#N/A</v>
      </c>
      <c r="V457" t="e">
        <f t="shared" si="165"/>
        <v>#N/A</v>
      </c>
      <c r="W457" t="e">
        <f t="shared" si="166"/>
        <v>#N/A</v>
      </c>
      <c r="X457" s="24" t="e">
        <f t="shared" si="167"/>
        <v>#N/A</v>
      </c>
      <c r="Y457" t="e">
        <f t="shared" si="168"/>
        <v>#N/A</v>
      </c>
      <c r="Z457" t="e">
        <f t="shared" si="169"/>
        <v>#N/A</v>
      </c>
      <c r="AA457" s="24" t="e">
        <f t="shared" si="170"/>
        <v>#N/A</v>
      </c>
      <c r="AB457" s="24">
        <f t="shared" si="173"/>
        <v>1</v>
      </c>
      <c r="AC457" s="1" t="e">
        <f t="shared" si="174"/>
        <v>#N/A</v>
      </c>
      <c r="AE457" s="23">
        <f t="shared" si="171"/>
        <v>0.78200000000000003</v>
      </c>
      <c r="AF457" s="41" t="e">
        <f t="shared" si="172"/>
        <v>#N/A</v>
      </c>
    </row>
    <row r="458" spans="1:32" x14ac:dyDescent="0.25">
      <c r="A458">
        <v>44.7</v>
      </c>
      <c r="B458" t="e">
        <f>IF(A458&lt;='FM Interiores'!$Q$14,EsquemaMant!A458,NA())</f>
        <v>#N/A</v>
      </c>
      <c r="C458" s="20" t="e">
        <f t="shared" si="151"/>
        <v>#N/A</v>
      </c>
      <c r="D458" t="e">
        <f t="shared" si="152"/>
        <v>#N/A</v>
      </c>
      <c r="E458" t="e">
        <f t="shared" si="150"/>
        <v>#N/A</v>
      </c>
      <c r="F458" s="24" t="e">
        <f t="shared" si="153"/>
        <v>#N/A</v>
      </c>
      <c r="G458" t="e">
        <f t="shared" si="154"/>
        <v>#N/A</v>
      </c>
      <c r="H458" t="e">
        <f t="shared" si="155"/>
        <v>#N/A</v>
      </c>
      <c r="I458" s="24" t="e">
        <f t="shared" si="156"/>
        <v>#N/A</v>
      </c>
      <c r="J458" t="e">
        <f t="shared" si="157"/>
        <v>#N/A</v>
      </c>
      <c r="K458" t="e">
        <f t="shared" si="158"/>
        <v>#N/A</v>
      </c>
      <c r="L458" s="24" t="e">
        <f t="shared" si="159"/>
        <v>#N/A</v>
      </c>
      <c r="M458" s="24">
        <f t="shared" si="160"/>
        <v>0.9</v>
      </c>
      <c r="N458" s="1" t="e">
        <f t="shared" si="161"/>
        <v>#N/A</v>
      </c>
      <c r="P458" s="23">
        <f t="shared" si="162"/>
        <v>0.68533560000000004</v>
      </c>
      <c r="Q458" s="1" t="e">
        <f t="shared" si="163"/>
        <v>#N/A</v>
      </c>
      <c r="T458" t="e">
        <f>IF(A458&lt;='FM Exteriores'!$Q$14,EsquemaMant!A458,NA())</f>
        <v>#N/A</v>
      </c>
      <c r="U458" s="20" t="e">
        <f t="shared" si="164"/>
        <v>#N/A</v>
      </c>
      <c r="V458" t="e">
        <f t="shared" si="165"/>
        <v>#N/A</v>
      </c>
      <c r="W458" t="e">
        <f t="shared" si="166"/>
        <v>#N/A</v>
      </c>
      <c r="X458" s="24" t="e">
        <f t="shared" si="167"/>
        <v>#N/A</v>
      </c>
      <c r="Y458" t="e">
        <f t="shared" si="168"/>
        <v>#N/A</v>
      </c>
      <c r="Z458" t="e">
        <f t="shared" si="169"/>
        <v>#N/A</v>
      </c>
      <c r="AA458" s="24" t="e">
        <f t="shared" si="170"/>
        <v>#N/A</v>
      </c>
      <c r="AB458" s="24">
        <f t="shared" si="173"/>
        <v>1</v>
      </c>
      <c r="AC458" s="1" t="e">
        <f t="shared" si="174"/>
        <v>#N/A</v>
      </c>
      <c r="AE458" s="23">
        <f t="shared" si="171"/>
        <v>0.78200000000000003</v>
      </c>
      <c r="AF458" s="41" t="e">
        <f t="shared" si="172"/>
        <v>#N/A</v>
      </c>
    </row>
    <row r="459" spans="1:32" x14ac:dyDescent="0.25">
      <c r="A459">
        <v>44.8</v>
      </c>
      <c r="B459" t="e">
        <f>IF(A459&lt;='FM Interiores'!$Q$14,EsquemaMant!A459,NA())</f>
        <v>#N/A</v>
      </c>
      <c r="C459" s="20" t="e">
        <f t="shared" si="151"/>
        <v>#N/A</v>
      </c>
      <c r="D459" t="e">
        <f t="shared" si="152"/>
        <v>#N/A</v>
      </c>
      <c r="E459" t="e">
        <f t="shared" ref="E459:E522" si="175">C459-(D459*$C$4)</f>
        <v>#N/A</v>
      </c>
      <c r="F459" s="24" t="e">
        <f t="shared" si="153"/>
        <v>#N/A</v>
      </c>
      <c r="G459" t="e">
        <f t="shared" si="154"/>
        <v>#N/A</v>
      </c>
      <c r="H459" t="e">
        <f t="shared" si="155"/>
        <v>#N/A</v>
      </c>
      <c r="I459" s="24" t="e">
        <f t="shared" si="156"/>
        <v>#N/A</v>
      </c>
      <c r="J459" t="e">
        <f t="shared" si="157"/>
        <v>#N/A</v>
      </c>
      <c r="K459" t="e">
        <f t="shared" si="158"/>
        <v>#N/A</v>
      </c>
      <c r="L459" s="24" t="e">
        <f t="shared" si="159"/>
        <v>#N/A</v>
      </c>
      <c r="M459" s="24">
        <f t="shared" si="160"/>
        <v>0.9</v>
      </c>
      <c r="N459" s="1" t="e">
        <f t="shared" si="161"/>
        <v>#N/A</v>
      </c>
      <c r="P459" s="23">
        <f t="shared" si="162"/>
        <v>0.68533560000000004</v>
      </c>
      <c r="Q459" s="1" t="e">
        <f t="shared" si="163"/>
        <v>#N/A</v>
      </c>
      <c r="T459" t="e">
        <f>IF(A459&lt;='FM Exteriores'!$Q$14,EsquemaMant!A459,NA())</f>
        <v>#N/A</v>
      </c>
      <c r="U459" s="20" t="e">
        <f t="shared" si="164"/>
        <v>#N/A</v>
      </c>
      <c r="V459" t="e">
        <f t="shared" si="165"/>
        <v>#N/A</v>
      </c>
      <c r="W459" t="e">
        <f t="shared" si="166"/>
        <v>#N/A</v>
      </c>
      <c r="X459" s="24" t="e">
        <f t="shared" si="167"/>
        <v>#N/A</v>
      </c>
      <c r="Y459" t="e">
        <f t="shared" si="168"/>
        <v>#N/A</v>
      </c>
      <c r="Z459" t="e">
        <f t="shared" si="169"/>
        <v>#N/A</v>
      </c>
      <c r="AA459" s="24" t="e">
        <f t="shared" si="170"/>
        <v>#N/A</v>
      </c>
      <c r="AB459" s="24">
        <f t="shared" si="173"/>
        <v>1</v>
      </c>
      <c r="AC459" s="1" t="e">
        <f t="shared" si="174"/>
        <v>#N/A</v>
      </c>
      <c r="AE459" s="23">
        <f t="shared" si="171"/>
        <v>0.78200000000000003</v>
      </c>
      <c r="AF459" s="41" t="e">
        <f t="shared" si="172"/>
        <v>#N/A</v>
      </c>
    </row>
    <row r="460" spans="1:32" x14ac:dyDescent="0.25">
      <c r="A460">
        <v>44.9</v>
      </c>
      <c r="B460" t="e">
        <f>IF(A460&lt;='FM Interiores'!$Q$14,EsquemaMant!A460,NA())</f>
        <v>#N/A</v>
      </c>
      <c r="C460" s="20" t="e">
        <f t="shared" ref="C460:C523" si="176">$C$2*$C$3*B460</f>
        <v>#N/A</v>
      </c>
      <c r="D460" t="e">
        <f t="shared" ref="D460:D523" si="177">INT(C460/$C$4)</f>
        <v>#N/A</v>
      </c>
      <c r="E460" t="e">
        <f t="shared" si="175"/>
        <v>#N/A</v>
      </c>
      <c r="F460" s="24" t="e">
        <f t="shared" ref="F460:F523" si="178">(1-$C$5)/(0-$C$4)*E460+1</f>
        <v>#N/A</v>
      </c>
      <c r="G460" t="e">
        <f t="shared" ref="G460:G523" si="179">INT(E460/$G$4)</f>
        <v>#N/A</v>
      </c>
      <c r="H460" t="e">
        <f t="shared" ref="H460:H523" si="180">C460-(G460*$G$4)-(D460*$C$4)</f>
        <v>#N/A</v>
      </c>
      <c r="I460" s="24" t="e">
        <f t="shared" ref="I460:I523" si="181">(1-$G$2)/(0-$G$4)*H460+1</f>
        <v>#N/A</v>
      </c>
      <c r="J460" t="e">
        <f t="shared" ref="J460:J523" si="182">INT(B460/$K$3)</f>
        <v>#N/A</v>
      </c>
      <c r="K460" t="e">
        <f t="shared" ref="K460:K523" si="183">B460-($K$3*J460)</f>
        <v>#N/A</v>
      </c>
      <c r="L460" s="24" t="e">
        <f t="shared" ref="L460:L523" si="184">(1-$K$2)/(0-$K$3)*K460+1</f>
        <v>#N/A</v>
      </c>
      <c r="M460" s="24">
        <f t="shared" ref="M460:M523" si="185">$N$2</f>
        <v>0.9</v>
      </c>
      <c r="N460" s="1" t="e">
        <f t="shared" ref="N460:N523" si="186">L460*I460*F460*M460</f>
        <v>#N/A</v>
      </c>
      <c r="P460" s="23">
        <f t="shared" ref="P460:P523" si="187">$N$4</f>
        <v>0.68533560000000004</v>
      </c>
      <c r="Q460" s="1" t="e">
        <f t="shared" ref="Q460:Q523" si="188">M460+P460-N460</f>
        <v>#N/A</v>
      </c>
      <c r="T460" t="e">
        <f>IF(A460&lt;='FM Exteriores'!$Q$14,EsquemaMant!A460,NA())</f>
        <v>#N/A</v>
      </c>
      <c r="U460" s="20" t="e">
        <f t="shared" ref="U460:U523" si="189">$U$2*$U$3*T460</f>
        <v>#N/A</v>
      </c>
      <c r="V460" t="e">
        <f t="shared" ref="V460:V523" si="190">INT(U460/$U$4)</f>
        <v>#N/A</v>
      </c>
      <c r="W460" t="e">
        <f t="shared" ref="W460:W523" si="191">U460-(V460*$U$4)</f>
        <v>#N/A</v>
      </c>
      <c r="X460" s="24" t="e">
        <f t="shared" ref="X460:X523" si="192">(1-$U$5)/(0-$U$4)*W460+1</f>
        <v>#N/A</v>
      </c>
      <c r="Y460" t="e">
        <f t="shared" ref="Y460:Y523" si="193">INT(W460/$Y$4)</f>
        <v>#N/A</v>
      </c>
      <c r="Z460" t="e">
        <f t="shared" ref="Z460:Z523" si="194">U460-(Y460*$Y$4)-(V460*$U$4)</f>
        <v>#N/A</v>
      </c>
      <c r="AA460" s="24" t="e">
        <f t="shared" ref="AA460:AA523" si="195">(1-$Y$2)/(0-$Y$4)*Z460+1</f>
        <v>#N/A</v>
      </c>
      <c r="AB460" s="24">
        <f t="shared" si="173"/>
        <v>1</v>
      </c>
      <c r="AC460" s="1" t="e">
        <f t="shared" si="174"/>
        <v>#N/A</v>
      </c>
      <c r="AE460" s="23">
        <f t="shared" ref="AE460:AE523" si="196">$AB$4</f>
        <v>0.78200000000000003</v>
      </c>
      <c r="AF460" s="41" t="e">
        <f t="shared" ref="AF460:AF523" si="197">AB460+AE460-AC460</f>
        <v>#N/A</v>
      </c>
    </row>
    <row r="461" spans="1:32" x14ac:dyDescent="0.25">
      <c r="A461">
        <v>45</v>
      </c>
      <c r="B461" t="e">
        <f>IF(A461&lt;='FM Interiores'!$Q$14,EsquemaMant!A461,NA())</f>
        <v>#N/A</v>
      </c>
      <c r="C461" s="20" t="e">
        <f t="shared" si="176"/>
        <v>#N/A</v>
      </c>
      <c r="D461" t="e">
        <f t="shared" si="177"/>
        <v>#N/A</v>
      </c>
      <c r="E461" t="e">
        <f t="shared" si="175"/>
        <v>#N/A</v>
      </c>
      <c r="F461" s="24" t="e">
        <f t="shared" si="178"/>
        <v>#N/A</v>
      </c>
      <c r="G461" t="e">
        <f t="shared" si="179"/>
        <v>#N/A</v>
      </c>
      <c r="H461" t="e">
        <f t="shared" si="180"/>
        <v>#N/A</v>
      </c>
      <c r="I461" s="24" t="e">
        <f t="shared" si="181"/>
        <v>#N/A</v>
      </c>
      <c r="J461" t="e">
        <f t="shared" si="182"/>
        <v>#N/A</v>
      </c>
      <c r="K461" t="e">
        <f t="shared" si="183"/>
        <v>#N/A</v>
      </c>
      <c r="L461" s="24" t="e">
        <f t="shared" si="184"/>
        <v>#N/A</v>
      </c>
      <c r="M461" s="24">
        <f t="shared" si="185"/>
        <v>0.9</v>
      </c>
      <c r="N461" s="1" t="e">
        <f t="shared" si="186"/>
        <v>#N/A</v>
      </c>
      <c r="P461" s="23">
        <f t="shared" si="187"/>
        <v>0.68533560000000004</v>
      </c>
      <c r="Q461" s="1" t="e">
        <f t="shared" si="188"/>
        <v>#N/A</v>
      </c>
      <c r="T461" t="e">
        <f>IF(A461&lt;='FM Exteriores'!$Q$14,EsquemaMant!A461,NA())</f>
        <v>#N/A</v>
      </c>
      <c r="U461" s="20" t="e">
        <f t="shared" si="189"/>
        <v>#N/A</v>
      </c>
      <c r="V461" t="e">
        <f t="shared" si="190"/>
        <v>#N/A</v>
      </c>
      <c r="W461" t="e">
        <f t="shared" si="191"/>
        <v>#N/A</v>
      </c>
      <c r="X461" s="24" t="e">
        <f t="shared" si="192"/>
        <v>#N/A</v>
      </c>
      <c r="Y461" t="e">
        <f t="shared" si="193"/>
        <v>#N/A</v>
      </c>
      <c r="Z461" t="e">
        <f t="shared" si="194"/>
        <v>#N/A</v>
      </c>
      <c r="AA461" s="24" t="e">
        <f t="shared" si="195"/>
        <v>#N/A</v>
      </c>
      <c r="AB461" s="24">
        <f t="shared" ref="AB461:AB524" si="198">$AB$2</f>
        <v>1</v>
      </c>
      <c r="AC461" s="1" t="e">
        <f t="shared" ref="AC461:AC524" si="199">AA461*X461*AB461</f>
        <v>#N/A</v>
      </c>
      <c r="AE461" s="23">
        <f t="shared" si="196"/>
        <v>0.78200000000000003</v>
      </c>
      <c r="AF461" s="41" t="e">
        <f t="shared" si="197"/>
        <v>#N/A</v>
      </c>
    </row>
    <row r="462" spans="1:32" x14ac:dyDescent="0.25">
      <c r="A462">
        <v>45.1</v>
      </c>
      <c r="B462" t="e">
        <f>IF(A462&lt;='FM Interiores'!$Q$14,EsquemaMant!A462,NA())</f>
        <v>#N/A</v>
      </c>
      <c r="C462" s="20" t="e">
        <f t="shared" si="176"/>
        <v>#N/A</v>
      </c>
      <c r="D462" t="e">
        <f t="shared" si="177"/>
        <v>#N/A</v>
      </c>
      <c r="E462" t="e">
        <f t="shared" si="175"/>
        <v>#N/A</v>
      </c>
      <c r="F462" s="24" t="e">
        <f t="shared" si="178"/>
        <v>#N/A</v>
      </c>
      <c r="G462" t="e">
        <f t="shared" si="179"/>
        <v>#N/A</v>
      </c>
      <c r="H462" t="e">
        <f t="shared" si="180"/>
        <v>#N/A</v>
      </c>
      <c r="I462" s="24" t="e">
        <f t="shared" si="181"/>
        <v>#N/A</v>
      </c>
      <c r="J462" t="e">
        <f t="shared" si="182"/>
        <v>#N/A</v>
      </c>
      <c r="K462" t="e">
        <f t="shared" si="183"/>
        <v>#N/A</v>
      </c>
      <c r="L462" s="24" t="e">
        <f t="shared" si="184"/>
        <v>#N/A</v>
      </c>
      <c r="M462" s="24">
        <f t="shared" si="185"/>
        <v>0.9</v>
      </c>
      <c r="N462" s="1" t="e">
        <f t="shared" si="186"/>
        <v>#N/A</v>
      </c>
      <c r="P462" s="23">
        <f t="shared" si="187"/>
        <v>0.68533560000000004</v>
      </c>
      <c r="Q462" s="1" t="e">
        <f t="shared" si="188"/>
        <v>#N/A</v>
      </c>
      <c r="T462" t="e">
        <f>IF(A462&lt;='FM Exteriores'!$Q$14,EsquemaMant!A462,NA())</f>
        <v>#N/A</v>
      </c>
      <c r="U462" s="20" t="e">
        <f t="shared" si="189"/>
        <v>#N/A</v>
      </c>
      <c r="V462" t="e">
        <f t="shared" si="190"/>
        <v>#N/A</v>
      </c>
      <c r="W462" t="e">
        <f t="shared" si="191"/>
        <v>#N/A</v>
      </c>
      <c r="X462" s="24" t="e">
        <f t="shared" si="192"/>
        <v>#N/A</v>
      </c>
      <c r="Y462" t="e">
        <f t="shared" si="193"/>
        <v>#N/A</v>
      </c>
      <c r="Z462" t="e">
        <f t="shared" si="194"/>
        <v>#N/A</v>
      </c>
      <c r="AA462" s="24" t="e">
        <f t="shared" si="195"/>
        <v>#N/A</v>
      </c>
      <c r="AB462" s="24">
        <f t="shared" si="198"/>
        <v>1</v>
      </c>
      <c r="AC462" s="1" t="e">
        <f t="shared" si="199"/>
        <v>#N/A</v>
      </c>
      <c r="AE462" s="23">
        <f t="shared" si="196"/>
        <v>0.78200000000000003</v>
      </c>
      <c r="AF462" s="41" t="e">
        <f t="shared" si="197"/>
        <v>#N/A</v>
      </c>
    </row>
    <row r="463" spans="1:32" x14ac:dyDescent="0.25">
      <c r="A463">
        <v>45.2</v>
      </c>
      <c r="B463" t="e">
        <f>IF(A463&lt;='FM Interiores'!$Q$14,EsquemaMant!A463,NA())</f>
        <v>#N/A</v>
      </c>
      <c r="C463" s="20" t="e">
        <f t="shared" si="176"/>
        <v>#N/A</v>
      </c>
      <c r="D463" t="e">
        <f t="shared" si="177"/>
        <v>#N/A</v>
      </c>
      <c r="E463" t="e">
        <f t="shared" si="175"/>
        <v>#N/A</v>
      </c>
      <c r="F463" s="24" t="e">
        <f t="shared" si="178"/>
        <v>#N/A</v>
      </c>
      <c r="G463" t="e">
        <f t="shared" si="179"/>
        <v>#N/A</v>
      </c>
      <c r="H463" t="e">
        <f t="shared" si="180"/>
        <v>#N/A</v>
      </c>
      <c r="I463" s="24" t="e">
        <f t="shared" si="181"/>
        <v>#N/A</v>
      </c>
      <c r="J463" t="e">
        <f t="shared" si="182"/>
        <v>#N/A</v>
      </c>
      <c r="K463" t="e">
        <f t="shared" si="183"/>
        <v>#N/A</v>
      </c>
      <c r="L463" s="24" t="e">
        <f t="shared" si="184"/>
        <v>#N/A</v>
      </c>
      <c r="M463" s="24">
        <f t="shared" si="185"/>
        <v>0.9</v>
      </c>
      <c r="N463" s="1" t="e">
        <f t="shared" si="186"/>
        <v>#N/A</v>
      </c>
      <c r="P463" s="23">
        <f t="shared" si="187"/>
        <v>0.68533560000000004</v>
      </c>
      <c r="Q463" s="1" t="e">
        <f t="shared" si="188"/>
        <v>#N/A</v>
      </c>
      <c r="T463" t="e">
        <f>IF(A463&lt;='FM Exteriores'!$Q$14,EsquemaMant!A463,NA())</f>
        <v>#N/A</v>
      </c>
      <c r="U463" s="20" t="e">
        <f t="shared" si="189"/>
        <v>#N/A</v>
      </c>
      <c r="V463" t="e">
        <f t="shared" si="190"/>
        <v>#N/A</v>
      </c>
      <c r="W463" t="e">
        <f t="shared" si="191"/>
        <v>#N/A</v>
      </c>
      <c r="X463" s="24" t="e">
        <f t="shared" si="192"/>
        <v>#N/A</v>
      </c>
      <c r="Y463" t="e">
        <f t="shared" si="193"/>
        <v>#N/A</v>
      </c>
      <c r="Z463" t="e">
        <f t="shared" si="194"/>
        <v>#N/A</v>
      </c>
      <c r="AA463" s="24" t="e">
        <f t="shared" si="195"/>
        <v>#N/A</v>
      </c>
      <c r="AB463" s="24">
        <f t="shared" si="198"/>
        <v>1</v>
      </c>
      <c r="AC463" s="1" t="e">
        <f t="shared" si="199"/>
        <v>#N/A</v>
      </c>
      <c r="AE463" s="23">
        <f t="shared" si="196"/>
        <v>0.78200000000000003</v>
      </c>
      <c r="AF463" s="41" t="e">
        <f t="shared" si="197"/>
        <v>#N/A</v>
      </c>
    </row>
    <row r="464" spans="1:32" x14ac:dyDescent="0.25">
      <c r="A464">
        <v>45.3</v>
      </c>
      <c r="B464" t="e">
        <f>IF(A464&lt;='FM Interiores'!$Q$14,EsquemaMant!A464,NA())</f>
        <v>#N/A</v>
      </c>
      <c r="C464" s="20" t="e">
        <f t="shared" si="176"/>
        <v>#N/A</v>
      </c>
      <c r="D464" t="e">
        <f t="shared" si="177"/>
        <v>#N/A</v>
      </c>
      <c r="E464" t="e">
        <f t="shared" si="175"/>
        <v>#N/A</v>
      </c>
      <c r="F464" s="24" t="e">
        <f t="shared" si="178"/>
        <v>#N/A</v>
      </c>
      <c r="G464" t="e">
        <f t="shared" si="179"/>
        <v>#N/A</v>
      </c>
      <c r="H464" t="e">
        <f t="shared" si="180"/>
        <v>#N/A</v>
      </c>
      <c r="I464" s="24" t="e">
        <f t="shared" si="181"/>
        <v>#N/A</v>
      </c>
      <c r="J464" t="e">
        <f t="shared" si="182"/>
        <v>#N/A</v>
      </c>
      <c r="K464" t="e">
        <f t="shared" si="183"/>
        <v>#N/A</v>
      </c>
      <c r="L464" s="24" t="e">
        <f t="shared" si="184"/>
        <v>#N/A</v>
      </c>
      <c r="M464" s="24">
        <f t="shared" si="185"/>
        <v>0.9</v>
      </c>
      <c r="N464" s="1" t="e">
        <f t="shared" si="186"/>
        <v>#N/A</v>
      </c>
      <c r="P464" s="23">
        <f t="shared" si="187"/>
        <v>0.68533560000000004</v>
      </c>
      <c r="Q464" s="1" t="e">
        <f t="shared" si="188"/>
        <v>#N/A</v>
      </c>
      <c r="T464" t="e">
        <f>IF(A464&lt;='FM Exteriores'!$Q$14,EsquemaMant!A464,NA())</f>
        <v>#N/A</v>
      </c>
      <c r="U464" s="20" t="e">
        <f t="shared" si="189"/>
        <v>#N/A</v>
      </c>
      <c r="V464" t="e">
        <f t="shared" si="190"/>
        <v>#N/A</v>
      </c>
      <c r="W464" t="e">
        <f t="shared" si="191"/>
        <v>#N/A</v>
      </c>
      <c r="X464" s="24" t="e">
        <f t="shared" si="192"/>
        <v>#N/A</v>
      </c>
      <c r="Y464" t="e">
        <f t="shared" si="193"/>
        <v>#N/A</v>
      </c>
      <c r="Z464" t="e">
        <f t="shared" si="194"/>
        <v>#N/A</v>
      </c>
      <c r="AA464" s="24" t="e">
        <f t="shared" si="195"/>
        <v>#N/A</v>
      </c>
      <c r="AB464" s="24">
        <f t="shared" si="198"/>
        <v>1</v>
      </c>
      <c r="AC464" s="1" t="e">
        <f t="shared" si="199"/>
        <v>#N/A</v>
      </c>
      <c r="AE464" s="23">
        <f t="shared" si="196"/>
        <v>0.78200000000000003</v>
      </c>
      <c r="AF464" s="41" t="e">
        <f t="shared" si="197"/>
        <v>#N/A</v>
      </c>
    </row>
    <row r="465" spans="1:32" x14ac:dyDescent="0.25">
      <c r="A465">
        <v>45.4</v>
      </c>
      <c r="B465" t="e">
        <f>IF(A465&lt;='FM Interiores'!$Q$14,EsquemaMant!A465,NA())</f>
        <v>#N/A</v>
      </c>
      <c r="C465" s="20" t="e">
        <f t="shared" si="176"/>
        <v>#N/A</v>
      </c>
      <c r="D465" t="e">
        <f t="shared" si="177"/>
        <v>#N/A</v>
      </c>
      <c r="E465" t="e">
        <f t="shared" si="175"/>
        <v>#N/A</v>
      </c>
      <c r="F465" s="24" t="e">
        <f t="shared" si="178"/>
        <v>#N/A</v>
      </c>
      <c r="G465" t="e">
        <f t="shared" si="179"/>
        <v>#N/A</v>
      </c>
      <c r="H465" t="e">
        <f t="shared" si="180"/>
        <v>#N/A</v>
      </c>
      <c r="I465" s="24" t="e">
        <f t="shared" si="181"/>
        <v>#N/A</v>
      </c>
      <c r="J465" t="e">
        <f t="shared" si="182"/>
        <v>#N/A</v>
      </c>
      <c r="K465" t="e">
        <f t="shared" si="183"/>
        <v>#N/A</v>
      </c>
      <c r="L465" s="24" t="e">
        <f t="shared" si="184"/>
        <v>#N/A</v>
      </c>
      <c r="M465" s="24">
        <f t="shared" si="185"/>
        <v>0.9</v>
      </c>
      <c r="N465" s="1" t="e">
        <f t="shared" si="186"/>
        <v>#N/A</v>
      </c>
      <c r="P465" s="23">
        <f t="shared" si="187"/>
        <v>0.68533560000000004</v>
      </c>
      <c r="Q465" s="1" t="e">
        <f t="shared" si="188"/>
        <v>#N/A</v>
      </c>
      <c r="T465" t="e">
        <f>IF(A465&lt;='FM Exteriores'!$Q$14,EsquemaMant!A465,NA())</f>
        <v>#N/A</v>
      </c>
      <c r="U465" s="20" t="e">
        <f t="shared" si="189"/>
        <v>#N/A</v>
      </c>
      <c r="V465" t="e">
        <f t="shared" si="190"/>
        <v>#N/A</v>
      </c>
      <c r="W465" t="e">
        <f t="shared" si="191"/>
        <v>#N/A</v>
      </c>
      <c r="X465" s="24" t="e">
        <f t="shared" si="192"/>
        <v>#N/A</v>
      </c>
      <c r="Y465" t="e">
        <f t="shared" si="193"/>
        <v>#N/A</v>
      </c>
      <c r="Z465" t="e">
        <f t="shared" si="194"/>
        <v>#N/A</v>
      </c>
      <c r="AA465" s="24" t="e">
        <f t="shared" si="195"/>
        <v>#N/A</v>
      </c>
      <c r="AB465" s="24">
        <f t="shared" si="198"/>
        <v>1</v>
      </c>
      <c r="AC465" s="1" t="e">
        <f t="shared" si="199"/>
        <v>#N/A</v>
      </c>
      <c r="AE465" s="23">
        <f t="shared" si="196"/>
        <v>0.78200000000000003</v>
      </c>
      <c r="AF465" s="41" t="e">
        <f t="shared" si="197"/>
        <v>#N/A</v>
      </c>
    </row>
    <row r="466" spans="1:32" x14ac:dyDescent="0.25">
      <c r="A466">
        <v>45.5</v>
      </c>
      <c r="B466" t="e">
        <f>IF(A466&lt;='FM Interiores'!$Q$14,EsquemaMant!A466,NA())</f>
        <v>#N/A</v>
      </c>
      <c r="C466" s="20" t="e">
        <f t="shared" si="176"/>
        <v>#N/A</v>
      </c>
      <c r="D466" t="e">
        <f t="shared" si="177"/>
        <v>#N/A</v>
      </c>
      <c r="E466" t="e">
        <f t="shared" si="175"/>
        <v>#N/A</v>
      </c>
      <c r="F466" s="24" t="e">
        <f t="shared" si="178"/>
        <v>#N/A</v>
      </c>
      <c r="G466" t="e">
        <f t="shared" si="179"/>
        <v>#N/A</v>
      </c>
      <c r="H466" t="e">
        <f t="shared" si="180"/>
        <v>#N/A</v>
      </c>
      <c r="I466" s="24" t="e">
        <f t="shared" si="181"/>
        <v>#N/A</v>
      </c>
      <c r="J466" t="e">
        <f t="shared" si="182"/>
        <v>#N/A</v>
      </c>
      <c r="K466" t="e">
        <f t="shared" si="183"/>
        <v>#N/A</v>
      </c>
      <c r="L466" s="24" t="e">
        <f t="shared" si="184"/>
        <v>#N/A</v>
      </c>
      <c r="M466" s="24">
        <f t="shared" si="185"/>
        <v>0.9</v>
      </c>
      <c r="N466" s="1" t="e">
        <f t="shared" si="186"/>
        <v>#N/A</v>
      </c>
      <c r="P466" s="23">
        <f t="shared" si="187"/>
        <v>0.68533560000000004</v>
      </c>
      <c r="Q466" s="1" t="e">
        <f t="shared" si="188"/>
        <v>#N/A</v>
      </c>
      <c r="T466" t="e">
        <f>IF(A466&lt;='FM Exteriores'!$Q$14,EsquemaMant!A466,NA())</f>
        <v>#N/A</v>
      </c>
      <c r="U466" s="20" t="e">
        <f t="shared" si="189"/>
        <v>#N/A</v>
      </c>
      <c r="V466" t="e">
        <f t="shared" si="190"/>
        <v>#N/A</v>
      </c>
      <c r="W466" t="e">
        <f t="shared" si="191"/>
        <v>#N/A</v>
      </c>
      <c r="X466" s="24" t="e">
        <f t="shared" si="192"/>
        <v>#N/A</v>
      </c>
      <c r="Y466" t="e">
        <f t="shared" si="193"/>
        <v>#N/A</v>
      </c>
      <c r="Z466" t="e">
        <f t="shared" si="194"/>
        <v>#N/A</v>
      </c>
      <c r="AA466" s="24" t="e">
        <f t="shared" si="195"/>
        <v>#N/A</v>
      </c>
      <c r="AB466" s="24">
        <f t="shared" si="198"/>
        <v>1</v>
      </c>
      <c r="AC466" s="1" t="e">
        <f t="shared" si="199"/>
        <v>#N/A</v>
      </c>
      <c r="AE466" s="23">
        <f t="shared" si="196"/>
        <v>0.78200000000000003</v>
      </c>
      <c r="AF466" s="41" t="e">
        <f t="shared" si="197"/>
        <v>#N/A</v>
      </c>
    </row>
    <row r="467" spans="1:32" x14ac:dyDescent="0.25">
      <c r="A467">
        <v>45.6</v>
      </c>
      <c r="B467" t="e">
        <f>IF(A467&lt;='FM Interiores'!$Q$14,EsquemaMant!A467,NA())</f>
        <v>#N/A</v>
      </c>
      <c r="C467" s="20" t="e">
        <f t="shared" si="176"/>
        <v>#N/A</v>
      </c>
      <c r="D467" t="e">
        <f t="shared" si="177"/>
        <v>#N/A</v>
      </c>
      <c r="E467" t="e">
        <f t="shared" si="175"/>
        <v>#N/A</v>
      </c>
      <c r="F467" s="24" t="e">
        <f t="shared" si="178"/>
        <v>#N/A</v>
      </c>
      <c r="G467" t="e">
        <f t="shared" si="179"/>
        <v>#N/A</v>
      </c>
      <c r="H467" t="e">
        <f t="shared" si="180"/>
        <v>#N/A</v>
      </c>
      <c r="I467" s="24" t="e">
        <f t="shared" si="181"/>
        <v>#N/A</v>
      </c>
      <c r="J467" t="e">
        <f t="shared" si="182"/>
        <v>#N/A</v>
      </c>
      <c r="K467" t="e">
        <f t="shared" si="183"/>
        <v>#N/A</v>
      </c>
      <c r="L467" s="24" t="e">
        <f t="shared" si="184"/>
        <v>#N/A</v>
      </c>
      <c r="M467" s="24">
        <f t="shared" si="185"/>
        <v>0.9</v>
      </c>
      <c r="N467" s="1" t="e">
        <f t="shared" si="186"/>
        <v>#N/A</v>
      </c>
      <c r="P467" s="23">
        <f t="shared" si="187"/>
        <v>0.68533560000000004</v>
      </c>
      <c r="Q467" s="1" t="e">
        <f t="shared" si="188"/>
        <v>#N/A</v>
      </c>
      <c r="T467" t="e">
        <f>IF(A467&lt;='FM Exteriores'!$Q$14,EsquemaMant!A467,NA())</f>
        <v>#N/A</v>
      </c>
      <c r="U467" s="20" t="e">
        <f t="shared" si="189"/>
        <v>#N/A</v>
      </c>
      <c r="V467" t="e">
        <f t="shared" si="190"/>
        <v>#N/A</v>
      </c>
      <c r="W467" t="e">
        <f t="shared" si="191"/>
        <v>#N/A</v>
      </c>
      <c r="X467" s="24" t="e">
        <f t="shared" si="192"/>
        <v>#N/A</v>
      </c>
      <c r="Y467" t="e">
        <f t="shared" si="193"/>
        <v>#N/A</v>
      </c>
      <c r="Z467" t="e">
        <f t="shared" si="194"/>
        <v>#N/A</v>
      </c>
      <c r="AA467" s="24" t="e">
        <f t="shared" si="195"/>
        <v>#N/A</v>
      </c>
      <c r="AB467" s="24">
        <f t="shared" si="198"/>
        <v>1</v>
      </c>
      <c r="AC467" s="1" t="e">
        <f t="shared" si="199"/>
        <v>#N/A</v>
      </c>
      <c r="AE467" s="23">
        <f t="shared" si="196"/>
        <v>0.78200000000000003</v>
      </c>
      <c r="AF467" s="41" t="e">
        <f t="shared" si="197"/>
        <v>#N/A</v>
      </c>
    </row>
    <row r="468" spans="1:32" x14ac:dyDescent="0.25">
      <c r="A468">
        <v>45.7</v>
      </c>
      <c r="B468" t="e">
        <f>IF(A468&lt;='FM Interiores'!$Q$14,EsquemaMant!A468,NA())</f>
        <v>#N/A</v>
      </c>
      <c r="C468" s="20" t="e">
        <f t="shared" si="176"/>
        <v>#N/A</v>
      </c>
      <c r="D468" t="e">
        <f t="shared" si="177"/>
        <v>#N/A</v>
      </c>
      <c r="E468" t="e">
        <f t="shared" si="175"/>
        <v>#N/A</v>
      </c>
      <c r="F468" s="24" t="e">
        <f t="shared" si="178"/>
        <v>#N/A</v>
      </c>
      <c r="G468" t="e">
        <f t="shared" si="179"/>
        <v>#N/A</v>
      </c>
      <c r="H468" t="e">
        <f t="shared" si="180"/>
        <v>#N/A</v>
      </c>
      <c r="I468" s="24" t="e">
        <f t="shared" si="181"/>
        <v>#N/A</v>
      </c>
      <c r="J468" t="e">
        <f t="shared" si="182"/>
        <v>#N/A</v>
      </c>
      <c r="K468" t="e">
        <f t="shared" si="183"/>
        <v>#N/A</v>
      </c>
      <c r="L468" s="24" t="e">
        <f t="shared" si="184"/>
        <v>#N/A</v>
      </c>
      <c r="M468" s="24">
        <f t="shared" si="185"/>
        <v>0.9</v>
      </c>
      <c r="N468" s="1" t="e">
        <f t="shared" si="186"/>
        <v>#N/A</v>
      </c>
      <c r="P468" s="23">
        <f t="shared" si="187"/>
        <v>0.68533560000000004</v>
      </c>
      <c r="Q468" s="1" t="e">
        <f t="shared" si="188"/>
        <v>#N/A</v>
      </c>
      <c r="T468" t="e">
        <f>IF(A468&lt;='FM Exteriores'!$Q$14,EsquemaMant!A468,NA())</f>
        <v>#N/A</v>
      </c>
      <c r="U468" s="20" t="e">
        <f t="shared" si="189"/>
        <v>#N/A</v>
      </c>
      <c r="V468" t="e">
        <f t="shared" si="190"/>
        <v>#N/A</v>
      </c>
      <c r="W468" t="e">
        <f t="shared" si="191"/>
        <v>#N/A</v>
      </c>
      <c r="X468" s="24" t="e">
        <f t="shared" si="192"/>
        <v>#N/A</v>
      </c>
      <c r="Y468" t="e">
        <f t="shared" si="193"/>
        <v>#N/A</v>
      </c>
      <c r="Z468" t="e">
        <f t="shared" si="194"/>
        <v>#N/A</v>
      </c>
      <c r="AA468" s="24" t="e">
        <f t="shared" si="195"/>
        <v>#N/A</v>
      </c>
      <c r="AB468" s="24">
        <f t="shared" si="198"/>
        <v>1</v>
      </c>
      <c r="AC468" s="1" t="e">
        <f t="shared" si="199"/>
        <v>#N/A</v>
      </c>
      <c r="AE468" s="23">
        <f t="shared" si="196"/>
        <v>0.78200000000000003</v>
      </c>
      <c r="AF468" s="41" t="e">
        <f t="shared" si="197"/>
        <v>#N/A</v>
      </c>
    </row>
    <row r="469" spans="1:32" x14ac:dyDescent="0.25">
      <c r="A469">
        <v>45.8</v>
      </c>
      <c r="B469" t="e">
        <f>IF(A469&lt;='FM Interiores'!$Q$14,EsquemaMant!A469,NA())</f>
        <v>#N/A</v>
      </c>
      <c r="C469" s="20" t="e">
        <f t="shared" si="176"/>
        <v>#N/A</v>
      </c>
      <c r="D469" t="e">
        <f t="shared" si="177"/>
        <v>#N/A</v>
      </c>
      <c r="E469" t="e">
        <f t="shared" si="175"/>
        <v>#N/A</v>
      </c>
      <c r="F469" s="24" t="e">
        <f t="shared" si="178"/>
        <v>#N/A</v>
      </c>
      <c r="G469" t="e">
        <f t="shared" si="179"/>
        <v>#N/A</v>
      </c>
      <c r="H469" t="e">
        <f t="shared" si="180"/>
        <v>#N/A</v>
      </c>
      <c r="I469" s="24" t="e">
        <f t="shared" si="181"/>
        <v>#N/A</v>
      </c>
      <c r="J469" t="e">
        <f t="shared" si="182"/>
        <v>#N/A</v>
      </c>
      <c r="K469" t="e">
        <f t="shared" si="183"/>
        <v>#N/A</v>
      </c>
      <c r="L469" s="24" t="e">
        <f t="shared" si="184"/>
        <v>#N/A</v>
      </c>
      <c r="M469" s="24">
        <f t="shared" si="185"/>
        <v>0.9</v>
      </c>
      <c r="N469" s="1" t="e">
        <f t="shared" si="186"/>
        <v>#N/A</v>
      </c>
      <c r="P469" s="23">
        <f t="shared" si="187"/>
        <v>0.68533560000000004</v>
      </c>
      <c r="Q469" s="1" t="e">
        <f t="shared" si="188"/>
        <v>#N/A</v>
      </c>
      <c r="T469" t="e">
        <f>IF(A469&lt;='FM Exteriores'!$Q$14,EsquemaMant!A469,NA())</f>
        <v>#N/A</v>
      </c>
      <c r="U469" s="20" t="e">
        <f t="shared" si="189"/>
        <v>#N/A</v>
      </c>
      <c r="V469" t="e">
        <f t="shared" si="190"/>
        <v>#N/A</v>
      </c>
      <c r="W469" t="e">
        <f t="shared" si="191"/>
        <v>#N/A</v>
      </c>
      <c r="X469" s="24" t="e">
        <f t="shared" si="192"/>
        <v>#N/A</v>
      </c>
      <c r="Y469" t="e">
        <f t="shared" si="193"/>
        <v>#N/A</v>
      </c>
      <c r="Z469" t="e">
        <f t="shared" si="194"/>
        <v>#N/A</v>
      </c>
      <c r="AA469" s="24" t="e">
        <f t="shared" si="195"/>
        <v>#N/A</v>
      </c>
      <c r="AB469" s="24">
        <f t="shared" si="198"/>
        <v>1</v>
      </c>
      <c r="AC469" s="1" t="e">
        <f t="shared" si="199"/>
        <v>#N/A</v>
      </c>
      <c r="AE469" s="23">
        <f t="shared" si="196"/>
        <v>0.78200000000000003</v>
      </c>
      <c r="AF469" s="41" t="e">
        <f t="shared" si="197"/>
        <v>#N/A</v>
      </c>
    </row>
    <row r="470" spans="1:32" x14ac:dyDescent="0.25">
      <c r="A470">
        <v>45.9</v>
      </c>
      <c r="B470" t="e">
        <f>IF(A470&lt;='FM Interiores'!$Q$14,EsquemaMant!A470,NA())</f>
        <v>#N/A</v>
      </c>
      <c r="C470" s="20" t="e">
        <f t="shared" si="176"/>
        <v>#N/A</v>
      </c>
      <c r="D470" t="e">
        <f t="shared" si="177"/>
        <v>#N/A</v>
      </c>
      <c r="E470" t="e">
        <f t="shared" si="175"/>
        <v>#N/A</v>
      </c>
      <c r="F470" s="24" t="e">
        <f t="shared" si="178"/>
        <v>#N/A</v>
      </c>
      <c r="G470" t="e">
        <f t="shared" si="179"/>
        <v>#N/A</v>
      </c>
      <c r="H470" t="e">
        <f t="shared" si="180"/>
        <v>#N/A</v>
      </c>
      <c r="I470" s="24" t="e">
        <f t="shared" si="181"/>
        <v>#N/A</v>
      </c>
      <c r="J470" t="e">
        <f t="shared" si="182"/>
        <v>#N/A</v>
      </c>
      <c r="K470" t="e">
        <f t="shared" si="183"/>
        <v>#N/A</v>
      </c>
      <c r="L470" s="24" t="e">
        <f t="shared" si="184"/>
        <v>#N/A</v>
      </c>
      <c r="M470" s="24">
        <f t="shared" si="185"/>
        <v>0.9</v>
      </c>
      <c r="N470" s="1" t="e">
        <f t="shared" si="186"/>
        <v>#N/A</v>
      </c>
      <c r="P470" s="23">
        <f t="shared" si="187"/>
        <v>0.68533560000000004</v>
      </c>
      <c r="Q470" s="1" t="e">
        <f t="shared" si="188"/>
        <v>#N/A</v>
      </c>
      <c r="T470" t="e">
        <f>IF(A470&lt;='FM Exteriores'!$Q$14,EsquemaMant!A470,NA())</f>
        <v>#N/A</v>
      </c>
      <c r="U470" s="20" t="e">
        <f t="shared" si="189"/>
        <v>#N/A</v>
      </c>
      <c r="V470" t="e">
        <f t="shared" si="190"/>
        <v>#N/A</v>
      </c>
      <c r="W470" t="e">
        <f t="shared" si="191"/>
        <v>#N/A</v>
      </c>
      <c r="X470" s="24" t="e">
        <f t="shared" si="192"/>
        <v>#N/A</v>
      </c>
      <c r="Y470" t="e">
        <f t="shared" si="193"/>
        <v>#N/A</v>
      </c>
      <c r="Z470" t="e">
        <f t="shared" si="194"/>
        <v>#N/A</v>
      </c>
      <c r="AA470" s="24" t="e">
        <f t="shared" si="195"/>
        <v>#N/A</v>
      </c>
      <c r="AB470" s="24">
        <f t="shared" si="198"/>
        <v>1</v>
      </c>
      <c r="AC470" s="1" t="e">
        <f t="shared" si="199"/>
        <v>#N/A</v>
      </c>
      <c r="AE470" s="23">
        <f t="shared" si="196"/>
        <v>0.78200000000000003</v>
      </c>
      <c r="AF470" s="41" t="e">
        <f t="shared" si="197"/>
        <v>#N/A</v>
      </c>
    </row>
    <row r="471" spans="1:32" x14ac:dyDescent="0.25">
      <c r="A471">
        <v>46</v>
      </c>
      <c r="B471" t="e">
        <f>IF(A471&lt;='FM Interiores'!$Q$14,EsquemaMant!A471,NA())</f>
        <v>#N/A</v>
      </c>
      <c r="C471" s="20" t="e">
        <f t="shared" si="176"/>
        <v>#N/A</v>
      </c>
      <c r="D471" t="e">
        <f t="shared" si="177"/>
        <v>#N/A</v>
      </c>
      <c r="E471" t="e">
        <f t="shared" si="175"/>
        <v>#N/A</v>
      </c>
      <c r="F471" s="24" t="e">
        <f t="shared" si="178"/>
        <v>#N/A</v>
      </c>
      <c r="G471" t="e">
        <f t="shared" si="179"/>
        <v>#N/A</v>
      </c>
      <c r="H471" t="e">
        <f t="shared" si="180"/>
        <v>#N/A</v>
      </c>
      <c r="I471" s="24" t="e">
        <f t="shared" si="181"/>
        <v>#N/A</v>
      </c>
      <c r="J471" t="e">
        <f t="shared" si="182"/>
        <v>#N/A</v>
      </c>
      <c r="K471" t="e">
        <f t="shared" si="183"/>
        <v>#N/A</v>
      </c>
      <c r="L471" s="24" t="e">
        <f t="shared" si="184"/>
        <v>#N/A</v>
      </c>
      <c r="M471" s="24">
        <f t="shared" si="185"/>
        <v>0.9</v>
      </c>
      <c r="N471" s="1" t="e">
        <f t="shared" si="186"/>
        <v>#N/A</v>
      </c>
      <c r="P471" s="23">
        <f t="shared" si="187"/>
        <v>0.68533560000000004</v>
      </c>
      <c r="Q471" s="1" t="e">
        <f t="shared" si="188"/>
        <v>#N/A</v>
      </c>
      <c r="T471" t="e">
        <f>IF(A471&lt;='FM Exteriores'!$Q$14,EsquemaMant!A471,NA())</f>
        <v>#N/A</v>
      </c>
      <c r="U471" s="20" t="e">
        <f t="shared" si="189"/>
        <v>#N/A</v>
      </c>
      <c r="V471" t="e">
        <f t="shared" si="190"/>
        <v>#N/A</v>
      </c>
      <c r="W471" t="e">
        <f t="shared" si="191"/>
        <v>#N/A</v>
      </c>
      <c r="X471" s="24" t="e">
        <f t="shared" si="192"/>
        <v>#N/A</v>
      </c>
      <c r="Y471" t="e">
        <f t="shared" si="193"/>
        <v>#N/A</v>
      </c>
      <c r="Z471" t="e">
        <f t="shared" si="194"/>
        <v>#N/A</v>
      </c>
      <c r="AA471" s="24" t="e">
        <f t="shared" si="195"/>
        <v>#N/A</v>
      </c>
      <c r="AB471" s="24">
        <f t="shared" si="198"/>
        <v>1</v>
      </c>
      <c r="AC471" s="1" t="e">
        <f t="shared" si="199"/>
        <v>#N/A</v>
      </c>
      <c r="AE471" s="23">
        <f t="shared" si="196"/>
        <v>0.78200000000000003</v>
      </c>
      <c r="AF471" s="41" t="e">
        <f t="shared" si="197"/>
        <v>#N/A</v>
      </c>
    </row>
    <row r="472" spans="1:32" x14ac:dyDescent="0.25">
      <c r="A472">
        <v>46.1</v>
      </c>
      <c r="B472" t="e">
        <f>IF(A472&lt;='FM Interiores'!$Q$14,EsquemaMant!A472,NA())</f>
        <v>#N/A</v>
      </c>
      <c r="C472" s="20" t="e">
        <f t="shared" si="176"/>
        <v>#N/A</v>
      </c>
      <c r="D472" t="e">
        <f t="shared" si="177"/>
        <v>#N/A</v>
      </c>
      <c r="E472" t="e">
        <f t="shared" si="175"/>
        <v>#N/A</v>
      </c>
      <c r="F472" s="24" t="e">
        <f t="shared" si="178"/>
        <v>#N/A</v>
      </c>
      <c r="G472" t="e">
        <f t="shared" si="179"/>
        <v>#N/A</v>
      </c>
      <c r="H472" t="e">
        <f t="shared" si="180"/>
        <v>#N/A</v>
      </c>
      <c r="I472" s="24" t="e">
        <f t="shared" si="181"/>
        <v>#N/A</v>
      </c>
      <c r="J472" t="e">
        <f t="shared" si="182"/>
        <v>#N/A</v>
      </c>
      <c r="K472" t="e">
        <f t="shared" si="183"/>
        <v>#N/A</v>
      </c>
      <c r="L472" s="24" t="e">
        <f t="shared" si="184"/>
        <v>#N/A</v>
      </c>
      <c r="M472" s="24">
        <f t="shared" si="185"/>
        <v>0.9</v>
      </c>
      <c r="N472" s="1" t="e">
        <f t="shared" si="186"/>
        <v>#N/A</v>
      </c>
      <c r="P472" s="23">
        <f t="shared" si="187"/>
        <v>0.68533560000000004</v>
      </c>
      <c r="Q472" s="1" t="e">
        <f t="shared" si="188"/>
        <v>#N/A</v>
      </c>
      <c r="T472" t="e">
        <f>IF(A472&lt;='FM Exteriores'!$Q$14,EsquemaMant!A472,NA())</f>
        <v>#N/A</v>
      </c>
      <c r="U472" s="20" t="e">
        <f t="shared" si="189"/>
        <v>#N/A</v>
      </c>
      <c r="V472" t="e">
        <f t="shared" si="190"/>
        <v>#N/A</v>
      </c>
      <c r="W472" t="e">
        <f t="shared" si="191"/>
        <v>#N/A</v>
      </c>
      <c r="X472" s="24" t="e">
        <f t="shared" si="192"/>
        <v>#N/A</v>
      </c>
      <c r="Y472" t="e">
        <f t="shared" si="193"/>
        <v>#N/A</v>
      </c>
      <c r="Z472" t="e">
        <f t="shared" si="194"/>
        <v>#N/A</v>
      </c>
      <c r="AA472" s="24" t="e">
        <f t="shared" si="195"/>
        <v>#N/A</v>
      </c>
      <c r="AB472" s="24">
        <f t="shared" si="198"/>
        <v>1</v>
      </c>
      <c r="AC472" s="1" t="e">
        <f t="shared" si="199"/>
        <v>#N/A</v>
      </c>
      <c r="AE472" s="23">
        <f t="shared" si="196"/>
        <v>0.78200000000000003</v>
      </c>
      <c r="AF472" s="41" t="e">
        <f t="shared" si="197"/>
        <v>#N/A</v>
      </c>
    </row>
    <row r="473" spans="1:32" x14ac:dyDescent="0.25">
      <c r="A473">
        <v>46.2</v>
      </c>
      <c r="B473" t="e">
        <f>IF(A473&lt;='FM Interiores'!$Q$14,EsquemaMant!A473,NA())</f>
        <v>#N/A</v>
      </c>
      <c r="C473" s="20" t="e">
        <f t="shared" si="176"/>
        <v>#N/A</v>
      </c>
      <c r="D473" t="e">
        <f t="shared" si="177"/>
        <v>#N/A</v>
      </c>
      <c r="E473" t="e">
        <f t="shared" si="175"/>
        <v>#N/A</v>
      </c>
      <c r="F473" s="24" t="e">
        <f t="shared" si="178"/>
        <v>#N/A</v>
      </c>
      <c r="G473" t="e">
        <f t="shared" si="179"/>
        <v>#N/A</v>
      </c>
      <c r="H473" t="e">
        <f t="shared" si="180"/>
        <v>#N/A</v>
      </c>
      <c r="I473" s="24" t="e">
        <f t="shared" si="181"/>
        <v>#N/A</v>
      </c>
      <c r="J473" t="e">
        <f t="shared" si="182"/>
        <v>#N/A</v>
      </c>
      <c r="K473" t="e">
        <f t="shared" si="183"/>
        <v>#N/A</v>
      </c>
      <c r="L473" s="24" t="e">
        <f t="shared" si="184"/>
        <v>#N/A</v>
      </c>
      <c r="M473" s="24">
        <f t="shared" si="185"/>
        <v>0.9</v>
      </c>
      <c r="N473" s="1" t="e">
        <f t="shared" si="186"/>
        <v>#N/A</v>
      </c>
      <c r="P473" s="23">
        <f t="shared" si="187"/>
        <v>0.68533560000000004</v>
      </c>
      <c r="Q473" s="1" t="e">
        <f t="shared" si="188"/>
        <v>#N/A</v>
      </c>
      <c r="T473" t="e">
        <f>IF(A473&lt;='FM Exteriores'!$Q$14,EsquemaMant!A473,NA())</f>
        <v>#N/A</v>
      </c>
      <c r="U473" s="20" t="e">
        <f t="shared" si="189"/>
        <v>#N/A</v>
      </c>
      <c r="V473" t="e">
        <f t="shared" si="190"/>
        <v>#N/A</v>
      </c>
      <c r="W473" t="e">
        <f t="shared" si="191"/>
        <v>#N/A</v>
      </c>
      <c r="X473" s="24" t="e">
        <f t="shared" si="192"/>
        <v>#N/A</v>
      </c>
      <c r="Y473" t="e">
        <f t="shared" si="193"/>
        <v>#N/A</v>
      </c>
      <c r="Z473" t="e">
        <f t="shared" si="194"/>
        <v>#N/A</v>
      </c>
      <c r="AA473" s="24" t="e">
        <f t="shared" si="195"/>
        <v>#N/A</v>
      </c>
      <c r="AB473" s="24">
        <f t="shared" si="198"/>
        <v>1</v>
      </c>
      <c r="AC473" s="1" t="e">
        <f t="shared" si="199"/>
        <v>#N/A</v>
      </c>
      <c r="AE473" s="23">
        <f t="shared" si="196"/>
        <v>0.78200000000000003</v>
      </c>
      <c r="AF473" s="41" t="e">
        <f t="shared" si="197"/>
        <v>#N/A</v>
      </c>
    </row>
    <row r="474" spans="1:32" x14ac:dyDescent="0.25">
      <c r="A474">
        <v>46.3</v>
      </c>
      <c r="B474" t="e">
        <f>IF(A474&lt;='FM Interiores'!$Q$14,EsquemaMant!A474,NA())</f>
        <v>#N/A</v>
      </c>
      <c r="C474" s="20" t="e">
        <f t="shared" si="176"/>
        <v>#N/A</v>
      </c>
      <c r="D474" t="e">
        <f t="shared" si="177"/>
        <v>#N/A</v>
      </c>
      <c r="E474" t="e">
        <f t="shared" si="175"/>
        <v>#N/A</v>
      </c>
      <c r="F474" s="24" t="e">
        <f t="shared" si="178"/>
        <v>#N/A</v>
      </c>
      <c r="G474" t="e">
        <f t="shared" si="179"/>
        <v>#N/A</v>
      </c>
      <c r="H474" t="e">
        <f t="shared" si="180"/>
        <v>#N/A</v>
      </c>
      <c r="I474" s="24" t="e">
        <f t="shared" si="181"/>
        <v>#N/A</v>
      </c>
      <c r="J474" t="e">
        <f t="shared" si="182"/>
        <v>#N/A</v>
      </c>
      <c r="K474" t="e">
        <f t="shared" si="183"/>
        <v>#N/A</v>
      </c>
      <c r="L474" s="24" t="e">
        <f t="shared" si="184"/>
        <v>#N/A</v>
      </c>
      <c r="M474" s="24">
        <f t="shared" si="185"/>
        <v>0.9</v>
      </c>
      <c r="N474" s="1" t="e">
        <f t="shared" si="186"/>
        <v>#N/A</v>
      </c>
      <c r="P474" s="23">
        <f t="shared" si="187"/>
        <v>0.68533560000000004</v>
      </c>
      <c r="Q474" s="1" t="e">
        <f t="shared" si="188"/>
        <v>#N/A</v>
      </c>
      <c r="T474" t="e">
        <f>IF(A474&lt;='FM Exteriores'!$Q$14,EsquemaMant!A474,NA())</f>
        <v>#N/A</v>
      </c>
      <c r="U474" s="20" t="e">
        <f t="shared" si="189"/>
        <v>#N/A</v>
      </c>
      <c r="V474" t="e">
        <f t="shared" si="190"/>
        <v>#N/A</v>
      </c>
      <c r="W474" t="e">
        <f t="shared" si="191"/>
        <v>#N/A</v>
      </c>
      <c r="X474" s="24" t="e">
        <f t="shared" si="192"/>
        <v>#N/A</v>
      </c>
      <c r="Y474" t="e">
        <f t="shared" si="193"/>
        <v>#N/A</v>
      </c>
      <c r="Z474" t="e">
        <f t="shared" si="194"/>
        <v>#N/A</v>
      </c>
      <c r="AA474" s="24" t="e">
        <f t="shared" si="195"/>
        <v>#N/A</v>
      </c>
      <c r="AB474" s="24">
        <f t="shared" si="198"/>
        <v>1</v>
      </c>
      <c r="AC474" s="1" t="e">
        <f t="shared" si="199"/>
        <v>#N/A</v>
      </c>
      <c r="AE474" s="23">
        <f t="shared" si="196"/>
        <v>0.78200000000000003</v>
      </c>
      <c r="AF474" s="41" t="e">
        <f t="shared" si="197"/>
        <v>#N/A</v>
      </c>
    </row>
    <row r="475" spans="1:32" x14ac:dyDescent="0.25">
      <c r="A475">
        <v>46.4</v>
      </c>
      <c r="B475" t="e">
        <f>IF(A475&lt;='FM Interiores'!$Q$14,EsquemaMant!A475,NA())</f>
        <v>#N/A</v>
      </c>
      <c r="C475" s="20" t="e">
        <f t="shared" si="176"/>
        <v>#N/A</v>
      </c>
      <c r="D475" t="e">
        <f t="shared" si="177"/>
        <v>#N/A</v>
      </c>
      <c r="E475" t="e">
        <f t="shared" si="175"/>
        <v>#N/A</v>
      </c>
      <c r="F475" s="24" t="e">
        <f t="shared" si="178"/>
        <v>#N/A</v>
      </c>
      <c r="G475" t="e">
        <f t="shared" si="179"/>
        <v>#N/A</v>
      </c>
      <c r="H475" t="e">
        <f t="shared" si="180"/>
        <v>#N/A</v>
      </c>
      <c r="I475" s="24" t="e">
        <f t="shared" si="181"/>
        <v>#N/A</v>
      </c>
      <c r="J475" t="e">
        <f t="shared" si="182"/>
        <v>#N/A</v>
      </c>
      <c r="K475" t="e">
        <f t="shared" si="183"/>
        <v>#N/A</v>
      </c>
      <c r="L475" s="24" t="e">
        <f t="shared" si="184"/>
        <v>#N/A</v>
      </c>
      <c r="M475" s="24">
        <f t="shared" si="185"/>
        <v>0.9</v>
      </c>
      <c r="N475" s="1" t="e">
        <f t="shared" si="186"/>
        <v>#N/A</v>
      </c>
      <c r="P475" s="23">
        <f t="shared" si="187"/>
        <v>0.68533560000000004</v>
      </c>
      <c r="Q475" s="1" t="e">
        <f t="shared" si="188"/>
        <v>#N/A</v>
      </c>
      <c r="T475" t="e">
        <f>IF(A475&lt;='FM Exteriores'!$Q$14,EsquemaMant!A475,NA())</f>
        <v>#N/A</v>
      </c>
      <c r="U475" s="20" t="e">
        <f t="shared" si="189"/>
        <v>#N/A</v>
      </c>
      <c r="V475" t="e">
        <f t="shared" si="190"/>
        <v>#N/A</v>
      </c>
      <c r="W475" t="e">
        <f t="shared" si="191"/>
        <v>#N/A</v>
      </c>
      <c r="X475" s="24" t="e">
        <f t="shared" si="192"/>
        <v>#N/A</v>
      </c>
      <c r="Y475" t="e">
        <f t="shared" si="193"/>
        <v>#N/A</v>
      </c>
      <c r="Z475" t="e">
        <f t="shared" si="194"/>
        <v>#N/A</v>
      </c>
      <c r="AA475" s="24" t="e">
        <f t="shared" si="195"/>
        <v>#N/A</v>
      </c>
      <c r="AB475" s="24">
        <f t="shared" si="198"/>
        <v>1</v>
      </c>
      <c r="AC475" s="1" t="e">
        <f t="shared" si="199"/>
        <v>#N/A</v>
      </c>
      <c r="AE475" s="23">
        <f t="shared" si="196"/>
        <v>0.78200000000000003</v>
      </c>
      <c r="AF475" s="41" t="e">
        <f t="shared" si="197"/>
        <v>#N/A</v>
      </c>
    </row>
    <row r="476" spans="1:32" x14ac:dyDescent="0.25">
      <c r="A476">
        <v>46.5</v>
      </c>
      <c r="B476" t="e">
        <f>IF(A476&lt;='FM Interiores'!$Q$14,EsquemaMant!A476,NA())</f>
        <v>#N/A</v>
      </c>
      <c r="C476" s="20" t="e">
        <f t="shared" si="176"/>
        <v>#N/A</v>
      </c>
      <c r="D476" t="e">
        <f t="shared" si="177"/>
        <v>#N/A</v>
      </c>
      <c r="E476" t="e">
        <f t="shared" si="175"/>
        <v>#N/A</v>
      </c>
      <c r="F476" s="24" t="e">
        <f t="shared" si="178"/>
        <v>#N/A</v>
      </c>
      <c r="G476" t="e">
        <f t="shared" si="179"/>
        <v>#N/A</v>
      </c>
      <c r="H476" t="e">
        <f t="shared" si="180"/>
        <v>#N/A</v>
      </c>
      <c r="I476" s="24" t="e">
        <f t="shared" si="181"/>
        <v>#N/A</v>
      </c>
      <c r="J476" t="e">
        <f t="shared" si="182"/>
        <v>#N/A</v>
      </c>
      <c r="K476" t="e">
        <f t="shared" si="183"/>
        <v>#N/A</v>
      </c>
      <c r="L476" s="24" t="e">
        <f t="shared" si="184"/>
        <v>#N/A</v>
      </c>
      <c r="M476" s="24">
        <f t="shared" si="185"/>
        <v>0.9</v>
      </c>
      <c r="N476" s="1" t="e">
        <f t="shared" si="186"/>
        <v>#N/A</v>
      </c>
      <c r="P476" s="23">
        <f t="shared" si="187"/>
        <v>0.68533560000000004</v>
      </c>
      <c r="Q476" s="1" t="e">
        <f t="shared" si="188"/>
        <v>#N/A</v>
      </c>
      <c r="T476" t="e">
        <f>IF(A476&lt;='FM Exteriores'!$Q$14,EsquemaMant!A476,NA())</f>
        <v>#N/A</v>
      </c>
      <c r="U476" s="20" t="e">
        <f t="shared" si="189"/>
        <v>#N/A</v>
      </c>
      <c r="V476" t="e">
        <f t="shared" si="190"/>
        <v>#N/A</v>
      </c>
      <c r="W476" t="e">
        <f t="shared" si="191"/>
        <v>#N/A</v>
      </c>
      <c r="X476" s="24" t="e">
        <f t="shared" si="192"/>
        <v>#N/A</v>
      </c>
      <c r="Y476" t="e">
        <f t="shared" si="193"/>
        <v>#N/A</v>
      </c>
      <c r="Z476" t="e">
        <f t="shared" si="194"/>
        <v>#N/A</v>
      </c>
      <c r="AA476" s="24" t="e">
        <f t="shared" si="195"/>
        <v>#N/A</v>
      </c>
      <c r="AB476" s="24">
        <f t="shared" si="198"/>
        <v>1</v>
      </c>
      <c r="AC476" s="1" t="e">
        <f t="shared" si="199"/>
        <v>#N/A</v>
      </c>
      <c r="AE476" s="23">
        <f t="shared" si="196"/>
        <v>0.78200000000000003</v>
      </c>
      <c r="AF476" s="41" t="e">
        <f t="shared" si="197"/>
        <v>#N/A</v>
      </c>
    </row>
    <row r="477" spans="1:32" x14ac:dyDescent="0.25">
      <c r="A477">
        <v>46.6</v>
      </c>
      <c r="B477" t="e">
        <f>IF(A477&lt;='FM Interiores'!$Q$14,EsquemaMant!A477,NA())</f>
        <v>#N/A</v>
      </c>
      <c r="C477" s="20" t="e">
        <f t="shared" si="176"/>
        <v>#N/A</v>
      </c>
      <c r="D477" t="e">
        <f t="shared" si="177"/>
        <v>#N/A</v>
      </c>
      <c r="E477" t="e">
        <f t="shared" si="175"/>
        <v>#N/A</v>
      </c>
      <c r="F477" s="24" t="e">
        <f t="shared" si="178"/>
        <v>#N/A</v>
      </c>
      <c r="G477" t="e">
        <f t="shared" si="179"/>
        <v>#N/A</v>
      </c>
      <c r="H477" t="e">
        <f t="shared" si="180"/>
        <v>#N/A</v>
      </c>
      <c r="I477" s="24" t="e">
        <f t="shared" si="181"/>
        <v>#N/A</v>
      </c>
      <c r="J477" t="e">
        <f t="shared" si="182"/>
        <v>#N/A</v>
      </c>
      <c r="K477" t="e">
        <f t="shared" si="183"/>
        <v>#N/A</v>
      </c>
      <c r="L477" s="24" t="e">
        <f t="shared" si="184"/>
        <v>#N/A</v>
      </c>
      <c r="M477" s="24">
        <f t="shared" si="185"/>
        <v>0.9</v>
      </c>
      <c r="N477" s="1" t="e">
        <f t="shared" si="186"/>
        <v>#N/A</v>
      </c>
      <c r="P477" s="23">
        <f t="shared" si="187"/>
        <v>0.68533560000000004</v>
      </c>
      <c r="Q477" s="1" t="e">
        <f t="shared" si="188"/>
        <v>#N/A</v>
      </c>
      <c r="T477" t="e">
        <f>IF(A477&lt;='FM Exteriores'!$Q$14,EsquemaMant!A477,NA())</f>
        <v>#N/A</v>
      </c>
      <c r="U477" s="20" t="e">
        <f t="shared" si="189"/>
        <v>#N/A</v>
      </c>
      <c r="V477" t="e">
        <f t="shared" si="190"/>
        <v>#N/A</v>
      </c>
      <c r="W477" t="e">
        <f t="shared" si="191"/>
        <v>#N/A</v>
      </c>
      <c r="X477" s="24" t="e">
        <f t="shared" si="192"/>
        <v>#N/A</v>
      </c>
      <c r="Y477" t="e">
        <f t="shared" si="193"/>
        <v>#N/A</v>
      </c>
      <c r="Z477" t="e">
        <f t="shared" si="194"/>
        <v>#N/A</v>
      </c>
      <c r="AA477" s="24" t="e">
        <f t="shared" si="195"/>
        <v>#N/A</v>
      </c>
      <c r="AB477" s="24">
        <f t="shared" si="198"/>
        <v>1</v>
      </c>
      <c r="AC477" s="1" t="e">
        <f t="shared" si="199"/>
        <v>#N/A</v>
      </c>
      <c r="AE477" s="23">
        <f t="shared" si="196"/>
        <v>0.78200000000000003</v>
      </c>
      <c r="AF477" s="41" t="e">
        <f t="shared" si="197"/>
        <v>#N/A</v>
      </c>
    </row>
    <row r="478" spans="1:32" x14ac:dyDescent="0.25">
      <c r="A478">
        <v>46.7</v>
      </c>
      <c r="B478" t="e">
        <f>IF(A478&lt;='FM Interiores'!$Q$14,EsquemaMant!A478,NA())</f>
        <v>#N/A</v>
      </c>
      <c r="C478" s="20" t="e">
        <f t="shared" si="176"/>
        <v>#N/A</v>
      </c>
      <c r="D478" t="e">
        <f t="shared" si="177"/>
        <v>#N/A</v>
      </c>
      <c r="E478" t="e">
        <f t="shared" si="175"/>
        <v>#N/A</v>
      </c>
      <c r="F478" s="24" t="e">
        <f t="shared" si="178"/>
        <v>#N/A</v>
      </c>
      <c r="G478" t="e">
        <f t="shared" si="179"/>
        <v>#N/A</v>
      </c>
      <c r="H478" t="e">
        <f t="shared" si="180"/>
        <v>#N/A</v>
      </c>
      <c r="I478" s="24" t="e">
        <f t="shared" si="181"/>
        <v>#N/A</v>
      </c>
      <c r="J478" t="e">
        <f t="shared" si="182"/>
        <v>#N/A</v>
      </c>
      <c r="K478" t="e">
        <f t="shared" si="183"/>
        <v>#N/A</v>
      </c>
      <c r="L478" s="24" t="e">
        <f t="shared" si="184"/>
        <v>#N/A</v>
      </c>
      <c r="M478" s="24">
        <f t="shared" si="185"/>
        <v>0.9</v>
      </c>
      <c r="N478" s="1" t="e">
        <f t="shared" si="186"/>
        <v>#N/A</v>
      </c>
      <c r="P478" s="23">
        <f t="shared" si="187"/>
        <v>0.68533560000000004</v>
      </c>
      <c r="Q478" s="1" t="e">
        <f t="shared" si="188"/>
        <v>#N/A</v>
      </c>
      <c r="T478" t="e">
        <f>IF(A478&lt;='FM Exteriores'!$Q$14,EsquemaMant!A478,NA())</f>
        <v>#N/A</v>
      </c>
      <c r="U478" s="20" t="e">
        <f t="shared" si="189"/>
        <v>#N/A</v>
      </c>
      <c r="V478" t="e">
        <f t="shared" si="190"/>
        <v>#N/A</v>
      </c>
      <c r="W478" t="e">
        <f t="shared" si="191"/>
        <v>#N/A</v>
      </c>
      <c r="X478" s="24" t="e">
        <f t="shared" si="192"/>
        <v>#N/A</v>
      </c>
      <c r="Y478" t="e">
        <f t="shared" si="193"/>
        <v>#N/A</v>
      </c>
      <c r="Z478" t="e">
        <f t="shared" si="194"/>
        <v>#N/A</v>
      </c>
      <c r="AA478" s="24" t="e">
        <f t="shared" si="195"/>
        <v>#N/A</v>
      </c>
      <c r="AB478" s="24">
        <f t="shared" si="198"/>
        <v>1</v>
      </c>
      <c r="AC478" s="1" t="e">
        <f t="shared" si="199"/>
        <v>#N/A</v>
      </c>
      <c r="AE478" s="23">
        <f t="shared" si="196"/>
        <v>0.78200000000000003</v>
      </c>
      <c r="AF478" s="41" t="e">
        <f t="shared" si="197"/>
        <v>#N/A</v>
      </c>
    </row>
    <row r="479" spans="1:32" x14ac:dyDescent="0.25">
      <c r="A479">
        <v>46.8</v>
      </c>
      <c r="B479" t="e">
        <f>IF(A479&lt;='FM Interiores'!$Q$14,EsquemaMant!A479,NA())</f>
        <v>#N/A</v>
      </c>
      <c r="C479" s="20" t="e">
        <f t="shared" si="176"/>
        <v>#N/A</v>
      </c>
      <c r="D479" t="e">
        <f t="shared" si="177"/>
        <v>#N/A</v>
      </c>
      <c r="E479" t="e">
        <f t="shared" si="175"/>
        <v>#N/A</v>
      </c>
      <c r="F479" s="24" t="e">
        <f t="shared" si="178"/>
        <v>#N/A</v>
      </c>
      <c r="G479" t="e">
        <f t="shared" si="179"/>
        <v>#N/A</v>
      </c>
      <c r="H479" t="e">
        <f t="shared" si="180"/>
        <v>#N/A</v>
      </c>
      <c r="I479" s="24" t="e">
        <f t="shared" si="181"/>
        <v>#N/A</v>
      </c>
      <c r="J479" t="e">
        <f t="shared" si="182"/>
        <v>#N/A</v>
      </c>
      <c r="K479" t="e">
        <f t="shared" si="183"/>
        <v>#N/A</v>
      </c>
      <c r="L479" s="24" t="e">
        <f t="shared" si="184"/>
        <v>#N/A</v>
      </c>
      <c r="M479" s="24">
        <f t="shared" si="185"/>
        <v>0.9</v>
      </c>
      <c r="N479" s="1" t="e">
        <f t="shared" si="186"/>
        <v>#N/A</v>
      </c>
      <c r="P479" s="23">
        <f t="shared" si="187"/>
        <v>0.68533560000000004</v>
      </c>
      <c r="Q479" s="1" t="e">
        <f t="shared" si="188"/>
        <v>#N/A</v>
      </c>
      <c r="T479" t="e">
        <f>IF(A479&lt;='FM Exteriores'!$Q$14,EsquemaMant!A479,NA())</f>
        <v>#N/A</v>
      </c>
      <c r="U479" s="20" t="e">
        <f t="shared" si="189"/>
        <v>#N/A</v>
      </c>
      <c r="V479" t="e">
        <f t="shared" si="190"/>
        <v>#N/A</v>
      </c>
      <c r="W479" t="e">
        <f t="shared" si="191"/>
        <v>#N/A</v>
      </c>
      <c r="X479" s="24" t="e">
        <f t="shared" si="192"/>
        <v>#N/A</v>
      </c>
      <c r="Y479" t="e">
        <f t="shared" si="193"/>
        <v>#N/A</v>
      </c>
      <c r="Z479" t="e">
        <f t="shared" si="194"/>
        <v>#N/A</v>
      </c>
      <c r="AA479" s="24" t="e">
        <f t="shared" si="195"/>
        <v>#N/A</v>
      </c>
      <c r="AB479" s="24">
        <f t="shared" si="198"/>
        <v>1</v>
      </c>
      <c r="AC479" s="1" t="e">
        <f t="shared" si="199"/>
        <v>#N/A</v>
      </c>
      <c r="AE479" s="23">
        <f t="shared" si="196"/>
        <v>0.78200000000000003</v>
      </c>
      <c r="AF479" s="41" t="e">
        <f t="shared" si="197"/>
        <v>#N/A</v>
      </c>
    </row>
    <row r="480" spans="1:32" x14ac:dyDescent="0.25">
      <c r="A480">
        <v>46.9</v>
      </c>
      <c r="B480" t="e">
        <f>IF(A480&lt;='FM Interiores'!$Q$14,EsquemaMant!A480,NA())</f>
        <v>#N/A</v>
      </c>
      <c r="C480" s="20" t="e">
        <f t="shared" si="176"/>
        <v>#N/A</v>
      </c>
      <c r="D480" t="e">
        <f t="shared" si="177"/>
        <v>#N/A</v>
      </c>
      <c r="E480" t="e">
        <f t="shared" si="175"/>
        <v>#N/A</v>
      </c>
      <c r="F480" s="24" t="e">
        <f t="shared" si="178"/>
        <v>#N/A</v>
      </c>
      <c r="G480" t="e">
        <f t="shared" si="179"/>
        <v>#N/A</v>
      </c>
      <c r="H480" t="e">
        <f t="shared" si="180"/>
        <v>#N/A</v>
      </c>
      <c r="I480" s="24" t="e">
        <f t="shared" si="181"/>
        <v>#N/A</v>
      </c>
      <c r="J480" t="e">
        <f t="shared" si="182"/>
        <v>#N/A</v>
      </c>
      <c r="K480" t="e">
        <f t="shared" si="183"/>
        <v>#N/A</v>
      </c>
      <c r="L480" s="24" t="e">
        <f t="shared" si="184"/>
        <v>#N/A</v>
      </c>
      <c r="M480" s="24">
        <f t="shared" si="185"/>
        <v>0.9</v>
      </c>
      <c r="N480" s="1" t="e">
        <f t="shared" si="186"/>
        <v>#N/A</v>
      </c>
      <c r="P480" s="23">
        <f t="shared" si="187"/>
        <v>0.68533560000000004</v>
      </c>
      <c r="Q480" s="1" t="e">
        <f t="shared" si="188"/>
        <v>#N/A</v>
      </c>
      <c r="T480" t="e">
        <f>IF(A480&lt;='FM Exteriores'!$Q$14,EsquemaMant!A480,NA())</f>
        <v>#N/A</v>
      </c>
      <c r="U480" s="20" t="e">
        <f t="shared" si="189"/>
        <v>#N/A</v>
      </c>
      <c r="V480" t="e">
        <f t="shared" si="190"/>
        <v>#N/A</v>
      </c>
      <c r="W480" t="e">
        <f t="shared" si="191"/>
        <v>#N/A</v>
      </c>
      <c r="X480" s="24" t="e">
        <f t="shared" si="192"/>
        <v>#N/A</v>
      </c>
      <c r="Y480" t="e">
        <f t="shared" si="193"/>
        <v>#N/A</v>
      </c>
      <c r="Z480" t="e">
        <f t="shared" si="194"/>
        <v>#N/A</v>
      </c>
      <c r="AA480" s="24" t="e">
        <f t="shared" si="195"/>
        <v>#N/A</v>
      </c>
      <c r="AB480" s="24">
        <f t="shared" si="198"/>
        <v>1</v>
      </c>
      <c r="AC480" s="1" t="e">
        <f t="shared" si="199"/>
        <v>#N/A</v>
      </c>
      <c r="AE480" s="23">
        <f t="shared" si="196"/>
        <v>0.78200000000000003</v>
      </c>
      <c r="AF480" s="41" t="e">
        <f t="shared" si="197"/>
        <v>#N/A</v>
      </c>
    </row>
    <row r="481" spans="1:32" x14ac:dyDescent="0.25">
      <c r="A481">
        <v>47</v>
      </c>
      <c r="B481" t="e">
        <f>IF(A481&lt;='FM Interiores'!$Q$14,EsquemaMant!A481,NA())</f>
        <v>#N/A</v>
      </c>
      <c r="C481" s="20" t="e">
        <f t="shared" si="176"/>
        <v>#N/A</v>
      </c>
      <c r="D481" t="e">
        <f t="shared" si="177"/>
        <v>#N/A</v>
      </c>
      <c r="E481" t="e">
        <f t="shared" si="175"/>
        <v>#N/A</v>
      </c>
      <c r="F481" s="24" t="e">
        <f t="shared" si="178"/>
        <v>#N/A</v>
      </c>
      <c r="G481" t="e">
        <f t="shared" si="179"/>
        <v>#N/A</v>
      </c>
      <c r="H481" t="e">
        <f t="shared" si="180"/>
        <v>#N/A</v>
      </c>
      <c r="I481" s="24" t="e">
        <f t="shared" si="181"/>
        <v>#N/A</v>
      </c>
      <c r="J481" t="e">
        <f t="shared" si="182"/>
        <v>#N/A</v>
      </c>
      <c r="K481" t="e">
        <f t="shared" si="183"/>
        <v>#N/A</v>
      </c>
      <c r="L481" s="24" t="e">
        <f t="shared" si="184"/>
        <v>#N/A</v>
      </c>
      <c r="M481" s="24">
        <f t="shared" si="185"/>
        <v>0.9</v>
      </c>
      <c r="N481" s="1" t="e">
        <f t="shared" si="186"/>
        <v>#N/A</v>
      </c>
      <c r="P481" s="23">
        <f t="shared" si="187"/>
        <v>0.68533560000000004</v>
      </c>
      <c r="Q481" s="1" t="e">
        <f t="shared" si="188"/>
        <v>#N/A</v>
      </c>
      <c r="T481" t="e">
        <f>IF(A481&lt;='FM Exteriores'!$Q$14,EsquemaMant!A481,NA())</f>
        <v>#N/A</v>
      </c>
      <c r="U481" s="20" t="e">
        <f t="shared" si="189"/>
        <v>#N/A</v>
      </c>
      <c r="V481" t="e">
        <f t="shared" si="190"/>
        <v>#N/A</v>
      </c>
      <c r="W481" t="e">
        <f t="shared" si="191"/>
        <v>#N/A</v>
      </c>
      <c r="X481" s="24" t="e">
        <f t="shared" si="192"/>
        <v>#N/A</v>
      </c>
      <c r="Y481" t="e">
        <f t="shared" si="193"/>
        <v>#N/A</v>
      </c>
      <c r="Z481" t="e">
        <f t="shared" si="194"/>
        <v>#N/A</v>
      </c>
      <c r="AA481" s="24" t="e">
        <f t="shared" si="195"/>
        <v>#N/A</v>
      </c>
      <c r="AB481" s="24">
        <f t="shared" si="198"/>
        <v>1</v>
      </c>
      <c r="AC481" s="1" t="e">
        <f t="shared" si="199"/>
        <v>#N/A</v>
      </c>
      <c r="AE481" s="23">
        <f t="shared" si="196"/>
        <v>0.78200000000000003</v>
      </c>
      <c r="AF481" s="41" t="e">
        <f t="shared" si="197"/>
        <v>#N/A</v>
      </c>
    </row>
    <row r="482" spans="1:32" x14ac:dyDescent="0.25">
      <c r="A482">
        <v>47.1</v>
      </c>
      <c r="B482" t="e">
        <f>IF(A482&lt;='FM Interiores'!$Q$14,EsquemaMant!A482,NA())</f>
        <v>#N/A</v>
      </c>
      <c r="C482" s="20" t="e">
        <f t="shared" si="176"/>
        <v>#N/A</v>
      </c>
      <c r="D482" t="e">
        <f t="shared" si="177"/>
        <v>#N/A</v>
      </c>
      <c r="E482" t="e">
        <f t="shared" si="175"/>
        <v>#N/A</v>
      </c>
      <c r="F482" s="24" t="e">
        <f t="shared" si="178"/>
        <v>#N/A</v>
      </c>
      <c r="G482" t="e">
        <f t="shared" si="179"/>
        <v>#N/A</v>
      </c>
      <c r="H482" t="e">
        <f t="shared" si="180"/>
        <v>#N/A</v>
      </c>
      <c r="I482" s="24" t="e">
        <f t="shared" si="181"/>
        <v>#N/A</v>
      </c>
      <c r="J482" t="e">
        <f t="shared" si="182"/>
        <v>#N/A</v>
      </c>
      <c r="K482" t="e">
        <f t="shared" si="183"/>
        <v>#N/A</v>
      </c>
      <c r="L482" s="24" t="e">
        <f t="shared" si="184"/>
        <v>#N/A</v>
      </c>
      <c r="M482" s="24">
        <f t="shared" si="185"/>
        <v>0.9</v>
      </c>
      <c r="N482" s="1" t="e">
        <f t="shared" si="186"/>
        <v>#N/A</v>
      </c>
      <c r="P482" s="23">
        <f t="shared" si="187"/>
        <v>0.68533560000000004</v>
      </c>
      <c r="Q482" s="1" t="e">
        <f t="shared" si="188"/>
        <v>#N/A</v>
      </c>
      <c r="T482" t="e">
        <f>IF(A482&lt;='FM Exteriores'!$Q$14,EsquemaMant!A482,NA())</f>
        <v>#N/A</v>
      </c>
      <c r="U482" s="20" t="e">
        <f t="shared" si="189"/>
        <v>#N/A</v>
      </c>
      <c r="V482" t="e">
        <f t="shared" si="190"/>
        <v>#N/A</v>
      </c>
      <c r="W482" t="e">
        <f t="shared" si="191"/>
        <v>#N/A</v>
      </c>
      <c r="X482" s="24" t="e">
        <f t="shared" si="192"/>
        <v>#N/A</v>
      </c>
      <c r="Y482" t="e">
        <f t="shared" si="193"/>
        <v>#N/A</v>
      </c>
      <c r="Z482" t="e">
        <f t="shared" si="194"/>
        <v>#N/A</v>
      </c>
      <c r="AA482" s="24" t="e">
        <f t="shared" si="195"/>
        <v>#N/A</v>
      </c>
      <c r="AB482" s="24">
        <f t="shared" si="198"/>
        <v>1</v>
      </c>
      <c r="AC482" s="1" t="e">
        <f t="shared" si="199"/>
        <v>#N/A</v>
      </c>
      <c r="AE482" s="23">
        <f t="shared" si="196"/>
        <v>0.78200000000000003</v>
      </c>
      <c r="AF482" s="41" t="e">
        <f t="shared" si="197"/>
        <v>#N/A</v>
      </c>
    </row>
    <row r="483" spans="1:32" x14ac:dyDescent="0.25">
      <c r="A483">
        <v>47.2</v>
      </c>
      <c r="B483" t="e">
        <f>IF(A483&lt;='FM Interiores'!$Q$14,EsquemaMant!A483,NA())</f>
        <v>#N/A</v>
      </c>
      <c r="C483" s="20" t="e">
        <f t="shared" si="176"/>
        <v>#N/A</v>
      </c>
      <c r="D483" t="e">
        <f t="shared" si="177"/>
        <v>#N/A</v>
      </c>
      <c r="E483" t="e">
        <f t="shared" si="175"/>
        <v>#N/A</v>
      </c>
      <c r="F483" s="24" t="e">
        <f t="shared" si="178"/>
        <v>#N/A</v>
      </c>
      <c r="G483" t="e">
        <f t="shared" si="179"/>
        <v>#N/A</v>
      </c>
      <c r="H483" t="e">
        <f t="shared" si="180"/>
        <v>#N/A</v>
      </c>
      <c r="I483" s="24" t="e">
        <f t="shared" si="181"/>
        <v>#N/A</v>
      </c>
      <c r="J483" t="e">
        <f t="shared" si="182"/>
        <v>#N/A</v>
      </c>
      <c r="K483" t="e">
        <f t="shared" si="183"/>
        <v>#N/A</v>
      </c>
      <c r="L483" s="24" t="e">
        <f t="shared" si="184"/>
        <v>#N/A</v>
      </c>
      <c r="M483" s="24">
        <f t="shared" si="185"/>
        <v>0.9</v>
      </c>
      <c r="N483" s="1" t="e">
        <f t="shared" si="186"/>
        <v>#N/A</v>
      </c>
      <c r="P483" s="23">
        <f t="shared" si="187"/>
        <v>0.68533560000000004</v>
      </c>
      <c r="Q483" s="1" t="e">
        <f t="shared" si="188"/>
        <v>#N/A</v>
      </c>
      <c r="T483" t="e">
        <f>IF(A483&lt;='FM Exteriores'!$Q$14,EsquemaMant!A483,NA())</f>
        <v>#N/A</v>
      </c>
      <c r="U483" s="20" t="e">
        <f t="shared" si="189"/>
        <v>#N/A</v>
      </c>
      <c r="V483" t="e">
        <f t="shared" si="190"/>
        <v>#N/A</v>
      </c>
      <c r="W483" t="e">
        <f t="shared" si="191"/>
        <v>#N/A</v>
      </c>
      <c r="X483" s="24" t="e">
        <f t="shared" si="192"/>
        <v>#N/A</v>
      </c>
      <c r="Y483" t="e">
        <f t="shared" si="193"/>
        <v>#N/A</v>
      </c>
      <c r="Z483" t="e">
        <f t="shared" si="194"/>
        <v>#N/A</v>
      </c>
      <c r="AA483" s="24" t="e">
        <f t="shared" si="195"/>
        <v>#N/A</v>
      </c>
      <c r="AB483" s="24">
        <f t="shared" si="198"/>
        <v>1</v>
      </c>
      <c r="AC483" s="1" t="e">
        <f t="shared" si="199"/>
        <v>#N/A</v>
      </c>
      <c r="AE483" s="23">
        <f t="shared" si="196"/>
        <v>0.78200000000000003</v>
      </c>
      <c r="AF483" s="41" t="e">
        <f t="shared" si="197"/>
        <v>#N/A</v>
      </c>
    </row>
    <row r="484" spans="1:32" x14ac:dyDescent="0.25">
      <c r="A484">
        <v>47.3</v>
      </c>
      <c r="B484" t="e">
        <f>IF(A484&lt;='FM Interiores'!$Q$14,EsquemaMant!A484,NA())</f>
        <v>#N/A</v>
      </c>
      <c r="C484" s="20" t="e">
        <f t="shared" si="176"/>
        <v>#N/A</v>
      </c>
      <c r="D484" t="e">
        <f t="shared" si="177"/>
        <v>#N/A</v>
      </c>
      <c r="E484" t="e">
        <f t="shared" si="175"/>
        <v>#N/A</v>
      </c>
      <c r="F484" s="24" t="e">
        <f t="shared" si="178"/>
        <v>#N/A</v>
      </c>
      <c r="G484" t="e">
        <f t="shared" si="179"/>
        <v>#N/A</v>
      </c>
      <c r="H484" t="e">
        <f t="shared" si="180"/>
        <v>#N/A</v>
      </c>
      <c r="I484" s="24" t="e">
        <f t="shared" si="181"/>
        <v>#N/A</v>
      </c>
      <c r="J484" t="e">
        <f t="shared" si="182"/>
        <v>#N/A</v>
      </c>
      <c r="K484" t="e">
        <f t="shared" si="183"/>
        <v>#N/A</v>
      </c>
      <c r="L484" s="24" t="e">
        <f t="shared" si="184"/>
        <v>#N/A</v>
      </c>
      <c r="M484" s="24">
        <f t="shared" si="185"/>
        <v>0.9</v>
      </c>
      <c r="N484" s="1" t="e">
        <f t="shared" si="186"/>
        <v>#N/A</v>
      </c>
      <c r="P484" s="23">
        <f t="shared" si="187"/>
        <v>0.68533560000000004</v>
      </c>
      <c r="Q484" s="1" t="e">
        <f t="shared" si="188"/>
        <v>#N/A</v>
      </c>
      <c r="T484" t="e">
        <f>IF(A484&lt;='FM Exteriores'!$Q$14,EsquemaMant!A484,NA())</f>
        <v>#N/A</v>
      </c>
      <c r="U484" s="20" t="e">
        <f t="shared" si="189"/>
        <v>#N/A</v>
      </c>
      <c r="V484" t="e">
        <f t="shared" si="190"/>
        <v>#N/A</v>
      </c>
      <c r="W484" t="e">
        <f t="shared" si="191"/>
        <v>#N/A</v>
      </c>
      <c r="X484" s="24" t="e">
        <f t="shared" si="192"/>
        <v>#N/A</v>
      </c>
      <c r="Y484" t="e">
        <f t="shared" si="193"/>
        <v>#N/A</v>
      </c>
      <c r="Z484" t="e">
        <f t="shared" si="194"/>
        <v>#N/A</v>
      </c>
      <c r="AA484" s="24" t="e">
        <f t="shared" si="195"/>
        <v>#N/A</v>
      </c>
      <c r="AB484" s="24">
        <f t="shared" si="198"/>
        <v>1</v>
      </c>
      <c r="AC484" s="1" t="e">
        <f t="shared" si="199"/>
        <v>#N/A</v>
      </c>
      <c r="AE484" s="23">
        <f t="shared" si="196"/>
        <v>0.78200000000000003</v>
      </c>
      <c r="AF484" s="41" t="e">
        <f t="shared" si="197"/>
        <v>#N/A</v>
      </c>
    </row>
    <row r="485" spans="1:32" x14ac:dyDescent="0.25">
      <c r="A485">
        <v>47.4</v>
      </c>
      <c r="B485" t="e">
        <f>IF(A485&lt;='FM Interiores'!$Q$14,EsquemaMant!A485,NA())</f>
        <v>#N/A</v>
      </c>
      <c r="C485" s="20" t="e">
        <f t="shared" si="176"/>
        <v>#N/A</v>
      </c>
      <c r="D485" t="e">
        <f t="shared" si="177"/>
        <v>#N/A</v>
      </c>
      <c r="E485" t="e">
        <f t="shared" si="175"/>
        <v>#N/A</v>
      </c>
      <c r="F485" s="24" t="e">
        <f t="shared" si="178"/>
        <v>#N/A</v>
      </c>
      <c r="G485" t="e">
        <f t="shared" si="179"/>
        <v>#N/A</v>
      </c>
      <c r="H485" t="e">
        <f t="shared" si="180"/>
        <v>#N/A</v>
      </c>
      <c r="I485" s="24" t="e">
        <f t="shared" si="181"/>
        <v>#N/A</v>
      </c>
      <c r="J485" t="e">
        <f t="shared" si="182"/>
        <v>#N/A</v>
      </c>
      <c r="K485" t="e">
        <f t="shared" si="183"/>
        <v>#N/A</v>
      </c>
      <c r="L485" s="24" t="e">
        <f t="shared" si="184"/>
        <v>#N/A</v>
      </c>
      <c r="M485" s="24">
        <f t="shared" si="185"/>
        <v>0.9</v>
      </c>
      <c r="N485" s="1" t="e">
        <f t="shared" si="186"/>
        <v>#N/A</v>
      </c>
      <c r="P485" s="23">
        <f t="shared" si="187"/>
        <v>0.68533560000000004</v>
      </c>
      <c r="Q485" s="1" t="e">
        <f t="shared" si="188"/>
        <v>#N/A</v>
      </c>
      <c r="T485" t="e">
        <f>IF(A485&lt;='FM Exteriores'!$Q$14,EsquemaMant!A485,NA())</f>
        <v>#N/A</v>
      </c>
      <c r="U485" s="20" t="e">
        <f t="shared" si="189"/>
        <v>#N/A</v>
      </c>
      <c r="V485" t="e">
        <f t="shared" si="190"/>
        <v>#N/A</v>
      </c>
      <c r="W485" t="e">
        <f t="shared" si="191"/>
        <v>#N/A</v>
      </c>
      <c r="X485" s="24" t="e">
        <f t="shared" si="192"/>
        <v>#N/A</v>
      </c>
      <c r="Y485" t="e">
        <f t="shared" si="193"/>
        <v>#N/A</v>
      </c>
      <c r="Z485" t="e">
        <f t="shared" si="194"/>
        <v>#N/A</v>
      </c>
      <c r="AA485" s="24" t="e">
        <f t="shared" si="195"/>
        <v>#N/A</v>
      </c>
      <c r="AB485" s="24">
        <f t="shared" si="198"/>
        <v>1</v>
      </c>
      <c r="AC485" s="1" t="e">
        <f t="shared" si="199"/>
        <v>#N/A</v>
      </c>
      <c r="AE485" s="23">
        <f t="shared" si="196"/>
        <v>0.78200000000000003</v>
      </c>
      <c r="AF485" s="41" t="e">
        <f t="shared" si="197"/>
        <v>#N/A</v>
      </c>
    </row>
    <row r="486" spans="1:32" x14ac:dyDescent="0.25">
      <c r="A486">
        <v>47.5</v>
      </c>
      <c r="B486" t="e">
        <f>IF(A486&lt;='FM Interiores'!$Q$14,EsquemaMant!A486,NA())</f>
        <v>#N/A</v>
      </c>
      <c r="C486" s="20" t="e">
        <f t="shared" si="176"/>
        <v>#N/A</v>
      </c>
      <c r="D486" t="e">
        <f t="shared" si="177"/>
        <v>#N/A</v>
      </c>
      <c r="E486" t="e">
        <f t="shared" si="175"/>
        <v>#N/A</v>
      </c>
      <c r="F486" s="24" t="e">
        <f t="shared" si="178"/>
        <v>#N/A</v>
      </c>
      <c r="G486" t="e">
        <f t="shared" si="179"/>
        <v>#N/A</v>
      </c>
      <c r="H486" t="e">
        <f t="shared" si="180"/>
        <v>#N/A</v>
      </c>
      <c r="I486" s="24" t="e">
        <f t="shared" si="181"/>
        <v>#N/A</v>
      </c>
      <c r="J486" t="e">
        <f t="shared" si="182"/>
        <v>#N/A</v>
      </c>
      <c r="K486" t="e">
        <f t="shared" si="183"/>
        <v>#N/A</v>
      </c>
      <c r="L486" s="24" t="e">
        <f t="shared" si="184"/>
        <v>#N/A</v>
      </c>
      <c r="M486" s="24">
        <f t="shared" si="185"/>
        <v>0.9</v>
      </c>
      <c r="N486" s="1" t="e">
        <f t="shared" si="186"/>
        <v>#N/A</v>
      </c>
      <c r="P486" s="23">
        <f t="shared" si="187"/>
        <v>0.68533560000000004</v>
      </c>
      <c r="Q486" s="1" t="e">
        <f t="shared" si="188"/>
        <v>#N/A</v>
      </c>
      <c r="T486" t="e">
        <f>IF(A486&lt;='FM Exteriores'!$Q$14,EsquemaMant!A486,NA())</f>
        <v>#N/A</v>
      </c>
      <c r="U486" s="20" t="e">
        <f t="shared" si="189"/>
        <v>#N/A</v>
      </c>
      <c r="V486" t="e">
        <f t="shared" si="190"/>
        <v>#N/A</v>
      </c>
      <c r="W486" t="e">
        <f t="shared" si="191"/>
        <v>#N/A</v>
      </c>
      <c r="X486" s="24" t="e">
        <f t="shared" si="192"/>
        <v>#N/A</v>
      </c>
      <c r="Y486" t="e">
        <f t="shared" si="193"/>
        <v>#N/A</v>
      </c>
      <c r="Z486" t="e">
        <f t="shared" si="194"/>
        <v>#N/A</v>
      </c>
      <c r="AA486" s="24" t="e">
        <f t="shared" si="195"/>
        <v>#N/A</v>
      </c>
      <c r="AB486" s="24">
        <f t="shared" si="198"/>
        <v>1</v>
      </c>
      <c r="AC486" s="1" t="e">
        <f t="shared" si="199"/>
        <v>#N/A</v>
      </c>
      <c r="AE486" s="23">
        <f t="shared" si="196"/>
        <v>0.78200000000000003</v>
      </c>
      <c r="AF486" s="41" t="e">
        <f t="shared" si="197"/>
        <v>#N/A</v>
      </c>
    </row>
    <row r="487" spans="1:32" x14ac:dyDescent="0.25">
      <c r="A487">
        <v>47.6</v>
      </c>
      <c r="B487" t="e">
        <f>IF(A487&lt;='FM Interiores'!$Q$14,EsquemaMant!A487,NA())</f>
        <v>#N/A</v>
      </c>
      <c r="C487" s="20" t="e">
        <f t="shared" si="176"/>
        <v>#N/A</v>
      </c>
      <c r="D487" t="e">
        <f t="shared" si="177"/>
        <v>#N/A</v>
      </c>
      <c r="E487" t="e">
        <f t="shared" si="175"/>
        <v>#N/A</v>
      </c>
      <c r="F487" s="24" t="e">
        <f t="shared" si="178"/>
        <v>#N/A</v>
      </c>
      <c r="G487" t="e">
        <f t="shared" si="179"/>
        <v>#N/A</v>
      </c>
      <c r="H487" t="e">
        <f t="shared" si="180"/>
        <v>#N/A</v>
      </c>
      <c r="I487" s="24" t="e">
        <f t="shared" si="181"/>
        <v>#N/A</v>
      </c>
      <c r="J487" t="e">
        <f t="shared" si="182"/>
        <v>#N/A</v>
      </c>
      <c r="K487" t="e">
        <f t="shared" si="183"/>
        <v>#N/A</v>
      </c>
      <c r="L487" s="24" t="e">
        <f t="shared" si="184"/>
        <v>#N/A</v>
      </c>
      <c r="M487" s="24">
        <f t="shared" si="185"/>
        <v>0.9</v>
      </c>
      <c r="N487" s="1" t="e">
        <f t="shared" si="186"/>
        <v>#N/A</v>
      </c>
      <c r="P487" s="23">
        <f t="shared" si="187"/>
        <v>0.68533560000000004</v>
      </c>
      <c r="Q487" s="1" t="e">
        <f t="shared" si="188"/>
        <v>#N/A</v>
      </c>
      <c r="T487" t="e">
        <f>IF(A487&lt;='FM Exteriores'!$Q$14,EsquemaMant!A487,NA())</f>
        <v>#N/A</v>
      </c>
      <c r="U487" s="20" t="e">
        <f t="shared" si="189"/>
        <v>#N/A</v>
      </c>
      <c r="V487" t="e">
        <f t="shared" si="190"/>
        <v>#N/A</v>
      </c>
      <c r="W487" t="e">
        <f t="shared" si="191"/>
        <v>#N/A</v>
      </c>
      <c r="X487" s="24" t="e">
        <f t="shared" si="192"/>
        <v>#N/A</v>
      </c>
      <c r="Y487" t="e">
        <f t="shared" si="193"/>
        <v>#N/A</v>
      </c>
      <c r="Z487" t="e">
        <f t="shared" si="194"/>
        <v>#N/A</v>
      </c>
      <c r="AA487" s="24" t="e">
        <f t="shared" si="195"/>
        <v>#N/A</v>
      </c>
      <c r="AB487" s="24">
        <f t="shared" si="198"/>
        <v>1</v>
      </c>
      <c r="AC487" s="1" t="e">
        <f t="shared" si="199"/>
        <v>#N/A</v>
      </c>
      <c r="AE487" s="23">
        <f t="shared" si="196"/>
        <v>0.78200000000000003</v>
      </c>
      <c r="AF487" s="41" t="e">
        <f t="shared" si="197"/>
        <v>#N/A</v>
      </c>
    </row>
    <row r="488" spans="1:32" x14ac:dyDescent="0.25">
      <c r="A488">
        <v>47.7</v>
      </c>
      <c r="B488" t="e">
        <f>IF(A488&lt;='FM Interiores'!$Q$14,EsquemaMant!A488,NA())</f>
        <v>#N/A</v>
      </c>
      <c r="C488" s="20" t="e">
        <f t="shared" si="176"/>
        <v>#N/A</v>
      </c>
      <c r="D488" t="e">
        <f t="shared" si="177"/>
        <v>#N/A</v>
      </c>
      <c r="E488" t="e">
        <f t="shared" si="175"/>
        <v>#N/A</v>
      </c>
      <c r="F488" s="24" t="e">
        <f t="shared" si="178"/>
        <v>#N/A</v>
      </c>
      <c r="G488" t="e">
        <f t="shared" si="179"/>
        <v>#N/A</v>
      </c>
      <c r="H488" t="e">
        <f t="shared" si="180"/>
        <v>#N/A</v>
      </c>
      <c r="I488" s="24" t="e">
        <f t="shared" si="181"/>
        <v>#N/A</v>
      </c>
      <c r="J488" t="e">
        <f t="shared" si="182"/>
        <v>#N/A</v>
      </c>
      <c r="K488" t="e">
        <f t="shared" si="183"/>
        <v>#N/A</v>
      </c>
      <c r="L488" s="24" t="e">
        <f t="shared" si="184"/>
        <v>#N/A</v>
      </c>
      <c r="M488" s="24">
        <f t="shared" si="185"/>
        <v>0.9</v>
      </c>
      <c r="N488" s="1" t="e">
        <f t="shared" si="186"/>
        <v>#N/A</v>
      </c>
      <c r="P488" s="23">
        <f t="shared" si="187"/>
        <v>0.68533560000000004</v>
      </c>
      <c r="Q488" s="1" t="e">
        <f t="shared" si="188"/>
        <v>#N/A</v>
      </c>
      <c r="T488" t="e">
        <f>IF(A488&lt;='FM Exteriores'!$Q$14,EsquemaMant!A488,NA())</f>
        <v>#N/A</v>
      </c>
      <c r="U488" s="20" t="e">
        <f t="shared" si="189"/>
        <v>#N/A</v>
      </c>
      <c r="V488" t="e">
        <f t="shared" si="190"/>
        <v>#N/A</v>
      </c>
      <c r="W488" t="e">
        <f t="shared" si="191"/>
        <v>#N/A</v>
      </c>
      <c r="X488" s="24" t="e">
        <f t="shared" si="192"/>
        <v>#N/A</v>
      </c>
      <c r="Y488" t="e">
        <f t="shared" si="193"/>
        <v>#N/A</v>
      </c>
      <c r="Z488" t="e">
        <f t="shared" si="194"/>
        <v>#N/A</v>
      </c>
      <c r="AA488" s="24" t="e">
        <f t="shared" si="195"/>
        <v>#N/A</v>
      </c>
      <c r="AB488" s="24">
        <f t="shared" si="198"/>
        <v>1</v>
      </c>
      <c r="AC488" s="1" t="e">
        <f t="shared" si="199"/>
        <v>#N/A</v>
      </c>
      <c r="AE488" s="23">
        <f t="shared" si="196"/>
        <v>0.78200000000000003</v>
      </c>
      <c r="AF488" s="41" t="e">
        <f t="shared" si="197"/>
        <v>#N/A</v>
      </c>
    </row>
    <row r="489" spans="1:32" x14ac:dyDescent="0.25">
      <c r="A489">
        <v>47.8</v>
      </c>
      <c r="B489" t="e">
        <f>IF(A489&lt;='FM Interiores'!$Q$14,EsquemaMant!A489,NA())</f>
        <v>#N/A</v>
      </c>
      <c r="C489" s="20" t="e">
        <f t="shared" si="176"/>
        <v>#N/A</v>
      </c>
      <c r="D489" t="e">
        <f t="shared" si="177"/>
        <v>#N/A</v>
      </c>
      <c r="E489" t="e">
        <f t="shared" si="175"/>
        <v>#N/A</v>
      </c>
      <c r="F489" s="24" t="e">
        <f t="shared" si="178"/>
        <v>#N/A</v>
      </c>
      <c r="G489" t="e">
        <f t="shared" si="179"/>
        <v>#N/A</v>
      </c>
      <c r="H489" t="e">
        <f t="shared" si="180"/>
        <v>#N/A</v>
      </c>
      <c r="I489" s="24" t="e">
        <f t="shared" si="181"/>
        <v>#N/A</v>
      </c>
      <c r="J489" t="e">
        <f t="shared" si="182"/>
        <v>#N/A</v>
      </c>
      <c r="K489" t="e">
        <f t="shared" si="183"/>
        <v>#N/A</v>
      </c>
      <c r="L489" s="24" t="e">
        <f t="shared" si="184"/>
        <v>#N/A</v>
      </c>
      <c r="M489" s="24">
        <f t="shared" si="185"/>
        <v>0.9</v>
      </c>
      <c r="N489" s="1" t="e">
        <f t="shared" si="186"/>
        <v>#N/A</v>
      </c>
      <c r="P489" s="23">
        <f t="shared" si="187"/>
        <v>0.68533560000000004</v>
      </c>
      <c r="Q489" s="1" t="e">
        <f t="shared" si="188"/>
        <v>#N/A</v>
      </c>
      <c r="T489" t="e">
        <f>IF(A489&lt;='FM Exteriores'!$Q$14,EsquemaMant!A489,NA())</f>
        <v>#N/A</v>
      </c>
      <c r="U489" s="20" t="e">
        <f t="shared" si="189"/>
        <v>#N/A</v>
      </c>
      <c r="V489" t="e">
        <f t="shared" si="190"/>
        <v>#N/A</v>
      </c>
      <c r="W489" t="e">
        <f t="shared" si="191"/>
        <v>#N/A</v>
      </c>
      <c r="X489" s="24" t="e">
        <f t="shared" si="192"/>
        <v>#N/A</v>
      </c>
      <c r="Y489" t="e">
        <f t="shared" si="193"/>
        <v>#N/A</v>
      </c>
      <c r="Z489" t="e">
        <f t="shared" si="194"/>
        <v>#N/A</v>
      </c>
      <c r="AA489" s="24" t="e">
        <f t="shared" si="195"/>
        <v>#N/A</v>
      </c>
      <c r="AB489" s="24">
        <f t="shared" si="198"/>
        <v>1</v>
      </c>
      <c r="AC489" s="1" t="e">
        <f t="shared" si="199"/>
        <v>#N/A</v>
      </c>
      <c r="AE489" s="23">
        <f t="shared" si="196"/>
        <v>0.78200000000000003</v>
      </c>
      <c r="AF489" s="41" t="e">
        <f t="shared" si="197"/>
        <v>#N/A</v>
      </c>
    </row>
    <row r="490" spans="1:32" x14ac:dyDescent="0.25">
      <c r="A490">
        <v>47.9</v>
      </c>
      <c r="B490" t="e">
        <f>IF(A490&lt;='FM Interiores'!$Q$14,EsquemaMant!A490,NA())</f>
        <v>#N/A</v>
      </c>
      <c r="C490" s="20" t="e">
        <f t="shared" si="176"/>
        <v>#N/A</v>
      </c>
      <c r="D490" t="e">
        <f t="shared" si="177"/>
        <v>#N/A</v>
      </c>
      <c r="E490" t="e">
        <f t="shared" si="175"/>
        <v>#N/A</v>
      </c>
      <c r="F490" s="24" t="e">
        <f t="shared" si="178"/>
        <v>#N/A</v>
      </c>
      <c r="G490" t="e">
        <f t="shared" si="179"/>
        <v>#N/A</v>
      </c>
      <c r="H490" t="e">
        <f t="shared" si="180"/>
        <v>#N/A</v>
      </c>
      <c r="I490" s="24" t="e">
        <f t="shared" si="181"/>
        <v>#N/A</v>
      </c>
      <c r="J490" t="e">
        <f t="shared" si="182"/>
        <v>#N/A</v>
      </c>
      <c r="K490" t="e">
        <f t="shared" si="183"/>
        <v>#N/A</v>
      </c>
      <c r="L490" s="24" t="e">
        <f t="shared" si="184"/>
        <v>#N/A</v>
      </c>
      <c r="M490" s="24">
        <f t="shared" si="185"/>
        <v>0.9</v>
      </c>
      <c r="N490" s="1" t="e">
        <f t="shared" si="186"/>
        <v>#N/A</v>
      </c>
      <c r="P490" s="23">
        <f t="shared" si="187"/>
        <v>0.68533560000000004</v>
      </c>
      <c r="Q490" s="1" t="e">
        <f t="shared" si="188"/>
        <v>#N/A</v>
      </c>
      <c r="T490" t="e">
        <f>IF(A490&lt;='FM Exteriores'!$Q$14,EsquemaMant!A490,NA())</f>
        <v>#N/A</v>
      </c>
      <c r="U490" s="20" t="e">
        <f t="shared" si="189"/>
        <v>#N/A</v>
      </c>
      <c r="V490" t="e">
        <f t="shared" si="190"/>
        <v>#N/A</v>
      </c>
      <c r="W490" t="e">
        <f t="shared" si="191"/>
        <v>#N/A</v>
      </c>
      <c r="X490" s="24" t="e">
        <f t="shared" si="192"/>
        <v>#N/A</v>
      </c>
      <c r="Y490" t="e">
        <f t="shared" si="193"/>
        <v>#N/A</v>
      </c>
      <c r="Z490" t="e">
        <f t="shared" si="194"/>
        <v>#N/A</v>
      </c>
      <c r="AA490" s="24" t="e">
        <f t="shared" si="195"/>
        <v>#N/A</v>
      </c>
      <c r="AB490" s="24">
        <f t="shared" si="198"/>
        <v>1</v>
      </c>
      <c r="AC490" s="1" t="e">
        <f t="shared" si="199"/>
        <v>#N/A</v>
      </c>
      <c r="AE490" s="23">
        <f t="shared" si="196"/>
        <v>0.78200000000000003</v>
      </c>
      <c r="AF490" s="41" t="e">
        <f t="shared" si="197"/>
        <v>#N/A</v>
      </c>
    </row>
    <row r="491" spans="1:32" x14ac:dyDescent="0.25">
      <c r="A491">
        <v>48</v>
      </c>
      <c r="B491" t="e">
        <f>IF(A491&lt;='FM Interiores'!$Q$14,EsquemaMant!A491,NA())</f>
        <v>#N/A</v>
      </c>
      <c r="C491" s="20" t="e">
        <f t="shared" si="176"/>
        <v>#N/A</v>
      </c>
      <c r="D491" t="e">
        <f t="shared" si="177"/>
        <v>#N/A</v>
      </c>
      <c r="E491" t="e">
        <f t="shared" si="175"/>
        <v>#N/A</v>
      </c>
      <c r="F491" s="24" t="e">
        <f t="shared" si="178"/>
        <v>#N/A</v>
      </c>
      <c r="G491" t="e">
        <f t="shared" si="179"/>
        <v>#N/A</v>
      </c>
      <c r="H491" t="e">
        <f t="shared" si="180"/>
        <v>#N/A</v>
      </c>
      <c r="I491" s="24" t="e">
        <f t="shared" si="181"/>
        <v>#N/A</v>
      </c>
      <c r="J491" t="e">
        <f t="shared" si="182"/>
        <v>#N/A</v>
      </c>
      <c r="K491" t="e">
        <f t="shared" si="183"/>
        <v>#N/A</v>
      </c>
      <c r="L491" s="24" t="e">
        <f t="shared" si="184"/>
        <v>#N/A</v>
      </c>
      <c r="M491" s="24">
        <f t="shared" si="185"/>
        <v>0.9</v>
      </c>
      <c r="N491" s="1" t="e">
        <f t="shared" si="186"/>
        <v>#N/A</v>
      </c>
      <c r="P491" s="23">
        <f t="shared" si="187"/>
        <v>0.68533560000000004</v>
      </c>
      <c r="Q491" s="1" t="e">
        <f t="shared" si="188"/>
        <v>#N/A</v>
      </c>
      <c r="T491" t="e">
        <f>IF(A491&lt;='FM Exteriores'!$Q$14,EsquemaMant!A491,NA())</f>
        <v>#N/A</v>
      </c>
      <c r="U491" s="20" t="e">
        <f t="shared" si="189"/>
        <v>#N/A</v>
      </c>
      <c r="V491" t="e">
        <f t="shared" si="190"/>
        <v>#N/A</v>
      </c>
      <c r="W491" t="e">
        <f t="shared" si="191"/>
        <v>#N/A</v>
      </c>
      <c r="X491" s="24" t="e">
        <f t="shared" si="192"/>
        <v>#N/A</v>
      </c>
      <c r="Y491" t="e">
        <f t="shared" si="193"/>
        <v>#N/A</v>
      </c>
      <c r="Z491" t="e">
        <f t="shared" si="194"/>
        <v>#N/A</v>
      </c>
      <c r="AA491" s="24" t="e">
        <f t="shared" si="195"/>
        <v>#N/A</v>
      </c>
      <c r="AB491" s="24">
        <f t="shared" si="198"/>
        <v>1</v>
      </c>
      <c r="AC491" s="1" t="e">
        <f t="shared" si="199"/>
        <v>#N/A</v>
      </c>
      <c r="AE491" s="23">
        <f t="shared" si="196"/>
        <v>0.78200000000000003</v>
      </c>
      <c r="AF491" s="41" t="e">
        <f t="shared" si="197"/>
        <v>#N/A</v>
      </c>
    </row>
    <row r="492" spans="1:32" x14ac:dyDescent="0.25">
      <c r="A492">
        <v>48.1</v>
      </c>
      <c r="B492" t="e">
        <f>IF(A492&lt;='FM Interiores'!$Q$14,EsquemaMant!A492,NA())</f>
        <v>#N/A</v>
      </c>
      <c r="C492" s="20" t="e">
        <f t="shared" si="176"/>
        <v>#N/A</v>
      </c>
      <c r="D492" t="e">
        <f t="shared" si="177"/>
        <v>#N/A</v>
      </c>
      <c r="E492" t="e">
        <f t="shared" si="175"/>
        <v>#N/A</v>
      </c>
      <c r="F492" s="24" t="e">
        <f t="shared" si="178"/>
        <v>#N/A</v>
      </c>
      <c r="G492" t="e">
        <f t="shared" si="179"/>
        <v>#N/A</v>
      </c>
      <c r="H492" t="e">
        <f t="shared" si="180"/>
        <v>#N/A</v>
      </c>
      <c r="I492" s="24" t="e">
        <f t="shared" si="181"/>
        <v>#N/A</v>
      </c>
      <c r="J492" t="e">
        <f t="shared" si="182"/>
        <v>#N/A</v>
      </c>
      <c r="K492" t="e">
        <f t="shared" si="183"/>
        <v>#N/A</v>
      </c>
      <c r="L492" s="24" t="e">
        <f t="shared" si="184"/>
        <v>#N/A</v>
      </c>
      <c r="M492" s="24">
        <f t="shared" si="185"/>
        <v>0.9</v>
      </c>
      <c r="N492" s="1" t="e">
        <f t="shared" si="186"/>
        <v>#N/A</v>
      </c>
      <c r="P492" s="23">
        <f t="shared" si="187"/>
        <v>0.68533560000000004</v>
      </c>
      <c r="Q492" s="1" t="e">
        <f t="shared" si="188"/>
        <v>#N/A</v>
      </c>
      <c r="T492" t="e">
        <f>IF(A492&lt;='FM Exteriores'!$Q$14,EsquemaMant!A492,NA())</f>
        <v>#N/A</v>
      </c>
      <c r="U492" s="20" t="e">
        <f t="shared" si="189"/>
        <v>#N/A</v>
      </c>
      <c r="V492" t="e">
        <f t="shared" si="190"/>
        <v>#N/A</v>
      </c>
      <c r="W492" t="e">
        <f t="shared" si="191"/>
        <v>#N/A</v>
      </c>
      <c r="X492" s="24" t="e">
        <f t="shared" si="192"/>
        <v>#N/A</v>
      </c>
      <c r="Y492" t="e">
        <f t="shared" si="193"/>
        <v>#N/A</v>
      </c>
      <c r="Z492" t="e">
        <f t="shared" si="194"/>
        <v>#N/A</v>
      </c>
      <c r="AA492" s="24" t="e">
        <f t="shared" si="195"/>
        <v>#N/A</v>
      </c>
      <c r="AB492" s="24">
        <f t="shared" si="198"/>
        <v>1</v>
      </c>
      <c r="AC492" s="1" t="e">
        <f t="shared" si="199"/>
        <v>#N/A</v>
      </c>
      <c r="AE492" s="23">
        <f t="shared" si="196"/>
        <v>0.78200000000000003</v>
      </c>
      <c r="AF492" s="41" t="e">
        <f t="shared" si="197"/>
        <v>#N/A</v>
      </c>
    </row>
    <row r="493" spans="1:32" x14ac:dyDescent="0.25">
      <c r="A493">
        <v>48.2</v>
      </c>
      <c r="B493" t="e">
        <f>IF(A493&lt;='FM Interiores'!$Q$14,EsquemaMant!A493,NA())</f>
        <v>#N/A</v>
      </c>
      <c r="C493" s="20" t="e">
        <f t="shared" si="176"/>
        <v>#N/A</v>
      </c>
      <c r="D493" t="e">
        <f t="shared" si="177"/>
        <v>#N/A</v>
      </c>
      <c r="E493" t="e">
        <f t="shared" si="175"/>
        <v>#N/A</v>
      </c>
      <c r="F493" s="24" t="e">
        <f t="shared" si="178"/>
        <v>#N/A</v>
      </c>
      <c r="G493" t="e">
        <f t="shared" si="179"/>
        <v>#N/A</v>
      </c>
      <c r="H493" t="e">
        <f t="shared" si="180"/>
        <v>#N/A</v>
      </c>
      <c r="I493" s="24" t="e">
        <f t="shared" si="181"/>
        <v>#N/A</v>
      </c>
      <c r="J493" t="e">
        <f t="shared" si="182"/>
        <v>#N/A</v>
      </c>
      <c r="K493" t="e">
        <f t="shared" si="183"/>
        <v>#N/A</v>
      </c>
      <c r="L493" s="24" t="e">
        <f t="shared" si="184"/>
        <v>#N/A</v>
      </c>
      <c r="M493" s="24">
        <f t="shared" si="185"/>
        <v>0.9</v>
      </c>
      <c r="N493" s="1" t="e">
        <f t="shared" si="186"/>
        <v>#N/A</v>
      </c>
      <c r="P493" s="23">
        <f t="shared" si="187"/>
        <v>0.68533560000000004</v>
      </c>
      <c r="Q493" s="1" t="e">
        <f t="shared" si="188"/>
        <v>#N/A</v>
      </c>
      <c r="T493" t="e">
        <f>IF(A493&lt;='FM Exteriores'!$Q$14,EsquemaMant!A493,NA())</f>
        <v>#N/A</v>
      </c>
      <c r="U493" s="20" t="e">
        <f t="shared" si="189"/>
        <v>#N/A</v>
      </c>
      <c r="V493" t="e">
        <f t="shared" si="190"/>
        <v>#N/A</v>
      </c>
      <c r="W493" t="e">
        <f t="shared" si="191"/>
        <v>#N/A</v>
      </c>
      <c r="X493" s="24" t="e">
        <f t="shared" si="192"/>
        <v>#N/A</v>
      </c>
      <c r="Y493" t="e">
        <f t="shared" si="193"/>
        <v>#N/A</v>
      </c>
      <c r="Z493" t="e">
        <f t="shared" si="194"/>
        <v>#N/A</v>
      </c>
      <c r="AA493" s="24" t="e">
        <f t="shared" si="195"/>
        <v>#N/A</v>
      </c>
      <c r="AB493" s="24">
        <f t="shared" si="198"/>
        <v>1</v>
      </c>
      <c r="AC493" s="1" t="e">
        <f t="shared" si="199"/>
        <v>#N/A</v>
      </c>
      <c r="AE493" s="23">
        <f t="shared" si="196"/>
        <v>0.78200000000000003</v>
      </c>
      <c r="AF493" s="41" t="e">
        <f t="shared" si="197"/>
        <v>#N/A</v>
      </c>
    </row>
    <row r="494" spans="1:32" x14ac:dyDescent="0.25">
      <c r="A494">
        <v>48.3</v>
      </c>
      <c r="B494" t="e">
        <f>IF(A494&lt;='FM Interiores'!$Q$14,EsquemaMant!A494,NA())</f>
        <v>#N/A</v>
      </c>
      <c r="C494" s="20" t="e">
        <f t="shared" si="176"/>
        <v>#N/A</v>
      </c>
      <c r="D494" t="e">
        <f t="shared" si="177"/>
        <v>#N/A</v>
      </c>
      <c r="E494" t="e">
        <f t="shared" si="175"/>
        <v>#N/A</v>
      </c>
      <c r="F494" s="24" t="e">
        <f t="shared" si="178"/>
        <v>#N/A</v>
      </c>
      <c r="G494" t="e">
        <f t="shared" si="179"/>
        <v>#N/A</v>
      </c>
      <c r="H494" t="e">
        <f t="shared" si="180"/>
        <v>#N/A</v>
      </c>
      <c r="I494" s="24" t="e">
        <f t="shared" si="181"/>
        <v>#N/A</v>
      </c>
      <c r="J494" t="e">
        <f t="shared" si="182"/>
        <v>#N/A</v>
      </c>
      <c r="K494" t="e">
        <f t="shared" si="183"/>
        <v>#N/A</v>
      </c>
      <c r="L494" s="24" t="e">
        <f t="shared" si="184"/>
        <v>#N/A</v>
      </c>
      <c r="M494" s="24">
        <f t="shared" si="185"/>
        <v>0.9</v>
      </c>
      <c r="N494" s="1" t="e">
        <f t="shared" si="186"/>
        <v>#N/A</v>
      </c>
      <c r="P494" s="23">
        <f t="shared" si="187"/>
        <v>0.68533560000000004</v>
      </c>
      <c r="Q494" s="1" t="e">
        <f t="shared" si="188"/>
        <v>#N/A</v>
      </c>
      <c r="T494" t="e">
        <f>IF(A494&lt;='FM Exteriores'!$Q$14,EsquemaMant!A494,NA())</f>
        <v>#N/A</v>
      </c>
      <c r="U494" s="20" t="e">
        <f t="shared" si="189"/>
        <v>#N/A</v>
      </c>
      <c r="V494" t="e">
        <f t="shared" si="190"/>
        <v>#N/A</v>
      </c>
      <c r="W494" t="e">
        <f t="shared" si="191"/>
        <v>#N/A</v>
      </c>
      <c r="X494" s="24" t="e">
        <f t="shared" si="192"/>
        <v>#N/A</v>
      </c>
      <c r="Y494" t="e">
        <f t="shared" si="193"/>
        <v>#N/A</v>
      </c>
      <c r="Z494" t="e">
        <f t="shared" si="194"/>
        <v>#N/A</v>
      </c>
      <c r="AA494" s="24" t="e">
        <f t="shared" si="195"/>
        <v>#N/A</v>
      </c>
      <c r="AB494" s="24">
        <f t="shared" si="198"/>
        <v>1</v>
      </c>
      <c r="AC494" s="1" t="e">
        <f t="shared" si="199"/>
        <v>#N/A</v>
      </c>
      <c r="AE494" s="23">
        <f t="shared" si="196"/>
        <v>0.78200000000000003</v>
      </c>
      <c r="AF494" s="41" t="e">
        <f t="shared" si="197"/>
        <v>#N/A</v>
      </c>
    </row>
    <row r="495" spans="1:32" x14ac:dyDescent="0.25">
      <c r="A495">
        <v>48.4</v>
      </c>
      <c r="B495" t="e">
        <f>IF(A495&lt;='FM Interiores'!$Q$14,EsquemaMant!A495,NA())</f>
        <v>#N/A</v>
      </c>
      <c r="C495" s="20" t="e">
        <f t="shared" si="176"/>
        <v>#N/A</v>
      </c>
      <c r="D495" t="e">
        <f t="shared" si="177"/>
        <v>#N/A</v>
      </c>
      <c r="E495" t="e">
        <f t="shared" si="175"/>
        <v>#N/A</v>
      </c>
      <c r="F495" s="24" t="e">
        <f t="shared" si="178"/>
        <v>#N/A</v>
      </c>
      <c r="G495" t="e">
        <f t="shared" si="179"/>
        <v>#N/A</v>
      </c>
      <c r="H495" t="e">
        <f t="shared" si="180"/>
        <v>#N/A</v>
      </c>
      <c r="I495" s="24" t="e">
        <f t="shared" si="181"/>
        <v>#N/A</v>
      </c>
      <c r="J495" t="e">
        <f t="shared" si="182"/>
        <v>#N/A</v>
      </c>
      <c r="K495" t="e">
        <f t="shared" si="183"/>
        <v>#N/A</v>
      </c>
      <c r="L495" s="24" t="e">
        <f t="shared" si="184"/>
        <v>#N/A</v>
      </c>
      <c r="M495" s="24">
        <f t="shared" si="185"/>
        <v>0.9</v>
      </c>
      <c r="N495" s="1" t="e">
        <f t="shared" si="186"/>
        <v>#N/A</v>
      </c>
      <c r="P495" s="23">
        <f t="shared" si="187"/>
        <v>0.68533560000000004</v>
      </c>
      <c r="Q495" s="1" t="e">
        <f t="shared" si="188"/>
        <v>#N/A</v>
      </c>
      <c r="T495" t="e">
        <f>IF(A495&lt;='FM Exteriores'!$Q$14,EsquemaMant!A495,NA())</f>
        <v>#N/A</v>
      </c>
      <c r="U495" s="20" t="e">
        <f t="shared" si="189"/>
        <v>#N/A</v>
      </c>
      <c r="V495" t="e">
        <f t="shared" si="190"/>
        <v>#N/A</v>
      </c>
      <c r="W495" t="e">
        <f t="shared" si="191"/>
        <v>#N/A</v>
      </c>
      <c r="X495" s="24" t="e">
        <f t="shared" si="192"/>
        <v>#N/A</v>
      </c>
      <c r="Y495" t="e">
        <f t="shared" si="193"/>
        <v>#N/A</v>
      </c>
      <c r="Z495" t="e">
        <f t="shared" si="194"/>
        <v>#N/A</v>
      </c>
      <c r="AA495" s="24" t="e">
        <f t="shared" si="195"/>
        <v>#N/A</v>
      </c>
      <c r="AB495" s="24">
        <f t="shared" si="198"/>
        <v>1</v>
      </c>
      <c r="AC495" s="1" t="e">
        <f t="shared" si="199"/>
        <v>#N/A</v>
      </c>
      <c r="AE495" s="23">
        <f t="shared" si="196"/>
        <v>0.78200000000000003</v>
      </c>
      <c r="AF495" s="41" t="e">
        <f t="shared" si="197"/>
        <v>#N/A</v>
      </c>
    </row>
    <row r="496" spans="1:32" x14ac:dyDescent="0.25">
      <c r="A496">
        <v>48.5</v>
      </c>
      <c r="B496" t="e">
        <f>IF(A496&lt;='FM Interiores'!$Q$14,EsquemaMant!A496,NA())</f>
        <v>#N/A</v>
      </c>
      <c r="C496" s="20" t="e">
        <f t="shared" si="176"/>
        <v>#N/A</v>
      </c>
      <c r="D496" t="e">
        <f t="shared" si="177"/>
        <v>#N/A</v>
      </c>
      <c r="E496" t="e">
        <f t="shared" si="175"/>
        <v>#N/A</v>
      </c>
      <c r="F496" s="24" t="e">
        <f t="shared" si="178"/>
        <v>#N/A</v>
      </c>
      <c r="G496" t="e">
        <f t="shared" si="179"/>
        <v>#N/A</v>
      </c>
      <c r="H496" t="e">
        <f t="shared" si="180"/>
        <v>#N/A</v>
      </c>
      <c r="I496" s="24" t="e">
        <f t="shared" si="181"/>
        <v>#N/A</v>
      </c>
      <c r="J496" t="e">
        <f t="shared" si="182"/>
        <v>#N/A</v>
      </c>
      <c r="K496" t="e">
        <f t="shared" si="183"/>
        <v>#N/A</v>
      </c>
      <c r="L496" s="24" t="e">
        <f t="shared" si="184"/>
        <v>#N/A</v>
      </c>
      <c r="M496" s="24">
        <f t="shared" si="185"/>
        <v>0.9</v>
      </c>
      <c r="N496" s="1" t="e">
        <f t="shared" si="186"/>
        <v>#N/A</v>
      </c>
      <c r="P496" s="23">
        <f t="shared" si="187"/>
        <v>0.68533560000000004</v>
      </c>
      <c r="Q496" s="1" t="e">
        <f t="shared" si="188"/>
        <v>#N/A</v>
      </c>
      <c r="T496" t="e">
        <f>IF(A496&lt;='FM Exteriores'!$Q$14,EsquemaMant!A496,NA())</f>
        <v>#N/A</v>
      </c>
      <c r="U496" s="20" t="e">
        <f t="shared" si="189"/>
        <v>#N/A</v>
      </c>
      <c r="V496" t="e">
        <f t="shared" si="190"/>
        <v>#N/A</v>
      </c>
      <c r="W496" t="e">
        <f t="shared" si="191"/>
        <v>#N/A</v>
      </c>
      <c r="X496" s="24" t="e">
        <f t="shared" si="192"/>
        <v>#N/A</v>
      </c>
      <c r="Y496" t="e">
        <f t="shared" si="193"/>
        <v>#N/A</v>
      </c>
      <c r="Z496" t="e">
        <f t="shared" si="194"/>
        <v>#N/A</v>
      </c>
      <c r="AA496" s="24" t="e">
        <f t="shared" si="195"/>
        <v>#N/A</v>
      </c>
      <c r="AB496" s="24">
        <f t="shared" si="198"/>
        <v>1</v>
      </c>
      <c r="AC496" s="1" t="e">
        <f t="shared" si="199"/>
        <v>#N/A</v>
      </c>
      <c r="AE496" s="23">
        <f t="shared" si="196"/>
        <v>0.78200000000000003</v>
      </c>
      <c r="AF496" s="41" t="e">
        <f t="shared" si="197"/>
        <v>#N/A</v>
      </c>
    </row>
    <row r="497" spans="1:32" x14ac:dyDescent="0.25">
      <c r="A497">
        <v>48.6</v>
      </c>
      <c r="B497" t="e">
        <f>IF(A497&lt;='FM Interiores'!$Q$14,EsquemaMant!A497,NA())</f>
        <v>#N/A</v>
      </c>
      <c r="C497" s="20" t="e">
        <f t="shared" si="176"/>
        <v>#N/A</v>
      </c>
      <c r="D497" t="e">
        <f t="shared" si="177"/>
        <v>#N/A</v>
      </c>
      <c r="E497" t="e">
        <f t="shared" si="175"/>
        <v>#N/A</v>
      </c>
      <c r="F497" s="24" t="e">
        <f t="shared" si="178"/>
        <v>#N/A</v>
      </c>
      <c r="G497" t="e">
        <f t="shared" si="179"/>
        <v>#N/A</v>
      </c>
      <c r="H497" t="e">
        <f t="shared" si="180"/>
        <v>#N/A</v>
      </c>
      <c r="I497" s="24" t="e">
        <f t="shared" si="181"/>
        <v>#N/A</v>
      </c>
      <c r="J497" t="e">
        <f t="shared" si="182"/>
        <v>#N/A</v>
      </c>
      <c r="K497" t="e">
        <f t="shared" si="183"/>
        <v>#N/A</v>
      </c>
      <c r="L497" s="24" t="e">
        <f t="shared" si="184"/>
        <v>#N/A</v>
      </c>
      <c r="M497" s="24">
        <f t="shared" si="185"/>
        <v>0.9</v>
      </c>
      <c r="N497" s="1" t="e">
        <f t="shared" si="186"/>
        <v>#N/A</v>
      </c>
      <c r="P497" s="23">
        <f t="shared" si="187"/>
        <v>0.68533560000000004</v>
      </c>
      <c r="Q497" s="1" t="e">
        <f t="shared" si="188"/>
        <v>#N/A</v>
      </c>
      <c r="T497" t="e">
        <f>IF(A497&lt;='FM Exteriores'!$Q$14,EsquemaMant!A497,NA())</f>
        <v>#N/A</v>
      </c>
      <c r="U497" s="20" t="e">
        <f t="shared" si="189"/>
        <v>#N/A</v>
      </c>
      <c r="V497" t="e">
        <f t="shared" si="190"/>
        <v>#N/A</v>
      </c>
      <c r="W497" t="e">
        <f t="shared" si="191"/>
        <v>#N/A</v>
      </c>
      <c r="X497" s="24" t="e">
        <f t="shared" si="192"/>
        <v>#N/A</v>
      </c>
      <c r="Y497" t="e">
        <f t="shared" si="193"/>
        <v>#N/A</v>
      </c>
      <c r="Z497" t="e">
        <f t="shared" si="194"/>
        <v>#N/A</v>
      </c>
      <c r="AA497" s="24" t="e">
        <f t="shared" si="195"/>
        <v>#N/A</v>
      </c>
      <c r="AB497" s="24">
        <f t="shared" si="198"/>
        <v>1</v>
      </c>
      <c r="AC497" s="1" t="e">
        <f t="shared" si="199"/>
        <v>#N/A</v>
      </c>
      <c r="AE497" s="23">
        <f t="shared" si="196"/>
        <v>0.78200000000000003</v>
      </c>
      <c r="AF497" s="41" t="e">
        <f t="shared" si="197"/>
        <v>#N/A</v>
      </c>
    </row>
    <row r="498" spans="1:32" x14ac:dyDescent="0.25">
      <c r="A498">
        <v>48.7</v>
      </c>
      <c r="B498" t="e">
        <f>IF(A498&lt;='FM Interiores'!$Q$14,EsquemaMant!A498,NA())</f>
        <v>#N/A</v>
      </c>
      <c r="C498" s="20" t="e">
        <f t="shared" si="176"/>
        <v>#N/A</v>
      </c>
      <c r="D498" t="e">
        <f t="shared" si="177"/>
        <v>#N/A</v>
      </c>
      <c r="E498" t="e">
        <f t="shared" si="175"/>
        <v>#N/A</v>
      </c>
      <c r="F498" s="24" t="e">
        <f t="shared" si="178"/>
        <v>#N/A</v>
      </c>
      <c r="G498" t="e">
        <f t="shared" si="179"/>
        <v>#N/A</v>
      </c>
      <c r="H498" t="e">
        <f t="shared" si="180"/>
        <v>#N/A</v>
      </c>
      <c r="I498" s="24" t="e">
        <f t="shared" si="181"/>
        <v>#N/A</v>
      </c>
      <c r="J498" t="e">
        <f t="shared" si="182"/>
        <v>#N/A</v>
      </c>
      <c r="K498" t="e">
        <f t="shared" si="183"/>
        <v>#N/A</v>
      </c>
      <c r="L498" s="24" t="e">
        <f t="shared" si="184"/>
        <v>#N/A</v>
      </c>
      <c r="M498" s="24">
        <f t="shared" si="185"/>
        <v>0.9</v>
      </c>
      <c r="N498" s="1" t="e">
        <f t="shared" si="186"/>
        <v>#N/A</v>
      </c>
      <c r="P498" s="23">
        <f t="shared" si="187"/>
        <v>0.68533560000000004</v>
      </c>
      <c r="Q498" s="1" t="e">
        <f t="shared" si="188"/>
        <v>#N/A</v>
      </c>
      <c r="T498" t="e">
        <f>IF(A498&lt;='FM Exteriores'!$Q$14,EsquemaMant!A498,NA())</f>
        <v>#N/A</v>
      </c>
      <c r="U498" s="20" t="e">
        <f t="shared" si="189"/>
        <v>#N/A</v>
      </c>
      <c r="V498" t="e">
        <f t="shared" si="190"/>
        <v>#N/A</v>
      </c>
      <c r="W498" t="e">
        <f t="shared" si="191"/>
        <v>#N/A</v>
      </c>
      <c r="X498" s="24" t="e">
        <f t="shared" si="192"/>
        <v>#N/A</v>
      </c>
      <c r="Y498" t="e">
        <f t="shared" si="193"/>
        <v>#N/A</v>
      </c>
      <c r="Z498" t="e">
        <f t="shared" si="194"/>
        <v>#N/A</v>
      </c>
      <c r="AA498" s="24" t="e">
        <f t="shared" si="195"/>
        <v>#N/A</v>
      </c>
      <c r="AB498" s="24">
        <f t="shared" si="198"/>
        <v>1</v>
      </c>
      <c r="AC498" s="1" t="e">
        <f t="shared" si="199"/>
        <v>#N/A</v>
      </c>
      <c r="AE498" s="23">
        <f t="shared" si="196"/>
        <v>0.78200000000000003</v>
      </c>
      <c r="AF498" s="41" t="e">
        <f t="shared" si="197"/>
        <v>#N/A</v>
      </c>
    </row>
    <row r="499" spans="1:32" x14ac:dyDescent="0.25">
      <c r="A499">
        <v>48.8</v>
      </c>
      <c r="B499" t="e">
        <f>IF(A499&lt;='FM Interiores'!$Q$14,EsquemaMant!A499,NA())</f>
        <v>#N/A</v>
      </c>
      <c r="C499" s="20" t="e">
        <f t="shared" si="176"/>
        <v>#N/A</v>
      </c>
      <c r="D499" t="e">
        <f t="shared" si="177"/>
        <v>#N/A</v>
      </c>
      <c r="E499" t="e">
        <f t="shared" si="175"/>
        <v>#N/A</v>
      </c>
      <c r="F499" s="24" t="e">
        <f t="shared" si="178"/>
        <v>#N/A</v>
      </c>
      <c r="G499" t="e">
        <f t="shared" si="179"/>
        <v>#N/A</v>
      </c>
      <c r="H499" t="e">
        <f t="shared" si="180"/>
        <v>#N/A</v>
      </c>
      <c r="I499" s="24" t="e">
        <f t="shared" si="181"/>
        <v>#N/A</v>
      </c>
      <c r="J499" t="e">
        <f t="shared" si="182"/>
        <v>#N/A</v>
      </c>
      <c r="K499" t="e">
        <f t="shared" si="183"/>
        <v>#N/A</v>
      </c>
      <c r="L499" s="24" t="e">
        <f t="shared" si="184"/>
        <v>#N/A</v>
      </c>
      <c r="M499" s="24">
        <f t="shared" si="185"/>
        <v>0.9</v>
      </c>
      <c r="N499" s="1" t="e">
        <f t="shared" si="186"/>
        <v>#N/A</v>
      </c>
      <c r="P499" s="23">
        <f t="shared" si="187"/>
        <v>0.68533560000000004</v>
      </c>
      <c r="Q499" s="1" t="e">
        <f t="shared" si="188"/>
        <v>#N/A</v>
      </c>
      <c r="T499" t="e">
        <f>IF(A499&lt;='FM Exteriores'!$Q$14,EsquemaMant!A499,NA())</f>
        <v>#N/A</v>
      </c>
      <c r="U499" s="20" t="e">
        <f t="shared" si="189"/>
        <v>#N/A</v>
      </c>
      <c r="V499" t="e">
        <f t="shared" si="190"/>
        <v>#N/A</v>
      </c>
      <c r="W499" t="e">
        <f t="shared" si="191"/>
        <v>#N/A</v>
      </c>
      <c r="X499" s="24" t="e">
        <f t="shared" si="192"/>
        <v>#N/A</v>
      </c>
      <c r="Y499" t="e">
        <f t="shared" si="193"/>
        <v>#N/A</v>
      </c>
      <c r="Z499" t="e">
        <f t="shared" si="194"/>
        <v>#N/A</v>
      </c>
      <c r="AA499" s="24" t="e">
        <f t="shared" si="195"/>
        <v>#N/A</v>
      </c>
      <c r="AB499" s="24">
        <f t="shared" si="198"/>
        <v>1</v>
      </c>
      <c r="AC499" s="1" t="e">
        <f t="shared" si="199"/>
        <v>#N/A</v>
      </c>
      <c r="AE499" s="23">
        <f t="shared" si="196"/>
        <v>0.78200000000000003</v>
      </c>
      <c r="AF499" s="41" t="e">
        <f t="shared" si="197"/>
        <v>#N/A</v>
      </c>
    </row>
    <row r="500" spans="1:32" x14ac:dyDescent="0.25">
      <c r="A500">
        <v>48.9</v>
      </c>
      <c r="B500" t="e">
        <f>IF(A500&lt;='FM Interiores'!$Q$14,EsquemaMant!A500,NA())</f>
        <v>#N/A</v>
      </c>
      <c r="C500" s="20" t="e">
        <f t="shared" si="176"/>
        <v>#N/A</v>
      </c>
      <c r="D500" t="e">
        <f t="shared" si="177"/>
        <v>#N/A</v>
      </c>
      <c r="E500" t="e">
        <f t="shared" si="175"/>
        <v>#N/A</v>
      </c>
      <c r="F500" s="24" t="e">
        <f t="shared" si="178"/>
        <v>#N/A</v>
      </c>
      <c r="G500" t="e">
        <f t="shared" si="179"/>
        <v>#N/A</v>
      </c>
      <c r="H500" t="e">
        <f t="shared" si="180"/>
        <v>#N/A</v>
      </c>
      <c r="I500" s="24" t="e">
        <f t="shared" si="181"/>
        <v>#N/A</v>
      </c>
      <c r="J500" t="e">
        <f t="shared" si="182"/>
        <v>#N/A</v>
      </c>
      <c r="K500" t="e">
        <f t="shared" si="183"/>
        <v>#N/A</v>
      </c>
      <c r="L500" s="24" t="e">
        <f t="shared" si="184"/>
        <v>#N/A</v>
      </c>
      <c r="M500" s="24">
        <f t="shared" si="185"/>
        <v>0.9</v>
      </c>
      <c r="N500" s="1" t="e">
        <f t="shared" si="186"/>
        <v>#N/A</v>
      </c>
      <c r="P500" s="23">
        <f t="shared" si="187"/>
        <v>0.68533560000000004</v>
      </c>
      <c r="Q500" s="1" t="e">
        <f t="shared" si="188"/>
        <v>#N/A</v>
      </c>
      <c r="T500" t="e">
        <f>IF(A500&lt;='FM Exteriores'!$Q$14,EsquemaMant!A500,NA())</f>
        <v>#N/A</v>
      </c>
      <c r="U500" s="20" t="e">
        <f t="shared" si="189"/>
        <v>#N/A</v>
      </c>
      <c r="V500" t="e">
        <f t="shared" si="190"/>
        <v>#N/A</v>
      </c>
      <c r="W500" t="e">
        <f t="shared" si="191"/>
        <v>#N/A</v>
      </c>
      <c r="X500" s="24" t="e">
        <f t="shared" si="192"/>
        <v>#N/A</v>
      </c>
      <c r="Y500" t="e">
        <f t="shared" si="193"/>
        <v>#N/A</v>
      </c>
      <c r="Z500" t="e">
        <f t="shared" si="194"/>
        <v>#N/A</v>
      </c>
      <c r="AA500" s="24" t="e">
        <f t="shared" si="195"/>
        <v>#N/A</v>
      </c>
      <c r="AB500" s="24">
        <f t="shared" si="198"/>
        <v>1</v>
      </c>
      <c r="AC500" s="1" t="e">
        <f t="shared" si="199"/>
        <v>#N/A</v>
      </c>
      <c r="AE500" s="23">
        <f t="shared" si="196"/>
        <v>0.78200000000000003</v>
      </c>
      <c r="AF500" s="41" t="e">
        <f t="shared" si="197"/>
        <v>#N/A</v>
      </c>
    </row>
    <row r="501" spans="1:32" x14ac:dyDescent="0.25">
      <c r="A501">
        <v>49</v>
      </c>
      <c r="B501" t="e">
        <f>IF(A501&lt;='FM Interiores'!$Q$14,EsquemaMant!A501,NA())</f>
        <v>#N/A</v>
      </c>
      <c r="C501" s="20" t="e">
        <f t="shared" si="176"/>
        <v>#N/A</v>
      </c>
      <c r="D501" t="e">
        <f t="shared" si="177"/>
        <v>#N/A</v>
      </c>
      <c r="E501" t="e">
        <f t="shared" si="175"/>
        <v>#N/A</v>
      </c>
      <c r="F501" s="24" t="e">
        <f t="shared" si="178"/>
        <v>#N/A</v>
      </c>
      <c r="G501" t="e">
        <f t="shared" si="179"/>
        <v>#N/A</v>
      </c>
      <c r="H501" t="e">
        <f t="shared" si="180"/>
        <v>#N/A</v>
      </c>
      <c r="I501" s="24" t="e">
        <f t="shared" si="181"/>
        <v>#N/A</v>
      </c>
      <c r="J501" t="e">
        <f t="shared" si="182"/>
        <v>#N/A</v>
      </c>
      <c r="K501" t="e">
        <f t="shared" si="183"/>
        <v>#N/A</v>
      </c>
      <c r="L501" s="24" t="e">
        <f t="shared" si="184"/>
        <v>#N/A</v>
      </c>
      <c r="M501" s="24">
        <f t="shared" si="185"/>
        <v>0.9</v>
      </c>
      <c r="N501" s="1" t="e">
        <f t="shared" si="186"/>
        <v>#N/A</v>
      </c>
      <c r="P501" s="23">
        <f t="shared" si="187"/>
        <v>0.68533560000000004</v>
      </c>
      <c r="Q501" s="1" t="e">
        <f t="shared" si="188"/>
        <v>#N/A</v>
      </c>
      <c r="T501" t="e">
        <f>IF(A501&lt;='FM Exteriores'!$Q$14,EsquemaMant!A501,NA())</f>
        <v>#N/A</v>
      </c>
      <c r="U501" s="20" t="e">
        <f t="shared" si="189"/>
        <v>#N/A</v>
      </c>
      <c r="V501" t="e">
        <f t="shared" si="190"/>
        <v>#N/A</v>
      </c>
      <c r="W501" t="e">
        <f t="shared" si="191"/>
        <v>#N/A</v>
      </c>
      <c r="X501" s="24" t="e">
        <f t="shared" si="192"/>
        <v>#N/A</v>
      </c>
      <c r="Y501" t="e">
        <f t="shared" si="193"/>
        <v>#N/A</v>
      </c>
      <c r="Z501" t="e">
        <f t="shared" si="194"/>
        <v>#N/A</v>
      </c>
      <c r="AA501" s="24" t="e">
        <f t="shared" si="195"/>
        <v>#N/A</v>
      </c>
      <c r="AB501" s="24">
        <f t="shared" si="198"/>
        <v>1</v>
      </c>
      <c r="AC501" s="1" t="e">
        <f t="shared" si="199"/>
        <v>#N/A</v>
      </c>
      <c r="AE501" s="23">
        <f t="shared" si="196"/>
        <v>0.78200000000000003</v>
      </c>
      <c r="AF501" s="41" t="e">
        <f t="shared" si="197"/>
        <v>#N/A</v>
      </c>
    </row>
    <row r="502" spans="1:32" x14ac:dyDescent="0.25">
      <c r="A502">
        <v>49.1</v>
      </c>
      <c r="B502" t="e">
        <f>IF(A502&lt;='FM Interiores'!$Q$14,EsquemaMant!A502,NA())</f>
        <v>#N/A</v>
      </c>
      <c r="C502" s="20" t="e">
        <f t="shared" si="176"/>
        <v>#N/A</v>
      </c>
      <c r="D502" t="e">
        <f t="shared" si="177"/>
        <v>#N/A</v>
      </c>
      <c r="E502" t="e">
        <f t="shared" si="175"/>
        <v>#N/A</v>
      </c>
      <c r="F502" s="24" t="e">
        <f t="shared" si="178"/>
        <v>#N/A</v>
      </c>
      <c r="G502" t="e">
        <f t="shared" si="179"/>
        <v>#N/A</v>
      </c>
      <c r="H502" t="e">
        <f t="shared" si="180"/>
        <v>#N/A</v>
      </c>
      <c r="I502" s="24" t="e">
        <f t="shared" si="181"/>
        <v>#N/A</v>
      </c>
      <c r="J502" t="e">
        <f t="shared" si="182"/>
        <v>#N/A</v>
      </c>
      <c r="K502" t="e">
        <f t="shared" si="183"/>
        <v>#N/A</v>
      </c>
      <c r="L502" s="24" t="e">
        <f t="shared" si="184"/>
        <v>#N/A</v>
      </c>
      <c r="M502" s="24">
        <f t="shared" si="185"/>
        <v>0.9</v>
      </c>
      <c r="N502" s="1" t="e">
        <f t="shared" si="186"/>
        <v>#N/A</v>
      </c>
      <c r="P502" s="23">
        <f t="shared" si="187"/>
        <v>0.68533560000000004</v>
      </c>
      <c r="Q502" s="1" t="e">
        <f t="shared" si="188"/>
        <v>#N/A</v>
      </c>
      <c r="T502" t="e">
        <f>IF(A502&lt;='FM Exteriores'!$Q$14,EsquemaMant!A502,NA())</f>
        <v>#N/A</v>
      </c>
      <c r="U502" s="20" t="e">
        <f t="shared" si="189"/>
        <v>#N/A</v>
      </c>
      <c r="V502" t="e">
        <f t="shared" si="190"/>
        <v>#N/A</v>
      </c>
      <c r="W502" t="e">
        <f t="shared" si="191"/>
        <v>#N/A</v>
      </c>
      <c r="X502" s="24" t="e">
        <f t="shared" si="192"/>
        <v>#N/A</v>
      </c>
      <c r="Y502" t="e">
        <f t="shared" si="193"/>
        <v>#N/A</v>
      </c>
      <c r="Z502" t="e">
        <f t="shared" si="194"/>
        <v>#N/A</v>
      </c>
      <c r="AA502" s="24" t="e">
        <f t="shared" si="195"/>
        <v>#N/A</v>
      </c>
      <c r="AB502" s="24">
        <f t="shared" si="198"/>
        <v>1</v>
      </c>
      <c r="AC502" s="1" t="e">
        <f t="shared" si="199"/>
        <v>#N/A</v>
      </c>
      <c r="AE502" s="23">
        <f t="shared" si="196"/>
        <v>0.78200000000000003</v>
      </c>
      <c r="AF502" s="41" t="e">
        <f t="shared" si="197"/>
        <v>#N/A</v>
      </c>
    </row>
    <row r="503" spans="1:32" x14ac:dyDescent="0.25">
      <c r="A503">
        <v>49.2</v>
      </c>
      <c r="B503" t="e">
        <f>IF(A503&lt;='FM Interiores'!$Q$14,EsquemaMant!A503,NA())</f>
        <v>#N/A</v>
      </c>
      <c r="C503" s="20" t="e">
        <f t="shared" si="176"/>
        <v>#N/A</v>
      </c>
      <c r="D503" t="e">
        <f t="shared" si="177"/>
        <v>#N/A</v>
      </c>
      <c r="E503" t="e">
        <f t="shared" si="175"/>
        <v>#N/A</v>
      </c>
      <c r="F503" s="24" t="e">
        <f t="shared" si="178"/>
        <v>#N/A</v>
      </c>
      <c r="G503" t="e">
        <f t="shared" si="179"/>
        <v>#N/A</v>
      </c>
      <c r="H503" t="e">
        <f t="shared" si="180"/>
        <v>#N/A</v>
      </c>
      <c r="I503" s="24" t="e">
        <f t="shared" si="181"/>
        <v>#N/A</v>
      </c>
      <c r="J503" t="e">
        <f t="shared" si="182"/>
        <v>#N/A</v>
      </c>
      <c r="K503" t="e">
        <f t="shared" si="183"/>
        <v>#N/A</v>
      </c>
      <c r="L503" s="24" t="e">
        <f t="shared" si="184"/>
        <v>#N/A</v>
      </c>
      <c r="M503" s="24">
        <f t="shared" si="185"/>
        <v>0.9</v>
      </c>
      <c r="N503" s="1" t="e">
        <f t="shared" si="186"/>
        <v>#N/A</v>
      </c>
      <c r="P503" s="23">
        <f t="shared" si="187"/>
        <v>0.68533560000000004</v>
      </c>
      <c r="Q503" s="1" t="e">
        <f t="shared" si="188"/>
        <v>#N/A</v>
      </c>
      <c r="T503" t="e">
        <f>IF(A503&lt;='FM Exteriores'!$Q$14,EsquemaMant!A503,NA())</f>
        <v>#N/A</v>
      </c>
      <c r="U503" s="20" t="e">
        <f t="shared" si="189"/>
        <v>#N/A</v>
      </c>
      <c r="V503" t="e">
        <f t="shared" si="190"/>
        <v>#N/A</v>
      </c>
      <c r="W503" t="e">
        <f t="shared" si="191"/>
        <v>#N/A</v>
      </c>
      <c r="X503" s="24" t="e">
        <f t="shared" si="192"/>
        <v>#N/A</v>
      </c>
      <c r="Y503" t="e">
        <f t="shared" si="193"/>
        <v>#N/A</v>
      </c>
      <c r="Z503" t="e">
        <f t="shared" si="194"/>
        <v>#N/A</v>
      </c>
      <c r="AA503" s="24" t="e">
        <f t="shared" si="195"/>
        <v>#N/A</v>
      </c>
      <c r="AB503" s="24">
        <f t="shared" si="198"/>
        <v>1</v>
      </c>
      <c r="AC503" s="1" t="e">
        <f t="shared" si="199"/>
        <v>#N/A</v>
      </c>
      <c r="AE503" s="23">
        <f t="shared" si="196"/>
        <v>0.78200000000000003</v>
      </c>
      <c r="AF503" s="41" t="e">
        <f t="shared" si="197"/>
        <v>#N/A</v>
      </c>
    </row>
    <row r="504" spans="1:32" x14ac:dyDescent="0.25">
      <c r="A504">
        <v>49.3</v>
      </c>
      <c r="B504" t="e">
        <f>IF(A504&lt;='FM Interiores'!$Q$14,EsquemaMant!A504,NA())</f>
        <v>#N/A</v>
      </c>
      <c r="C504" s="20" t="e">
        <f t="shared" si="176"/>
        <v>#N/A</v>
      </c>
      <c r="D504" t="e">
        <f t="shared" si="177"/>
        <v>#N/A</v>
      </c>
      <c r="E504" t="e">
        <f t="shared" si="175"/>
        <v>#N/A</v>
      </c>
      <c r="F504" s="24" t="e">
        <f t="shared" si="178"/>
        <v>#N/A</v>
      </c>
      <c r="G504" t="e">
        <f t="shared" si="179"/>
        <v>#N/A</v>
      </c>
      <c r="H504" t="e">
        <f t="shared" si="180"/>
        <v>#N/A</v>
      </c>
      <c r="I504" s="24" t="e">
        <f t="shared" si="181"/>
        <v>#N/A</v>
      </c>
      <c r="J504" t="e">
        <f t="shared" si="182"/>
        <v>#N/A</v>
      </c>
      <c r="K504" t="e">
        <f t="shared" si="183"/>
        <v>#N/A</v>
      </c>
      <c r="L504" s="24" t="e">
        <f t="shared" si="184"/>
        <v>#N/A</v>
      </c>
      <c r="M504" s="24">
        <f t="shared" si="185"/>
        <v>0.9</v>
      </c>
      <c r="N504" s="1" t="e">
        <f t="shared" si="186"/>
        <v>#N/A</v>
      </c>
      <c r="P504" s="23">
        <f t="shared" si="187"/>
        <v>0.68533560000000004</v>
      </c>
      <c r="Q504" s="1" t="e">
        <f t="shared" si="188"/>
        <v>#N/A</v>
      </c>
      <c r="T504" t="e">
        <f>IF(A504&lt;='FM Exteriores'!$Q$14,EsquemaMant!A504,NA())</f>
        <v>#N/A</v>
      </c>
      <c r="U504" s="20" t="e">
        <f t="shared" si="189"/>
        <v>#N/A</v>
      </c>
      <c r="V504" t="e">
        <f t="shared" si="190"/>
        <v>#N/A</v>
      </c>
      <c r="W504" t="e">
        <f t="shared" si="191"/>
        <v>#N/A</v>
      </c>
      <c r="X504" s="24" t="e">
        <f t="shared" si="192"/>
        <v>#N/A</v>
      </c>
      <c r="Y504" t="e">
        <f t="shared" si="193"/>
        <v>#N/A</v>
      </c>
      <c r="Z504" t="e">
        <f t="shared" si="194"/>
        <v>#N/A</v>
      </c>
      <c r="AA504" s="24" t="e">
        <f t="shared" si="195"/>
        <v>#N/A</v>
      </c>
      <c r="AB504" s="24">
        <f t="shared" si="198"/>
        <v>1</v>
      </c>
      <c r="AC504" s="1" t="e">
        <f t="shared" si="199"/>
        <v>#N/A</v>
      </c>
      <c r="AE504" s="23">
        <f t="shared" si="196"/>
        <v>0.78200000000000003</v>
      </c>
      <c r="AF504" s="41" t="e">
        <f t="shared" si="197"/>
        <v>#N/A</v>
      </c>
    </row>
    <row r="505" spans="1:32" x14ac:dyDescent="0.25">
      <c r="A505">
        <v>49.4</v>
      </c>
      <c r="B505" t="e">
        <f>IF(A505&lt;='FM Interiores'!$Q$14,EsquemaMant!A505,NA())</f>
        <v>#N/A</v>
      </c>
      <c r="C505" s="20" t="e">
        <f t="shared" si="176"/>
        <v>#N/A</v>
      </c>
      <c r="D505" t="e">
        <f t="shared" si="177"/>
        <v>#N/A</v>
      </c>
      <c r="E505" t="e">
        <f t="shared" si="175"/>
        <v>#N/A</v>
      </c>
      <c r="F505" s="24" t="e">
        <f t="shared" si="178"/>
        <v>#N/A</v>
      </c>
      <c r="G505" t="e">
        <f t="shared" si="179"/>
        <v>#N/A</v>
      </c>
      <c r="H505" t="e">
        <f t="shared" si="180"/>
        <v>#N/A</v>
      </c>
      <c r="I505" s="24" t="e">
        <f t="shared" si="181"/>
        <v>#N/A</v>
      </c>
      <c r="J505" t="e">
        <f t="shared" si="182"/>
        <v>#N/A</v>
      </c>
      <c r="K505" t="e">
        <f t="shared" si="183"/>
        <v>#N/A</v>
      </c>
      <c r="L505" s="24" t="e">
        <f t="shared" si="184"/>
        <v>#N/A</v>
      </c>
      <c r="M505" s="24">
        <f t="shared" si="185"/>
        <v>0.9</v>
      </c>
      <c r="N505" s="1" t="e">
        <f t="shared" si="186"/>
        <v>#N/A</v>
      </c>
      <c r="P505" s="23">
        <f t="shared" si="187"/>
        <v>0.68533560000000004</v>
      </c>
      <c r="Q505" s="1" t="e">
        <f t="shared" si="188"/>
        <v>#N/A</v>
      </c>
      <c r="T505" t="e">
        <f>IF(A505&lt;='FM Exteriores'!$Q$14,EsquemaMant!A505,NA())</f>
        <v>#N/A</v>
      </c>
      <c r="U505" s="20" t="e">
        <f t="shared" si="189"/>
        <v>#N/A</v>
      </c>
      <c r="V505" t="e">
        <f t="shared" si="190"/>
        <v>#N/A</v>
      </c>
      <c r="W505" t="e">
        <f t="shared" si="191"/>
        <v>#N/A</v>
      </c>
      <c r="X505" s="24" t="e">
        <f t="shared" si="192"/>
        <v>#N/A</v>
      </c>
      <c r="Y505" t="e">
        <f t="shared" si="193"/>
        <v>#N/A</v>
      </c>
      <c r="Z505" t="e">
        <f t="shared" si="194"/>
        <v>#N/A</v>
      </c>
      <c r="AA505" s="24" t="e">
        <f t="shared" si="195"/>
        <v>#N/A</v>
      </c>
      <c r="AB505" s="24">
        <f t="shared" si="198"/>
        <v>1</v>
      </c>
      <c r="AC505" s="1" t="e">
        <f t="shared" si="199"/>
        <v>#N/A</v>
      </c>
      <c r="AE505" s="23">
        <f t="shared" si="196"/>
        <v>0.78200000000000003</v>
      </c>
      <c r="AF505" s="41" t="e">
        <f t="shared" si="197"/>
        <v>#N/A</v>
      </c>
    </row>
    <row r="506" spans="1:32" x14ac:dyDescent="0.25">
      <c r="A506">
        <v>49.5</v>
      </c>
      <c r="B506" t="e">
        <f>IF(A506&lt;='FM Interiores'!$Q$14,EsquemaMant!A506,NA())</f>
        <v>#N/A</v>
      </c>
      <c r="C506" s="20" t="e">
        <f t="shared" si="176"/>
        <v>#N/A</v>
      </c>
      <c r="D506" t="e">
        <f t="shared" si="177"/>
        <v>#N/A</v>
      </c>
      <c r="E506" t="e">
        <f t="shared" si="175"/>
        <v>#N/A</v>
      </c>
      <c r="F506" s="24" t="e">
        <f t="shared" si="178"/>
        <v>#N/A</v>
      </c>
      <c r="G506" t="e">
        <f t="shared" si="179"/>
        <v>#N/A</v>
      </c>
      <c r="H506" t="e">
        <f t="shared" si="180"/>
        <v>#N/A</v>
      </c>
      <c r="I506" s="24" t="e">
        <f t="shared" si="181"/>
        <v>#N/A</v>
      </c>
      <c r="J506" t="e">
        <f t="shared" si="182"/>
        <v>#N/A</v>
      </c>
      <c r="K506" t="e">
        <f t="shared" si="183"/>
        <v>#N/A</v>
      </c>
      <c r="L506" s="24" t="e">
        <f t="shared" si="184"/>
        <v>#N/A</v>
      </c>
      <c r="M506" s="24">
        <f t="shared" si="185"/>
        <v>0.9</v>
      </c>
      <c r="N506" s="1" t="e">
        <f t="shared" si="186"/>
        <v>#N/A</v>
      </c>
      <c r="P506" s="23">
        <f t="shared" si="187"/>
        <v>0.68533560000000004</v>
      </c>
      <c r="Q506" s="1" t="e">
        <f t="shared" si="188"/>
        <v>#N/A</v>
      </c>
      <c r="T506" t="e">
        <f>IF(A506&lt;='FM Exteriores'!$Q$14,EsquemaMant!A506,NA())</f>
        <v>#N/A</v>
      </c>
      <c r="U506" s="20" t="e">
        <f t="shared" si="189"/>
        <v>#N/A</v>
      </c>
      <c r="V506" t="e">
        <f t="shared" si="190"/>
        <v>#N/A</v>
      </c>
      <c r="W506" t="e">
        <f t="shared" si="191"/>
        <v>#N/A</v>
      </c>
      <c r="X506" s="24" t="e">
        <f t="shared" si="192"/>
        <v>#N/A</v>
      </c>
      <c r="Y506" t="e">
        <f t="shared" si="193"/>
        <v>#N/A</v>
      </c>
      <c r="Z506" t="e">
        <f t="shared" si="194"/>
        <v>#N/A</v>
      </c>
      <c r="AA506" s="24" t="e">
        <f t="shared" si="195"/>
        <v>#N/A</v>
      </c>
      <c r="AB506" s="24">
        <f t="shared" si="198"/>
        <v>1</v>
      </c>
      <c r="AC506" s="1" t="e">
        <f t="shared" si="199"/>
        <v>#N/A</v>
      </c>
      <c r="AE506" s="23">
        <f t="shared" si="196"/>
        <v>0.78200000000000003</v>
      </c>
      <c r="AF506" s="41" t="e">
        <f t="shared" si="197"/>
        <v>#N/A</v>
      </c>
    </row>
    <row r="507" spans="1:32" x14ac:dyDescent="0.25">
      <c r="A507">
        <v>49.6</v>
      </c>
      <c r="B507" t="e">
        <f>IF(A507&lt;='FM Interiores'!$Q$14,EsquemaMant!A507,NA())</f>
        <v>#N/A</v>
      </c>
      <c r="C507" s="20" t="e">
        <f t="shared" si="176"/>
        <v>#N/A</v>
      </c>
      <c r="D507" t="e">
        <f t="shared" si="177"/>
        <v>#N/A</v>
      </c>
      <c r="E507" t="e">
        <f t="shared" si="175"/>
        <v>#N/A</v>
      </c>
      <c r="F507" s="24" t="e">
        <f t="shared" si="178"/>
        <v>#N/A</v>
      </c>
      <c r="G507" t="e">
        <f t="shared" si="179"/>
        <v>#N/A</v>
      </c>
      <c r="H507" t="e">
        <f t="shared" si="180"/>
        <v>#N/A</v>
      </c>
      <c r="I507" s="24" t="e">
        <f t="shared" si="181"/>
        <v>#N/A</v>
      </c>
      <c r="J507" t="e">
        <f t="shared" si="182"/>
        <v>#N/A</v>
      </c>
      <c r="K507" t="e">
        <f t="shared" si="183"/>
        <v>#N/A</v>
      </c>
      <c r="L507" s="24" t="e">
        <f t="shared" si="184"/>
        <v>#N/A</v>
      </c>
      <c r="M507" s="24">
        <f t="shared" si="185"/>
        <v>0.9</v>
      </c>
      <c r="N507" s="1" t="e">
        <f t="shared" si="186"/>
        <v>#N/A</v>
      </c>
      <c r="P507" s="23">
        <f t="shared" si="187"/>
        <v>0.68533560000000004</v>
      </c>
      <c r="Q507" s="1" t="e">
        <f t="shared" si="188"/>
        <v>#N/A</v>
      </c>
      <c r="T507" t="e">
        <f>IF(A507&lt;='FM Exteriores'!$Q$14,EsquemaMant!A507,NA())</f>
        <v>#N/A</v>
      </c>
      <c r="U507" s="20" t="e">
        <f t="shared" si="189"/>
        <v>#N/A</v>
      </c>
      <c r="V507" t="e">
        <f t="shared" si="190"/>
        <v>#N/A</v>
      </c>
      <c r="W507" t="e">
        <f t="shared" si="191"/>
        <v>#N/A</v>
      </c>
      <c r="X507" s="24" t="e">
        <f t="shared" si="192"/>
        <v>#N/A</v>
      </c>
      <c r="Y507" t="e">
        <f t="shared" si="193"/>
        <v>#N/A</v>
      </c>
      <c r="Z507" t="e">
        <f t="shared" si="194"/>
        <v>#N/A</v>
      </c>
      <c r="AA507" s="24" t="e">
        <f t="shared" si="195"/>
        <v>#N/A</v>
      </c>
      <c r="AB507" s="24">
        <f t="shared" si="198"/>
        <v>1</v>
      </c>
      <c r="AC507" s="1" t="e">
        <f t="shared" si="199"/>
        <v>#N/A</v>
      </c>
      <c r="AE507" s="23">
        <f t="shared" si="196"/>
        <v>0.78200000000000003</v>
      </c>
      <c r="AF507" s="41" t="e">
        <f t="shared" si="197"/>
        <v>#N/A</v>
      </c>
    </row>
    <row r="508" spans="1:32" x14ac:dyDescent="0.25">
      <c r="A508">
        <v>49.7</v>
      </c>
      <c r="B508" t="e">
        <f>IF(A508&lt;='FM Interiores'!$Q$14,EsquemaMant!A508,NA())</f>
        <v>#N/A</v>
      </c>
      <c r="C508" s="20" t="e">
        <f t="shared" si="176"/>
        <v>#N/A</v>
      </c>
      <c r="D508" t="e">
        <f t="shared" si="177"/>
        <v>#N/A</v>
      </c>
      <c r="E508" t="e">
        <f t="shared" si="175"/>
        <v>#N/A</v>
      </c>
      <c r="F508" s="24" t="e">
        <f t="shared" si="178"/>
        <v>#N/A</v>
      </c>
      <c r="G508" t="e">
        <f t="shared" si="179"/>
        <v>#N/A</v>
      </c>
      <c r="H508" t="e">
        <f t="shared" si="180"/>
        <v>#N/A</v>
      </c>
      <c r="I508" s="24" t="e">
        <f t="shared" si="181"/>
        <v>#N/A</v>
      </c>
      <c r="J508" t="e">
        <f t="shared" si="182"/>
        <v>#N/A</v>
      </c>
      <c r="K508" t="e">
        <f t="shared" si="183"/>
        <v>#N/A</v>
      </c>
      <c r="L508" s="24" t="e">
        <f t="shared" si="184"/>
        <v>#N/A</v>
      </c>
      <c r="M508" s="24">
        <f t="shared" si="185"/>
        <v>0.9</v>
      </c>
      <c r="N508" s="1" t="e">
        <f t="shared" si="186"/>
        <v>#N/A</v>
      </c>
      <c r="P508" s="23">
        <f t="shared" si="187"/>
        <v>0.68533560000000004</v>
      </c>
      <c r="Q508" s="1" t="e">
        <f t="shared" si="188"/>
        <v>#N/A</v>
      </c>
      <c r="T508" t="e">
        <f>IF(A508&lt;='FM Exteriores'!$Q$14,EsquemaMant!A508,NA())</f>
        <v>#N/A</v>
      </c>
      <c r="U508" s="20" t="e">
        <f t="shared" si="189"/>
        <v>#N/A</v>
      </c>
      <c r="V508" t="e">
        <f t="shared" si="190"/>
        <v>#N/A</v>
      </c>
      <c r="W508" t="e">
        <f t="shared" si="191"/>
        <v>#N/A</v>
      </c>
      <c r="X508" s="24" t="e">
        <f t="shared" si="192"/>
        <v>#N/A</v>
      </c>
      <c r="Y508" t="e">
        <f t="shared" si="193"/>
        <v>#N/A</v>
      </c>
      <c r="Z508" t="e">
        <f t="shared" si="194"/>
        <v>#N/A</v>
      </c>
      <c r="AA508" s="24" t="e">
        <f t="shared" si="195"/>
        <v>#N/A</v>
      </c>
      <c r="AB508" s="24">
        <f t="shared" si="198"/>
        <v>1</v>
      </c>
      <c r="AC508" s="1" t="e">
        <f t="shared" si="199"/>
        <v>#N/A</v>
      </c>
      <c r="AE508" s="23">
        <f t="shared" si="196"/>
        <v>0.78200000000000003</v>
      </c>
      <c r="AF508" s="41" t="e">
        <f t="shared" si="197"/>
        <v>#N/A</v>
      </c>
    </row>
    <row r="509" spans="1:32" x14ac:dyDescent="0.25">
      <c r="A509">
        <v>49.8</v>
      </c>
      <c r="B509" t="e">
        <f>IF(A509&lt;='FM Interiores'!$Q$14,EsquemaMant!A509,NA())</f>
        <v>#N/A</v>
      </c>
      <c r="C509" s="20" t="e">
        <f t="shared" si="176"/>
        <v>#N/A</v>
      </c>
      <c r="D509" t="e">
        <f t="shared" si="177"/>
        <v>#N/A</v>
      </c>
      <c r="E509" t="e">
        <f t="shared" si="175"/>
        <v>#N/A</v>
      </c>
      <c r="F509" s="24" t="e">
        <f t="shared" si="178"/>
        <v>#N/A</v>
      </c>
      <c r="G509" t="e">
        <f t="shared" si="179"/>
        <v>#N/A</v>
      </c>
      <c r="H509" t="e">
        <f t="shared" si="180"/>
        <v>#N/A</v>
      </c>
      <c r="I509" s="24" t="e">
        <f t="shared" si="181"/>
        <v>#N/A</v>
      </c>
      <c r="J509" t="e">
        <f t="shared" si="182"/>
        <v>#N/A</v>
      </c>
      <c r="K509" t="e">
        <f t="shared" si="183"/>
        <v>#N/A</v>
      </c>
      <c r="L509" s="24" t="e">
        <f t="shared" si="184"/>
        <v>#N/A</v>
      </c>
      <c r="M509" s="24">
        <f t="shared" si="185"/>
        <v>0.9</v>
      </c>
      <c r="N509" s="1" t="e">
        <f t="shared" si="186"/>
        <v>#N/A</v>
      </c>
      <c r="P509" s="23">
        <f t="shared" si="187"/>
        <v>0.68533560000000004</v>
      </c>
      <c r="Q509" s="1" t="e">
        <f t="shared" si="188"/>
        <v>#N/A</v>
      </c>
      <c r="T509" t="e">
        <f>IF(A509&lt;='FM Exteriores'!$Q$14,EsquemaMant!A509,NA())</f>
        <v>#N/A</v>
      </c>
      <c r="U509" s="20" t="e">
        <f t="shared" si="189"/>
        <v>#N/A</v>
      </c>
      <c r="V509" t="e">
        <f t="shared" si="190"/>
        <v>#N/A</v>
      </c>
      <c r="W509" t="e">
        <f t="shared" si="191"/>
        <v>#N/A</v>
      </c>
      <c r="X509" s="24" t="e">
        <f t="shared" si="192"/>
        <v>#N/A</v>
      </c>
      <c r="Y509" t="e">
        <f t="shared" si="193"/>
        <v>#N/A</v>
      </c>
      <c r="Z509" t="e">
        <f t="shared" si="194"/>
        <v>#N/A</v>
      </c>
      <c r="AA509" s="24" t="e">
        <f t="shared" si="195"/>
        <v>#N/A</v>
      </c>
      <c r="AB509" s="24">
        <f t="shared" si="198"/>
        <v>1</v>
      </c>
      <c r="AC509" s="1" t="e">
        <f t="shared" si="199"/>
        <v>#N/A</v>
      </c>
      <c r="AE509" s="23">
        <f t="shared" si="196"/>
        <v>0.78200000000000003</v>
      </c>
      <c r="AF509" s="41" t="e">
        <f t="shared" si="197"/>
        <v>#N/A</v>
      </c>
    </row>
    <row r="510" spans="1:32" x14ac:dyDescent="0.25">
      <c r="A510">
        <v>49.9</v>
      </c>
      <c r="B510" t="e">
        <f>IF(A510&lt;='FM Interiores'!$Q$14,EsquemaMant!A510,NA())</f>
        <v>#N/A</v>
      </c>
      <c r="C510" s="20" t="e">
        <f t="shared" si="176"/>
        <v>#N/A</v>
      </c>
      <c r="D510" t="e">
        <f t="shared" si="177"/>
        <v>#N/A</v>
      </c>
      <c r="E510" t="e">
        <f t="shared" si="175"/>
        <v>#N/A</v>
      </c>
      <c r="F510" s="24" t="e">
        <f t="shared" si="178"/>
        <v>#N/A</v>
      </c>
      <c r="G510" t="e">
        <f t="shared" si="179"/>
        <v>#N/A</v>
      </c>
      <c r="H510" t="e">
        <f t="shared" si="180"/>
        <v>#N/A</v>
      </c>
      <c r="I510" s="24" t="e">
        <f t="shared" si="181"/>
        <v>#N/A</v>
      </c>
      <c r="J510" t="e">
        <f t="shared" si="182"/>
        <v>#N/A</v>
      </c>
      <c r="K510" t="e">
        <f t="shared" si="183"/>
        <v>#N/A</v>
      </c>
      <c r="L510" s="24" t="e">
        <f t="shared" si="184"/>
        <v>#N/A</v>
      </c>
      <c r="M510" s="24">
        <f t="shared" si="185"/>
        <v>0.9</v>
      </c>
      <c r="N510" s="1" t="e">
        <f t="shared" si="186"/>
        <v>#N/A</v>
      </c>
      <c r="P510" s="23">
        <f t="shared" si="187"/>
        <v>0.68533560000000004</v>
      </c>
      <c r="Q510" s="1" t="e">
        <f t="shared" si="188"/>
        <v>#N/A</v>
      </c>
      <c r="T510" t="e">
        <f>IF(A510&lt;='FM Exteriores'!$Q$14,EsquemaMant!A510,NA())</f>
        <v>#N/A</v>
      </c>
      <c r="U510" s="20" t="e">
        <f t="shared" si="189"/>
        <v>#N/A</v>
      </c>
      <c r="V510" t="e">
        <f t="shared" si="190"/>
        <v>#N/A</v>
      </c>
      <c r="W510" t="e">
        <f t="shared" si="191"/>
        <v>#N/A</v>
      </c>
      <c r="X510" s="24" t="e">
        <f t="shared" si="192"/>
        <v>#N/A</v>
      </c>
      <c r="Y510" t="e">
        <f t="shared" si="193"/>
        <v>#N/A</v>
      </c>
      <c r="Z510" t="e">
        <f t="shared" si="194"/>
        <v>#N/A</v>
      </c>
      <c r="AA510" s="24" t="e">
        <f t="shared" si="195"/>
        <v>#N/A</v>
      </c>
      <c r="AB510" s="24">
        <f t="shared" si="198"/>
        <v>1</v>
      </c>
      <c r="AC510" s="1" t="e">
        <f t="shared" si="199"/>
        <v>#N/A</v>
      </c>
      <c r="AE510" s="23">
        <f t="shared" si="196"/>
        <v>0.78200000000000003</v>
      </c>
      <c r="AF510" s="41" t="e">
        <f t="shared" si="197"/>
        <v>#N/A</v>
      </c>
    </row>
    <row r="511" spans="1:32" x14ac:dyDescent="0.25">
      <c r="A511">
        <v>50</v>
      </c>
      <c r="B511" t="e">
        <f>IF(A511&lt;='FM Interiores'!$Q$14,EsquemaMant!A511,NA())</f>
        <v>#N/A</v>
      </c>
      <c r="C511" s="20" t="e">
        <f t="shared" si="176"/>
        <v>#N/A</v>
      </c>
      <c r="D511" t="e">
        <f t="shared" si="177"/>
        <v>#N/A</v>
      </c>
      <c r="E511" t="e">
        <f t="shared" si="175"/>
        <v>#N/A</v>
      </c>
      <c r="F511" s="24" t="e">
        <f t="shared" si="178"/>
        <v>#N/A</v>
      </c>
      <c r="G511" t="e">
        <f t="shared" si="179"/>
        <v>#N/A</v>
      </c>
      <c r="H511" t="e">
        <f t="shared" si="180"/>
        <v>#N/A</v>
      </c>
      <c r="I511" s="24" t="e">
        <f t="shared" si="181"/>
        <v>#N/A</v>
      </c>
      <c r="J511" t="e">
        <f t="shared" si="182"/>
        <v>#N/A</v>
      </c>
      <c r="K511" t="e">
        <f t="shared" si="183"/>
        <v>#N/A</v>
      </c>
      <c r="L511" s="24" t="e">
        <f t="shared" si="184"/>
        <v>#N/A</v>
      </c>
      <c r="M511" s="24">
        <f t="shared" si="185"/>
        <v>0.9</v>
      </c>
      <c r="N511" s="1" t="e">
        <f t="shared" si="186"/>
        <v>#N/A</v>
      </c>
      <c r="P511" s="23">
        <f t="shared" si="187"/>
        <v>0.68533560000000004</v>
      </c>
      <c r="Q511" s="1" t="e">
        <f t="shared" si="188"/>
        <v>#N/A</v>
      </c>
      <c r="T511" t="e">
        <f>IF(A511&lt;='FM Exteriores'!$Q$14,EsquemaMant!A511,NA())</f>
        <v>#N/A</v>
      </c>
      <c r="U511" s="20" t="e">
        <f t="shared" si="189"/>
        <v>#N/A</v>
      </c>
      <c r="V511" t="e">
        <f t="shared" si="190"/>
        <v>#N/A</v>
      </c>
      <c r="W511" t="e">
        <f t="shared" si="191"/>
        <v>#N/A</v>
      </c>
      <c r="X511" s="24" t="e">
        <f t="shared" si="192"/>
        <v>#N/A</v>
      </c>
      <c r="Y511" t="e">
        <f t="shared" si="193"/>
        <v>#N/A</v>
      </c>
      <c r="Z511" t="e">
        <f t="shared" si="194"/>
        <v>#N/A</v>
      </c>
      <c r="AA511" s="24" t="e">
        <f t="shared" si="195"/>
        <v>#N/A</v>
      </c>
      <c r="AB511" s="24">
        <f t="shared" si="198"/>
        <v>1</v>
      </c>
      <c r="AC511" s="1" t="e">
        <f t="shared" si="199"/>
        <v>#N/A</v>
      </c>
      <c r="AE511" s="23">
        <f t="shared" si="196"/>
        <v>0.78200000000000003</v>
      </c>
      <c r="AF511" s="41" t="e">
        <f t="shared" si="197"/>
        <v>#N/A</v>
      </c>
    </row>
    <row r="512" spans="1:32" x14ac:dyDescent="0.25">
      <c r="A512">
        <v>50.1</v>
      </c>
      <c r="B512" t="e">
        <f>IF(A512&lt;='FM Interiores'!$Q$14,EsquemaMant!A512,NA())</f>
        <v>#N/A</v>
      </c>
      <c r="C512" s="20" t="e">
        <f t="shared" si="176"/>
        <v>#N/A</v>
      </c>
      <c r="D512" t="e">
        <f t="shared" si="177"/>
        <v>#N/A</v>
      </c>
      <c r="E512" t="e">
        <f t="shared" si="175"/>
        <v>#N/A</v>
      </c>
      <c r="F512" s="24" t="e">
        <f t="shared" si="178"/>
        <v>#N/A</v>
      </c>
      <c r="G512" t="e">
        <f t="shared" si="179"/>
        <v>#N/A</v>
      </c>
      <c r="H512" t="e">
        <f t="shared" si="180"/>
        <v>#N/A</v>
      </c>
      <c r="I512" s="24" t="e">
        <f t="shared" si="181"/>
        <v>#N/A</v>
      </c>
      <c r="J512" t="e">
        <f t="shared" si="182"/>
        <v>#N/A</v>
      </c>
      <c r="K512" t="e">
        <f t="shared" si="183"/>
        <v>#N/A</v>
      </c>
      <c r="L512" s="24" t="e">
        <f t="shared" si="184"/>
        <v>#N/A</v>
      </c>
      <c r="M512" s="24">
        <f t="shared" si="185"/>
        <v>0.9</v>
      </c>
      <c r="N512" s="1" t="e">
        <f t="shared" si="186"/>
        <v>#N/A</v>
      </c>
      <c r="P512" s="23">
        <f t="shared" si="187"/>
        <v>0.68533560000000004</v>
      </c>
      <c r="Q512" s="1" t="e">
        <f t="shared" si="188"/>
        <v>#N/A</v>
      </c>
      <c r="T512" t="e">
        <f>IF(A512&lt;='FM Exteriores'!$Q$14,EsquemaMant!A512,NA())</f>
        <v>#N/A</v>
      </c>
      <c r="U512" s="20" t="e">
        <f t="shared" si="189"/>
        <v>#N/A</v>
      </c>
      <c r="V512" t="e">
        <f t="shared" si="190"/>
        <v>#N/A</v>
      </c>
      <c r="W512" t="e">
        <f t="shared" si="191"/>
        <v>#N/A</v>
      </c>
      <c r="X512" s="24" t="e">
        <f t="shared" si="192"/>
        <v>#N/A</v>
      </c>
      <c r="Y512" t="e">
        <f t="shared" si="193"/>
        <v>#N/A</v>
      </c>
      <c r="Z512" t="e">
        <f t="shared" si="194"/>
        <v>#N/A</v>
      </c>
      <c r="AA512" s="24" t="e">
        <f t="shared" si="195"/>
        <v>#N/A</v>
      </c>
      <c r="AB512" s="24">
        <f t="shared" si="198"/>
        <v>1</v>
      </c>
      <c r="AC512" s="1" t="e">
        <f t="shared" si="199"/>
        <v>#N/A</v>
      </c>
      <c r="AE512" s="23">
        <f t="shared" si="196"/>
        <v>0.78200000000000003</v>
      </c>
      <c r="AF512" s="41" t="e">
        <f t="shared" si="197"/>
        <v>#N/A</v>
      </c>
    </row>
    <row r="513" spans="1:32" x14ac:dyDescent="0.25">
      <c r="A513">
        <v>50.2</v>
      </c>
      <c r="B513" t="e">
        <f>IF(A513&lt;='FM Interiores'!$Q$14,EsquemaMant!A513,NA())</f>
        <v>#N/A</v>
      </c>
      <c r="C513" s="20" t="e">
        <f t="shared" si="176"/>
        <v>#N/A</v>
      </c>
      <c r="D513" t="e">
        <f t="shared" si="177"/>
        <v>#N/A</v>
      </c>
      <c r="E513" t="e">
        <f t="shared" si="175"/>
        <v>#N/A</v>
      </c>
      <c r="F513" s="24" t="e">
        <f t="shared" si="178"/>
        <v>#N/A</v>
      </c>
      <c r="G513" t="e">
        <f t="shared" si="179"/>
        <v>#N/A</v>
      </c>
      <c r="H513" t="e">
        <f t="shared" si="180"/>
        <v>#N/A</v>
      </c>
      <c r="I513" s="24" t="e">
        <f t="shared" si="181"/>
        <v>#N/A</v>
      </c>
      <c r="J513" t="e">
        <f t="shared" si="182"/>
        <v>#N/A</v>
      </c>
      <c r="K513" t="e">
        <f t="shared" si="183"/>
        <v>#N/A</v>
      </c>
      <c r="L513" s="24" t="e">
        <f t="shared" si="184"/>
        <v>#N/A</v>
      </c>
      <c r="M513" s="24">
        <f t="shared" si="185"/>
        <v>0.9</v>
      </c>
      <c r="N513" s="1" t="e">
        <f t="shared" si="186"/>
        <v>#N/A</v>
      </c>
      <c r="P513" s="23">
        <f t="shared" si="187"/>
        <v>0.68533560000000004</v>
      </c>
      <c r="Q513" s="1" t="e">
        <f t="shared" si="188"/>
        <v>#N/A</v>
      </c>
      <c r="T513" t="e">
        <f>IF(A513&lt;='FM Exteriores'!$Q$14,EsquemaMant!A513,NA())</f>
        <v>#N/A</v>
      </c>
      <c r="U513" s="20" t="e">
        <f t="shared" si="189"/>
        <v>#N/A</v>
      </c>
      <c r="V513" t="e">
        <f t="shared" si="190"/>
        <v>#N/A</v>
      </c>
      <c r="W513" t="e">
        <f t="shared" si="191"/>
        <v>#N/A</v>
      </c>
      <c r="X513" s="24" t="e">
        <f t="shared" si="192"/>
        <v>#N/A</v>
      </c>
      <c r="Y513" t="e">
        <f t="shared" si="193"/>
        <v>#N/A</v>
      </c>
      <c r="Z513" t="e">
        <f t="shared" si="194"/>
        <v>#N/A</v>
      </c>
      <c r="AA513" s="24" t="e">
        <f t="shared" si="195"/>
        <v>#N/A</v>
      </c>
      <c r="AB513" s="24">
        <f t="shared" si="198"/>
        <v>1</v>
      </c>
      <c r="AC513" s="1" t="e">
        <f t="shared" si="199"/>
        <v>#N/A</v>
      </c>
      <c r="AE513" s="23">
        <f t="shared" si="196"/>
        <v>0.78200000000000003</v>
      </c>
      <c r="AF513" s="41" t="e">
        <f t="shared" si="197"/>
        <v>#N/A</v>
      </c>
    </row>
    <row r="514" spans="1:32" x14ac:dyDescent="0.25">
      <c r="A514">
        <v>50.3</v>
      </c>
      <c r="B514" t="e">
        <f>IF(A514&lt;='FM Interiores'!$Q$14,EsquemaMant!A514,NA())</f>
        <v>#N/A</v>
      </c>
      <c r="C514" s="20" t="e">
        <f t="shared" si="176"/>
        <v>#N/A</v>
      </c>
      <c r="D514" t="e">
        <f t="shared" si="177"/>
        <v>#N/A</v>
      </c>
      <c r="E514" t="e">
        <f t="shared" si="175"/>
        <v>#N/A</v>
      </c>
      <c r="F514" s="24" t="e">
        <f t="shared" si="178"/>
        <v>#N/A</v>
      </c>
      <c r="G514" t="e">
        <f t="shared" si="179"/>
        <v>#N/A</v>
      </c>
      <c r="H514" t="e">
        <f t="shared" si="180"/>
        <v>#N/A</v>
      </c>
      <c r="I514" s="24" t="e">
        <f t="shared" si="181"/>
        <v>#N/A</v>
      </c>
      <c r="J514" t="e">
        <f t="shared" si="182"/>
        <v>#N/A</v>
      </c>
      <c r="K514" t="e">
        <f t="shared" si="183"/>
        <v>#N/A</v>
      </c>
      <c r="L514" s="24" t="e">
        <f t="shared" si="184"/>
        <v>#N/A</v>
      </c>
      <c r="M514" s="24">
        <f t="shared" si="185"/>
        <v>0.9</v>
      </c>
      <c r="N514" s="1" t="e">
        <f t="shared" si="186"/>
        <v>#N/A</v>
      </c>
      <c r="P514" s="23">
        <f t="shared" si="187"/>
        <v>0.68533560000000004</v>
      </c>
      <c r="Q514" s="1" t="e">
        <f t="shared" si="188"/>
        <v>#N/A</v>
      </c>
      <c r="T514" t="e">
        <f>IF(A514&lt;='FM Exteriores'!$Q$14,EsquemaMant!A514,NA())</f>
        <v>#N/A</v>
      </c>
      <c r="U514" s="20" t="e">
        <f t="shared" si="189"/>
        <v>#N/A</v>
      </c>
      <c r="V514" t="e">
        <f t="shared" si="190"/>
        <v>#N/A</v>
      </c>
      <c r="W514" t="e">
        <f t="shared" si="191"/>
        <v>#N/A</v>
      </c>
      <c r="X514" s="24" t="e">
        <f t="shared" si="192"/>
        <v>#N/A</v>
      </c>
      <c r="Y514" t="e">
        <f t="shared" si="193"/>
        <v>#N/A</v>
      </c>
      <c r="Z514" t="e">
        <f t="shared" si="194"/>
        <v>#N/A</v>
      </c>
      <c r="AA514" s="24" t="e">
        <f t="shared" si="195"/>
        <v>#N/A</v>
      </c>
      <c r="AB514" s="24">
        <f t="shared" si="198"/>
        <v>1</v>
      </c>
      <c r="AC514" s="1" t="e">
        <f t="shared" si="199"/>
        <v>#N/A</v>
      </c>
      <c r="AE514" s="23">
        <f t="shared" si="196"/>
        <v>0.78200000000000003</v>
      </c>
      <c r="AF514" s="41" t="e">
        <f t="shared" si="197"/>
        <v>#N/A</v>
      </c>
    </row>
    <row r="515" spans="1:32" x14ac:dyDescent="0.25">
      <c r="A515">
        <v>50.4</v>
      </c>
      <c r="B515" t="e">
        <f>IF(A515&lt;='FM Interiores'!$Q$14,EsquemaMant!A515,NA())</f>
        <v>#N/A</v>
      </c>
      <c r="C515" s="20" t="e">
        <f t="shared" si="176"/>
        <v>#N/A</v>
      </c>
      <c r="D515" t="e">
        <f t="shared" si="177"/>
        <v>#N/A</v>
      </c>
      <c r="E515" t="e">
        <f t="shared" si="175"/>
        <v>#N/A</v>
      </c>
      <c r="F515" s="24" t="e">
        <f t="shared" si="178"/>
        <v>#N/A</v>
      </c>
      <c r="G515" t="e">
        <f t="shared" si="179"/>
        <v>#N/A</v>
      </c>
      <c r="H515" t="e">
        <f t="shared" si="180"/>
        <v>#N/A</v>
      </c>
      <c r="I515" s="24" t="e">
        <f t="shared" si="181"/>
        <v>#N/A</v>
      </c>
      <c r="J515" t="e">
        <f t="shared" si="182"/>
        <v>#N/A</v>
      </c>
      <c r="K515" t="e">
        <f t="shared" si="183"/>
        <v>#N/A</v>
      </c>
      <c r="L515" s="24" t="e">
        <f t="shared" si="184"/>
        <v>#N/A</v>
      </c>
      <c r="M515" s="24">
        <f t="shared" si="185"/>
        <v>0.9</v>
      </c>
      <c r="N515" s="1" t="e">
        <f t="shared" si="186"/>
        <v>#N/A</v>
      </c>
      <c r="P515" s="23">
        <f t="shared" si="187"/>
        <v>0.68533560000000004</v>
      </c>
      <c r="Q515" s="1" t="e">
        <f t="shared" si="188"/>
        <v>#N/A</v>
      </c>
      <c r="T515" t="e">
        <f>IF(A515&lt;='FM Exteriores'!$Q$14,EsquemaMant!A515,NA())</f>
        <v>#N/A</v>
      </c>
      <c r="U515" s="20" t="e">
        <f t="shared" si="189"/>
        <v>#N/A</v>
      </c>
      <c r="V515" t="e">
        <f t="shared" si="190"/>
        <v>#N/A</v>
      </c>
      <c r="W515" t="e">
        <f t="shared" si="191"/>
        <v>#N/A</v>
      </c>
      <c r="X515" s="24" t="e">
        <f t="shared" si="192"/>
        <v>#N/A</v>
      </c>
      <c r="Y515" t="e">
        <f t="shared" si="193"/>
        <v>#N/A</v>
      </c>
      <c r="Z515" t="e">
        <f t="shared" si="194"/>
        <v>#N/A</v>
      </c>
      <c r="AA515" s="24" t="e">
        <f t="shared" si="195"/>
        <v>#N/A</v>
      </c>
      <c r="AB515" s="24">
        <f t="shared" si="198"/>
        <v>1</v>
      </c>
      <c r="AC515" s="1" t="e">
        <f t="shared" si="199"/>
        <v>#N/A</v>
      </c>
      <c r="AE515" s="23">
        <f t="shared" si="196"/>
        <v>0.78200000000000003</v>
      </c>
      <c r="AF515" s="41" t="e">
        <f t="shared" si="197"/>
        <v>#N/A</v>
      </c>
    </row>
    <row r="516" spans="1:32" x14ac:dyDescent="0.25">
      <c r="A516">
        <v>50.5</v>
      </c>
      <c r="B516" t="e">
        <f>IF(A516&lt;='FM Interiores'!$Q$14,EsquemaMant!A516,NA())</f>
        <v>#N/A</v>
      </c>
      <c r="C516" s="20" t="e">
        <f t="shared" si="176"/>
        <v>#N/A</v>
      </c>
      <c r="D516" t="e">
        <f t="shared" si="177"/>
        <v>#N/A</v>
      </c>
      <c r="E516" t="e">
        <f t="shared" si="175"/>
        <v>#N/A</v>
      </c>
      <c r="F516" s="24" t="e">
        <f t="shared" si="178"/>
        <v>#N/A</v>
      </c>
      <c r="G516" t="e">
        <f t="shared" si="179"/>
        <v>#N/A</v>
      </c>
      <c r="H516" t="e">
        <f t="shared" si="180"/>
        <v>#N/A</v>
      </c>
      <c r="I516" s="24" t="e">
        <f t="shared" si="181"/>
        <v>#N/A</v>
      </c>
      <c r="J516" t="e">
        <f t="shared" si="182"/>
        <v>#N/A</v>
      </c>
      <c r="K516" t="e">
        <f t="shared" si="183"/>
        <v>#N/A</v>
      </c>
      <c r="L516" s="24" t="e">
        <f t="shared" si="184"/>
        <v>#N/A</v>
      </c>
      <c r="M516" s="24">
        <f t="shared" si="185"/>
        <v>0.9</v>
      </c>
      <c r="N516" s="1" t="e">
        <f t="shared" si="186"/>
        <v>#N/A</v>
      </c>
      <c r="P516" s="23">
        <f t="shared" si="187"/>
        <v>0.68533560000000004</v>
      </c>
      <c r="Q516" s="1" t="e">
        <f t="shared" si="188"/>
        <v>#N/A</v>
      </c>
      <c r="T516" t="e">
        <f>IF(A516&lt;='FM Exteriores'!$Q$14,EsquemaMant!A516,NA())</f>
        <v>#N/A</v>
      </c>
      <c r="U516" s="20" t="e">
        <f t="shared" si="189"/>
        <v>#N/A</v>
      </c>
      <c r="V516" t="e">
        <f t="shared" si="190"/>
        <v>#N/A</v>
      </c>
      <c r="W516" t="e">
        <f t="shared" si="191"/>
        <v>#N/A</v>
      </c>
      <c r="X516" s="24" t="e">
        <f t="shared" si="192"/>
        <v>#N/A</v>
      </c>
      <c r="Y516" t="e">
        <f t="shared" si="193"/>
        <v>#N/A</v>
      </c>
      <c r="Z516" t="e">
        <f t="shared" si="194"/>
        <v>#N/A</v>
      </c>
      <c r="AA516" s="24" t="e">
        <f t="shared" si="195"/>
        <v>#N/A</v>
      </c>
      <c r="AB516" s="24">
        <f t="shared" si="198"/>
        <v>1</v>
      </c>
      <c r="AC516" s="1" t="e">
        <f t="shared" si="199"/>
        <v>#N/A</v>
      </c>
      <c r="AE516" s="23">
        <f t="shared" si="196"/>
        <v>0.78200000000000003</v>
      </c>
      <c r="AF516" s="41" t="e">
        <f t="shared" si="197"/>
        <v>#N/A</v>
      </c>
    </row>
    <row r="517" spans="1:32" x14ac:dyDescent="0.25">
      <c r="A517">
        <v>50.6</v>
      </c>
      <c r="B517" t="e">
        <f>IF(A517&lt;='FM Interiores'!$Q$14,EsquemaMant!A517,NA())</f>
        <v>#N/A</v>
      </c>
      <c r="C517" s="20" t="e">
        <f t="shared" si="176"/>
        <v>#N/A</v>
      </c>
      <c r="D517" t="e">
        <f t="shared" si="177"/>
        <v>#N/A</v>
      </c>
      <c r="E517" t="e">
        <f t="shared" si="175"/>
        <v>#N/A</v>
      </c>
      <c r="F517" s="24" t="e">
        <f t="shared" si="178"/>
        <v>#N/A</v>
      </c>
      <c r="G517" t="e">
        <f t="shared" si="179"/>
        <v>#N/A</v>
      </c>
      <c r="H517" t="e">
        <f t="shared" si="180"/>
        <v>#N/A</v>
      </c>
      <c r="I517" s="24" t="e">
        <f t="shared" si="181"/>
        <v>#N/A</v>
      </c>
      <c r="J517" t="e">
        <f t="shared" si="182"/>
        <v>#N/A</v>
      </c>
      <c r="K517" t="e">
        <f t="shared" si="183"/>
        <v>#N/A</v>
      </c>
      <c r="L517" s="24" t="e">
        <f t="shared" si="184"/>
        <v>#N/A</v>
      </c>
      <c r="M517" s="24">
        <f t="shared" si="185"/>
        <v>0.9</v>
      </c>
      <c r="N517" s="1" t="e">
        <f t="shared" si="186"/>
        <v>#N/A</v>
      </c>
      <c r="P517" s="23">
        <f t="shared" si="187"/>
        <v>0.68533560000000004</v>
      </c>
      <c r="Q517" s="1" t="e">
        <f t="shared" si="188"/>
        <v>#N/A</v>
      </c>
      <c r="T517" t="e">
        <f>IF(A517&lt;='FM Exteriores'!$Q$14,EsquemaMant!A517,NA())</f>
        <v>#N/A</v>
      </c>
      <c r="U517" s="20" t="e">
        <f t="shared" si="189"/>
        <v>#N/A</v>
      </c>
      <c r="V517" t="e">
        <f t="shared" si="190"/>
        <v>#N/A</v>
      </c>
      <c r="W517" t="e">
        <f t="shared" si="191"/>
        <v>#N/A</v>
      </c>
      <c r="X517" s="24" t="e">
        <f t="shared" si="192"/>
        <v>#N/A</v>
      </c>
      <c r="Y517" t="e">
        <f t="shared" si="193"/>
        <v>#N/A</v>
      </c>
      <c r="Z517" t="e">
        <f t="shared" si="194"/>
        <v>#N/A</v>
      </c>
      <c r="AA517" s="24" t="e">
        <f t="shared" si="195"/>
        <v>#N/A</v>
      </c>
      <c r="AB517" s="24">
        <f t="shared" si="198"/>
        <v>1</v>
      </c>
      <c r="AC517" s="1" t="e">
        <f t="shared" si="199"/>
        <v>#N/A</v>
      </c>
      <c r="AE517" s="23">
        <f t="shared" si="196"/>
        <v>0.78200000000000003</v>
      </c>
      <c r="AF517" s="41" t="e">
        <f t="shared" si="197"/>
        <v>#N/A</v>
      </c>
    </row>
    <row r="518" spans="1:32" x14ac:dyDescent="0.25">
      <c r="A518">
        <v>50.7</v>
      </c>
      <c r="B518" t="e">
        <f>IF(A518&lt;='FM Interiores'!$Q$14,EsquemaMant!A518,NA())</f>
        <v>#N/A</v>
      </c>
      <c r="C518" s="20" t="e">
        <f t="shared" si="176"/>
        <v>#N/A</v>
      </c>
      <c r="D518" t="e">
        <f t="shared" si="177"/>
        <v>#N/A</v>
      </c>
      <c r="E518" t="e">
        <f t="shared" si="175"/>
        <v>#N/A</v>
      </c>
      <c r="F518" s="24" t="e">
        <f t="shared" si="178"/>
        <v>#N/A</v>
      </c>
      <c r="G518" t="e">
        <f t="shared" si="179"/>
        <v>#N/A</v>
      </c>
      <c r="H518" t="e">
        <f t="shared" si="180"/>
        <v>#N/A</v>
      </c>
      <c r="I518" s="24" t="e">
        <f t="shared" si="181"/>
        <v>#N/A</v>
      </c>
      <c r="J518" t="e">
        <f t="shared" si="182"/>
        <v>#N/A</v>
      </c>
      <c r="K518" t="e">
        <f t="shared" si="183"/>
        <v>#N/A</v>
      </c>
      <c r="L518" s="24" t="e">
        <f t="shared" si="184"/>
        <v>#N/A</v>
      </c>
      <c r="M518" s="24">
        <f t="shared" si="185"/>
        <v>0.9</v>
      </c>
      <c r="N518" s="1" t="e">
        <f t="shared" si="186"/>
        <v>#N/A</v>
      </c>
      <c r="P518" s="23">
        <f t="shared" si="187"/>
        <v>0.68533560000000004</v>
      </c>
      <c r="Q518" s="1" t="e">
        <f t="shared" si="188"/>
        <v>#N/A</v>
      </c>
      <c r="T518" t="e">
        <f>IF(A518&lt;='FM Exteriores'!$Q$14,EsquemaMant!A518,NA())</f>
        <v>#N/A</v>
      </c>
      <c r="U518" s="20" t="e">
        <f t="shared" si="189"/>
        <v>#N/A</v>
      </c>
      <c r="V518" t="e">
        <f t="shared" si="190"/>
        <v>#N/A</v>
      </c>
      <c r="W518" t="e">
        <f t="shared" si="191"/>
        <v>#N/A</v>
      </c>
      <c r="X518" s="24" t="e">
        <f t="shared" si="192"/>
        <v>#N/A</v>
      </c>
      <c r="Y518" t="e">
        <f t="shared" si="193"/>
        <v>#N/A</v>
      </c>
      <c r="Z518" t="e">
        <f t="shared" si="194"/>
        <v>#N/A</v>
      </c>
      <c r="AA518" s="24" t="e">
        <f t="shared" si="195"/>
        <v>#N/A</v>
      </c>
      <c r="AB518" s="24">
        <f t="shared" si="198"/>
        <v>1</v>
      </c>
      <c r="AC518" s="1" t="e">
        <f t="shared" si="199"/>
        <v>#N/A</v>
      </c>
      <c r="AE518" s="23">
        <f t="shared" si="196"/>
        <v>0.78200000000000003</v>
      </c>
      <c r="AF518" s="41" t="e">
        <f t="shared" si="197"/>
        <v>#N/A</v>
      </c>
    </row>
    <row r="519" spans="1:32" x14ac:dyDescent="0.25">
      <c r="A519">
        <v>50.8</v>
      </c>
      <c r="B519" t="e">
        <f>IF(A519&lt;='FM Interiores'!$Q$14,EsquemaMant!A519,NA())</f>
        <v>#N/A</v>
      </c>
      <c r="C519" s="20" t="e">
        <f t="shared" si="176"/>
        <v>#N/A</v>
      </c>
      <c r="D519" t="e">
        <f t="shared" si="177"/>
        <v>#N/A</v>
      </c>
      <c r="E519" t="e">
        <f t="shared" si="175"/>
        <v>#N/A</v>
      </c>
      <c r="F519" s="24" t="e">
        <f t="shared" si="178"/>
        <v>#N/A</v>
      </c>
      <c r="G519" t="e">
        <f t="shared" si="179"/>
        <v>#N/A</v>
      </c>
      <c r="H519" t="e">
        <f t="shared" si="180"/>
        <v>#N/A</v>
      </c>
      <c r="I519" s="24" t="e">
        <f t="shared" si="181"/>
        <v>#N/A</v>
      </c>
      <c r="J519" t="e">
        <f t="shared" si="182"/>
        <v>#N/A</v>
      </c>
      <c r="K519" t="e">
        <f t="shared" si="183"/>
        <v>#N/A</v>
      </c>
      <c r="L519" s="24" t="e">
        <f t="shared" si="184"/>
        <v>#N/A</v>
      </c>
      <c r="M519" s="24">
        <f t="shared" si="185"/>
        <v>0.9</v>
      </c>
      <c r="N519" s="1" t="e">
        <f t="shared" si="186"/>
        <v>#N/A</v>
      </c>
      <c r="P519" s="23">
        <f t="shared" si="187"/>
        <v>0.68533560000000004</v>
      </c>
      <c r="Q519" s="1" t="e">
        <f t="shared" si="188"/>
        <v>#N/A</v>
      </c>
      <c r="T519" t="e">
        <f>IF(A519&lt;='FM Exteriores'!$Q$14,EsquemaMant!A519,NA())</f>
        <v>#N/A</v>
      </c>
      <c r="U519" s="20" t="e">
        <f t="shared" si="189"/>
        <v>#N/A</v>
      </c>
      <c r="V519" t="e">
        <f t="shared" si="190"/>
        <v>#N/A</v>
      </c>
      <c r="W519" t="e">
        <f t="shared" si="191"/>
        <v>#N/A</v>
      </c>
      <c r="X519" s="24" t="e">
        <f t="shared" si="192"/>
        <v>#N/A</v>
      </c>
      <c r="Y519" t="e">
        <f t="shared" si="193"/>
        <v>#N/A</v>
      </c>
      <c r="Z519" t="e">
        <f t="shared" si="194"/>
        <v>#N/A</v>
      </c>
      <c r="AA519" s="24" t="e">
        <f t="shared" si="195"/>
        <v>#N/A</v>
      </c>
      <c r="AB519" s="24">
        <f t="shared" si="198"/>
        <v>1</v>
      </c>
      <c r="AC519" s="1" t="e">
        <f t="shared" si="199"/>
        <v>#N/A</v>
      </c>
      <c r="AE519" s="23">
        <f t="shared" si="196"/>
        <v>0.78200000000000003</v>
      </c>
      <c r="AF519" s="41" t="e">
        <f t="shared" si="197"/>
        <v>#N/A</v>
      </c>
    </row>
    <row r="520" spans="1:32" x14ac:dyDescent="0.25">
      <c r="A520">
        <v>50.9</v>
      </c>
      <c r="B520" t="e">
        <f>IF(A520&lt;='FM Interiores'!$Q$14,EsquemaMant!A520,NA())</f>
        <v>#N/A</v>
      </c>
      <c r="C520" s="20" t="e">
        <f t="shared" si="176"/>
        <v>#N/A</v>
      </c>
      <c r="D520" t="e">
        <f t="shared" si="177"/>
        <v>#N/A</v>
      </c>
      <c r="E520" t="e">
        <f t="shared" si="175"/>
        <v>#N/A</v>
      </c>
      <c r="F520" s="24" t="e">
        <f t="shared" si="178"/>
        <v>#N/A</v>
      </c>
      <c r="G520" t="e">
        <f t="shared" si="179"/>
        <v>#N/A</v>
      </c>
      <c r="H520" t="e">
        <f t="shared" si="180"/>
        <v>#N/A</v>
      </c>
      <c r="I520" s="24" t="e">
        <f t="shared" si="181"/>
        <v>#N/A</v>
      </c>
      <c r="J520" t="e">
        <f t="shared" si="182"/>
        <v>#N/A</v>
      </c>
      <c r="K520" t="e">
        <f t="shared" si="183"/>
        <v>#N/A</v>
      </c>
      <c r="L520" s="24" t="e">
        <f t="shared" si="184"/>
        <v>#N/A</v>
      </c>
      <c r="M520" s="24">
        <f t="shared" si="185"/>
        <v>0.9</v>
      </c>
      <c r="N520" s="1" t="e">
        <f t="shared" si="186"/>
        <v>#N/A</v>
      </c>
      <c r="P520" s="23">
        <f t="shared" si="187"/>
        <v>0.68533560000000004</v>
      </c>
      <c r="Q520" s="1" t="e">
        <f t="shared" si="188"/>
        <v>#N/A</v>
      </c>
      <c r="T520" t="e">
        <f>IF(A520&lt;='FM Exteriores'!$Q$14,EsquemaMant!A520,NA())</f>
        <v>#N/A</v>
      </c>
      <c r="U520" s="20" t="e">
        <f t="shared" si="189"/>
        <v>#N/A</v>
      </c>
      <c r="V520" t="e">
        <f t="shared" si="190"/>
        <v>#N/A</v>
      </c>
      <c r="W520" t="e">
        <f t="shared" si="191"/>
        <v>#N/A</v>
      </c>
      <c r="X520" s="24" t="e">
        <f t="shared" si="192"/>
        <v>#N/A</v>
      </c>
      <c r="Y520" t="e">
        <f t="shared" si="193"/>
        <v>#N/A</v>
      </c>
      <c r="Z520" t="e">
        <f t="shared" si="194"/>
        <v>#N/A</v>
      </c>
      <c r="AA520" s="24" t="e">
        <f t="shared" si="195"/>
        <v>#N/A</v>
      </c>
      <c r="AB520" s="24">
        <f t="shared" si="198"/>
        <v>1</v>
      </c>
      <c r="AC520" s="1" t="e">
        <f t="shared" si="199"/>
        <v>#N/A</v>
      </c>
      <c r="AE520" s="23">
        <f t="shared" si="196"/>
        <v>0.78200000000000003</v>
      </c>
      <c r="AF520" s="41" t="e">
        <f t="shared" si="197"/>
        <v>#N/A</v>
      </c>
    </row>
    <row r="521" spans="1:32" x14ac:dyDescent="0.25">
      <c r="A521">
        <v>51</v>
      </c>
      <c r="B521" t="e">
        <f>IF(A521&lt;='FM Interiores'!$Q$14,EsquemaMant!A521,NA())</f>
        <v>#N/A</v>
      </c>
      <c r="C521" s="20" t="e">
        <f t="shared" si="176"/>
        <v>#N/A</v>
      </c>
      <c r="D521" t="e">
        <f t="shared" si="177"/>
        <v>#N/A</v>
      </c>
      <c r="E521" t="e">
        <f t="shared" si="175"/>
        <v>#N/A</v>
      </c>
      <c r="F521" s="24" t="e">
        <f t="shared" si="178"/>
        <v>#N/A</v>
      </c>
      <c r="G521" t="e">
        <f t="shared" si="179"/>
        <v>#N/A</v>
      </c>
      <c r="H521" t="e">
        <f t="shared" si="180"/>
        <v>#N/A</v>
      </c>
      <c r="I521" s="24" t="e">
        <f t="shared" si="181"/>
        <v>#N/A</v>
      </c>
      <c r="J521" t="e">
        <f t="shared" si="182"/>
        <v>#N/A</v>
      </c>
      <c r="K521" t="e">
        <f t="shared" si="183"/>
        <v>#N/A</v>
      </c>
      <c r="L521" s="24" t="e">
        <f t="shared" si="184"/>
        <v>#N/A</v>
      </c>
      <c r="M521" s="24">
        <f t="shared" si="185"/>
        <v>0.9</v>
      </c>
      <c r="N521" s="1" t="e">
        <f t="shared" si="186"/>
        <v>#N/A</v>
      </c>
      <c r="P521" s="23">
        <f t="shared" si="187"/>
        <v>0.68533560000000004</v>
      </c>
      <c r="Q521" s="1" t="e">
        <f t="shared" si="188"/>
        <v>#N/A</v>
      </c>
      <c r="T521" t="e">
        <f>IF(A521&lt;='FM Exteriores'!$Q$14,EsquemaMant!A521,NA())</f>
        <v>#N/A</v>
      </c>
      <c r="U521" s="20" t="e">
        <f t="shared" si="189"/>
        <v>#N/A</v>
      </c>
      <c r="V521" t="e">
        <f t="shared" si="190"/>
        <v>#N/A</v>
      </c>
      <c r="W521" t="e">
        <f t="shared" si="191"/>
        <v>#N/A</v>
      </c>
      <c r="X521" s="24" t="e">
        <f t="shared" si="192"/>
        <v>#N/A</v>
      </c>
      <c r="Y521" t="e">
        <f t="shared" si="193"/>
        <v>#N/A</v>
      </c>
      <c r="Z521" t="e">
        <f t="shared" si="194"/>
        <v>#N/A</v>
      </c>
      <c r="AA521" s="24" t="e">
        <f t="shared" si="195"/>
        <v>#N/A</v>
      </c>
      <c r="AB521" s="24">
        <f t="shared" si="198"/>
        <v>1</v>
      </c>
      <c r="AC521" s="1" t="e">
        <f t="shared" si="199"/>
        <v>#N/A</v>
      </c>
      <c r="AE521" s="23">
        <f t="shared" si="196"/>
        <v>0.78200000000000003</v>
      </c>
      <c r="AF521" s="41" t="e">
        <f t="shared" si="197"/>
        <v>#N/A</v>
      </c>
    </row>
    <row r="522" spans="1:32" x14ac:dyDescent="0.25">
      <c r="A522">
        <v>51.1</v>
      </c>
      <c r="B522" t="e">
        <f>IF(A522&lt;='FM Interiores'!$Q$14,EsquemaMant!A522,NA())</f>
        <v>#N/A</v>
      </c>
      <c r="C522" s="20" t="e">
        <f t="shared" si="176"/>
        <v>#N/A</v>
      </c>
      <c r="D522" t="e">
        <f t="shared" si="177"/>
        <v>#N/A</v>
      </c>
      <c r="E522" t="e">
        <f t="shared" si="175"/>
        <v>#N/A</v>
      </c>
      <c r="F522" s="24" t="e">
        <f t="shared" si="178"/>
        <v>#N/A</v>
      </c>
      <c r="G522" t="e">
        <f t="shared" si="179"/>
        <v>#N/A</v>
      </c>
      <c r="H522" t="e">
        <f t="shared" si="180"/>
        <v>#N/A</v>
      </c>
      <c r="I522" s="24" t="e">
        <f t="shared" si="181"/>
        <v>#N/A</v>
      </c>
      <c r="J522" t="e">
        <f t="shared" si="182"/>
        <v>#N/A</v>
      </c>
      <c r="K522" t="e">
        <f t="shared" si="183"/>
        <v>#N/A</v>
      </c>
      <c r="L522" s="24" t="e">
        <f t="shared" si="184"/>
        <v>#N/A</v>
      </c>
      <c r="M522" s="24">
        <f t="shared" si="185"/>
        <v>0.9</v>
      </c>
      <c r="N522" s="1" t="e">
        <f t="shared" si="186"/>
        <v>#N/A</v>
      </c>
      <c r="P522" s="23">
        <f t="shared" si="187"/>
        <v>0.68533560000000004</v>
      </c>
      <c r="Q522" s="1" t="e">
        <f t="shared" si="188"/>
        <v>#N/A</v>
      </c>
      <c r="T522" t="e">
        <f>IF(A522&lt;='FM Exteriores'!$Q$14,EsquemaMant!A522,NA())</f>
        <v>#N/A</v>
      </c>
      <c r="U522" s="20" t="e">
        <f t="shared" si="189"/>
        <v>#N/A</v>
      </c>
      <c r="V522" t="e">
        <f t="shared" si="190"/>
        <v>#N/A</v>
      </c>
      <c r="W522" t="e">
        <f t="shared" si="191"/>
        <v>#N/A</v>
      </c>
      <c r="X522" s="24" t="e">
        <f t="shared" si="192"/>
        <v>#N/A</v>
      </c>
      <c r="Y522" t="e">
        <f t="shared" si="193"/>
        <v>#N/A</v>
      </c>
      <c r="Z522" t="e">
        <f t="shared" si="194"/>
        <v>#N/A</v>
      </c>
      <c r="AA522" s="24" t="e">
        <f t="shared" si="195"/>
        <v>#N/A</v>
      </c>
      <c r="AB522" s="24">
        <f t="shared" si="198"/>
        <v>1</v>
      </c>
      <c r="AC522" s="1" t="e">
        <f t="shared" si="199"/>
        <v>#N/A</v>
      </c>
      <c r="AE522" s="23">
        <f t="shared" si="196"/>
        <v>0.78200000000000003</v>
      </c>
      <c r="AF522" s="41" t="e">
        <f t="shared" si="197"/>
        <v>#N/A</v>
      </c>
    </row>
    <row r="523" spans="1:32" x14ac:dyDescent="0.25">
      <c r="A523">
        <v>51.2</v>
      </c>
      <c r="B523" t="e">
        <f>IF(A523&lt;='FM Interiores'!$Q$14,EsquemaMant!A523,NA())</f>
        <v>#N/A</v>
      </c>
      <c r="C523" s="20" t="e">
        <f t="shared" si="176"/>
        <v>#N/A</v>
      </c>
      <c r="D523" t="e">
        <f t="shared" si="177"/>
        <v>#N/A</v>
      </c>
      <c r="E523" t="e">
        <f t="shared" ref="E523:E586" si="200">C523-(D523*$C$4)</f>
        <v>#N/A</v>
      </c>
      <c r="F523" s="24" t="e">
        <f t="shared" si="178"/>
        <v>#N/A</v>
      </c>
      <c r="G523" t="e">
        <f t="shared" si="179"/>
        <v>#N/A</v>
      </c>
      <c r="H523" t="e">
        <f t="shared" si="180"/>
        <v>#N/A</v>
      </c>
      <c r="I523" s="24" t="e">
        <f t="shared" si="181"/>
        <v>#N/A</v>
      </c>
      <c r="J523" t="e">
        <f t="shared" si="182"/>
        <v>#N/A</v>
      </c>
      <c r="K523" t="e">
        <f t="shared" si="183"/>
        <v>#N/A</v>
      </c>
      <c r="L523" s="24" t="e">
        <f t="shared" si="184"/>
        <v>#N/A</v>
      </c>
      <c r="M523" s="24">
        <f t="shared" si="185"/>
        <v>0.9</v>
      </c>
      <c r="N523" s="1" t="e">
        <f t="shared" si="186"/>
        <v>#N/A</v>
      </c>
      <c r="P523" s="23">
        <f t="shared" si="187"/>
        <v>0.68533560000000004</v>
      </c>
      <c r="Q523" s="1" t="e">
        <f t="shared" si="188"/>
        <v>#N/A</v>
      </c>
      <c r="T523" t="e">
        <f>IF(A523&lt;='FM Exteriores'!$Q$14,EsquemaMant!A523,NA())</f>
        <v>#N/A</v>
      </c>
      <c r="U523" s="20" t="e">
        <f t="shared" si="189"/>
        <v>#N/A</v>
      </c>
      <c r="V523" t="e">
        <f t="shared" si="190"/>
        <v>#N/A</v>
      </c>
      <c r="W523" t="e">
        <f t="shared" si="191"/>
        <v>#N/A</v>
      </c>
      <c r="X523" s="24" t="e">
        <f t="shared" si="192"/>
        <v>#N/A</v>
      </c>
      <c r="Y523" t="e">
        <f t="shared" si="193"/>
        <v>#N/A</v>
      </c>
      <c r="Z523" t="e">
        <f t="shared" si="194"/>
        <v>#N/A</v>
      </c>
      <c r="AA523" s="24" t="e">
        <f t="shared" si="195"/>
        <v>#N/A</v>
      </c>
      <c r="AB523" s="24">
        <f t="shared" si="198"/>
        <v>1</v>
      </c>
      <c r="AC523" s="1" t="e">
        <f t="shared" si="199"/>
        <v>#N/A</v>
      </c>
      <c r="AE523" s="23">
        <f t="shared" si="196"/>
        <v>0.78200000000000003</v>
      </c>
      <c r="AF523" s="41" t="e">
        <f t="shared" si="197"/>
        <v>#N/A</v>
      </c>
    </row>
    <row r="524" spans="1:32" x14ac:dyDescent="0.25">
      <c r="A524">
        <v>51.3</v>
      </c>
      <c r="B524" t="e">
        <f>IF(A524&lt;='FM Interiores'!$Q$14,EsquemaMant!A524,NA())</f>
        <v>#N/A</v>
      </c>
      <c r="C524" s="20" t="e">
        <f t="shared" ref="C524:C587" si="201">$C$2*$C$3*B524</f>
        <v>#N/A</v>
      </c>
      <c r="D524" t="e">
        <f t="shared" ref="D524:D587" si="202">INT(C524/$C$4)</f>
        <v>#N/A</v>
      </c>
      <c r="E524" t="e">
        <f t="shared" si="200"/>
        <v>#N/A</v>
      </c>
      <c r="F524" s="24" t="e">
        <f t="shared" ref="F524:F587" si="203">(1-$C$5)/(0-$C$4)*E524+1</f>
        <v>#N/A</v>
      </c>
      <c r="G524" t="e">
        <f t="shared" ref="G524:G587" si="204">INT(E524/$G$4)</f>
        <v>#N/A</v>
      </c>
      <c r="H524" t="e">
        <f t="shared" ref="H524:H587" si="205">C524-(G524*$G$4)-(D524*$C$4)</f>
        <v>#N/A</v>
      </c>
      <c r="I524" s="24" t="e">
        <f t="shared" ref="I524:I587" si="206">(1-$G$2)/(0-$G$4)*H524+1</f>
        <v>#N/A</v>
      </c>
      <c r="J524" t="e">
        <f t="shared" ref="J524:J587" si="207">INT(B524/$K$3)</f>
        <v>#N/A</v>
      </c>
      <c r="K524" t="e">
        <f t="shared" ref="K524:K587" si="208">B524-($K$3*J524)</f>
        <v>#N/A</v>
      </c>
      <c r="L524" s="24" t="e">
        <f t="shared" ref="L524:L587" si="209">(1-$K$2)/(0-$K$3)*K524+1</f>
        <v>#N/A</v>
      </c>
      <c r="M524" s="24">
        <f t="shared" ref="M524:M587" si="210">$N$2</f>
        <v>0.9</v>
      </c>
      <c r="N524" s="1" t="e">
        <f t="shared" ref="N524:N587" si="211">L524*I524*F524*M524</f>
        <v>#N/A</v>
      </c>
      <c r="P524" s="23">
        <f t="shared" ref="P524:P587" si="212">$N$4</f>
        <v>0.68533560000000004</v>
      </c>
      <c r="Q524" s="1" t="e">
        <f t="shared" ref="Q524:Q587" si="213">M524+P524-N524</f>
        <v>#N/A</v>
      </c>
      <c r="T524" t="e">
        <f>IF(A524&lt;='FM Exteriores'!$Q$14,EsquemaMant!A524,NA())</f>
        <v>#N/A</v>
      </c>
      <c r="U524" s="20" t="e">
        <f t="shared" ref="U524:U587" si="214">$U$2*$U$3*T524</f>
        <v>#N/A</v>
      </c>
      <c r="V524" t="e">
        <f t="shared" ref="V524:V587" si="215">INT(U524/$U$4)</f>
        <v>#N/A</v>
      </c>
      <c r="W524" t="e">
        <f t="shared" ref="W524:W587" si="216">U524-(V524*$U$4)</f>
        <v>#N/A</v>
      </c>
      <c r="X524" s="24" t="e">
        <f t="shared" ref="X524:X587" si="217">(1-$U$5)/(0-$U$4)*W524+1</f>
        <v>#N/A</v>
      </c>
      <c r="Y524" t="e">
        <f t="shared" ref="Y524:Y587" si="218">INT(W524/$Y$4)</f>
        <v>#N/A</v>
      </c>
      <c r="Z524" t="e">
        <f t="shared" ref="Z524:Z587" si="219">U524-(Y524*$Y$4)-(V524*$U$4)</f>
        <v>#N/A</v>
      </c>
      <c r="AA524" s="24" t="e">
        <f t="shared" ref="AA524:AA587" si="220">(1-$Y$2)/(0-$Y$4)*Z524+1</f>
        <v>#N/A</v>
      </c>
      <c r="AB524" s="24">
        <f t="shared" si="198"/>
        <v>1</v>
      </c>
      <c r="AC524" s="1" t="e">
        <f t="shared" si="199"/>
        <v>#N/A</v>
      </c>
      <c r="AE524" s="23">
        <f t="shared" ref="AE524:AE587" si="221">$AB$4</f>
        <v>0.78200000000000003</v>
      </c>
      <c r="AF524" s="41" t="e">
        <f t="shared" ref="AF524:AF587" si="222">AB524+AE524-AC524</f>
        <v>#N/A</v>
      </c>
    </row>
    <row r="525" spans="1:32" x14ac:dyDescent="0.25">
      <c r="A525">
        <v>51.4</v>
      </c>
      <c r="B525" t="e">
        <f>IF(A525&lt;='FM Interiores'!$Q$14,EsquemaMant!A525,NA())</f>
        <v>#N/A</v>
      </c>
      <c r="C525" s="20" t="e">
        <f t="shared" si="201"/>
        <v>#N/A</v>
      </c>
      <c r="D525" t="e">
        <f t="shared" si="202"/>
        <v>#N/A</v>
      </c>
      <c r="E525" t="e">
        <f t="shared" si="200"/>
        <v>#N/A</v>
      </c>
      <c r="F525" s="24" t="e">
        <f t="shared" si="203"/>
        <v>#N/A</v>
      </c>
      <c r="G525" t="e">
        <f t="shared" si="204"/>
        <v>#N/A</v>
      </c>
      <c r="H525" t="e">
        <f t="shared" si="205"/>
        <v>#N/A</v>
      </c>
      <c r="I525" s="24" t="e">
        <f t="shared" si="206"/>
        <v>#N/A</v>
      </c>
      <c r="J525" t="e">
        <f t="shared" si="207"/>
        <v>#N/A</v>
      </c>
      <c r="K525" t="e">
        <f t="shared" si="208"/>
        <v>#N/A</v>
      </c>
      <c r="L525" s="24" t="e">
        <f t="shared" si="209"/>
        <v>#N/A</v>
      </c>
      <c r="M525" s="24">
        <f t="shared" si="210"/>
        <v>0.9</v>
      </c>
      <c r="N525" s="1" t="e">
        <f t="shared" si="211"/>
        <v>#N/A</v>
      </c>
      <c r="P525" s="23">
        <f t="shared" si="212"/>
        <v>0.68533560000000004</v>
      </c>
      <c r="Q525" s="1" t="e">
        <f t="shared" si="213"/>
        <v>#N/A</v>
      </c>
      <c r="T525" t="e">
        <f>IF(A525&lt;='FM Exteriores'!$Q$14,EsquemaMant!A525,NA())</f>
        <v>#N/A</v>
      </c>
      <c r="U525" s="20" t="e">
        <f t="shared" si="214"/>
        <v>#N/A</v>
      </c>
      <c r="V525" t="e">
        <f t="shared" si="215"/>
        <v>#N/A</v>
      </c>
      <c r="W525" t="e">
        <f t="shared" si="216"/>
        <v>#N/A</v>
      </c>
      <c r="X525" s="24" t="e">
        <f t="shared" si="217"/>
        <v>#N/A</v>
      </c>
      <c r="Y525" t="e">
        <f t="shared" si="218"/>
        <v>#N/A</v>
      </c>
      <c r="Z525" t="e">
        <f t="shared" si="219"/>
        <v>#N/A</v>
      </c>
      <c r="AA525" s="24" t="e">
        <f t="shared" si="220"/>
        <v>#N/A</v>
      </c>
      <c r="AB525" s="24">
        <f t="shared" ref="AB525:AB588" si="223">$AB$2</f>
        <v>1</v>
      </c>
      <c r="AC525" s="1" t="e">
        <f t="shared" ref="AC525:AC588" si="224">AA525*X525*AB525</f>
        <v>#N/A</v>
      </c>
      <c r="AE525" s="23">
        <f t="shared" si="221"/>
        <v>0.78200000000000003</v>
      </c>
      <c r="AF525" s="41" t="e">
        <f t="shared" si="222"/>
        <v>#N/A</v>
      </c>
    </row>
    <row r="526" spans="1:32" x14ac:dyDescent="0.25">
      <c r="A526">
        <v>51.5</v>
      </c>
      <c r="B526" t="e">
        <f>IF(A526&lt;='FM Interiores'!$Q$14,EsquemaMant!A526,NA())</f>
        <v>#N/A</v>
      </c>
      <c r="C526" s="20" t="e">
        <f t="shared" si="201"/>
        <v>#N/A</v>
      </c>
      <c r="D526" t="e">
        <f t="shared" si="202"/>
        <v>#N/A</v>
      </c>
      <c r="E526" t="e">
        <f t="shared" si="200"/>
        <v>#N/A</v>
      </c>
      <c r="F526" s="24" t="e">
        <f t="shared" si="203"/>
        <v>#N/A</v>
      </c>
      <c r="G526" t="e">
        <f t="shared" si="204"/>
        <v>#N/A</v>
      </c>
      <c r="H526" t="e">
        <f t="shared" si="205"/>
        <v>#N/A</v>
      </c>
      <c r="I526" s="24" t="e">
        <f t="shared" si="206"/>
        <v>#N/A</v>
      </c>
      <c r="J526" t="e">
        <f t="shared" si="207"/>
        <v>#N/A</v>
      </c>
      <c r="K526" t="e">
        <f t="shared" si="208"/>
        <v>#N/A</v>
      </c>
      <c r="L526" s="24" t="e">
        <f t="shared" si="209"/>
        <v>#N/A</v>
      </c>
      <c r="M526" s="24">
        <f t="shared" si="210"/>
        <v>0.9</v>
      </c>
      <c r="N526" s="1" t="e">
        <f t="shared" si="211"/>
        <v>#N/A</v>
      </c>
      <c r="P526" s="23">
        <f t="shared" si="212"/>
        <v>0.68533560000000004</v>
      </c>
      <c r="Q526" s="1" t="e">
        <f t="shared" si="213"/>
        <v>#N/A</v>
      </c>
      <c r="T526" t="e">
        <f>IF(A526&lt;='FM Exteriores'!$Q$14,EsquemaMant!A526,NA())</f>
        <v>#N/A</v>
      </c>
      <c r="U526" s="20" t="e">
        <f t="shared" si="214"/>
        <v>#N/A</v>
      </c>
      <c r="V526" t="e">
        <f t="shared" si="215"/>
        <v>#N/A</v>
      </c>
      <c r="W526" t="e">
        <f t="shared" si="216"/>
        <v>#N/A</v>
      </c>
      <c r="X526" s="24" t="e">
        <f t="shared" si="217"/>
        <v>#N/A</v>
      </c>
      <c r="Y526" t="e">
        <f t="shared" si="218"/>
        <v>#N/A</v>
      </c>
      <c r="Z526" t="e">
        <f t="shared" si="219"/>
        <v>#N/A</v>
      </c>
      <c r="AA526" s="24" t="e">
        <f t="shared" si="220"/>
        <v>#N/A</v>
      </c>
      <c r="AB526" s="24">
        <f t="shared" si="223"/>
        <v>1</v>
      </c>
      <c r="AC526" s="1" t="e">
        <f t="shared" si="224"/>
        <v>#N/A</v>
      </c>
      <c r="AE526" s="23">
        <f t="shared" si="221"/>
        <v>0.78200000000000003</v>
      </c>
      <c r="AF526" s="41" t="e">
        <f t="shared" si="222"/>
        <v>#N/A</v>
      </c>
    </row>
    <row r="527" spans="1:32" x14ac:dyDescent="0.25">
      <c r="A527">
        <v>51.6</v>
      </c>
      <c r="B527" t="e">
        <f>IF(A527&lt;='FM Interiores'!$Q$14,EsquemaMant!A527,NA())</f>
        <v>#N/A</v>
      </c>
      <c r="C527" s="20" t="e">
        <f t="shared" si="201"/>
        <v>#N/A</v>
      </c>
      <c r="D527" t="e">
        <f t="shared" si="202"/>
        <v>#N/A</v>
      </c>
      <c r="E527" t="e">
        <f t="shared" si="200"/>
        <v>#N/A</v>
      </c>
      <c r="F527" s="24" t="e">
        <f t="shared" si="203"/>
        <v>#N/A</v>
      </c>
      <c r="G527" t="e">
        <f t="shared" si="204"/>
        <v>#N/A</v>
      </c>
      <c r="H527" t="e">
        <f t="shared" si="205"/>
        <v>#N/A</v>
      </c>
      <c r="I527" s="24" t="e">
        <f t="shared" si="206"/>
        <v>#N/A</v>
      </c>
      <c r="J527" t="e">
        <f t="shared" si="207"/>
        <v>#N/A</v>
      </c>
      <c r="K527" t="e">
        <f t="shared" si="208"/>
        <v>#N/A</v>
      </c>
      <c r="L527" s="24" t="e">
        <f t="shared" si="209"/>
        <v>#N/A</v>
      </c>
      <c r="M527" s="24">
        <f t="shared" si="210"/>
        <v>0.9</v>
      </c>
      <c r="N527" s="1" t="e">
        <f t="shared" si="211"/>
        <v>#N/A</v>
      </c>
      <c r="P527" s="23">
        <f t="shared" si="212"/>
        <v>0.68533560000000004</v>
      </c>
      <c r="Q527" s="1" t="e">
        <f t="shared" si="213"/>
        <v>#N/A</v>
      </c>
      <c r="T527" t="e">
        <f>IF(A527&lt;='FM Exteriores'!$Q$14,EsquemaMant!A527,NA())</f>
        <v>#N/A</v>
      </c>
      <c r="U527" s="20" t="e">
        <f t="shared" si="214"/>
        <v>#N/A</v>
      </c>
      <c r="V527" t="e">
        <f t="shared" si="215"/>
        <v>#N/A</v>
      </c>
      <c r="W527" t="e">
        <f t="shared" si="216"/>
        <v>#N/A</v>
      </c>
      <c r="X527" s="24" t="e">
        <f t="shared" si="217"/>
        <v>#N/A</v>
      </c>
      <c r="Y527" t="e">
        <f t="shared" si="218"/>
        <v>#N/A</v>
      </c>
      <c r="Z527" t="e">
        <f t="shared" si="219"/>
        <v>#N/A</v>
      </c>
      <c r="AA527" s="24" t="e">
        <f t="shared" si="220"/>
        <v>#N/A</v>
      </c>
      <c r="AB527" s="24">
        <f t="shared" si="223"/>
        <v>1</v>
      </c>
      <c r="AC527" s="1" t="e">
        <f t="shared" si="224"/>
        <v>#N/A</v>
      </c>
      <c r="AE527" s="23">
        <f t="shared" si="221"/>
        <v>0.78200000000000003</v>
      </c>
      <c r="AF527" s="41" t="e">
        <f t="shared" si="222"/>
        <v>#N/A</v>
      </c>
    </row>
    <row r="528" spans="1:32" x14ac:dyDescent="0.25">
      <c r="A528">
        <v>51.7</v>
      </c>
      <c r="B528" t="e">
        <f>IF(A528&lt;='FM Interiores'!$Q$14,EsquemaMant!A528,NA())</f>
        <v>#N/A</v>
      </c>
      <c r="C528" s="20" t="e">
        <f t="shared" si="201"/>
        <v>#N/A</v>
      </c>
      <c r="D528" t="e">
        <f t="shared" si="202"/>
        <v>#N/A</v>
      </c>
      <c r="E528" t="e">
        <f t="shared" si="200"/>
        <v>#N/A</v>
      </c>
      <c r="F528" s="24" t="e">
        <f t="shared" si="203"/>
        <v>#N/A</v>
      </c>
      <c r="G528" t="e">
        <f t="shared" si="204"/>
        <v>#N/A</v>
      </c>
      <c r="H528" t="e">
        <f t="shared" si="205"/>
        <v>#N/A</v>
      </c>
      <c r="I528" s="24" t="e">
        <f t="shared" si="206"/>
        <v>#N/A</v>
      </c>
      <c r="J528" t="e">
        <f t="shared" si="207"/>
        <v>#N/A</v>
      </c>
      <c r="K528" t="e">
        <f t="shared" si="208"/>
        <v>#N/A</v>
      </c>
      <c r="L528" s="24" t="e">
        <f t="shared" si="209"/>
        <v>#N/A</v>
      </c>
      <c r="M528" s="24">
        <f t="shared" si="210"/>
        <v>0.9</v>
      </c>
      <c r="N528" s="1" t="e">
        <f t="shared" si="211"/>
        <v>#N/A</v>
      </c>
      <c r="P528" s="23">
        <f t="shared" si="212"/>
        <v>0.68533560000000004</v>
      </c>
      <c r="Q528" s="1" t="e">
        <f t="shared" si="213"/>
        <v>#N/A</v>
      </c>
      <c r="T528" t="e">
        <f>IF(A528&lt;='FM Exteriores'!$Q$14,EsquemaMant!A528,NA())</f>
        <v>#N/A</v>
      </c>
      <c r="U528" s="20" t="e">
        <f t="shared" si="214"/>
        <v>#N/A</v>
      </c>
      <c r="V528" t="e">
        <f t="shared" si="215"/>
        <v>#N/A</v>
      </c>
      <c r="W528" t="e">
        <f t="shared" si="216"/>
        <v>#N/A</v>
      </c>
      <c r="X528" s="24" t="e">
        <f t="shared" si="217"/>
        <v>#N/A</v>
      </c>
      <c r="Y528" t="e">
        <f t="shared" si="218"/>
        <v>#N/A</v>
      </c>
      <c r="Z528" t="e">
        <f t="shared" si="219"/>
        <v>#N/A</v>
      </c>
      <c r="AA528" s="24" t="e">
        <f t="shared" si="220"/>
        <v>#N/A</v>
      </c>
      <c r="AB528" s="24">
        <f t="shared" si="223"/>
        <v>1</v>
      </c>
      <c r="AC528" s="1" t="e">
        <f t="shared" si="224"/>
        <v>#N/A</v>
      </c>
      <c r="AE528" s="23">
        <f t="shared" si="221"/>
        <v>0.78200000000000003</v>
      </c>
      <c r="AF528" s="41" t="e">
        <f t="shared" si="222"/>
        <v>#N/A</v>
      </c>
    </row>
    <row r="529" spans="1:32" x14ac:dyDescent="0.25">
      <c r="A529">
        <v>51.8</v>
      </c>
      <c r="B529" t="e">
        <f>IF(A529&lt;='FM Interiores'!$Q$14,EsquemaMant!A529,NA())</f>
        <v>#N/A</v>
      </c>
      <c r="C529" s="20" t="e">
        <f t="shared" si="201"/>
        <v>#N/A</v>
      </c>
      <c r="D529" t="e">
        <f t="shared" si="202"/>
        <v>#N/A</v>
      </c>
      <c r="E529" t="e">
        <f t="shared" si="200"/>
        <v>#N/A</v>
      </c>
      <c r="F529" s="24" t="e">
        <f t="shared" si="203"/>
        <v>#N/A</v>
      </c>
      <c r="G529" t="e">
        <f t="shared" si="204"/>
        <v>#N/A</v>
      </c>
      <c r="H529" t="e">
        <f t="shared" si="205"/>
        <v>#N/A</v>
      </c>
      <c r="I529" s="24" t="e">
        <f t="shared" si="206"/>
        <v>#N/A</v>
      </c>
      <c r="J529" t="e">
        <f t="shared" si="207"/>
        <v>#N/A</v>
      </c>
      <c r="K529" t="e">
        <f t="shared" si="208"/>
        <v>#N/A</v>
      </c>
      <c r="L529" s="24" t="e">
        <f t="shared" si="209"/>
        <v>#N/A</v>
      </c>
      <c r="M529" s="24">
        <f t="shared" si="210"/>
        <v>0.9</v>
      </c>
      <c r="N529" s="1" t="e">
        <f t="shared" si="211"/>
        <v>#N/A</v>
      </c>
      <c r="P529" s="23">
        <f t="shared" si="212"/>
        <v>0.68533560000000004</v>
      </c>
      <c r="Q529" s="1" t="e">
        <f t="shared" si="213"/>
        <v>#N/A</v>
      </c>
      <c r="T529" t="e">
        <f>IF(A529&lt;='FM Exteriores'!$Q$14,EsquemaMant!A529,NA())</f>
        <v>#N/A</v>
      </c>
      <c r="U529" s="20" t="e">
        <f t="shared" si="214"/>
        <v>#N/A</v>
      </c>
      <c r="V529" t="e">
        <f t="shared" si="215"/>
        <v>#N/A</v>
      </c>
      <c r="W529" t="e">
        <f t="shared" si="216"/>
        <v>#N/A</v>
      </c>
      <c r="X529" s="24" t="e">
        <f t="shared" si="217"/>
        <v>#N/A</v>
      </c>
      <c r="Y529" t="e">
        <f t="shared" si="218"/>
        <v>#N/A</v>
      </c>
      <c r="Z529" t="e">
        <f t="shared" si="219"/>
        <v>#N/A</v>
      </c>
      <c r="AA529" s="24" t="e">
        <f t="shared" si="220"/>
        <v>#N/A</v>
      </c>
      <c r="AB529" s="24">
        <f t="shared" si="223"/>
        <v>1</v>
      </c>
      <c r="AC529" s="1" t="e">
        <f t="shared" si="224"/>
        <v>#N/A</v>
      </c>
      <c r="AE529" s="23">
        <f t="shared" si="221"/>
        <v>0.78200000000000003</v>
      </c>
      <c r="AF529" s="41" t="e">
        <f t="shared" si="222"/>
        <v>#N/A</v>
      </c>
    </row>
    <row r="530" spans="1:32" x14ac:dyDescent="0.25">
      <c r="A530">
        <v>51.9</v>
      </c>
      <c r="B530" t="e">
        <f>IF(A530&lt;='FM Interiores'!$Q$14,EsquemaMant!A530,NA())</f>
        <v>#N/A</v>
      </c>
      <c r="C530" s="20" t="e">
        <f t="shared" si="201"/>
        <v>#N/A</v>
      </c>
      <c r="D530" t="e">
        <f t="shared" si="202"/>
        <v>#N/A</v>
      </c>
      <c r="E530" t="e">
        <f t="shared" si="200"/>
        <v>#N/A</v>
      </c>
      <c r="F530" s="24" t="e">
        <f t="shared" si="203"/>
        <v>#N/A</v>
      </c>
      <c r="G530" t="e">
        <f t="shared" si="204"/>
        <v>#N/A</v>
      </c>
      <c r="H530" t="e">
        <f t="shared" si="205"/>
        <v>#N/A</v>
      </c>
      <c r="I530" s="24" t="e">
        <f t="shared" si="206"/>
        <v>#N/A</v>
      </c>
      <c r="J530" t="e">
        <f t="shared" si="207"/>
        <v>#N/A</v>
      </c>
      <c r="K530" t="e">
        <f t="shared" si="208"/>
        <v>#N/A</v>
      </c>
      <c r="L530" s="24" t="e">
        <f t="shared" si="209"/>
        <v>#N/A</v>
      </c>
      <c r="M530" s="24">
        <f t="shared" si="210"/>
        <v>0.9</v>
      </c>
      <c r="N530" s="1" t="e">
        <f t="shared" si="211"/>
        <v>#N/A</v>
      </c>
      <c r="P530" s="23">
        <f t="shared" si="212"/>
        <v>0.68533560000000004</v>
      </c>
      <c r="Q530" s="1" t="e">
        <f t="shared" si="213"/>
        <v>#N/A</v>
      </c>
      <c r="T530" t="e">
        <f>IF(A530&lt;='FM Exteriores'!$Q$14,EsquemaMant!A530,NA())</f>
        <v>#N/A</v>
      </c>
      <c r="U530" s="20" t="e">
        <f t="shared" si="214"/>
        <v>#N/A</v>
      </c>
      <c r="V530" t="e">
        <f t="shared" si="215"/>
        <v>#N/A</v>
      </c>
      <c r="W530" t="e">
        <f t="shared" si="216"/>
        <v>#N/A</v>
      </c>
      <c r="X530" s="24" t="e">
        <f t="shared" si="217"/>
        <v>#N/A</v>
      </c>
      <c r="Y530" t="e">
        <f t="shared" si="218"/>
        <v>#N/A</v>
      </c>
      <c r="Z530" t="e">
        <f t="shared" si="219"/>
        <v>#N/A</v>
      </c>
      <c r="AA530" s="24" t="e">
        <f t="shared" si="220"/>
        <v>#N/A</v>
      </c>
      <c r="AB530" s="24">
        <f t="shared" si="223"/>
        <v>1</v>
      </c>
      <c r="AC530" s="1" t="e">
        <f t="shared" si="224"/>
        <v>#N/A</v>
      </c>
      <c r="AE530" s="23">
        <f t="shared" si="221"/>
        <v>0.78200000000000003</v>
      </c>
      <c r="AF530" s="41" t="e">
        <f t="shared" si="222"/>
        <v>#N/A</v>
      </c>
    </row>
    <row r="531" spans="1:32" x14ac:dyDescent="0.25">
      <c r="A531">
        <v>52</v>
      </c>
      <c r="B531" t="e">
        <f>IF(A531&lt;='FM Interiores'!$Q$14,EsquemaMant!A531,NA())</f>
        <v>#N/A</v>
      </c>
      <c r="C531" s="20" t="e">
        <f t="shared" si="201"/>
        <v>#N/A</v>
      </c>
      <c r="D531" t="e">
        <f t="shared" si="202"/>
        <v>#N/A</v>
      </c>
      <c r="E531" t="e">
        <f t="shared" si="200"/>
        <v>#N/A</v>
      </c>
      <c r="F531" s="24" t="e">
        <f t="shared" si="203"/>
        <v>#N/A</v>
      </c>
      <c r="G531" t="e">
        <f t="shared" si="204"/>
        <v>#N/A</v>
      </c>
      <c r="H531" t="e">
        <f t="shared" si="205"/>
        <v>#N/A</v>
      </c>
      <c r="I531" s="24" t="e">
        <f t="shared" si="206"/>
        <v>#N/A</v>
      </c>
      <c r="J531" t="e">
        <f t="shared" si="207"/>
        <v>#N/A</v>
      </c>
      <c r="K531" t="e">
        <f t="shared" si="208"/>
        <v>#N/A</v>
      </c>
      <c r="L531" s="24" t="e">
        <f t="shared" si="209"/>
        <v>#N/A</v>
      </c>
      <c r="M531" s="24">
        <f t="shared" si="210"/>
        <v>0.9</v>
      </c>
      <c r="N531" s="1" t="e">
        <f t="shared" si="211"/>
        <v>#N/A</v>
      </c>
      <c r="P531" s="23">
        <f t="shared" si="212"/>
        <v>0.68533560000000004</v>
      </c>
      <c r="Q531" s="1" t="e">
        <f t="shared" si="213"/>
        <v>#N/A</v>
      </c>
      <c r="T531" t="e">
        <f>IF(A531&lt;='FM Exteriores'!$Q$14,EsquemaMant!A531,NA())</f>
        <v>#N/A</v>
      </c>
      <c r="U531" s="20" t="e">
        <f t="shared" si="214"/>
        <v>#N/A</v>
      </c>
      <c r="V531" t="e">
        <f t="shared" si="215"/>
        <v>#N/A</v>
      </c>
      <c r="W531" t="e">
        <f t="shared" si="216"/>
        <v>#N/A</v>
      </c>
      <c r="X531" s="24" t="e">
        <f t="shared" si="217"/>
        <v>#N/A</v>
      </c>
      <c r="Y531" t="e">
        <f t="shared" si="218"/>
        <v>#N/A</v>
      </c>
      <c r="Z531" t="e">
        <f t="shared" si="219"/>
        <v>#N/A</v>
      </c>
      <c r="AA531" s="24" t="e">
        <f t="shared" si="220"/>
        <v>#N/A</v>
      </c>
      <c r="AB531" s="24">
        <f t="shared" si="223"/>
        <v>1</v>
      </c>
      <c r="AC531" s="1" t="e">
        <f t="shared" si="224"/>
        <v>#N/A</v>
      </c>
      <c r="AE531" s="23">
        <f t="shared" si="221"/>
        <v>0.78200000000000003</v>
      </c>
      <c r="AF531" s="41" t="e">
        <f t="shared" si="222"/>
        <v>#N/A</v>
      </c>
    </row>
    <row r="532" spans="1:32" x14ac:dyDescent="0.25">
      <c r="A532">
        <v>52.1</v>
      </c>
      <c r="B532" t="e">
        <f>IF(A532&lt;='FM Interiores'!$Q$14,EsquemaMant!A532,NA())</f>
        <v>#N/A</v>
      </c>
      <c r="C532" s="20" t="e">
        <f t="shared" si="201"/>
        <v>#N/A</v>
      </c>
      <c r="D532" t="e">
        <f t="shared" si="202"/>
        <v>#N/A</v>
      </c>
      <c r="E532" t="e">
        <f t="shared" si="200"/>
        <v>#N/A</v>
      </c>
      <c r="F532" s="24" t="e">
        <f t="shared" si="203"/>
        <v>#N/A</v>
      </c>
      <c r="G532" t="e">
        <f t="shared" si="204"/>
        <v>#N/A</v>
      </c>
      <c r="H532" t="e">
        <f t="shared" si="205"/>
        <v>#N/A</v>
      </c>
      <c r="I532" s="24" t="e">
        <f t="shared" si="206"/>
        <v>#N/A</v>
      </c>
      <c r="J532" t="e">
        <f t="shared" si="207"/>
        <v>#N/A</v>
      </c>
      <c r="K532" t="e">
        <f t="shared" si="208"/>
        <v>#N/A</v>
      </c>
      <c r="L532" s="24" t="e">
        <f t="shared" si="209"/>
        <v>#N/A</v>
      </c>
      <c r="M532" s="24">
        <f t="shared" si="210"/>
        <v>0.9</v>
      </c>
      <c r="N532" s="1" t="e">
        <f t="shared" si="211"/>
        <v>#N/A</v>
      </c>
      <c r="P532" s="23">
        <f t="shared" si="212"/>
        <v>0.68533560000000004</v>
      </c>
      <c r="Q532" s="1" t="e">
        <f t="shared" si="213"/>
        <v>#N/A</v>
      </c>
      <c r="T532" t="e">
        <f>IF(A532&lt;='FM Exteriores'!$Q$14,EsquemaMant!A532,NA())</f>
        <v>#N/A</v>
      </c>
      <c r="U532" s="20" t="e">
        <f t="shared" si="214"/>
        <v>#N/A</v>
      </c>
      <c r="V532" t="e">
        <f t="shared" si="215"/>
        <v>#N/A</v>
      </c>
      <c r="W532" t="e">
        <f t="shared" si="216"/>
        <v>#N/A</v>
      </c>
      <c r="X532" s="24" t="e">
        <f t="shared" si="217"/>
        <v>#N/A</v>
      </c>
      <c r="Y532" t="e">
        <f t="shared" si="218"/>
        <v>#N/A</v>
      </c>
      <c r="Z532" t="e">
        <f t="shared" si="219"/>
        <v>#N/A</v>
      </c>
      <c r="AA532" s="24" t="e">
        <f t="shared" si="220"/>
        <v>#N/A</v>
      </c>
      <c r="AB532" s="24">
        <f t="shared" si="223"/>
        <v>1</v>
      </c>
      <c r="AC532" s="1" t="e">
        <f t="shared" si="224"/>
        <v>#N/A</v>
      </c>
      <c r="AE532" s="23">
        <f t="shared" si="221"/>
        <v>0.78200000000000003</v>
      </c>
      <c r="AF532" s="41" t="e">
        <f t="shared" si="222"/>
        <v>#N/A</v>
      </c>
    </row>
    <row r="533" spans="1:32" x14ac:dyDescent="0.25">
      <c r="A533">
        <v>52.2</v>
      </c>
      <c r="B533" t="e">
        <f>IF(A533&lt;='FM Interiores'!$Q$14,EsquemaMant!A533,NA())</f>
        <v>#N/A</v>
      </c>
      <c r="C533" s="20" t="e">
        <f t="shared" si="201"/>
        <v>#N/A</v>
      </c>
      <c r="D533" t="e">
        <f t="shared" si="202"/>
        <v>#N/A</v>
      </c>
      <c r="E533" t="e">
        <f t="shared" si="200"/>
        <v>#N/A</v>
      </c>
      <c r="F533" s="24" t="e">
        <f t="shared" si="203"/>
        <v>#N/A</v>
      </c>
      <c r="G533" t="e">
        <f t="shared" si="204"/>
        <v>#N/A</v>
      </c>
      <c r="H533" t="e">
        <f t="shared" si="205"/>
        <v>#N/A</v>
      </c>
      <c r="I533" s="24" t="e">
        <f t="shared" si="206"/>
        <v>#N/A</v>
      </c>
      <c r="J533" t="e">
        <f t="shared" si="207"/>
        <v>#N/A</v>
      </c>
      <c r="K533" t="e">
        <f t="shared" si="208"/>
        <v>#N/A</v>
      </c>
      <c r="L533" s="24" t="e">
        <f t="shared" si="209"/>
        <v>#N/A</v>
      </c>
      <c r="M533" s="24">
        <f t="shared" si="210"/>
        <v>0.9</v>
      </c>
      <c r="N533" s="1" t="e">
        <f t="shared" si="211"/>
        <v>#N/A</v>
      </c>
      <c r="P533" s="23">
        <f t="shared" si="212"/>
        <v>0.68533560000000004</v>
      </c>
      <c r="Q533" s="1" t="e">
        <f t="shared" si="213"/>
        <v>#N/A</v>
      </c>
      <c r="T533" t="e">
        <f>IF(A533&lt;='FM Exteriores'!$Q$14,EsquemaMant!A533,NA())</f>
        <v>#N/A</v>
      </c>
      <c r="U533" s="20" t="e">
        <f t="shared" si="214"/>
        <v>#N/A</v>
      </c>
      <c r="V533" t="e">
        <f t="shared" si="215"/>
        <v>#N/A</v>
      </c>
      <c r="W533" t="e">
        <f t="shared" si="216"/>
        <v>#N/A</v>
      </c>
      <c r="X533" s="24" t="e">
        <f t="shared" si="217"/>
        <v>#N/A</v>
      </c>
      <c r="Y533" t="e">
        <f t="shared" si="218"/>
        <v>#N/A</v>
      </c>
      <c r="Z533" t="e">
        <f t="shared" si="219"/>
        <v>#N/A</v>
      </c>
      <c r="AA533" s="24" t="e">
        <f t="shared" si="220"/>
        <v>#N/A</v>
      </c>
      <c r="AB533" s="24">
        <f t="shared" si="223"/>
        <v>1</v>
      </c>
      <c r="AC533" s="1" t="e">
        <f t="shared" si="224"/>
        <v>#N/A</v>
      </c>
      <c r="AE533" s="23">
        <f t="shared" si="221"/>
        <v>0.78200000000000003</v>
      </c>
      <c r="AF533" s="41" t="e">
        <f t="shared" si="222"/>
        <v>#N/A</v>
      </c>
    </row>
    <row r="534" spans="1:32" x14ac:dyDescent="0.25">
      <c r="A534">
        <v>52.3</v>
      </c>
      <c r="B534" t="e">
        <f>IF(A534&lt;='FM Interiores'!$Q$14,EsquemaMant!A534,NA())</f>
        <v>#N/A</v>
      </c>
      <c r="C534" s="20" t="e">
        <f t="shared" si="201"/>
        <v>#N/A</v>
      </c>
      <c r="D534" t="e">
        <f t="shared" si="202"/>
        <v>#N/A</v>
      </c>
      <c r="E534" t="e">
        <f t="shared" si="200"/>
        <v>#N/A</v>
      </c>
      <c r="F534" s="24" t="e">
        <f t="shared" si="203"/>
        <v>#N/A</v>
      </c>
      <c r="G534" t="e">
        <f t="shared" si="204"/>
        <v>#N/A</v>
      </c>
      <c r="H534" t="e">
        <f t="shared" si="205"/>
        <v>#N/A</v>
      </c>
      <c r="I534" s="24" t="e">
        <f t="shared" si="206"/>
        <v>#N/A</v>
      </c>
      <c r="J534" t="e">
        <f t="shared" si="207"/>
        <v>#N/A</v>
      </c>
      <c r="K534" t="e">
        <f t="shared" si="208"/>
        <v>#N/A</v>
      </c>
      <c r="L534" s="24" t="e">
        <f t="shared" si="209"/>
        <v>#N/A</v>
      </c>
      <c r="M534" s="24">
        <f t="shared" si="210"/>
        <v>0.9</v>
      </c>
      <c r="N534" s="1" t="e">
        <f t="shared" si="211"/>
        <v>#N/A</v>
      </c>
      <c r="P534" s="23">
        <f t="shared" si="212"/>
        <v>0.68533560000000004</v>
      </c>
      <c r="Q534" s="1" t="e">
        <f t="shared" si="213"/>
        <v>#N/A</v>
      </c>
      <c r="T534" t="e">
        <f>IF(A534&lt;='FM Exteriores'!$Q$14,EsquemaMant!A534,NA())</f>
        <v>#N/A</v>
      </c>
      <c r="U534" s="20" t="e">
        <f t="shared" si="214"/>
        <v>#N/A</v>
      </c>
      <c r="V534" t="e">
        <f t="shared" si="215"/>
        <v>#N/A</v>
      </c>
      <c r="W534" t="e">
        <f t="shared" si="216"/>
        <v>#N/A</v>
      </c>
      <c r="X534" s="24" t="e">
        <f t="shared" si="217"/>
        <v>#N/A</v>
      </c>
      <c r="Y534" t="e">
        <f t="shared" si="218"/>
        <v>#N/A</v>
      </c>
      <c r="Z534" t="e">
        <f t="shared" si="219"/>
        <v>#N/A</v>
      </c>
      <c r="AA534" s="24" t="e">
        <f t="shared" si="220"/>
        <v>#N/A</v>
      </c>
      <c r="AB534" s="24">
        <f t="shared" si="223"/>
        <v>1</v>
      </c>
      <c r="AC534" s="1" t="e">
        <f t="shared" si="224"/>
        <v>#N/A</v>
      </c>
      <c r="AE534" s="23">
        <f t="shared" si="221"/>
        <v>0.78200000000000003</v>
      </c>
      <c r="AF534" s="41" t="e">
        <f t="shared" si="222"/>
        <v>#N/A</v>
      </c>
    </row>
    <row r="535" spans="1:32" x14ac:dyDescent="0.25">
      <c r="A535">
        <v>52.4</v>
      </c>
      <c r="B535" t="e">
        <f>IF(A535&lt;='FM Interiores'!$Q$14,EsquemaMant!A535,NA())</f>
        <v>#N/A</v>
      </c>
      <c r="C535" s="20" t="e">
        <f t="shared" si="201"/>
        <v>#N/A</v>
      </c>
      <c r="D535" t="e">
        <f t="shared" si="202"/>
        <v>#N/A</v>
      </c>
      <c r="E535" t="e">
        <f t="shared" si="200"/>
        <v>#N/A</v>
      </c>
      <c r="F535" s="24" t="e">
        <f t="shared" si="203"/>
        <v>#N/A</v>
      </c>
      <c r="G535" t="e">
        <f t="shared" si="204"/>
        <v>#N/A</v>
      </c>
      <c r="H535" t="e">
        <f t="shared" si="205"/>
        <v>#N/A</v>
      </c>
      <c r="I535" s="24" t="e">
        <f t="shared" si="206"/>
        <v>#N/A</v>
      </c>
      <c r="J535" t="e">
        <f t="shared" si="207"/>
        <v>#N/A</v>
      </c>
      <c r="K535" t="e">
        <f t="shared" si="208"/>
        <v>#N/A</v>
      </c>
      <c r="L535" s="24" t="e">
        <f t="shared" si="209"/>
        <v>#N/A</v>
      </c>
      <c r="M535" s="24">
        <f t="shared" si="210"/>
        <v>0.9</v>
      </c>
      <c r="N535" s="1" t="e">
        <f t="shared" si="211"/>
        <v>#N/A</v>
      </c>
      <c r="P535" s="23">
        <f t="shared" si="212"/>
        <v>0.68533560000000004</v>
      </c>
      <c r="Q535" s="1" t="e">
        <f t="shared" si="213"/>
        <v>#N/A</v>
      </c>
      <c r="T535" t="e">
        <f>IF(A535&lt;='FM Exteriores'!$Q$14,EsquemaMant!A535,NA())</f>
        <v>#N/A</v>
      </c>
      <c r="U535" s="20" t="e">
        <f t="shared" si="214"/>
        <v>#N/A</v>
      </c>
      <c r="V535" t="e">
        <f t="shared" si="215"/>
        <v>#N/A</v>
      </c>
      <c r="W535" t="e">
        <f t="shared" si="216"/>
        <v>#N/A</v>
      </c>
      <c r="X535" s="24" t="e">
        <f t="shared" si="217"/>
        <v>#N/A</v>
      </c>
      <c r="Y535" t="e">
        <f t="shared" si="218"/>
        <v>#N/A</v>
      </c>
      <c r="Z535" t="e">
        <f t="shared" si="219"/>
        <v>#N/A</v>
      </c>
      <c r="AA535" s="24" t="e">
        <f t="shared" si="220"/>
        <v>#N/A</v>
      </c>
      <c r="AB535" s="24">
        <f t="shared" si="223"/>
        <v>1</v>
      </c>
      <c r="AC535" s="1" t="e">
        <f t="shared" si="224"/>
        <v>#N/A</v>
      </c>
      <c r="AE535" s="23">
        <f t="shared" si="221"/>
        <v>0.78200000000000003</v>
      </c>
      <c r="AF535" s="41" t="e">
        <f t="shared" si="222"/>
        <v>#N/A</v>
      </c>
    </row>
    <row r="536" spans="1:32" x14ac:dyDescent="0.25">
      <c r="A536">
        <v>52.5</v>
      </c>
      <c r="B536" t="e">
        <f>IF(A536&lt;='FM Interiores'!$Q$14,EsquemaMant!A536,NA())</f>
        <v>#N/A</v>
      </c>
      <c r="C536" s="20" t="e">
        <f t="shared" si="201"/>
        <v>#N/A</v>
      </c>
      <c r="D536" t="e">
        <f t="shared" si="202"/>
        <v>#N/A</v>
      </c>
      <c r="E536" t="e">
        <f t="shared" si="200"/>
        <v>#N/A</v>
      </c>
      <c r="F536" s="24" t="e">
        <f t="shared" si="203"/>
        <v>#N/A</v>
      </c>
      <c r="G536" t="e">
        <f t="shared" si="204"/>
        <v>#N/A</v>
      </c>
      <c r="H536" t="e">
        <f t="shared" si="205"/>
        <v>#N/A</v>
      </c>
      <c r="I536" s="24" t="e">
        <f t="shared" si="206"/>
        <v>#N/A</v>
      </c>
      <c r="J536" t="e">
        <f t="shared" si="207"/>
        <v>#N/A</v>
      </c>
      <c r="K536" t="e">
        <f t="shared" si="208"/>
        <v>#N/A</v>
      </c>
      <c r="L536" s="24" t="e">
        <f t="shared" si="209"/>
        <v>#N/A</v>
      </c>
      <c r="M536" s="24">
        <f t="shared" si="210"/>
        <v>0.9</v>
      </c>
      <c r="N536" s="1" t="e">
        <f t="shared" si="211"/>
        <v>#N/A</v>
      </c>
      <c r="P536" s="23">
        <f t="shared" si="212"/>
        <v>0.68533560000000004</v>
      </c>
      <c r="Q536" s="1" t="e">
        <f t="shared" si="213"/>
        <v>#N/A</v>
      </c>
      <c r="T536" t="e">
        <f>IF(A536&lt;='FM Exteriores'!$Q$14,EsquemaMant!A536,NA())</f>
        <v>#N/A</v>
      </c>
      <c r="U536" s="20" t="e">
        <f t="shared" si="214"/>
        <v>#N/A</v>
      </c>
      <c r="V536" t="e">
        <f t="shared" si="215"/>
        <v>#N/A</v>
      </c>
      <c r="W536" t="e">
        <f t="shared" si="216"/>
        <v>#N/A</v>
      </c>
      <c r="X536" s="24" t="e">
        <f t="shared" si="217"/>
        <v>#N/A</v>
      </c>
      <c r="Y536" t="e">
        <f t="shared" si="218"/>
        <v>#N/A</v>
      </c>
      <c r="Z536" t="e">
        <f t="shared" si="219"/>
        <v>#N/A</v>
      </c>
      <c r="AA536" s="24" t="e">
        <f t="shared" si="220"/>
        <v>#N/A</v>
      </c>
      <c r="AB536" s="24">
        <f t="shared" si="223"/>
        <v>1</v>
      </c>
      <c r="AC536" s="1" t="e">
        <f t="shared" si="224"/>
        <v>#N/A</v>
      </c>
      <c r="AE536" s="23">
        <f t="shared" si="221"/>
        <v>0.78200000000000003</v>
      </c>
      <c r="AF536" s="41" t="e">
        <f t="shared" si="222"/>
        <v>#N/A</v>
      </c>
    </row>
    <row r="537" spans="1:32" x14ac:dyDescent="0.25">
      <c r="A537">
        <v>52.6</v>
      </c>
      <c r="B537" t="e">
        <f>IF(A537&lt;='FM Interiores'!$Q$14,EsquemaMant!A537,NA())</f>
        <v>#N/A</v>
      </c>
      <c r="C537" s="20" t="e">
        <f t="shared" si="201"/>
        <v>#N/A</v>
      </c>
      <c r="D537" t="e">
        <f t="shared" si="202"/>
        <v>#N/A</v>
      </c>
      <c r="E537" t="e">
        <f t="shared" si="200"/>
        <v>#N/A</v>
      </c>
      <c r="F537" s="24" t="e">
        <f t="shared" si="203"/>
        <v>#N/A</v>
      </c>
      <c r="G537" t="e">
        <f t="shared" si="204"/>
        <v>#N/A</v>
      </c>
      <c r="H537" t="e">
        <f t="shared" si="205"/>
        <v>#N/A</v>
      </c>
      <c r="I537" s="24" t="e">
        <f t="shared" si="206"/>
        <v>#N/A</v>
      </c>
      <c r="J537" t="e">
        <f t="shared" si="207"/>
        <v>#N/A</v>
      </c>
      <c r="K537" t="e">
        <f t="shared" si="208"/>
        <v>#N/A</v>
      </c>
      <c r="L537" s="24" t="e">
        <f t="shared" si="209"/>
        <v>#N/A</v>
      </c>
      <c r="M537" s="24">
        <f t="shared" si="210"/>
        <v>0.9</v>
      </c>
      <c r="N537" s="1" t="e">
        <f t="shared" si="211"/>
        <v>#N/A</v>
      </c>
      <c r="P537" s="23">
        <f t="shared" si="212"/>
        <v>0.68533560000000004</v>
      </c>
      <c r="Q537" s="1" t="e">
        <f t="shared" si="213"/>
        <v>#N/A</v>
      </c>
      <c r="T537" t="e">
        <f>IF(A537&lt;='FM Exteriores'!$Q$14,EsquemaMant!A537,NA())</f>
        <v>#N/A</v>
      </c>
      <c r="U537" s="20" t="e">
        <f t="shared" si="214"/>
        <v>#N/A</v>
      </c>
      <c r="V537" t="e">
        <f t="shared" si="215"/>
        <v>#N/A</v>
      </c>
      <c r="W537" t="e">
        <f t="shared" si="216"/>
        <v>#N/A</v>
      </c>
      <c r="X537" s="24" t="e">
        <f t="shared" si="217"/>
        <v>#N/A</v>
      </c>
      <c r="Y537" t="e">
        <f t="shared" si="218"/>
        <v>#N/A</v>
      </c>
      <c r="Z537" t="e">
        <f t="shared" si="219"/>
        <v>#N/A</v>
      </c>
      <c r="AA537" s="24" t="e">
        <f t="shared" si="220"/>
        <v>#N/A</v>
      </c>
      <c r="AB537" s="24">
        <f t="shared" si="223"/>
        <v>1</v>
      </c>
      <c r="AC537" s="1" t="e">
        <f t="shared" si="224"/>
        <v>#N/A</v>
      </c>
      <c r="AE537" s="23">
        <f t="shared" si="221"/>
        <v>0.78200000000000003</v>
      </c>
      <c r="AF537" s="41" t="e">
        <f t="shared" si="222"/>
        <v>#N/A</v>
      </c>
    </row>
    <row r="538" spans="1:32" x14ac:dyDescent="0.25">
      <c r="A538">
        <v>52.7</v>
      </c>
      <c r="B538" t="e">
        <f>IF(A538&lt;='FM Interiores'!$Q$14,EsquemaMant!A538,NA())</f>
        <v>#N/A</v>
      </c>
      <c r="C538" s="20" t="e">
        <f t="shared" si="201"/>
        <v>#N/A</v>
      </c>
      <c r="D538" t="e">
        <f t="shared" si="202"/>
        <v>#N/A</v>
      </c>
      <c r="E538" t="e">
        <f t="shared" si="200"/>
        <v>#N/A</v>
      </c>
      <c r="F538" s="24" t="e">
        <f t="shared" si="203"/>
        <v>#N/A</v>
      </c>
      <c r="G538" t="e">
        <f t="shared" si="204"/>
        <v>#N/A</v>
      </c>
      <c r="H538" t="e">
        <f t="shared" si="205"/>
        <v>#N/A</v>
      </c>
      <c r="I538" s="24" t="e">
        <f t="shared" si="206"/>
        <v>#N/A</v>
      </c>
      <c r="J538" t="e">
        <f t="shared" si="207"/>
        <v>#N/A</v>
      </c>
      <c r="K538" t="e">
        <f t="shared" si="208"/>
        <v>#N/A</v>
      </c>
      <c r="L538" s="24" t="e">
        <f t="shared" si="209"/>
        <v>#N/A</v>
      </c>
      <c r="M538" s="24">
        <f t="shared" si="210"/>
        <v>0.9</v>
      </c>
      <c r="N538" s="1" t="e">
        <f t="shared" si="211"/>
        <v>#N/A</v>
      </c>
      <c r="P538" s="23">
        <f t="shared" si="212"/>
        <v>0.68533560000000004</v>
      </c>
      <c r="Q538" s="1" t="e">
        <f t="shared" si="213"/>
        <v>#N/A</v>
      </c>
      <c r="T538" t="e">
        <f>IF(A538&lt;='FM Exteriores'!$Q$14,EsquemaMant!A538,NA())</f>
        <v>#N/A</v>
      </c>
      <c r="U538" s="20" t="e">
        <f t="shared" si="214"/>
        <v>#N/A</v>
      </c>
      <c r="V538" t="e">
        <f t="shared" si="215"/>
        <v>#N/A</v>
      </c>
      <c r="W538" t="e">
        <f t="shared" si="216"/>
        <v>#N/A</v>
      </c>
      <c r="X538" s="24" t="e">
        <f t="shared" si="217"/>
        <v>#N/A</v>
      </c>
      <c r="Y538" t="e">
        <f t="shared" si="218"/>
        <v>#N/A</v>
      </c>
      <c r="Z538" t="e">
        <f t="shared" si="219"/>
        <v>#N/A</v>
      </c>
      <c r="AA538" s="24" t="e">
        <f t="shared" si="220"/>
        <v>#N/A</v>
      </c>
      <c r="AB538" s="24">
        <f t="shared" si="223"/>
        <v>1</v>
      </c>
      <c r="AC538" s="1" t="e">
        <f t="shared" si="224"/>
        <v>#N/A</v>
      </c>
      <c r="AE538" s="23">
        <f t="shared" si="221"/>
        <v>0.78200000000000003</v>
      </c>
      <c r="AF538" s="41" t="e">
        <f t="shared" si="222"/>
        <v>#N/A</v>
      </c>
    </row>
    <row r="539" spans="1:32" x14ac:dyDescent="0.25">
      <c r="A539">
        <v>52.8</v>
      </c>
      <c r="B539" t="e">
        <f>IF(A539&lt;='FM Interiores'!$Q$14,EsquemaMant!A539,NA())</f>
        <v>#N/A</v>
      </c>
      <c r="C539" s="20" t="e">
        <f t="shared" si="201"/>
        <v>#N/A</v>
      </c>
      <c r="D539" t="e">
        <f t="shared" si="202"/>
        <v>#N/A</v>
      </c>
      <c r="E539" t="e">
        <f t="shared" si="200"/>
        <v>#N/A</v>
      </c>
      <c r="F539" s="24" t="e">
        <f t="shared" si="203"/>
        <v>#N/A</v>
      </c>
      <c r="G539" t="e">
        <f t="shared" si="204"/>
        <v>#N/A</v>
      </c>
      <c r="H539" t="e">
        <f t="shared" si="205"/>
        <v>#N/A</v>
      </c>
      <c r="I539" s="24" t="e">
        <f t="shared" si="206"/>
        <v>#N/A</v>
      </c>
      <c r="J539" t="e">
        <f t="shared" si="207"/>
        <v>#N/A</v>
      </c>
      <c r="K539" t="e">
        <f t="shared" si="208"/>
        <v>#N/A</v>
      </c>
      <c r="L539" s="24" t="e">
        <f t="shared" si="209"/>
        <v>#N/A</v>
      </c>
      <c r="M539" s="24">
        <f t="shared" si="210"/>
        <v>0.9</v>
      </c>
      <c r="N539" s="1" t="e">
        <f t="shared" si="211"/>
        <v>#N/A</v>
      </c>
      <c r="P539" s="23">
        <f t="shared" si="212"/>
        <v>0.68533560000000004</v>
      </c>
      <c r="Q539" s="1" t="e">
        <f t="shared" si="213"/>
        <v>#N/A</v>
      </c>
      <c r="T539" t="e">
        <f>IF(A539&lt;='FM Exteriores'!$Q$14,EsquemaMant!A539,NA())</f>
        <v>#N/A</v>
      </c>
      <c r="U539" s="20" t="e">
        <f t="shared" si="214"/>
        <v>#N/A</v>
      </c>
      <c r="V539" t="e">
        <f t="shared" si="215"/>
        <v>#N/A</v>
      </c>
      <c r="W539" t="e">
        <f t="shared" si="216"/>
        <v>#N/A</v>
      </c>
      <c r="X539" s="24" t="e">
        <f t="shared" si="217"/>
        <v>#N/A</v>
      </c>
      <c r="Y539" t="e">
        <f t="shared" si="218"/>
        <v>#N/A</v>
      </c>
      <c r="Z539" t="e">
        <f t="shared" si="219"/>
        <v>#N/A</v>
      </c>
      <c r="AA539" s="24" t="e">
        <f t="shared" si="220"/>
        <v>#N/A</v>
      </c>
      <c r="AB539" s="24">
        <f t="shared" si="223"/>
        <v>1</v>
      </c>
      <c r="AC539" s="1" t="e">
        <f t="shared" si="224"/>
        <v>#N/A</v>
      </c>
      <c r="AE539" s="23">
        <f t="shared" si="221"/>
        <v>0.78200000000000003</v>
      </c>
      <c r="AF539" s="41" t="e">
        <f t="shared" si="222"/>
        <v>#N/A</v>
      </c>
    </row>
    <row r="540" spans="1:32" x14ac:dyDescent="0.25">
      <c r="A540">
        <v>52.9</v>
      </c>
      <c r="B540" t="e">
        <f>IF(A540&lt;='FM Interiores'!$Q$14,EsquemaMant!A540,NA())</f>
        <v>#N/A</v>
      </c>
      <c r="C540" s="20" t="e">
        <f t="shared" si="201"/>
        <v>#N/A</v>
      </c>
      <c r="D540" t="e">
        <f t="shared" si="202"/>
        <v>#N/A</v>
      </c>
      <c r="E540" t="e">
        <f t="shared" si="200"/>
        <v>#N/A</v>
      </c>
      <c r="F540" s="24" t="e">
        <f t="shared" si="203"/>
        <v>#N/A</v>
      </c>
      <c r="G540" t="e">
        <f t="shared" si="204"/>
        <v>#N/A</v>
      </c>
      <c r="H540" t="e">
        <f t="shared" si="205"/>
        <v>#N/A</v>
      </c>
      <c r="I540" s="24" t="e">
        <f t="shared" si="206"/>
        <v>#N/A</v>
      </c>
      <c r="J540" t="e">
        <f t="shared" si="207"/>
        <v>#N/A</v>
      </c>
      <c r="K540" t="e">
        <f t="shared" si="208"/>
        <v>#N/A</v>
      </c>
      <c r="L540" s="24" t="e">
        <f t="shared" si="209"/>
        <v>#N/A</v>
      </c>
      <c r="M540" s="24">
        <f t="shared" si="210"/>
        <v>0.9</v>
      </c>
      <c r="N540" s="1" t="e">
        <f t="shared" si="211"/>
        <v>#N/A</v>
      </c>
      <c r="P540" s="23">
        <f t="shared" si="212"/>
        <v>0.68533560000000004</v>
      </c>
      <c r="Q540" s="1" t="e">
        <f t="shared" si="213"/>
        <v>#N/A</v>
      </c>
      <c r="T540" t="e">
        <f>IF(A540&lt;='FM Exteriores'!$Q$14,EsquemaMant!A540,NA())</f>
        <v>#N/A</v>
      </c>
      <c r="U540" s="20" t="e">
        <f t="shared" si="214"/>
        <v>#N/A</v>
      </c>
      <c r="V540" t="e">
        <f t="shared" si="215"/>
        <v>#N/A</v>
      </c>
      <c r="W540" t="e">
        <f t="shared" si="216"/>
        <v>#N/A</v>
      </c>
      <c r="X540" s="24" t="e">
        <f t="shared" si="217"/>
        <v>#N/A</v>
      </c>
      <c r="Y540" t="e">
        <f t="shared" si="218"/>
        <v>#N/A</v>
      </c>
      <c r="Z540" t="e">
        <f t="shared" si="219"/>
        <v>#N/A</v>
      </c>
      <c r="AA540" s="24" t="e">
        <f t="shared" si="220"/>
        <v>#N/A</v>
      </c>
      <c r="AB540" s="24">
        <f t="shared" si="223"/>
        <v>1</v>
      </c>
      <c r="AC540" s="1" t="e">
        <f t="shared" si="224"/>
        <v>#N/A</v>
      </c>
      <c r="AE540" s="23">
        <f t="shared" si="221"/>
        <v>0.78200000000000003</v>
      </c>
      <c r="AF540" s="41" t="e">
        <f t="shared" si="222"/>
        <v>#N/A</v>
      </c>
    </row>
    <row r="541" spans="1:32" x14ac:dyDescent="0.25">
      <c r="A541">
        <v>53</v>
      </c>
      <c r="B541" t="e">
        <f>IF(A541&lt;='FM Interiores'!$Q$14,EsquemaMant!A541,NA())</f>
        <v>#N/A</v>
      </c>
      <c r="C541" s="20" t="e">
        <f t="shared" si="201"/>
        <v>#N/A</v>
      </c>
      <c r="D541" t="e">
        <f t="shared" si="202"/>
        <v>#N/A</v>
      </c>
      <c r="E541" t="e">
        <f t="shared" si="200"/>
        <v>#N/A</v>
      </c>
      <c r="F541" s="24" t="e">
        <f t="shared" si="203"/>
        <v>#N/A</v>
      </c>
      <c r="G541" t="e">
        <f t="shared" si="204"/>
        <v>#N/A</v>
      </c>
      <c r="H541" t="e">
        <f t="shared" si="205"/>
        <v>#N/A</v>
      </c>
      <c r="I541" s="24" t="e">
        <f t="shared" si="206"/>
        <v>#N/A</v>
      </c>
      <c r="J541" t="e">
        <f t="shared" si="207"/>
        <v>#N/A</v>
      </c>
      <c r="K541" t="e">
        <f t="shared" si="208"/>
        <v>#N/A</v>
      </c>
      <c r="L541" s="24" t="e">
        <f t="shared" si="209"/>
        <v>#N/A</v>
      </c>
      <c r="M541" s="24">
        <f t="shared" si="210"/>
        <v>0.9</v>
      </c>
      <c r="N541" s="1" t="e">
        <f t="shared" si="211"/>
        <v>#N/A</v>
      </c>
      <c r="P541" s="23">
        <f t="shared" si="212"/>
        <v>0.68533560000000004</v>
      </c>
      <c r="Q541" s="1" t="e">
        <f t="shared" si="213"/>
        <v>#N/A</v>
      </c>
      <c r="T541" t="e">
        <f>IF(A541&lt;='FM Exteriores'!$Q$14,EsquemaMant!A541,NA())</f>
        <v>#N/A</v>
      </c>
      <c r="U541" s="20" t="e">
        <f t="shared" si="214"/>
        <v>#N/A</v>
      </c>
      <c r="V541" t="e">
        <f t="shared" si="215"/>
        <v>#N/A</v>
      </c>
      <c r="W541" t="e">
        <f t="shared" si="216"/>
        <v>#N/A</v>
      </c>
      <c r="X541" s="24" t="e">
        <f t="shared" si="217"/>
        <v>#N/A</v>
      </c>
      <c r="Y541" t="e">
        <f t="shared" si="218"/>
        <v>#N/A</v>
      </c>
      <c r="Z541" t="e">
        <f t="shared" si="219"/>
        <v>#N/A</v>
      </c>
      <c r="AA541" s="24" t="e">
        <f t="shared" si="220"/>
        <v>#N/A</v>
      </c>
      <c r="AB541" s="24">
        <f t="shared" si="223"/>
        <v>1</v>
      </c>
      <c r="AC541" s="1" t="e">
        <f t="shared" si="224"/>
        <v>#N/A</v>
      </c>
      <c r="AE541" s="23">
        <f t="shared" si="221"/>
        <v>0.78200000000000003</v>
      </c>
      <c r="AF541" s="41" t="e">
        <f t="shared" si="222"/>
        <v>#N/A</v>
      </c>
    </row>
    <row r="542" spans="1:32" x14ac:dyDescent="0.25">
      <c r="A542">
        <v>53.1</v>
      </c>
      <c r="B542" t="e">
        <f>IF(A542&lt;='FM Interiores'!$Q$14,EsquemaMant!A542,NA())</f>
        <v>#N/A</v>
      </c>
      <c r="C542" s="20" t="e">
        <f t="shared" si="201"/>
        <v>#N/A</v>
      </c>
      <c r="D542" t="e">
        <f t="shared" si="202"/>
        <v>#N/A</v>
      </c>
      <c r="E542" t="e">
        <f t="shared" si="200"/>
        <v>#N/A</v>
      </c>
      <c r="F542" s="24" t="e">
        <f t="shared" si="203"/>
        <v>#N/A</v>
      </c>
      <c r="G542" t="e">
        <f t="shared" si="204"/>
        <v>#N/A</v>
      </c>
      <c r="H542" t="e">
        <f t="shared" si="205"/>
        <v>#N/A</v>
      </c>
      <c r="I542" s="24" t="e">
        <f t="shared" si="206"/>
        <v>#N/A</v>
      </c>
      <c r="J542" t="e">
        <f t="shared" si="207"/>
        <v>#N/A</v>
      </c>
      <c r="K542" t="e">
        <f t="shared" si="208"/>
        <v>#N/A</v>
      </c>
      <c r="L542" s="24" t="e">
        <f t="shared" si="209"/>
        <v>#N/A</v>
      </c>
      <c r="M542" s="24">
        <f t="shared" si="210"/>
        <v>0.9</v>
      </c>
      <c r="N542" s="1" t="e">
        <f t="shared" si="211"/>
        <v>#N/A</v>
      </c>
      <c r="P542" s="23">
        <f t="shared" si="212"/>
        <v>0.68533560000000004</v>
      </c>
      <c r="Q542" s="1" t="e">
        <f t="shared" si="213"/>
        <v>#N/A</v>
      </c>
      <c r="T542" t="e">
        <f>IF(A542&lt;='FM Exteriores'!$Q$14,EsquemaMant!A542,NA())</f>
        <v>#N/A</v>
      </c>
      <c r="U542" s="20" t="e">
        <f t="shared" si="214"/>
        <v>#N/A</v>
      </c>
      <c r="V542" t="e">
        <f t="shared" si="215"/>
        <v>#N/A</v>
      </c>
      <c r="W542" t="e">
        <f t="shared" si="216"/>
        <v>#N/A</v>
      </c>
      <c r="X542" s="24" t="e">
        <f t="shared" si="217"/>
        <v>#N/A</v>
      </c>
      <c r="Y542" t="e">
        <f t="shared" si="218"/>
        <v>#N/A</v>
      </c>
      <c r="Z542" t="e">
        <f t="shared" si="219"/>
        <v>#N/A</v>
      </c>
      <c r="AA542" s="24" t="e">
        <f t="shared" si="220"/>
        <v>#N/A</v>
      </c>
      <c r="AB542" s="24">
        <f t="shared" si="223"/>
        <v>1</v>
      </c>
      <c r="AC542" s="1" t="e">
        <f t="shared" si="224"/>
        <v>#N/A</v>
      </c>
      <c r="AE542" s="23">
        <f t="shared" si="221"/>
        <v>0.78200000000000003</v>
      </c>
      <c r="AF542" s="41" t="e">
        <f t="shared" si="222"/>
        <v>#N/A</v>
      </c>
    </row>
    <row r="543" spans="1:32" x14ac:dyDescent="0.25">
      <c r="A543">
        <v>53.2</v>
      </c>
      <c r="B543" t="e">
        <f>IF(A543&lt;='FM Interiores'!$Q$14,EsquemaMant!A543,NA())</f>
        <v>#N/A</v>
      </c>
      <c r="C543" s="20" t="e">
        <f t="shared" si="201"/>
        <v>#N/A</v>
      </c>
      <c r="D543" t="e">
        <f t="shared" si="202"/>
        <v>#N/A</v>
      </c>
      <c r="E543" t="e">
        <f t="shared" si="200"/>
        <v>#N/A</v>
      </c>
      <c r="F543" s="24" t="e">
        <f t="shared" si="203"/>
        <v>#N/A</v>
      </c>
      <c r="G543" t="e">
        <f t="shared" si="204"/>
        <v>#N/A</v>
      </c>
      <c r="H543" t="e">
        <f t="shared" si="205"/>
        <v>#N/A</v>
      </c>
      <c r="I543" s="24" t="e">
        <f t="shared" si="206"/>
        <v>#N/A</v>
      </c>
      <c r="J543" t="e">
        <f t="shared" si="207"/>
        <v>#N/A</v>
      </c>
      <c r="K543" t="e">
        <f t="shared" si="208"/>
        <v>#N/A</v>
      </c>
      <c r="L543" s="24" t="e">
        <f t="shared" si="209"/>
        <v>#N/A</v>
      </c>
      <c r="M543" s="24">
        <f t="shared" si="210"/>
        <v>0.9</v>
      </c>
      <c r="N543" s="1" t="e">
        <f t="shared" si="211"/>
        <v>#N/A</v>
      </c>
      <c r="P543" s="23">
        <f t="shared" si="212"/>
        <v>0.68533560000000004</v>
      </c>
      <c r="Q543" s="1" t="e">
        <f t="shared" si="213"/>
        <v>#N/A</v>
      </c>
      <c r="T543" t="e">
        <f>IF(A543&lt;='FM Exteriores'!$Q$14,EsquemaMant!A543,NA())</f>
        <v>#N/A</v>
      </c>
      <c r="U543" s="20" t="e">
        <f t="shared" si="214"/>
        <v>#N/A</v>
      </c>
      <c r="V543" t="e">
        <f t="shared" si="215"/>
        <v>#N/A</v>
      </c>
      <c r="W543" t="e">
        <f t="shared" si="216"/>
        <v>#N/A</v>
      </c>
      <c r="X543" s="24" t="e">
        <f t="shared" si="217"/>
        <v>#N/A</v>
      </c>
      <c r="Y543" t="e">
        <f t="shared" si="218"/>
        <v>#N/A</v>
      </c>
      <c r="Z543" t="e">
        <f t="shared" si="219"/>
        <v>#N/A</v>
      </c>
      <c r="AA543" s="24" t="e">
        <f t="shared" si="220"/>
        <v>#N/A</v>
      </c>
      <c r="AB543" s="24">
        <f t="shared" si="223"/>
        <v>1</v>
      </c>
      <c r="AC543" s="1" t="e">
        <f t="shared" si="224"/>
        <v>#N/A</v>
      </c>
      <c r="AE543" s="23">
        <f t="shared" si="221"/>
        <v>0.78200000000000003</v>
      </c>
      <c r="AF543" s="41" t="e">
        <f t="shared" si="222"/>
        <v>#N/A</v>
      </c>
    </row>
    <row r="544" spans="1:32" x14ac:dyDescent="0.25">
      <c r="A544">
        <v>53.3</v>
      </c>
      <c r="B544" t="e">
        <f>IF(A544&lt;='FM Interiores'!$Q$14,EsquemaMant!A544,NA())</f>
        <v>#N/A</v>
      </c>
      <c r="C544" s="20" t="e">
        <f t="shared" si="201"/>
        <v>#N/A</v>
      </c>
      <c r="D544" t="e">
        <f t="shared" si="202"/>
        <v>#N/A</v>
      </c>
      <c r="E544" t="e">
        <f t="shared" si="200"/>
        <v>#N/A</v>
      </c>
      <c r="F544" s="24" t="e">
        <f t="shared" si="203"/>
        <v>#N/A</v>
      </c>
      <c r="G544" t="e">
        <f t="shared" si="204"/>
        <v>#N/A</v>
      </c>
      <c r="H544" t="e">
        <f t="shared" si="205"/>
        <v>#N/A</v>
      </c>
      <c r="I544" s="24" t="e">
        <f t="shared" si="206"/>
        <v>#N/A</v>
      </c>
      <c r="J544" t="e">
        <f t="shared" si="207"/>
        <v>#N/A</v>
      </c>
      <c r="K544" t="e">
        <f t="shared" si="208"/>
        <v>#N/A</v>
      </c>
      <c r="L544" s="24" t="e">
        <f t="shared" si="209"/>
        <v>#N/A</v>
      </c>
      <c r="M544" s="24">
        <f t="shared" si="210"/>
        <v>0.9</v>
      </c>
      <c r="N544" s="1" t="e">
        <f t="shared" si="211"/>
        <v>#N/A</v>
      </c>
      <c r="P544" s="23">
        <f t="shared" si="212"/>
        <v>0.68533560000000004</v>
      </c>
      <c r="Q544" s="1" t="e">
        <f t="shared" si="213"/>
        <v>#N/A</v>
      </c>
      <c r="T544" t="e">
        <f>IF(A544&lt;='FM Exteriores'!$Q$14,EsquemaMant!A544,NA())</f>
        <v>#N/A</v>
      </c>
      <c r="U544" s="20" t="e">
        <f t="shared" si="214"/>
        <v>#N/A</v>
      </c>
      <c r="V544" t="e">
        <f t="shared" si="215"/>
        <v>#N/A</v>
      </c>
      <c r="W544" t="e">
        <f t="shared" si="216"/>
        <v>#N/A</v>
      </c>
      <c r="X544" s="24" t="e">
        <f t="shared" si="217"/>
        <v>#N/A</v>
      </c>
      <c r="Y544" t="e">
        <f t="shared" si="218"/>
        <v>#N/A</v>
      </c>
      <c r="Z544" t="e">
        <f t="shared" si="219"/>
        <v>#N/A</v>
      </c>
      <c r="AA544" s="24" t="e">
        <f t="shared" si="220"/>
        <v>#N/A</v>
      </c>
      <c r="AB544" s="24">
        <f t="shared" si="223"/>
        <v>1</v>
      </c>
      <c r="AC544" s="1" t="e">
        <f t="shared" si="224"/>
        <v>#N/A</v>
      </c>
      <c r="AE544" s="23">
        <f t="shared" si="221"/>
        <v>0.78200000000000003</v>
      </c>
      <c r="AF544" s="41" t="e">
        <f t="shared" si="222"/>
        <v>#N/A</v>
      </c>
    </row>
    <row r="545" spans="1:32" x14ac:dyDescent="0.25">
      <c r="A545">
        <v>53.4</v>
      </c>
      <c r="B545" t="e">
        <f>IF(A545&lt;='FM Interiores'!$Q$14,EsquemaMant!A545,NA())</f>
        <v>#N/A</v>
      </c>
      <c r="C545" s="20" t="e">
        <f t="shared" si="201"/>
        <v>#N/A</v>
      </c>
      <c r="D545" t="e">
        <f t="shared" si="202"/>
        <v>#N/A</v>
      </c>
      <c r="E545" t="e">
        <f t="shared" si="200"/>
        <v>#N/A</v>
      </c>
      <c r="F545" s="24" t="e">
        <f t="shared" si="203"/>
        <v>#N/A</v>
      </c>
      <c r="G545" t="e">
        <f t="shared" si="204"/>
        <v>#N/A</v>
      </c>
      <c r="H545" t="e">
        <f t="shared" si="205"/>
        <v>#N/A</v>
      </c>
      <c r="I545" s="24" t="e">
        <f t="shared" si="206"/>
        <v>#N/A</v>
      </c>
      <c r="J545" t="e">
        <f t="shared" si="207"/>
        <v>#N/A</v>
      </c>
      <c r="K545" t="e">
        <f t="shared" si="208"/>
        <v>#N/A</v>
      </c>
      <c r="L545" s="24" t="e">
        <f t="shared" si="209"/>
        <v>#N/A</v>
      </c>
      <c r="M545" s="24">
        <f t="shared" si="210"/>
        <v>0.9</v>
      </c>
      <c r="N545" s="1" t="e">
        <f t="shared" si="211"/>
        <v>#N/A</v>
      </c>
      <c r="P545" s="23">
        <f t="shared" si="212"/>
        <v>0.68533560000000004</v>
      </c>
      <c r="Q545" s="1" t="e">
        <f t="shared" si="213"/>
        <v>#N/A</v>
      </c>
      <c r="T545" t="e">
        <f>IF(A545&lt;='FM Exteriores'!$Q$14,EsquemaMant!A545,NA())</f>
        <v>#N/A</v>
      </c>
      <c r="U545" s="20" t="e">
        <f t="shared" si="214"/>
        <v>#N/A</v>
      </c>
      <c r="V545" t="e">
        <f t="shared" si="215"/>
        <v>#N/A</v>
      </c>
      <c r="W545" t="e">
        <f t="shared" si="216"/>
        <v>#N/A</v>
      </c>
      <c r="X545" s="24" t="e">
        <f t="shared" si="217"/>
        <v>#N/A</v>
      </c>
      <c r="Y545" t="e">
        <f t="shared" si="218"/>
        <v>#N/A</v>
      </c>
      <c r="Z545" t="e">
        <f t="shared" si="219"/>
        <v>#N/A</v>
      </c>
      <c r="AA545" s="24" t="e">
        <f t="shared" si="220"/>
        <v>#N/A</v>
      </c>
      <c r="AB545" s="24">
        <f t="shared" si="223"/>
        <v>1</v>
      </c>
      <c r="AC545" s="1" t="e">
        <f t="shared" si="224"/>
        <v>#N/A</v>
      </c>
      <c r="AE545" s="23">
        <f t="shared" si="221"/>
        <v>0.78200000000000003</v>
      </c>
      <c r="AF545" s="41" t="e">
        <f t="shared" si="222"/>
        <v>#N/A</v>
      </c>
    </row>
    <row r="546" spans="1:32" x14ac:dyDescent="0.25">
      <c r="A546">
        <v>53.5</v>
      </c>
      <c r="B546" t="e">
        <f>IF(A546&lt;='FM Interiores'!$Q$14,EsquemaMant!A546,NA())</f>
        <v>#N/A</v>
      </c>
      <c r="C546" s="20" t="e">
        <f t="shared" si="201"/>
        <v>#N/A</v>
      </c>
      <c r="D546" t="e">
        <f t="shared" si="202"/>
        <v>#N/A</v>
      </c>
      <c r="E546" t="e">
        <f t="shared" si="200"/>
        <v>#N/A</v>
      </c>
      <c r="F546" s="24" t="e">
        <f t="shared" si="203"/>
        <v>#N/A</v>
      </c>
      <c r="G546" t="e">
        <f t="shared" si="204"/>
        <v>#N/A</v>
      </c>
      <c r="H546" t="e">
        <f t="shared" si="205"/>
        <v>#N/A</v>
      </c>
      <c r="I546" s="24" t="e">
        <f t="shared" si="206"/>
        <v>#N/A</v>
      </c>
      <c r="J546" t="e">
        <f t="shared" si="207"/>
        <v>#N/A</v>
      </c>
      <c r="K546" t="e">
        <f t="shared" si="208"/>
        <v>#N/A</v>
      </c>
      <c r="L546" s="24" t="e">
        <f t="shared" si="209"/>
        <v>#N/A</v>
      </c>
      <c r="M546" s="24">
        <f t="shared" si="210"/>
        <v>0.9</v>
      </c>
      <c r="N546" s="1" t="e">
        <f t="shared" si="211"/>
        <v>#N/A</v>
      </c>
      <c r="P546" s="23">
        <f t="shared" si="212"/>
        <v>0.68533560000000004</v>
      </c>
      <c r="Q546" s="1" t="e">
        <f t="shared" si="213"/>
        <v>#N/A</v>
      </c>
      <c r="T546" t="e">
        <f>IF(A546&lt;='FM Exteriores'!$Q$14,EsquemaMant!A546,NA())</f>
        <v>#N/A</v>
      </c>
      <c r="U546" s="20" t="e">
        <f t="shared" si="214"/>
        <v>#N/A</v>
      </c>
      <c r="V546" t="e">
        <f t="shared" si="215"/>
        <v>#N/A</v>
      </c>
      <c r="W546" t="e">
        <f t="shared" si="216"/>
        <v>#N/A</v>
      </c>
      <c r="X546" s="24" t="e">
        <f t="shared" si="217"/>
        <v>#N/A</v>
      </c>
      <c r="Y546" t="e">
        <f t="shared" si="218"/>
        <v>#N/A</v>
      </c>
      <c r="Z546" t="e">
        <f t="shared" si="219"/>
        <v>#N/A</v>
      </c>
      <c r="AA546" s="24" t="e">
        <f t="shared" si="220"/>
        <v>#N/A</v>
      </c>
      <c r="AB546" s="24">
        <f t="shared" si="223"/>
        <v>1</v>
      </c>
      <c r="AC546" s="1" t="e">
        <f t="shared" si="224"/>
        <v>#N/A</v>
      </c>
      <c r="AE546" s="23">
        <f t="shared" si="221"/>
        <v>0.78200000000000003</v>
      </c>
      <c r="AF546" s="41" t="e">
        <f t="shared" si="222"/>
        <v>#N/A</v>
      </c>
    </row>
    <row r="547" spans="1:32" x14ac:dyDescent="0.25">
      <c r="A547">
        <v>53.6</v>
      </c>
      <c r="B547" t="e">
        <f>IF(A547&lt;='FM Interiores'!$Q$14,EsquemaMant!A547,NA())</f>
        <v>#N/A</v>
      </c>
      <c r="C547" s="20" t="e">
        <f t="shared" si="201"/>
        <v>#N/A</v>
      </c>
      <c r="D547" t="e">
        <f t="shared" si="202"/>
        <v>#N/A</v>
      </c>
      <c r="E547" t="e">
        <f t="shared" si="200"/>
        <v>#N/A</v>
      </c>
      <c r="F547" s="24" t="e">
        <f t="shared" si="203"/>
        <v>#N/A</v>
      </c>
      <c r="G547" t="e">
        <f t="shared" si="204"/>
        <v>#N/A</v>
      </c>
      <c r="H547" t="e">
        <f t="shared" si="205"/>
        <v>#N/A</v>
      </c>
      <c r="I547" s="24" t="e">
        <f t="shared" si="206"/>
        <v>#N/A</v>
      </c>
      <c r="J547" t="e">
        <f t="shared" si="207"/>
        <v>#N/A</v>
      </c>
      <c r="K547" t="e">
        <f t="shared" si="208"/>
        <v>#N/A</v>
      </c>
      <c r="L547" s="24" t="e">
        <f t="shared" si="209"/>
        <v>#N/A</v>
      </c>
      <c r="M547" s="24">
        <f t="shared" si="210"/>
        <v>0.9</v>
      </c>
      <c r="N547" s="1" t="e">
        <f t="shared" si="211"/>
        <v>#N/A</v>
      </c>
      <c r="P547" s="23">
        <f t="shared" si="212"/>
        <v>0.68533560000000004</v>
      </c>
      <c r="Q547" s="1" t="e">
        <f t="shared" si="213"/>
        <v>#N/A</v>
      </c>
      <c r="T547" t="e">
        <f>IF(A547&lt;='FM Exteriores'!$Q$14,EsquemaMant!A547,NA())</f>
        <v>#N/A</v>
      </c>
      <c r="U547" s="20" t="e">
        <f t="shared" si="214"/>
        <v>#N/A</v>
      </c>
      <c r="V547" t="e">
        <f t="shared" si="215"/>
        <v>#N/A</v>
      </c>
      <c r="W547" t="e">
        <f t="shared" si="216"/>
        <v>#N/A</v>
      </c>
      <c r="X547" s="24" t="e">
        <f t="shared" si="217"/>
        <v>#N/A</v>
      </c>
      <c r="Y547" t="e">
        <f t="shared" si="218"/>
        <v>#N/A</v>
      </c>
      <c r="Z547" t="e">
        <f t="shared" si="219"/>
        <v>#N/A</v>
      </c>
      <c r="AA547" s="24" t="e">
        <f t="shared" si="220"/>
        <v>#N/A</v>
      </c>
      <c r="AB547" s="24">
        <f t="shared" si="223"/>
        <v>1</v>
      </c>
      <c r="AC547" s="1" t="e">
        <f t="shared" si="224"/>
        <v>#N/A</v>
      </c>
      <c r="AE547" s="23">
        <f t="shared" si="221"/>
        <v>0.78200000000000003</v>
      </c>
      <c r="AF547" s="41" t="e">
        <f t="shared" si="222"/>
        <v>#N/A</v>
      </c>
    </row>
    <row r="548" spans="1:32" x14ac:dyDescent="0.25">
      <c r="A548">
        <v>53.7</v>
      </c>
      <c r="B548" t="e">
        <f>IF(A548&lt;='FM Interiores'!$Q$14,EsquemaMant!A548,NA())</f>
        <v>#N/A</v>
      </c>
      <c r="C548" s="20" t="e">
        <f t="shared" si="201"/>
        <v>#N/A</v>
      </c>
      <c r="D548" t="e">
        <f t="shared" si="202"/>
        <v>#N/A</v>
      </c>
      <c r="E548" t="e">
        <f t="shared" si="200"/>
        <v>#N/A</v>
      </c>
      <c r="F548" s="24" t="e">
        <f t="shared" si="203"/>
        <v>#N/A</v>
      </c>
      <c r="G548" t="e">
        <f t="shared" si="204"/>
        <v>#N/A</v>
      </c>
      <c r="H548" t="e">
        <f t="shared" si="205"/>
        <v>#N/A</v>
      </c>
      <c r="I548" s="24" t="e">
        <f t="shared" si="206"/>
        <v>#N/A</v>
      </c>
      <c r="J548" t="e">
        <f t="shared" si="207"/>
        <v>#N/A</v>
      </c>
      <c r="K548" t="e">
        <f t="shared" si="208"/>
        <v>#N/A</v>
      </c>
      <c r="L548" s="24" t="e">
        <f t="shared" si="209"/>
        <v>#N/A</v>
      </c>
      <c r="M548" s="24">
        <f t="shared" si="210"/>
        <v>0.9</v>
      </c>
      <c r="N548" s="1" t="e">
        <f t="shared" si="211"/>
        <v>#N/A</v>
      </c>
      <c r="P548" s="23">
        <f t="shared" si="212"/>
        <v>0.68533560000000004</v>
      </c>
      <c r="Q548" s="1" t="e">
        <f t="shared" si="213"/>
        <v>#N/A</v>
      </c>
      <c r="T548" t="e">
        <f>IF(A548&lt;='FM Exteriores'!$Q$14,EsquemaMant!A548,NA())</f>
        <v>#N/A</v>
      </c>
      <c r="U548" s="20" t="e">
        <f t="shared" si="214"/>
        <v>#N/A</v>
      </c>
      <c r="V548" t="e">
        <f t="shared" si="215"/>
        <v>#N/A</v>
      </c>
      <c r="W548" t="e">
        <f t="shared" si="216"/>
        <v>#N/A</v>
      </c>
      <c r="X548" s="24" t="e">
        <f t="shared" si="217"/>
        <v>#N/A</v>
      </c>
      <c r="Y548" t="e">
        <f t="shared" si="218"/>
        <v>#N/A</v>
      </c>
      <c r="Z548" t="e">
        <f t="shared" si="219"/>
        <v>#N/A</v>
      </c>
      <c r="AA548" s="24" t="e">
        <f t="shared" si="220"/>
        <v>#N/A</v>
      </c>
      <c r="AB548" s="24">
        <f t="shared" si="223"/>
        <v>1</v>
      </c>
      <c r="AC548" s="1" t="e">
        <f t="shared" si="224"/>
        <v>#N/A</v>
      </c>
      <c r="AE548" s="23">
        <f t="shared" si="221"/>
        <v>0.78200000000000003</v>
      </c>
      <c r="AF548" s="41" t="e">
        <f t="shared" si="222"/>
        <v>#N/A</v>
      </c>
    </row>
    <row r="549" spans="1:32" x14ac:dyDescent="0.25">
      <c r="A549">
        <v>53.8</v>
      </c>
      <c r="B549" t="e">
        <f>IF(A549&lt;='FM Interiores'!$Q$14,EsquemaMant!A549,NA())</f>
        <v>#N/A</v>
      </c>
      <c r="C549" s="20" t="e">
        <f t="shared" si="201"/>
        <v>#N/A</v>
      </c>
      <c r="D549" t="e">
        <f t="shared" si="202"/>
        <v>#N/A</v>
      </c>
      <c r="E549" t="e">
        <f t="shared" si="200"/>
        <v>#N/A</v>
      </c>
      <c r="F549" s="24" t="e">
        <f t="shared" si="203"/>
        <v>#N/A</v>
      </c>
      <c r="G549" t="e">
        <f t="shared" si="204"/>
        <v>#N/A</v>
      </c>
      <c r="H549" t="e">
        <f t="shared" si="205"/>
        <v>#N/A</v>
      </c>
      <c r="I549" s="24" t="e">
        <f t="shared" si="206"/>
        <v>#N/A</v>
      </c>
      <c r="J549" t="e">
        <f t="shared" si="207"/>
        <v>#N/A</v>
      </c>
      <c r="K549" t="e">
        <f t="shared" si="208"/>
        <v>#N/A</v>
      </c>
      <c r="L549" s="24" t="e">
        <f t="shared" si="209"/>
        <v>#N/A</v>
      </c>
      <c r="M549" s="24">
        <f t="shared" si="210"/>
        <v>0.9</v>
      </c>
      <c r="N549" s="1" t="e">
        <f t="shared" si="211"/>
        <v>#N/A</v>
      </c>
      <c r="P549" s="23">
        <f t="shared" si="212"/>
        <v>0.68533560000000004</v>
      </c>
      <c r="Q549" s="1" t="e">
        <f t="shared" si="213"/>
        <v>#N/A</v>
      </c>
      <c r="T549" t="e">
        <f>IF(A549&lt;='FM Exteriores'!$Q$14,EsquemaMant!A549,NA())</f>
        <v>#N/A</v>
      </c>
      <c r="U549" s="20" t="e">
        <f t="shared" si="214"/>
        <v>#N/A</v>
      </c>
      <c r="V549" t="e">
        <f t="shared" si="215"/>
        <v>#N/A</v>
      </c>
      <c r="W549" t="e">
        <f t="shared" si="216"/>
        <v>#N/A</v>
      </c>
      <c r="X549" s="24" t="e">
        <f t="shared" si="217"/>
        <v>#N/A</v>
      </c>
      <c r="Y549" t="e">
        <f t="shared" si="218"/>
        <v>#N/A</v>
      </c>
      <c r="Z549" t="e">
        <f t="shared" si="219"/>
        <v>#N/A</v>
      </c>
      <c r="AA549" s="24" t="e">
        <f t="shared" si="220"/>
        <v>#N/A</v>
      </c>
      <c r="AB549" s="24">
        <f t="shared" si="223"/>
        <v>1</v>
      </c>
      <c r="AC549" s="1" t="e">
        <f t="shared" si="224"/>
        <v>#N/A</v>
      </c>
      <c r="AE549" s="23">
        <f t="shared" si="221"/>
        <v>0.78200000000000003</v>
      </c>
      <c r="AF549" s="41" t="e">
        <f t="shared" si="222"/>
        <v>#N/A</v>
      </c>
    </row>
    <row r="550" spans="1:32" x14ac:dyDescent="0.25">
      <c r="A550">
        <v>53.9</v>
      </c>
      <c r="B550" t="e">
        <f>IF(A550&lt;='FM Interiores'!$Q$14,EsquemaMant!A550,NA())</f>
        <v>#N/A</v>
      </c>
      <c r="C550" s="20" t="e">
        <f t="shared" si="201"/>
        <v>#N/A</v>
      </c>
      <c r="D550" t="e">
        <f t="shared" si="202"/>
        <v>#N/A</v>
      </c>
      <c r="E550" t="e">
        <f t="shared" si="200"/>
        <v>#N/A</v>
      </c>
      <c r="F550" s="24" t="e">
        <f t="shared" si="203"/>
        <v>#N/A</v>
      </c>
      <c r="G550" t="e">
        <f t="shared" si="204"/>
        <v>#N/A</v>
      </c>
      <c r="H550" t="e">
        <f t="shared" si="205"/>
        <v>#N/A</v>
      </c>
      <c r="I550" s="24" t="e">
        <f t="shared" si="206"/>
        <v>#N/A</v>
      </c>
      <c r="J550" t="e">
        <f t="shared" si="207"/>
        <v>#N/A</v>
      </c>
      <c r="K550" t="e">
        <f t="shared" si="208"/>
        <v>#N/A</v>
      </c>
      <c r="L550" s="24" t="e">
        <f t="shared" si="209"/>
        <v>#N/A</v>
      </c>
      <c r="M550" s="24">
        <f t="shared" si="210"/>
        <v>0.9</v>
      </c>
      <c r="N550" s="1" t="e">
        <f t="shared" si="211"/>
        <v>#N/A</v>
      </c>
      <c r="P550" s="23">
        <f t="shared" si="212"/>
        <v>0.68533560000000004</v>
      </c>
      <c r="Q550" s="1" t="e">
        <f t="shared" si="213"/>
        <v>#N/A</v>
      </c>
      <c r="T550" t="e">
        <f>IF(A550&lt;='FM Exteriores'!$Q$14,EsquemaMant!A550,NA())</f>
        <v>#N/A</v>
      </c>
      <c r="U550" s="20" t="e">
        <f t="shared" si="214"/>
        <v>#N/A</v>
      </c>
      <c r="V550" t="e">
        <f t="shared" si="215"/>
        <v>#N/A</v>
      </c>
      <c r="W550" t="e">
        <f t="shared" si="216"/>
        <v>#N/A</v>
      </c>
      <c r="X550" s="24" t="e">
        <f t="shared" si="217"/>
        <v>#N/A</v>
      </c>
      <c r="Y550" t="e">
        <f t="shared" si="218"/>
        <v>#N/A</v>
      </c>
      <c r="Z550" t="e">
        <f t="shared" si="219"/>
        <v>#N/A</v>
      </c>
      <c r="AA550" s="24" t="e">
        <f t="shared" si="220"/>
        <v>#N/A</v>
      </c>
      <c r="AB550" s="24">
        <f t="shared" si="223"/>
        <v>1</v>
      </c>
      <c r="AC550" s="1" t="e">
        <f t="shared" si="224"/>
        <v>#N/A</v>
      </c>
      <c r="AE550" s="23">
        <f t="shared" si="221"/>
        <v>0.78200000000000003</v>
      </c>
      <c r="AF550" s="41" t="e">
        <f t="shared" si="222"/>
        <v>#N/A</v>
      </c>
    </row>
    <row r="551" spans="1:32" x14ac:dyDescent="0.25">
      <c r="A551">
        <v>54</v>
      </c>
      <c r="B551" t="e">
        <f>IF(A551&lt;='FM Interiores'!$Q$14,EsquemaMant!A551,NA())</f>
        <v>#N/A</v>
      </c>
      <c r="C551" s="20" t="e">
        <f t="shared" si="201"/>
        <v>#N/A</v>
      </c>
      <c r="D551" t="e">
        <f t="shared" si="202"/>
        <v>#N/A</v>
      </c>
      <c r="E551" t="e">
        <f t="shared" si="200"/>
        <v>#N/A</v>
      </c>
      <c r="F551" s="24" t="e">
        <f t="shared" si="203"/>
        <v>#N/A</v>
      </c>
      <c r="G551" t="e">
        <f t="shared" si="204"/>
        <v>#N/A</v>
      </c>
      <c r="H551" t="e">
        <f t="shared" si="205"/>
        <v>#N/A</v>
      </c>
      <c r="I551" s="24" t="e">
        <f t="shared" si="206"/>
        <v>#N/A</v>
      </c>
      <c r="J551" t="e">
        <f t="shared" si="207"/>
        <v>#N/A</v>
      </c>
      <c r="K551" t="e">
        <f t="shared" si="208"/>
        <v>#N/A</v>
      </c>
      <c r="L551" s="24" t="e">
        <f t="shared" si="209"/>
        <v>#N/A</v>
      </c>
      <c r="M551" s="24">
        <f t="shared" si="210"/>
        <v>0.9</v>
      </c>
      <c r="N551" s="1" t="e">
        <f t="shared" si="211"/>
        <v>#N/A</v>
      </c>
      <c r="P551" s="23">
        <f t="shared" si="212"/>
        <v>0.68533560000000004</v>
      </c>
      <c r="Q551" s="1" t="e">
        <f t="shared" si="213"/>
        <v>#N/A</v>
      </c>
      <c r="T551" t="e">
        <f>IF(A551&lt;='FM Exteriores'!$Q$14,EsquemaMant!A551,NA())</f>
        <v>#N/A</v>
      </c>
      <c r="U551" s="20" t="e">
        <f t="shared" si="214"/>
        <v>#N/A</v>
      </c>
      <c r="V551" t="e">
        <f t="shared" si="215"/>
        <v>#N/A</v>
      </c>
      <c r="W551" t="e">
        <f t="shared" si="216"/>
        <v>#N/A</v>
      </c>
      <c r="X551" s="24" t="e">
        <f t="shared" si="217"/>
        <v>#N/A</v>
      </c>
      <c r="Y551" t="e">
        <f t="shared" si="218"/>
        <v>#N/A</v>
      </c>
      <c r="Z551" t="e">
        <f t="shared" si="219"/>
        <v>#N/A</v>
      </c>
      <c r="AA551" s="24" t="e">
        <f t="shared" si="220"/>
        <v>#N/A</v>
      </c>
      <c r="AB551" s="24">
        <f t="shared" si="223"/>
        <v>1</v>
      </c>
      <c r="AC551" s="1" t="e">
        <f t="shared" si="224"/>
        <v>#N/A</v>
      </c>
      <c r="AE551" s="23">
        <f t="shared" si="221"/>
        <v>0.78200000000000003</v>
      </c>
      <c r="AF551" s="41" t="e">
        <f t="shared" si="222"/>
        <v>#N/A</v>
      </c>
    </row>
    <row r="552" spans="1:32" x14ac:dyDescent="0.25">
      <c r="A552">
        <v>54.1</v>
      </c>
      <c r="B552" t="e">
        <f>IF(A552&lt;='FM Interiores'!$Q$14,EsquemaMant!A552,NA())</f>
        <v>#N/A</v>
      </c>
      <c r="C552" s="20" t="e">
        <f t="shared" si="201"/>
        <v>#N/A</v>
      </c>
      <c r="D552" t="e">
        <f t="shared" si="202"/>
        <v>#N/A</v>
      </c>
      <c r="E552" t="e">
        <f t="shared" si="200"/>
        <v>#N/A</v>
      </c>
      <c r="F552" s="24" t="e">
        <f t="shared" si="203"/>
        <v>#N/A</v>
      </c>
      <c r="G552" t="e">
        <f t="shared" si="204"/>
        <v>#N/A</v>
      </c>
      <c r="H552" t="e">
        <f t="shared" si="205"/>
        <v>#N/A</v>
      </c>
      <c r="I552" s="24" t="e">
        <f t="shared" si="206"/>
        <v>#N/A</v>
      </c>
      <c r="J552" t="e">
        <f t="shared" si="207"/>
        <v>#N/A</v>
      </c>
      <c r="K552" t="e">
        <f t="shared" si="208"/>
        <v>#N/A</v>
      </c>
      <c r="L552" s="24" t="e">
        <f t="shared" si="209"/>
        <v>#N/A</v>
      </c>
      <c r="M552" s="24">
        <f t="shared" si="210"/>
        <v>0.9</v>
      </c>
      <c r="N552" s="1" t="e">
        <f t="shared" si="211"/>
        <v>#N/A</v>
      </c>
      <c r="P552" s="23">
        <f t="shared" si="212"/>
        <v>0.68533560000000004</v>
      </c>
      <c r="Q552" s="1" t="e">
        <f t="shared" si="213"/>
        <v>#N/A</v>
      </c>
      <c r="T552" t="e">
        <f>IF(A552&lt;='FM Exteriores'!$Q$14,EsquemaMant!A552,NA())</f>
        <v>#N/A</v>
      </c>
      <c r="U552" s="20" t="e">
        <f t="shared" si="214"/>
        <v>#N/A</v>
      </c>
      <c r="V552" t="e">
        <f t="shared" si="215"/>
        <v>#N/A</v>
      </c>
      <c r="W552" t="e">
        <f t="shared" si="216"/>
        <v>#N/A</v>
      </c>
      <c r="X552" s="24" t="e">
        <f t="shared" si="217"/>
        <v>#N/A</v>
      </c>
      <c r="Y552" t="e">
        <f t="shared" si="218"/>
        <v>#N/A</v>
      </c>
      <c r="Z552" t="e">
        <f t="shared" si="219"/>
        <v>#N/A</v>
      </c>
      <c r="AA552" s="24" t="e">
        <f t="shared" si="220"/>
        <v>#N/A</v>
      </c>
      <c r="AB552" s="24">
        <f t="shared" si="223"/>
        <v>1</v>
      </c>
      <c r="AC552" s="1" t="e">
        <f t="shared" si="224"/>
        <v>#N/A</v>
      </c>
      <c r="AE552" s="23">
        <f t="shared" si="221"/>
        <v>0.78200000000000003</v>
      </c>
      <c r="AF552" s="41" t="e">
        <f t="shared" si="222"/>
        <v>#N/A</v>
      </c>
    </row>
    <row r="553" spans="1:32" x14ac:dyDescent="0.25">
      <c r="A553">
        <v>54.2</v>
      </c>
      <c r="B553" t="e">
        <f>IF(A553&lt;='FM Interiores'!$Q$14,EsquemaMant!A553,NA())</f>
        <v>#N/A</v>
      </c>
      <c r="C553" s="20" t="e">
        <f t="shared" si="201"/>
        <v>#N/A</v>
      </c>
      <c r="D553" t="e">
        <f t="shared" si="202"/>
        <v>#N/A</v>
      </c>
      <c r="E553" t="e">
        <f t="shared" si="200"/>
        <v>#N/A</v>
      </c>
      <c r="F553" s="24" t="e">
        <f t="shared" si="203"/>
        <v>#N/A</v>
      </c>
      <c r="G553" t="e">
        <f t="shared" si="204"/>
        <v>#N/A</v>
      </c>
      <c r="H553" t="e">
        <f t="shared" si="205"/>
        <v>#N/A</v>
      </c>
      <c r="I553" s="24" t="e">
        <f t="shared" si="206"/>
        <v>#N/A</v>
      </c>
      <c r="J553" t="e">
        <f t="shared" si="207"/>
        <v>#N/A</v>
      </c>
      <c r="K553" t="e">
        <f t="shared" si="208"/>
        <v>#N/A</v>
      </c>
      <c r="L553" s="24" t="e">
        <f t="shared" si="209"/>
        <v>#N/A</v>
      </c>
      <c r="M553" s="24">
        <f t="shared" si="210"/>
        <v>0.9</v>
      </c>
      <c r="N553" s="1" t="e">
        <f t="shared" si="211"/>
        <v>#N/A</v>
      </c>
      <c r="P553" s="23">
        <f t="shared" si="212"/>
        <v>0.68533560000000004</v>
      </c>
      <c r="Q553" s="1" t="e">
        <f t="shared" si="213"/>
        <v>#N/A</v>
      </c>
      <c r="T553" t="e">
        <f>IF(A553&lt;='FM Exteriores'!$Q$14,EsquemaMant!A553,NA())</f>
        <v>#N/A</v>
      </c>
      <c r="U553" s="20" t="e">
        <f t="shared" si="214"/>
        <v>#N/A</v>
      </c>
      <c r="V553" t="e">
        <f t="shared" si="215"/>
        <v>#N/A</v>
      </c>
      <c r="W553" t="e">
        <f t="shared" si="216"/>
        <v>#N/A</v>
      </c>
      <c r="X553" s="24" t="e">
        <f t="shared" si="217"/>
        <v>#N/A</v>
      </c>
      <c r="Y553" t="e">
        <f t="shared" si="218"/>
        <v>#N/A</v>
      </c>
      <c r="Z553" t="e">
        <f t="shared" si="219"/>
        <v>#N/A</v>
      </c>
      <c r="AA553" s="24" t="e">
        <f t="shared" si="220"/>
        <v>#N/A</v>
      </c>
      <c r="AB553" s="24">
        <f t="shared" si="223"/>
        <v>1</v>
      </c>
      <c r="AC553" s="1" t="e">
        <f t="shared" si="224"/>
        <v>#N/A</v>
      </c>
      <c r="AE553" s="23">
        <f t="shared" si="221"/>
        <v>0.78200000000000003</v>
      </c>
      <c r="AF553" s="41" t="e">
        <f t="shared" si="222"/>
        <v>#N/A</v>
      </c>
    </row>
    <row r="554" spans="1:32" x14ac:dyDescent="0.25">
      <c r="A554">
        <v>54.3</v>
      </c>
      <c r="B554" t="e">
        <f>IF(A554&lt;='FM Interiores'!$Q$14,EsquemaMant!A554,NA())</f>
        <v>#N/A</v>
      </c>
      <c r="C554" s="20" t="e">
        <f t="shared" si="201"/>
        <v>#N/A</v>
      </c>
      <c r="D554" t="e">
        <f t="shared" si="202"/>
        <v>#N/A</v>
      </c>
      <c r="E554" t="e">
        <f t="shared" si="200"/>
        <v>#N/A</v>
      </c>
      <c r="F554" s="24" t="e">
        <f t="shared" si="203"/>
        <v>#N/A</v>
      </c>
      <c r="G554" t="e">
        <f t="shared" si="204"/>
        <v>#N/A</v>
      </c>
      <c r="H554" t="e">
        <f t="shared" si="205"/>
        <v>#N/A</v>
      </c>
      <c r="I554" s="24" t="e">
        <f t="shared" si="206"/>
        <v>#N/A</v>
      </c>
      <c r="J554" t="e">
        <f t="shared" si="207"/>
        <v>#N/A</v>
      </c>
      <c r="K554" t="e">
        <f t="shared" si="208"/>
        <v>#N/A</v>
      </c>
      <c r="L554" s="24" t="e">
        <f t="shared" si="209"/>
        <v>#N/A</v>
      </c>
      <c r="M554" s="24">
        <f t="shared" si="210"/>
        <v>0.9</v>
      </c>
      <c r="N554" s="1" t="e">
        <f t="shared" si="211"/>
        <v>#N/A</v>
      </c>
      <c r="P554" s="23">
        <f t="shared" si="212"/>
        <v>0.68533560000000004</v>
      </c>
      <c r="Q554" s="1" t="e">
        <f t="shared" si="213"/>
        <v>#N/A</v>
      </c>
      <c r="T554" t="e">
        <f>IF(A554&lt;='FM Exteriores'!$Q$14,EsquemaMant!A554,NA())</f>
        <v>#N/A</v>
      </c>
      <c r="U554" s="20" t="e">
        <f t="shared" si="214"/>
        <v>#N/A</v>
      </c>
      <c r="V554" t="e">
        <f t="shared" si="215"/>
        <v>#N/A</v>
      </c>
      <c r="W554" t="e">
        <f t="shared" si="216"/>
        <v>#N/A</v>
      </c>
      <c r="X554" s="24" t="e">
        <f t="shared" si="217"/>
        <v>#N/A</v>
      </c>
      <c r="Y554" t="e">
        <f t="shared" si="218"/>
        <v>#N/A</v>
      </c>
      <c r="Z554" t="e">
        <f t="shared" si="219"/>
        <v>#N/A</v>
      </c>
      <c r="AA554" s="24" t="e">
        <f t="shared" si="220"/>
        <v>#N/A</v>
      </c>
      <c r="AB554" s="24">
        <f t="shared" si="223"/>
        <v>1</v>
      </c>
      <c r="AC554" s="1" t="e">
        <f t="shared" si="224"/>
        <v>#N/A</v>
      </c>
      <c r="AE554" s="23">
        <f t="shared" si="221"/>
        <v>0.78200000000000003</v>
      </c>
      <c r="AF554" s="41" t="e">
        <f t="shared" si="222"/>
        <v>#N/A</v>
      </c>
    </row>
    <row r="555" spans="1:32" x14ac:dyDescent="0.25">
      <c r="A555">
        <v>54.4</v>
      </c>
      <c r="B555" t="e">
        <f>IF(A555&lt;='FM Interiores'!$Q$14,EsquemaMant!A555,NA())</f>
        <v>#N/A</v>
      </c>
      <c r="C555" s="20" t="e">
        <f t="shared" si="201"/>
        <v>#N/A</v>
      </c>
      <c r="D555" t="e">
        <f t="shared" si="202"/>
        <v>#N/A</v>
      </c>
      <c r="E555" t="e">
        <f t="shared" si="200"/>
        <v>#N/A</v>
      </c>
      <c r="F555" s="24" t="e">
        <f t="shared" si="203"/>
        <v>#N/A</v>
      </c>
      <c r="G555" t="e">
        <f t="shared" si="204"/>
        <v>#N/A</v>
      </c>
      <c r="H555" t="e">
        <f t="shared" si="205"/>
        <v>#N/A</v>
      </c>
      <c r="I555" s="24" t="e">
        <f t="shared" si="206"/>
        <v>#N/A</v>
      </c>
      <c r="J555" t="e">
        <f t="shared" si="207"/>
        <v>#N/A</v>
      </c>
      <c r="K555" t="e">
        <f t="shared" si="208"/>
        <v>#N/A</v>
      </c>
      <c r="L555" s="24" t="e">
        <f t="shared" si="209"/>
        <v>#N/A</v>
      </c>
      <c r="M555" s="24">
        <f t="shared" si="210"/>
        <v>0.9</v>
      </c>
      <c r="N555" s="1" t="e">
        <f t="shared" si="211"/>
        <v>#N/A</v>
      </c>
      <c r="P555" s="23">
        <f t="shared" si="212"/>
        <v>0.68533560000000004</v>
      </c>
      <c r="Q555" s="1" t="e">
        <f t="shared" si="213"/>
        <v>#N/A</v>
      </c>
      <c r="T555" t="e">
        <f>IF(A555&lt;='FM Exteriores'!$Q$14,EsquemaMant!A555,NA())</f>
        <v>#N/A</v>
      </c>
      <c r="U555" s="20" t="e">
        <f t="shared" si="214"/>
        <v>#N/A</v>
      </c>
      <c r="V555" t="e">
        <f t="shared" si="215"/>
        <v>#N/A</v>
      </c>
      <c r="W555" t="e">
        <f t="shared" si="216"/>
        <v>#N/A</v>
      </c>
      <c r="X555" s="24" t="e">
        <f t="shared" si="217"/>
        <v>#N/A</v>
      </c>
      <c r="Y555" t="e">
        <f t="shared" si="218"/>
        <v>#N/A</v>
      </c>
      <c r="Z555" t="e">
        <f t="shared" si="219"/>
        <v>#N/A</v>
      </c>
      <c r="AA555" s="24" t="e">
        <f t="shared" si="220"/>
        <v>#N/A</v>
      </c>
      <c r="AB555" s="24">
        <f t="shared" si="223"/>
        <v>1</v>
      </c>
      <c r="AC555" s="1" t="e">
        <f t="shared" si="224"/>
        <v>#N/A</v>
      </c>
      <c r="AE555" s="23">
        <f t="shared" si="221"/>
        <v>0.78200000000000003</v>
      </c>
      <c r="AF555" s="41" t="e">
        <f t="shared" si="222"/>
        <v>#N/A</v>
      </c>
    </row>
    <row r="556" spans="1:32" x14ac:dyDescent="0.25">
      <c r="A556">
        <v>54.5</v>
      </c>
      <c r="B556" t="e">
        <f>IF(A556&lt;='FM Interiores'!$Q$14,EsquemaMant!A556,NA())</f>
        <v>#N/A</v>
      </c>
      <c r="C556" s="20" t="e">
        <f t="shared" si="201"/>
        <v>#N/A</v>
      </c>
      <c r="D556" t="e">
        <f t="shared" si="202"/>
        <v>#N/A</v>
      </c>
      <c r="E556" t="e">
        <f t="shared" si="200"/>
        <v>#N/A</v>
      </c>
      <c r="F556" s="24" t="e">
        <f t="shared" si="203"/>
        <v>#N/A</v>
      </c>
      <c r="G556" t="e">
        <f t="shared" si="204"/>
        <v>#N/A</v>
      </c>
      <c r="H556" t="e">
        <f t="shared" si="205"/>
        <v>#N/A</v>
      </c>
      <c r="I556" s="24" t="e">
        <f t="shared" si="206"/>
        <v>#N/A</v>
      </c>
      <c r="J556" t="e">
        <f t="shared" si="207"/>
        <v>#N/A</v>
      </c>
      <c r="K556" t="e">
        <f t="shared" si="208"/>
        <v>#N/A</v>
      </c>
      <c r="L556" s="24" t="e">
        <f t="shared" si="209"/>
        <v>#N/A</v>
      </c>
      <c r="M556" s="24">
        <f t="shared" si="210"/>
        <v>0.9</v>
      </c>
      <c r="N556" s="1" t="e">
        <f t="shared" si="211"/>
        <v>#N/A</v>
      </c>
      <c r="P556" s="23">
        <f t="shared" si="212"/>
        <v>0.68533560000000004</v>
      </c>
      <c r="Q556" s="1" t="e">
        <f t="shared" si="213"/>
        <v>#N/A</v>
      </c>
      <c r="T556" t="e">
        <f>IF(A556&lt;='FM Exteriores'!$Q$14,EsquemaMant!A556,NA())</f>
        <v>#N/A</v>
      </c>
      <c r="U556" s="20" t="e">
        <f t="shared" si="214"/>
        <v>#N/A</v>
      </c>
      <c r="V556" t="e">
        <f t="shared" si="215"/>
        <v>#N/A</v>
      </c>
      <c r="W556" t="e">
        <f t="shared" si="216"/>
        <v>#N/A</v>
      </c>
      <c r="X556" s="24" t="e">
        <f t="shared" si="217"/>
        <v>#N/A</v>
      </c>
      <c r="Y556" t="e">
        <f t="shared" si="218"/>
        <v>#N/A</v>
      </c>
      <c r="Z556" t="e">
        <f t="shared" si="219"/>
        <v>#N/A</v>
      </c>
      <c r="AA556" s="24" t="e">
        <f t="shared" si="220"/>
        <v>#N/A</v>
      </c>
      <c r="AB556" s="24">
        <f t="shared" si="223"/>
        <v>1</v>
      </c>
      <c r="AC556" s="1" t="e">
        <f t="shared" si="224"/>
        <v>#N/A</v>
      </c>
      <c r="AE556" s="23">
        <f t="shared" si="221"/>
        <v>0.78200000000000003</v>
      </c>
      <c r="AF556" s="41" t="e">
        <f t="shared" si="222"/>
        <v>#N/A</v>
      </c>
    </row>
    <row r="557" spans="1:32" x14ac:dyDescent="0.25">
      <c r="A557">
        <v>54.6</v>
      </c>
      <c r="B557" t="e">
        <f>IF(A557&lt;='FM Interiores'!$Q$14,EsquemaMant!A557,NA())</f>
        <v>#N/A</v>
      </c>
      <c r="C557" s="20" t="e">
        <f t="shared" si="201"/>
        <v>#N/A</v>
      </c>
      <c r="D557" t="e">
        <f t="shared" si="202"/>
        <v>#N/A</v>
      </c>
      <c r="E557" t="e">
        <f t="shared" si="200"/>
        <v>#N/A</v>
      </c>
      <c r="F557" s="24" t="e">
        <f t="shared" si="203"/>
        <v>#N/A</v>
      </c>
      <c r="G557" t="e">
        <f t="shared" si="204"/>
        <v>#N/A</v>
      </c>
      <c r="H557" t="e">
        <f t="shared" si="205"/>
        <v>#N/A</v>
      </c>
      <c r="I557" s="24" t="e">
        <f t="shared" si="206"/>
        <v>#N/A</v>
      </c>
      <c r="J557" t="e">
        <f t="shared" si="207"/>
        <v>#N/A</v>
      </c>
      <c r="K557" t="e">
        <f t="shared" si="208"/>
        <v>#N/A</v>
      </c>
      <c r="L557" s="24" t="e">
        <f t="shared" si="209"/>
        <v>#N/A</v>
      </c>
      <c r="M557" s="24">
        <f t="shared" si="210"/>
        <v>0.9</v>
      </c>
      <c r="N557" s="1" t="e">
        <f t="shared" si="211"/>
        <v>#N/A</v>
      </c>
      <c r="P557" s="23">
        <f t="shared" si="212"/>
        <v>0.68533560000000004</v>
      </c>
      <c r="Q557" s="1" t="e">
        <f t="shared" si="213"/>
        <v>#N/A</v>
      </c>
      <c r="T557" t="e">
        <f>IF(A557&lt;='FM Exteriores'!$Q$14,EsquemaMant!A557,NA())</f>
        <v>#N/A</v>
      </c>
      <c r="U557" s="20" t="e">
        <f t="shared" si="214"/>
        <v>#N/A</v>
      </c>
      <c r="V557" t="e">
        <f t="shared" si="215"/>
        <v>#N/A</v>
      </c>
      <c r="W557" t="e">
        <f t="shared" si="216"/>
        <v>#N/A</v>
      </c>
      <c r="X557" s="24" t="e">
        <f t="shared" si="217"/>
        <v>#N/A</v>
      </c>
      <c r="Y557" t="e">
        <f t="shared" si="218"/>
        <v>#N/A</v>
      </c>
      <c r="Z557" t="e">
        <f t="shared" si="219"/>
        <v>#N/A</v>
      </c>
      <c r="AA557" s="24" t="e">
        <f t="shared" si="220"/>
        <v>#N/A</v>
      </c>
      <c r="AB557" s="24">
        <f t="shared" si="223"/>
        <v>1</v>
      </c>
      <c r="AC557" s="1" t="e">
        <f t="shared" si="224"/>
        <v>#N/A</v>
      </c>
      <c r="AE557" s="23">
        <f t="shared" si="221"/>
        <v>0.78200000000000003</v>
      </c>
      <c r="AF557" s="41" t="e">
        <f t="shared" si="222"/>
        <v>#N/A</v>
      </c>
    </row>
    <row r="558" spans="1:32" x14ac:dyDescent="0.25">
      <c r="A558">
        <v>54.7</v>
      </c>
      <c r="B558" t="e">
        <f>IF(A558&lt;='FM Interiores'!$Q$14,EsquemaMant!A558,NA())</f>
        <v>#N/A</v>
      </c>
      <c r="C558" s="20" t="e">
        <f t="shared" si="201"/>
        <v>#N/A</v>
      </c>
      <c r="D558" t="e">
        <f t="shared" si="202"/>
        <v>#N/A</v>
      </c>
      <c r="E558" t="e">
        <f t="shared" si="200"/>
        <v>#N/A</v>
      </c>
      <c r="F558" s="24" t="e">
        <f t="shared" si="203"/>
        <v>#N/A</v>
      </c>
      <c r="G558" t="e">
        <f t="shared" si="204"/>
        <v>#N/A</v>
      </c>
      <c r="H558" t="e">
        <f t="shared" si="205"/>
        <v>#N/A</v>
      </c>
      <c r="I558" s="24" t="e">
        <f t="shared" si="206"/>
        <v>#N/A</v>
      </c>
      <c r="J558" t="e">
        <f t="shared" si="207"/>
        <v>#N/A</v>
      </c>
      <c r="K558" t="e">
        <f t="shared" si="208"/>
        <v>#N/A</v>
      </c>
      <c r="L558" s="24" t="e">
        <f t="shared" si="209"/>
        <v>#N/A</v>
      </c>
      <c r="M558" s="24">
        <f t="shared" si="210"/>
        <v>0.9</v>
      </c>
      <c r="N558" s="1" t="e">
        <f t="shared" si="211"/>
        <v>#N/A</v>
      </c>
      <c r="P558" s="23">
        <f t="shared" si="212"/>
        <v>0.68533560000000004</v>
      </c>
      <c r="Q558" s="1" t="e">
        <f t="shared" si="213"/>
        <v>#N/A</v>
      </c>
      <c r="T558" t="e">
        <f>IF(A558&lt;='FM Exteriores'!$Q$14,EsquemaMant!A558,NA())</f>
        <v>#N/A</v>
      </c>
      <c r="U558" s="20" t="e">
        <f t="shared" si="214"/>
        <v>#N/A</v>
      </c>
      <c r="V558" t="e">
        <f t="shared" si="215"/>
        <v>#N/A</v>
      </c>
      <c r="W558" t="e">
        <f t="shared" si="216"/>
        <v>#N/A</v>
      </c>
      <c r="X558" s="24" t="e">
        <f t="shared" si="217"/>
        <v>#N/A</v>
      </c>
      <c r="Y558" t="e">
        <f t="shared" si="218"/>
        <v>#N/A</v>
      </c>
      <c r="Z558" t="e">
        <f t="shared" si="219"/>
        <v>#N/A</v>
      </c>
      <c r="AA558" s="24" t="e">
        <f t="shared" si="220"/>
        <v>#N/A</v>
      </c>
      <c r="AB558" s="24">
        <f t="shared" si="223"/>
        <v>1</v>
      </c>
      <c r="AC558" s="1" t="e">
        <f t="shared" si="224"/>
        <v>#N/A</v>
      </c>
      <c r="AE558" s="23">
        <f t="shared" si="221"/>
        <v>0.78200000000000003</v>
      </c>
      <c r="AF558" s="41" t="e">
        <f t="shared" si="222"/>
        <v>#N/A</v>
      </c>
    </row>
    <row r="559" spans="1:32" x14ac:dyDescent="0.25">
      <c r="A559">
        <v>54.8</v>
      </c>
      <c r="B559" t="e">
        <f>IF(A559&lt;='FM Interiores'!$Q$14,EsquemaMant!A559,NA())</f>
        <v>#N/A</v>
      </c>
      <c r="C559" s="20" t="e">
        <f t="shared" si="201"/>
        <v>#N/A</v>
      </c>
      <c r="D559" t="e">
        <f t="shared" si="202"/>
        <v>#N/A</v>
      </c>
      <c r="E559" t="e">
        <f t="shared" si="200"/>
        <v>#N/A</v>
      </c>
      <c r="F559" s="24" t="e">
        <f t="shared" si="203"/>
        <v>#N/A</v>
      </c>
      <c r="G559" t="e">
        <f t="shared" si="204"/>
        <v>#N/A</v>
      </c>
      <c r="H559" t="e">
        <f t="shared" si="205"/>
        <v>#N/A</v>
      </c>
      <c r="I559" s="24" t="e">
        <f t="shared" si="206"/>
        <v>#N/A</v>
      </c>
      <c r="J559" t="e">
        <f t="shared" si="207"/>
        <v>#N/A</v>
      </c>
      <c r="K559" t="e">
        <f t="shared" si="208"/>
        <v>#N/A</v>
      </c>
      <c r="L559" s="24" t="e">
        <f t="shared" si="209"/>
        <v>#N/A</v>
      </c>
      <c r="M559" s="24">
        <f t="shared" si="210"/>
        <v>0.9</v>
      </c>
      <c r="N559" s="1" t="e">
        <f t="shared" si="211"/>
        <v>#N/A</v>
      </c>
      <c r="P559" s="23">
        <f t="shared" si="212"/>
        <v>0.68533560000000004</v>
      </c>
      <c r="Q559" s="1" t="e">
        <f t="shared" si="213"/>
        <v>#N/A</v>
      </c>
      <c r="T559" t="e">
        <f>IF(A559&lt;='FM Exteriores'!$Q$14,EsquemaMant!A559,NA())</f>
        <v>#N/A</v>
      </c>
      <c r="U559" s="20" t="e">
        <f t="shared" si="214"/>
        <v>#N/A</v>
      </c>
      <c r="V559" t="e">
        <f t="shared" si="215"/>
        <v>#N/A</v>
      </c>
      <c r="W559" t="e">
        <f t="shared" si="216"/>
        <v>#N/A</v>
      </c>
      <c r="X559" s="24" t="e">
        <f t="shared" si="217"/>
        <v>#N/A</v>
      </c>
      <c r="Y559" t="e">
        <f t="shared" si="218"/>
        <v>#N/A</v>
      </c>
      <c r="Z559" t="e">
        <f t="shared" si="219"/>
        <v>#N/A</v>
      </c>
      <c r="AA559" s="24" t="e">
        <f t="shared" si="220"/>
        <v>#N/A</v>
      </c>
      <c r="AB559" s="24">
        <f t="shared" si="223"/>
        <v>1</v>
      </c>
      <c r="AC559" s="1" t="e">
        <f t="shared" si="224"/>
        <v>#N/A</v>
      </c>
      <c r="AE559" s="23">
        <f t="shared" si="221"/>
        <v>0.78200000000000003</v>
      </c>
      <c r="AF559" s="41" t="e">
        <f t="shared" si="222"/>
        <v>#N/A</v>
      </c>
    </row>
    <row r="560" spans="1:32" x14ac:dyDescent="0.25">
      <c r="A560">
        <v>54.9</v>
      </c>
      <c r="B560" t="e">
        <f>IF(A560&lt;='FM Interiores'!$Q$14,EsquemaMant!A560,NA())</f>
        <v>#N/A</v>
      </c>
      <c r="C560" s="20" t="e">
        <f t="shared" si="201"/>
        <v>#N/A</v>
      </c>
      <c r="D560" t="e">
        <f t="shared" si="202"/>
        <v>#N/A</v>
      </c>
      <c r="E560" t="e">
        <f t="shared" si="200"/>
        <v>#N/A</v>
      </c>
      <c r="F560" s="24" t="e">
        <f t="shared" si="203"/>
        <v>#N/A</v>
      </c>
      <c r="G560" t="e">
        <f t="shared" si="204"/>
        <v>#N/A</v>
      </c>
      <c r="H560" t="e">
        <f t="shared" si="205"/>
        <v>#N/A</v>
      </c>
      <c r="I560" s="24" t="e">
        <f t="shared" si="206"/>
        <v>#N/A</v>
      </c>
      <c r="J560" t="e">
        <f t="shared" si="207"/>
        <v>#N/A</v>
      </c>
      <c r="K560" t="e">
        <f t="shared" si="208"/>
        <v>#N/A</v>
      </c>
      <c r="L560" s="24" t="e">
        <f t="shared" si="209"/>
        <v>#N/A</v>
      </c>
      <c r="M560" s="24">
        <f t="shared" si="210"/>
        <v>0.9</v>
      </c>
      <c r="N560" s="1" t="e">
        <f t="shared" si="211"/>
        <v>#N/A</v>
      </c>
      <c r="P560" s="23">
        <f t="shared" si="212"/>
        <v>0.68533560000000004</v>
      </c>
      <c r="Q560" s="1" t="e">
        <f t="shared" si="213"/>
        <v>#N/A</v>
      </c>
      <c r="T560" t="e">
        <f>IF(A560&lt;='FM Exteriores'!$Q$14,EsquemaMant!A560,NA())</f>
        <v>#N/A</v>
      </c>
      <c r="U560" s="20" t="e">
        <f t="shared" si="214"/>
        <v>#N/A</v>
      </c>
      <c r="V560" t="e">
        <f t="shared" si="215"/>
        <v>#N/A</v>
      </c>
      <c r="W560" t="e">
        <f t="shared" si="216"/>
        <v>#N/A</v>
      </c>
      <c r="X560" s="24" t="e">
        <f t="shared" si="217"/>
        <v>#N/A</v>
      </c>
      <c r="Y560" t="e">
        <f t="shared" si="218"/>
        <v>#N/A</v>
      </c>
      <c r="Z560" t="e">
        <f t="shared" si="219"/>
        <v>#N/A</v>
      </c>
      <c r="AA560" s="24" t="e">
        <f t="shared" si="220"/>
        <v>#N/A</v>
      </c>
      <c r="AB560" s="24">
        <f t="shared" si="223"/>
        <v>1</v>
      </c>
      <c r="AC560" s="1" t="e">
        <f t="shared" si="224"/>
        <v>#N/A</v>
      </c>
      <c r="AE560" s="23">
        <f t="shared" si="221"/>
        <v>0.78200000000000003</v>
      </c>
      <c r="AF560" s="41" t="e">
        <f t="shared" si="222"/>
        <v>#N/A</v>
      </c>
    </row>
    <row r="561" spans="1:32" x14ac:dyDescent="0.25">
      <c r="A561">
        <v>55</v>
      </c>
      <c r="B561" t="e">
        <f>IF(A561&lt;='FM Interiores'!$Q$14,EsquemaMant!A561,NA())</f>
        <v>#N/A</v>
      </c>
      <c r="C561" s="20" t="e">
        <f t="shared" si="201"/>
        <v>#N/A</v>
      </c>
      <c r="D561" t="e">
        <f t="shared" si="202"/>
        <v>#N/A</v>
      </c>
      <c r="E561" t="e">
        <f t="shared" si="200"/>
        <v>#N/A</v>
      </c>
      <c r="F561" s="24" t="e">
        <f t="shared" si="203"/>
        <v>#N/A</v>
      </c>
      <c r="G561" t="e">
        <f t="shared" si="204"/>
        <v>#N/A</v>
      </c>
      <c r="H561" t="e">
        <f t="shared" si="205"/>
        <v>#N/A</v>
      </c>
      <c r="I561" s="24" t="e">
        <f t="shared" si="206"/>
        <v>#N/A</v>
      </c>
      <c r="J561" t="e">
        <f t="shared" si="207"/>
        <v>#N/A</v>
      </c>
      <c r="K561" t="e">
        <f t="shared" si="208"/>
        <v>#N/A</v>
      </c>
      <c r="L561" s="24" t="e">
        <f t="shared" si="209"/>
        <v>#N/A</v>
      </c>
      <c r="M561" s="24">
        <f t="shared" si="210"/>
        <v>0.9</v>
      </c>
      <c r="N561" s="1" t="e">
        <f t="shared" si="211"/>
        <v>#N/A</v>
      </c>
      <c r="P561" s="23">
        <f t="shared" si="212"/>
        <v>0.68533560000000004</v>
      </c>
      <c r="Q561" s="1" t="e">
        <f t="shared" si="213"/>
        <v>#N/A</v>
      </c>
      <c r="T561" t="e">
        <f>IF(A561&lt;='FM Exteriores'!$Q$14,EsquemaMant!A561,NA())</f>
        <v>#N/A</v>
      </c>
      <c r="U561" s="20" t="e">
        <f t="shared" si="214"/>
        <v>#N/A</v>
      </c>
      <c r="V561" t="e">
        <f t="shared" si="215"/>
        <v>#N/A</v>
      </c>
      <c r="W561" t="e">
        <f t="shared" si="216"/>
        <v>#N/A</v>
      </c>
      <c r="X561" s="24" t="e">
        <f t="shared" si="217"/>
        <v>#N/A</v>
      </c>
      <c r="Y561" t="e">
        <f t="shared" si="218"/>
        <v>#N/A</v>
      </c>
      <c r="Z561" t="e">
        <f t="shared" si="219"/>
        <v>#N/A</v>
      </c>
      <c r="AA561" s="24" t="e">
        <f t="shared" si="220"/>
        <v>#N/A</v>
      </c>
      <c r="AB561" s="24">
        <f t="shared" si="223"/>
        <v>1</v>
      </c>
      <c r="AC561" s="1" t="e">
        <f t="shared" si="224"/>
        <v>#N/A</v>
      </c>
      <c r="AE561" s="23">
        <f t="shared" si="221"/>
        <v>0.78200000000000003</v>
      </c>
      <c r="AF561" s="41" t="e">
        <f t="shared" si="222"/>
        <v>#N/A</v>
      </c>
    </row>
    <row r="562" spans="1:32" x14ac:dyDescent="0.25">
      <c r="A562">
        <v>55.1</v>
      </c>
      <c r="B562" t="e">
        <f>IF(A562&lt;='FM Interiores'!$Q$14,EsquemaMant!A562,NA())</f>
        <v>#N/A</v>
      </c>
      <c r="C562" s="20" t="e">
        <f t="shared" si="201"/>
        <v>#N/A</v>
      </c>
      <c r="D562" t="e">
        <f t="shared" si="202"/>
        <v>#N/A</v>
      </c>
      <c r="E562" t="e">
        <f t="shared" si="200"/>
        <v>#N/A</v>
      </c>
      <c r="F562" s="24" t="e">
        <f t="shared" si="203"/>
        <v>#N/A</v>
      </c>
      <c r="G562" t="e">
        <f t="shared" si="204"/>
        <v>#N/A</v>
      </c>
      <c r="H562" t="e">
        <f t="shared" si="205"/>
        <v>#N/A</v>
      </c>
      <c r="I562" s="24" t="e">
        <f t="shared" si="206"/>
        <v>#N/A</v>
      </c>
      <c r="J562" t="e">
        <f t="shared" si="207"/>
        <v>#N/A</v>
      </c>
      <c r="K562" t="e">
        <f t="shared" si="208"/>
        <v>#N/A</v>
      </c>
      <c r="L562" s="24" t="e">
        <f t="shared" si="209"/>
        <v>#N/A</v>
      </c>
      <c r="M562" s="24">
        <f t="shared" si="210"/>
        <v>0.9</v>
      </c>
      <c r="N562" s="1" t="e">
        <f t="shared" si="211"/>
        <v>#N/A</v>
      </c>
      <c r="P562" s="23">
        <f t="shared" si="212"/>
        <v>0.68533560000000004</v>
      </c>
      <c r="Q562" s="1" t="e">
        <f t="shared" si="213"/>
        <v>#N/A</v>
      </c>
      <c r="T562" t="e">
        <f>IF(A562&lt;='FM Exteriores'!$Q$14,EsquemaMant!A562,NA())</f>
        <v>#N/A</v>
      </c>
      <c r="U562" s="20" t="e">
        <f t="shared" si="214"/>
        <v>#N/A</v>
      </c>
      <c r="V562" t="e">
        <f t="shared" si="215"/>
        <v>#N/A</v>
      </c>
      <c r="W562" t="e">
        <f t="shared" si="216"/>
        <v>#N/A</v>
      </c>
      <c r="X562" s="24" t="e">
        <f t="shared" si="217"/>
        <v>#N/A</v>
      </c>
      <c r="Y562" t="e">
        <f t="shared" si="218"/>
        <v>#N/A</v>
      </c>
      <c r="Z562" t="e">
        <f t="shared" si="219"/>
        <v>#N/A</v>
      </c>
      <c r="AA562" s="24" t="e">
        <f t="shared" si="220"/>
        <v>#N/A</v>
      </c>
      <c r="AB562" s="24">
        <f t="shared" si="223"/>
        <v>1</v>
      </c>
      <c r="AC562" s="1" t="e">
        <f t="shared" si="224"/>
        <v>#N/A</v>
      </c>
      <c r="AE562" s="23">
        <f t="shared" si="221"/>
        <v>0.78200000000000003</v>
      </c>
      <c r="AF562" s="41" t="e">
        <f t="shared" si="222"/>
        <v>#N/A</v>
      </c>
    </row>
    <row r="563" spans="1:32" x14ac:dyDescent="0.25">
      <c r="A563">
        <v>55.2</v>
      </c>
      <c r="B563" t="e">
        <f>IF(A563&lt;='FM Interiores'!$Q$14,EsquemaMant!A563,NA())</f>
        <v>#N/A</v>
      </c>
      <c r="C563" s="20" t="e">
        <f t="shared" si="201"/>
        <v>#N/A</v>
      </c>
      <c r="D563" t="e">
        <f t="shared" si="202"/>
        <v>#N/A</v>
      </c>
      <c r="E563" t="e">
        <f t="shared" si="200"/>
        <v>#N/A</v>
      </c>
      <c r="F563" s="24" t="e">
        <f t="shared" si="203"/>
        <v>#N/A</v>
      </c>
      <c r="G563" t="e">
        <f t="shared" si="204"/>
        <v>#N/A</v>
      </c>
      <c r="H563" t="e">
        <f t="shared" si="205"/>
        <v>#N/A</v>
      </c>
      <c r="I563" s="24" t="e">
        <f t="shared" si="206"/>
        <v>#N/A</v>
      </c>
      <c r="J563" t="e">
        <f t="shared" si="207"/>
        <v>#N/A</v>
      </c>
      <c r="K563" t="e">
        <f t="shared" si="208"/>
        <v>#N/A</v>
      </c>
      <c r="L563" s="24" t="e">
        <f t="shared" si="209"/>
        <v>#N/A</v>
      </c>
      <c r="M563" s="24">
        <f t="shared" si="210"/>
        <v>0.9</v>
      </c>
      <c r="N563" s="1" t="e">
        <f t="shared" si="211"/>
        <v>#N/A</v>
      </c>
      <c r="P563" s="23">
        <f t="shared" si="212"/>
        <v>0.68533560000000004</v>
      </c>
      <c r="Q563" s="1" t="e">
        <f t="shared" si="213"/>
        <v>#N/A</v>
      </c>
      <c r="T563" t="e">
        <f>IF(A563&lt;='FM Exteriores'!$Q$14,EsquemaMant!A563,NA())</f>
        <v>#N/A</v>
      </c>
      <c r="U563" s="20" t="e">
        <f t="shared" si="214"/>
        <v>#N/A</v>
      </c>
      <c r="V563" t="e">
        <f t="shared" si="215"/>
        <v>#N/A</v>
      </c>
      <c r="W563" t="e">
        <f t="shared" si="216"/>
        <v>#N/A</v>
      </c>
      <c r="X563" s="24" t="e">
        <f t="shared" si="217"/>
        <v>#N/A</v>
      </c>
      <c r="Y563" t="e">
        <f t="shared" si="218"/>
        <v>#N/A</v>
      </c>
      <c r="Z563" t="e">
        <f t="shared" si="219"/>
        <v>#N/A</v>
      </c>
      <c r="AA563" s="24" t="e">
        <f t="shared" si="220"/>
        <v>#N/A</v>
      </c>
      <c r="AB563" s="24">
        <f t="shared" si="223"/>
        <v>1</v>
      </c>
      <c r="AC563" s="1" t="e">
        <f t="shared" si="224"/>
        <v>#N/A</v>
      </c>
      <c r="AE563" s="23">
        <f t="shared" si="221"/>
        <v>0.78200000000000003</v>
      </c>
      <c r="AF563" s="41" t="e">
        <f t="shared" si="222"/>
        <v>#N/A</v>
      </c>
    </row>
    <row r="564" spans="1:32" x14ac:dyDescent="0.25">
      <c r="A564">
        <v>55.3</v>
      </c>
      <c r="B564" t="e">
        <f>IF(A564&lt;='FM Interiores'!$Q$14,EsquemaMant!A564,NA())</f>
        <v>#N/A</v>
      </c>
      <c r="C564" s="20" t="e">
        <f t="shared" si="201"/>
        <v>#N/A</v>
      </c>
      <c r="D564" t="e">
        <f t="shared" si="202"/>
        <v>#N/A</v>
      </c>
      <c r="E564" t="e">
        <f t="shared" si="200"/>
        <v>#N/A</v>
      </c>
      <c r="F564" s="24" t="e">
        <f t="shared" si="203"/>
        <v>#N/A</v>
      </c>
      <c r="G564" t="e">
        <f t="shared" si="204"/>
        <v>#N/A</v>
      </c>
      <c r="H564" t="e">
        <f t="shared" si="205"/>
        <v>#N/A</v>
      </c>
      <c r="I564" s="24" t="e">
        <f t="shared" si="206"/>
        <v>#N/A</v>
      </c>
      <c r="J564" t="e">
        <f t="shared" si="207"/>
        <v>#N/A</v>
      </c>
      <c r="K564" t="e">
        <f t="shared" si="208"/>
        <v>#N/A</v>
      </c>
      <c r="L564" s="24" t="e">
        <f t="shared" si="209"/>
        <v>#N/A</v>
      </c>
      <c r="M564" s="24">
        <f t="shared" si="210"/>
        <v>0.9</v>
      </c>
      <c r="N564" s="1" t="e">
        <f t="shared" si="211"/>
        <v>#N/A</v>
      </c>
      <c r="P564" s="23">
        <f t="shared" si="212"/>
        <v>0.68533560000000004</v>
      </c>
      <c r="Q564" s="1" t="e">
        <f t="shared" si="213"/>
        <v>#N/A</v>
      </c>
      <c r="T564" t="e">
        <f>IF(A564&lt;='FM Exteriores'!$Q$14,EsquemaMant!A564,NA())</f>
        <v>#N/A</v>
      </c>
      <c r="U564" s="20" t="e">
        <f t="shared" si="214"/>
        <v>#N/A</v>
      </c>
      <c r="V564" t="e">
        <f t="shared" si="215"/>
        <v>#N/A</v>
      </c>
      <c r="W564" t="e">
        <f t="shared" si="216"/>
        <v>#N/A</v>
      </c>
      <c r="X564" s="24" t="e">
        <f t="shared" si="217"/>
        <v>#N/A</v>
      </c>
      <c r="Y564" t="e">
        <f t="shared" si="218"/>
        <v>#N/A</v>
      </c>
      <c r="Z564" t="e">
        <f t="shared" si="219"/>
        <v>#N/A</v>
      </c>
      <c r="AA564" s="24" t="e">
        <f t="shared" si="220"/>
        <v>#N/A</v>
      </c>
      <c r="AB564" s="24">
        <f t="shared" si="223"/>
        <v>1</v>
      </c>
      <c r="AC564" s="1" t="e">
        <f t="shared" si="224"/>
        <v>#N/A</v>
      </c>
      <c r="AE564" s="23">
        <f t="shared" si="221"/>
        <v>0.78200000000000003</v>
      </c>
      <c r="AF564" s="41" t="e">
        <f t="shared" si="222"/>
        <v>#N/A</v>
      </c>
    </row>
    <row r="565" spans="1:32" x14ac:dyDescent="0.25">
      <c r="A565">
        <v>55.4</v>
      </c>
      <c r="B565" t="e">
        <f>IF(A565&lt;='FM Interiores'!$Q$14,EsquemaMant!A565,NA())</f>
        <v>#N/A</v>
      </c>
      <c r="C565" s="20" t="e">
        <f t="shared" si="201"/>
        <v>#N/A</v>
      </c>
      <c r="D565" t="e">
        <f t="shared" si="202"/>
        <v>#N/A</v>
      </c>
      <c r="E565" t="e">
        <f t="shared" si="200"/>
        <v>#N/A</v>
      </c>
      <c r="F565" s="24" t="e">
        <f t="shared" si="203"/>
        <v>#N/A</v>
      </c>
      <c r="G565" t="e">
        <f t="shared" si="204"/>
        <v>#N/A</v>
      </c>
      <c r="H565" t="e">
        <f t="shared" si="205"/>
        <v>#N/A</v>
      </c>
      <c r="I565" s="24" t="e">
        <f t="shared" si="206"/>
        <v>#N/A</v>
      </c>
      <c r="J565" t="e">
        <f t="shared" si="207"/>
        <v>#N/A</v>
      </c>
      <c r="K565" t="e">
        <f t="shared" si="208"/>
        <v>#N/A</v>
      </c>
      <c r="L565" s="24" t="e">
        <f t="shared" si="209"/>
        <v>#N/A</v>
      </c>
      <c r="M565" s="24">
        <f t="shared" si="210"/>
        <v>0.9</v>
      </c>
      <c r="N565" s="1" t="e">
        <f t="shared" si="211"/>
        <v>#N/A</v>
      </c>
      <c r="P565" s="23">
        <f t="shared" si="212"/>
        <v>0.68533560000000004</v>
      </c>
      <c r="Q565" s="1" t="e">
        <f t="shared" si="213"/>
        <v>#N/A</v>
      </c>
      <c r="T565" t="e">
        <f>IF(A565&lt;='FM Exteriores'!$Q$14,EsquemaMant!A565,NA())</f>
        <v>#N/A</v>
      </c>
      <c r="U565" s="20" t="e">
        <f t="shared" si="214"/>
        <v>#N/A</v>
      </c>
      <c r="V565" t="e">
        <f t="shared" si="215"/>
        <v>#N/A</v>
      </c>
      <c r="W565" t="e">
        <f t="shared" si="216"/>
        <v>#N/A</v>
      </c>
      <c r="X565" s="24" t="e">
        <f t="shared" si="217"/>
        <v>#N/A</v>
      </c>
      <c r="Y565" t="e">
        <f t="shared" si="218"/>
        <v>#N/A</v>
      </c>
      <c r="Z565" t="e">
        <f t="shared" si="219"/>
        <v>#N/A</v>
      </c>
      <c r="AA565" s="24" t="e">
        <f t="shared" si="220"/>
        <v>#N/A</v>
      </c>
      <c r="AB565" s="24">
        <f t="shared" si="223"/>
        <v>1</v>
      </c>
      <c r="AC565" s="1" t="e">
        <f t="shared" si="224"/>
        <v>#N/A</v>
      </c>
      <c r="AE565" s="23">
        <f t="shared" si="221"/>
        <v>0.78200000000000003</v>
      </c>
      <c r="AF565" s="41" t="e">
        <f t="shared" si="222"/>
        <v>#N/A</v>
      </c>
    </row>
    <row r="566" spans="1:32" x14ac:dyDescent="0.25">
      <c r="A566">
        <v>55.5</v>
      </c>
      <c r="B566" t="e">
        <f>IF(A566&lt;='FM Interiores'!$Q$14,EsquemaMant!A566,NA())</f>
        <v>#N/A</v>
      </c>
      <c r="C566" s="20" t="e">
        <f t="shared" si="201"/>
        <v>#N/A</v>
      </c>
      <c r="D566" t="e">
        <f t="shared" si="202"/>
        <v>#N/A</v>
      </c>
      <c r="E566" t="e">
        <f t="shared" si="200"/>
        <v>#N/A</v>
      </c>
      <c r="F566" s="24" t="e">
        <f t="shared" si="203"/>
        <v>#N/A</v>
      </c>
      <c r="G566" t="e">
        <f t="shared" si="204"/>
        <v>#N/A</v>
      </c>
      <c r="H566" t="e">
        <f t="shared" si="205"/>
        <v>#N/A</v>
      </c>
      <c r="I566" s="24" t="e">
        <f t="shared" si="206"/>
        <v>#N/A</v>
      </c>
      <c r="J566" t="e">
        <f t="shared" si="207"/>
        <v>#N/A</v>
      </c>
      <c r="K566" t="e">
        <f t="shared" si="208"/>
        <v>#N/A</v>
      </c>
      <c r="L566" s="24" t="e">
        <f t="shared" si="209"/>
        <v>#N/A</v>
      </c>
      <c r="M566" s="24">
        <f t="shared" si="210"/>
        <v>0.9</v>
      </c>
      <c r="N566" s="1" t="e">
        <f t="shared" si="211"/>
        <v>#N/A</v>
      </c>
      <c r="P566" s="23">
        <f t="shared" si="212"/>
        <v>0.68533560000000004</v>
      </c>
      <c r="Q566" s="1" t="e">
        <f t="shared" si="213"/>
        <v>#N/A</v>
      </c>
      <c r="T566" t="e">
        <f>IF(A566&lt;='FM Exteriores'!$Q$14,EsquemaMant!A566,NA())</f>
        <v>#N/A</v>
      </c>
      <c r="U566" s="20" t="e">
        <f t="shared" si="214"/>
        <v>#N/A</v>
      </c>
      <c r="V566" t="e">
        <f t="shared" si="215"/>
        <v>#N/A</v>
      </c>
      <c r="W566" t="e">
        <f t="shared" si="216"/>
        <v>#N/A</v>
      </c>
      <c r="X566" s="24" t="e">
        <f t="shared" si="217"/>
        <v>#N/A</v>
      </c>
      <c r="Y566" t="e">
        <f t="shared" si="218"/>
        <v>#N/A</v>
      </c>
      <c r="Z566" t="e">
        <f t="shared" si="219"/>
        <v>#N/A</v>
      </c>
      <c r="AA566" s="24" t="e">
        <f t="shared" si="220"/>
        <v>#N/A</v>
      </c>
      <c r="AB566" s="24">
        <f t="shared" si="223"/>
        <v>1</v>
      </c>
      <c r="AC566" s="1" t="e">
        <f t="shared" si="224"/>
        <v>#N/A</v>
      </c>
      <c r="AE566" s="23">
        <f t="shared" si="221"/>
        <v>0.78200000000000003</v>
      </c>
      <c r="AF566" s="41" t="e">
        <f t="shared" si="222"/>
        <v>#N/A</v>
      </c>
    </row>
    <row r="567" spans="1:32" x14ac:dyDescent="0.25">
      <c r="A567">
        <v>55.6</v>
      </c>
      <c r="B567" t="e">
        <f>IF(A567&lt;='FM Interiores'!$Q$14,EsquemaMant!A567,NA())</f>
        <v>#N/A</v>
      </c>
      <c r="C567" s="20" t="e">
        <f t="shared" si="201"/>
        <v>#N/A</v>
      </c>
      <c r="D567" t="e">
        <f t="shared" si="202"/>
        <v>#N/A</v>
      </c>
      <c r="E567" t="e">
        <f t="shared" si="200"/>
        <v>#N/A</v>
      </c>
      <c r="F567" s="24" t="e">
        <f t="shared" si="203"/>
        <v>#N/A</v>
      </c>
      <c r="G567" t="e">
        <f t="shared" si="204"/>
        <v>#N/A</v>
      </c>
      <c r="H567" t="e">
        <f t="shared" si="205"/>
        <v>#N/A</v>
      </c>
      <c r="I567" s="24" t="e">
        <f t="shared" si="206"/>
        <v>#N/A</v>
      </c>
      <c r="J567" t="e">
        <f t="shared" si="207"/>
        <v>#N/A</v>
      </c>
      <c r="K567" t="e">
        <f t="shared" si="208"/>
        <v>#N/A</v>
      </c>
      <c r="L567" s="24" t="e">
        <f t="shared" si="209"/>
        <v>#N/A</v>
      </c>
      <c r="M567" s="24">
        <f t="shared" si="210"/>
        <v>0.9</v>
      </c>
      <c r="N567" s="1" t="e">
        <f t="shared" si="211"/>
        <v>#N/A</v>
      </c>
      <c r="P567" s="23">
        <f t="shared" si="212"/>
        <v>0.68533560000000004</v>
      </c>
      <c r="Q567" s="1" t="e">
        <f t="shared" si="213"/>
        <v>#N/A</v>
      </c>
      <c r="T567" t="e">
        <f>IF(A567&lt;='FM Exteriores'!$Q$14,EsquemaMant!A567,NA())</f>
        <v>#N/A</v>
      </c>
      <c r="U567" s="20" t="e">
        <f t="shared" si="214"/>
        <v>#N/A</v>
      </c>
      <c r="V567" t="e">
        <f t="shared" si="215"/>
        <v>#N/A</v>
      </c>
      <c r="W567" t="e">
        <f t="shared" si="216"/>
        <v>#N/A</v>
      </c>
      <c r="X567" s="24" t="e">
        <f t="shared" si="217"/>
        <v>#N/A</v>
      </c>
      <c r="Y567" t="e">
        <f t="shared" si="218"/>
        <v>#N/A</v>
      </c>
      <c r="Z567" t="e">
        <f t="shared" si="219"/>
        <v>#N/A</v>
      </c>
      <c r="AA567" s="24" t="e">
        <f t="shared" si="220"/>
        <v>#N/A</v>
      </c>
      <c r="AB567" s="24">
        <f t="shared" si="223"/>
        <v>1</v>
      </c>
      <c r="AC567" s="1" t="e">
        <f t="shared" si="224"/>
        <v>#N/A</v>
      </c>
      <c r="AE567" s="23">
        <f t="shared" si="221"/>
        <v>0.78200000000000003</v>
      </c>
      <c r="AF567" s="41" t="e">
        <f t="shared" si="222"/>
        <v>#N/A</v>
      </c>
    </row>
    <row r="568" spans="1:32" x14ac:dyDescent="0.25">
      <c r="A568">
        <v>55.7</v>
      </c>
      <c r="B568" t="e">
        <f>IF(A568&lt;='FM Interiores'!$Q$14,EsquemaMant!A568,NA())</f>
        <v>#N/A</v>
      </c>
      <c r="C568" s="20" t="e">
        <f t="shared" si="201"/>
        <v>#N/A</v>
      </c>
      <c r="D568" t="e">
        <f t="shared" si="202"/>
        <v>#N/A</v>
      </c>
      <c r="E568" t="e">
        <f t="shared" si="200"/>
        <v>#N/A</v>
      </c>
      <c r="F568" s="24" t="e">
        <f t="shared" si="203"/>
        <v>#N/A</v>
      </c>
      <c r="G568" t="e">
        <f t="shared" si="204"/>
        <v>#N/A</v>
      </c>
      <c r="H568" t="e">
        <f t="shared" si="205"/>
        <v>#N/A</v>
      </c>
      <c r="I568" s="24" t="e">
        <f t="shared" si="206"/>
        <v>#N/A</v>
      </c>
      <c r="J568" t="e">
        <f t="shared" si="207"/>
        <v>#N/A</v>
      </c>
      <c r="K568" t="e">
        <f t="shared" si="208"/>
        <v>#N/A</v>
      </c>
      <c r="L568" s="24" t="e">
        <f t="shared" si="209"/>
        <v>#N/A</v>
      </c>
      <c r="M568" s="24">
        <f t="shared" si="210"/>
        <v>0.9</v>
      </c>
      <c r="N568" s="1" t="e">
        <f t="shared" si="211"/>
        <v>#N/A</v>
      </c>
      <c r="P568" s="23">
        <f t="shared" si="212"/>
        <v>0.68533560000000004</v>
      </c>
      <c r="Q568" s="1" t="e">
        <f t="shared" si="213"/>
        <v>#N/A</v>
      </c>
      <c r="T568" t="e">
        <f>IF(A568&lt;='FM Exteriores'!$Q$14,EsquemaMant!A568,NA())</f>
        <v>#N/A</v>
      </c>
      <c r="U568" s="20" t="e">
        <f t="shared" si="214"/>
        <v>#N/A</v>
      </c>
      <c r="V568" t="e">
        <f t="shared" si="215"/>
        <v>#N/A</v>
      </c>
      <c r="W568" t="e">
        <f t="shared" si="216"/>
        <v>#N/A</v>
      </c>
      <c r="X568" s="24" t="e">
        <f t="shared" si="217"/>
        <v>#N/A</v>
      </c>
      <c r="Y568" t="e">
        <f t="shared" si="218"/>
        <v>#N/A</v>
      </c>
      <c r="Z568" t="e">
        <f t="shared" si="219"/>
        <v>#N/A</v>
      </c>
      <c r="AA568" s="24" t="e">
        <f t="shared" si="220"/>
        <v>#N/A</v>
      </c>
      <c r="AB568" s="24">
        <f t="shared" si="223"/>
        <v>1</v>
      </c>
      <c r="AC568" s="1" t="e">
        <f t="shared" si="224"/>
        <v>#N/A</v>
      </c>
      <c r="AE568" s="23">
        <f t="shared" si="221"/>
        <v>0.78200000000000003</v>
      </c>
      <c r="AF568" s="41" t="e">
        <f t="shared" si="222"/>
        <v>#N/A</v>
      </c>
    </row>
    <row r="569" spans="1:32" x14ac:dyDescent="0.25">
      <c r="A569">
        <v>55.8</v>
      </c>
      <c r="B569" t="e">
        <f>IF(A569&lt;='FM Interiores'!$Q$14,EsquemaMant!A569,NA())</f>
        <v>#N/A</v>
      </c>
      <c r="C569" s="20" t="e">
        <f t="shared" si="201"/>
        <v>#N/A</v>
      </c>
      <c r="D569" t="e">
        <f t="shared" si="202"/>
        <v>#N/A</v>
      </c>
      <c r="E569" t="e">
        <f t="shared" si="200"/>
        <v>#N/A</v>
      </c>
      <c r="F569" s="24" t="e">
        <f t="shared" si="203"/>
        <v>#N/A</v>
      </c>
      <c r="G569" t="e">
        <f t="shared" si="204"/>
        <v>#N/A</v>
      </c>
      <c r="H569" t="e">
        <f t="shared" si="205"/>
        <v>#N/A</v>
      </c>
      <c r="I569" s="24" t="e">
        <f t="shared" si="206"/>
        <v>#N/A</v>
      </c>
      <c r="J569" t="e">
        <f t="shared" si="207"/>
        <v>#N/A</v>
      </c>
      <c r="K569" t="e">
        <f t="shared" si="208"/>
        <v>#N/A</v>
      </c>
      <c r="L569" s="24" t="e">
        <f t="shared" si="209"/>
        <v>#N/A</v>
      </c>
      <c r="M569" s="24">
        <f t="shared" si="210"/>
        <v>0.9</v>
      </c>
      <c r="N569" s="1" t="e">
        <f t="shared" si="211"/>
        <v>#N/A</v>
      </c>
      <c r="P569" s="23">
        <f t="shared" si="212"/>
        <v>0.68533560000000004</v>
      </c>
      <c r="Q569" s="1" t="e">
        <f t="shared" si="213"/>
        <v>#N/A</v>
      </c>
      <c r="T569" t="e">
        <f>IF(A569&lt;='FM Exteriores'!$Q$14,EsquemaMant!A569,NA())</f>
        <v>#N/A</v>
      </c>
      <c r="U569" s="20" t="e">
        <f t="shared" si="214"/>
        <v>#N/A</v>
      </c>
      <c r="V569" t="e">
        <f t="shared" si="215"/>
        <v>#N/A</v>
      </c>
      <c r="W569" t="e">
        <f t="shared" si="216"/>
        <v>#N/A</v>
      </c>
      <c r="X569" s="24" t="e">
        <f t="shared" si="217"/>
        <v>#N/A</v>
      </c>
      <c r="Y569" t="e">
        <f t="shared" si="218"/>
        <v>#N/A</v>
      </c>
      <c r="Z569" t="e">
        <f t="shared" si="219"/>
        <v>#N/A</v>
      </c>
      <c r="AA569" s="24" t="e">
        <f t="shared" si="220"/>
        <v>#N/A</v>
      </c>
      <c r="AB569" s="24">
        <f t="shared" si="223"/>
        <v>1</v>
      </c>
      <c r="AC569" s="1" t="e">
        <f t="shared" si="224"/>
        <v>#N/A</v>
      </c>
      <c r="AE569" s="23">
        <f t="shared" si="221"/>
        <v>0.78200000000000003</v>
      </c>
      <c r="AF569" s="41" t="e">
        <f t="shared" si="222"/>
        <v>#N/A</v>
      </c>
    </row>
    <row r="570" spans="1:32" x14ac:dyDescent="0.25">
      <c r="A570">
        <v>55.9</v>
      </c>
      <c r="B570" t="e">
        <f>IF(A570&lt;='FM Interiores'!$Q$14,EsquemaMant!A570,NA())</f>
        <v>#N/A</v>
      </c>
      <c r="C570" s="20" t="e">
        <f t="shared" si="201"/>
        <v>#N/A</v>
      </c>
      <c r="D570" t="e">
        <f t="shared" si="202"/>
        <v>#N/A</v>
      </c>
      <c r="E570" t="e">
        <f t="shared" si="200"/>
        <v>#N/A</v>
      </c>
      <c r="F570" s="24" t="e">
        <f t="shared" si="203"/>
        <v>#N/A</v>
      </c>
      <c r="G570" t="e">
        <f t="shared" si="204"/>
        <v>#N/A</v>
      </c>
      <c r="H570" t="e">
        <f t="shared" si="205"/>
        <v>#N/A</v>
      </c>
      <c r="I570" s="24" t="e">
        <f t="shared" si="206"/>
        <v>#N/A</v>
      </c>
      <c r="J570" t="e">
        <f t="shared" si="207"/>
        <v>#N/A</v>
      </c>
      <c r="K570" t="e">
        <f t="shared" si="208"/>
        <v>#N/A</v>
      </c>
      <c r="L570" s="24" t="e">
        <f t="shared" si="209"/>
        <v>#N/A</v>
      </c>
      <c r="M570" s="24">
        <f t="shared" si="210"/>
        <v>0.9</v>
      </c>
      <c r="N570" s="1" t="e">
        <f t="shared" si="211"/>
        <v>#N/A</v>
      </c>
      <c r="P570" s="23">
        <f t="shared" si="212"/>
        <v>0.68533560000000004</v>
      </c>
      <c r="Q570" s="1" t="e">
        <f t="shared" si="213"/>
        <v>#N/A</v>
      </c>
      <c r="T570" t="e">
        <f>IF(A570&lt;='FM Exteriores'!$Q$14,EsquemaMant!A570,NA())</f>
        <v>#N/A</v>
      </c>
      <c r="U570" s="20" t="e">
        <f t="shared" si="214"/>
        <v>#N/A</v>
      </c>
      <c r="V570" t="e">
        <f t="shared" si="215"/>
        <v>#N/A</v>
      </c>
      <c r="W570" t="e">
        <f t="shared" si="216"/>
        <v>#N/A</v>
      </c>
      <c r="X570" s="24" t="e">
        <f t="shared" si="217"/>
        <v>#N/A</v>
      </c>
      <c r="Y570" t="e">
        <f t="shared" si="218"/>
        <v>#N/A</v>
      </c>
      <c r="Z570" t="e">
        <f t="shared" si="219"/>
        <v>#N/A</v>
      </c>
      <c r="AA570" s="24" t="e">
        <f t="shared" si="220"/>
        <v>#N/A</v>
      </c>
      <c r="AB570" s="24">
        <f t="shared" si="223"/>
        <v>1</v>
      </c>
      <c r="AC570" s="1" t="e">
        <f t="shared" si="224"/>
        <v>#N/A</v>
      </c>
      <c r="AE570" s="23">
        <f t="shared" si="221"/>
        <v>0.78200000000000003</v>
      </c>
      <c r="AF570" s="41" t="e">
        <f t="shared" si="222"/>
        <v>#N/A</v>
      </c>
    </row>
    <row r="571" spans="1:32" x14ac:dyDescent="0.25">
      <c r="A571">
        <v>56</v>
      </c>
      <c r="B571" t="e">
        <f>IF(A571&lt;='FM Interiores'!$Q$14,EsquemaMant!A571,NA())</f>
        <v>#N/A</v>
      </c>
      <c r="C571" s="20" t="e">
        <f t="shared" si="201"/>
        <v>#N/A</v>
      </c>
      <c r="D571" t="e">
        <f t="shared" si="202"/>
        <v>#N/A</v>
      </c>
      <c r="E571" t="e">
        <f t="shared" si="200"/>
        <v>#N/A</v>
      </c>
      <c r="F571" s="24" t="e">
        <f t="shared" si="203"/>
        <v>#N/A</v>
      </c>
      <c r="G571" t="e">
        <f t="shared" si="204"/>
        <v>#N/A</v>
      </c>
      <c r="H571" t="e">
        <f t="shared" si="205"/>
        <v>#N/A</v>
      </c>
      <c r="I571" s="24" t="e">
        <f t="shared" si="206"/>
        <v>#N/A</v>
      </c>
      <c r="J571" t="e">
        <f t="shared" si="207"/>
        <v>#N/A</v>
      </c>
      <c r="K571" t="e">
        <f t="shared" si="208"/>
        <v>#N/A</v>
      </c>
      <c r="L571" s="24" t="e">
        <f t="shared" si="209"/>
        <v>#N/A</v>
      </c>
      <c r="M571" s="24">
        <f t="shared" si="210"/>
        <v>0.9</v>
      </c>
      <c r="N571" s="1" t="e">
        <f t="shared" si="211"/>
        <v>#N/A</v>
      </c>
      <c r="P571" s="23">
        <f t="shared" si="212"/>
        <v>0.68533560000000004</v>
      </c>
      <c r="Q571" s="1" t="e">
        <f t="shared" si="213"/>
        <v>#N/A</v>
      </c>
      <c r="T571" t="e">
        <f>IF(A571&lt;='FM Exteriores'!$Q$14,EsquemaMant!A571,NA())</f>
        <v>#N/A</v>
      </c>
      <c r="U571" s="20" t="e">
        <f t="shared" si="214"/>
        <v>#N/A</v>
      </c>
      <c r="V571" t="e">
        <f t="shared" si="215"/>
        <v>#N/A</v>
      </c>
      <c r="W571" t="e">
        <f t="shared" si="216"/>
        <v>#N/A</v>
      </c>
      <c r="X571" s="24" t="e">
        <f t="shared" si="217"/>
        <v>#N/A</v>
      </c>
      <c r="Y571" t="e">
        <f t="shared" si="218"/>
        <v>#N/A</v>
      </c>
      <c r="Z571" t="e">
        <f t="shared" si="219"/>
        <v>#N/A</v>
      </c>
      <c r="AA571" s="24" t="e">
        <f t="shared" si="220"/>
        <v>#N/A</v>
      </c>
      <c r="AB571" s="24">
        <f t="shared" si="223"/>
        <v>1</v>
      </c>
      <c r="AC571" s="1" t="e">
        <f t="shared" si="224"/>
        <v>#N/A</v>
      </c>
      <c r="AE571" s="23">
        <f t="shared" si="221"/>
        <v>0.78200000000000003</v>
      </c>
      <c r="AF571" s="41" t="e">
        <f t="shared" si="222"/>
        <v>#N/A</v>
      </c>
    </row>
    <row r="572" spans="1:32" x14ac:dyDescent="0.25">
      <c r="A572">
        <v>56.1</v>
      </c>
      <c r="B572" t="e">
        <f>IF(A572&lt;='FM Interiores'!$Q$14,EsquemaMant!A572,NA())</f>
        <v>#N/A</v>
      </c>
      <c r="C572" s="20" t="e">
        <f t="shared" si="201"/>
        <v>#N/A</v>
      </c>
      <c r="D572" t="e">
        <f t="shared" si="202"/>
        <v>#N/A</v>
      </c>
      <c r="E572" t="e">
        <f t="shared" si="200"/>
        <v>#N/A</v>
      </c>
      <c r="F572" s="24" t="e">
        <f t="shared" si="203"/>
        <v>#N/A</v>
      </c>
      <c r="G572" t="e">
        <f t="shared" si="204"/>
        <v>#N/A</v>
      </c>
      <c r="H572" t="e">
        <f t="shared" si="205"/>
        <v>#N/A</v>
      </c>
      <c r="I572" s="24" t="e">
        <f t="shared" si="206"/>
        <v>#N/A</v>
      </c>
      <c r="J572" t="e">
        <f t="shared" si="207"/>
        <v>#N/A</v>
      </c>
      <c r="K572" t="e">
        <f t="shared" si="208"/>
        <v>#N/A</v>
      </c>
      <c r="L572" s="24" t="e">
        <f t="shared" si="209"/>
        <v>#N/A</v>
      </c>
      <c r="M572" s="24">
        <f t="shared" si="210"/>
        <v>0.9</v>
      </c>
      <c r="N572" s="1" t="e">
        <f t="shared" si="211"/>
        <v>#N/A</v>
      </c>
      <c r="P572" s="23">
        <f t="shared" si="212"/>
        <v>0.68533560000000004</v>
      </c>
      <c r="Q572" s="1" t="e">
        <f t="shared" si="213"/>
        <v>#N/A</v>
      </c>
      <c r="T572" t="e">
        <f>IF(A572&lt;='FM Exteriores'!$Q$14,EsquemaMant!A572,NA())</f>
        <v>#N/A</v>
      </c>
      <c r="U572" s="20" t="e">
        <f t="shared" si="214"/>
        <v>#N/A</v>
      </c>
      <c r="V572" t="e">
        <f t="shared" si="215"/>
        <v>#N/A</v>
      </c>
      <c r="W572" t="e">
        <f t="shared" si="216"/>
        <v>#N/A</v>
      </c>
      <c r="X572" s="24" t="e">
        <f t="shared" si="217"/>
        <v>#N/A</v>
      </c>
      <c r="Y572" t="e">
        <f t="shared" si="218"/>
        <v>#N/A</v>
      </c>
      <c r="Z572" t="e">
        <f t="shared" si="219"/>
        <v>#N/A</v>
      </c>
      <c r="AA572" s="24" t="e">
        <f t="shared" si="220"/>
        <v>#N/A</v>
      </c>
      <c r="AB572" s="24">
        <f t="shared" si="223"/>
        <v>1</v>
      </c>
      <c r="AC572" s="1" t="e">
        <f t="shared" si="224"/>
        <v>#N/A</v>
      </c>
      <c r="AE572" s="23">
        <f t="shared" si="221"/>
        <v>0.78200000000000003</v>
      </c>
      <c r="AF572" s="41" t="e">
        <f t="shared" si="222"/>
        <v>#N/A</v>
      </c>
    </row>
    <row r="573" spans="1:32" x14ac:dyDescent="0.25">
      <c r="A573">
        <v>56.2</v>
      </c>
      <c r="B573" t="e">
        <f>IF(A573&lt;='FM Interiores'!$Q$14,EsquemaMant!A573,NA())</f>
        <v>#N/A</v>
      </c>
      <c r="C573" s="20" t="e">
        <f t="shared" si="201"/>
        <v>#N/A</v>
      </c>
      <c r="D573" t="e">
        <f t="shared" si="202"/>
        <v>#N/A</v>
      </c>
      <c r="E573" t="e">
        <f t="shared" si="200"/>
        <v>#N/A</v>
      </c>
      <c r="F573" s="24" t="e">
        <f t="shared" si="203"/>
        <v>#N/A</v>
      </c>
      <c r="G573" t="e">
        <f t="shared" si="204"/>
        <v>#N/A</v>
      </c>
      <c r="H573" t="e">
        <f t="shared" si="205"/>
        <v>#N/A</v>
      </c>
      <c r="I573" s="24" t="e">
        <f t="shared" si="206"/>
        <v>#N/A</v>
      </c>
      <c r="J573" t="e">
        <f t="shared" si="207"/>
        <v>#N/A</v>
      </c>
      <c r="K573" t="e">
        <f t="shared" si="208"/>
        <v>#N/A</v>
      </c>
      <c r="L573" s="24" t="e">
        <f t="shared" si="209"/>
        <v>#N/A</v>
      </c>
      <c r="M573" s="24">
        <f t="shared" si="210"/>
        <v>0.9</v>
      </c>
      <c r="N573" s="1" t="e">
        <f t="shared" si="211"/>
        <v>#N/A</v>
      </c>
      <c r="P573" s="23">
        <f t="shared" si="212"/>
        <v>0.68533560000000004</v>
      </c>
      <c r="Q573" s="1" t="e">
        <f t="shared" si="213"/>
        <v>#N/A</v>
      </c>
      <c r="T573" t="e">
        <f>IF(A573&lt;='FM Exteriores'!$Q$14,EsquemaMant!A573,NA())</f>
        <v>#N/A</v>
      </c>
      <c r="U573" s="20" t="e">
        <f t="shared" si="214"/>
        <v>#N/A</v>
      </c>
      <c r="V573" t="e">
        <f t="shared" si="215"/>
        <v>#N/A</v>
      </c>
      <c r="W573" t="e">
        <f t="shared" si="216"/>
        <v>#N/A</v>
      </c>
      <c r="X573" s="24" t="e">
        <f t="shared" si="217"/>
        <v>#N/A</v>
      </c>
      <c r="Y573" t="e">
        <f t="shared" si="218"/>
        <v>#N/A</v>
      </c>
      <c r="Z573" t="e">
        <f t="shared" si="219"/>
        <v>#N/A</v>
      </c>
      <c r="AA573" s="24" t="e">
        <f t="shared" si="220"/>
        <v>#N/A</v>
      </c>
      <c r="AB573" s="24">
        <f t="shared" si="223"/>
        <v>1</v>
      </c>
      <c r="AC573" s="1" t="e">
        <f t="shared" si="224"/>
        <v>#N/A</v>
      </c>
      <c r="AE573" s="23">
        <f t="shared" si="221"/>
        <v>0.78200000000000003</v>
      </c>
      <c r="AF573" s="41" t="e">
        <f t="shared" si="222"/>
        <v>#N/A</v>
      </c>
    </row>
    <row r="574" spans="1:32" x14ac:dyDescent="0.25">
      <c r="A574">
        <v>56.3</v>
      </c>
      <c r="B574" t="e">
        <f>IF(A574&lt;='FM Interiores'!$Q$14,EsquemaMant!A574,NA())</f>
        <v>#N/A</v>
      </c>
      <c r="C574" s="20" t="e">
        <f t="shared" si="201"/>
        <v>#N/A</v>
      </c>
      <c r="D574" t="e">
        <f t="shared" si="202"/>
        <v>#N/A</v>
      </c>
      <c r="E574" t="e">
        <f t="shared" si="200"/>
        <v>#N/A</v>
      </c>
      <c r="F574" s="24" t="e">
        <f t="shared" si="203"/>
        <v>#N/A</v>
      </c>
      <c r="G574" t="e">
        <f t="shared" si="204"/>
        <v>#N/A</v>
      </c>
      <c r="H574" t="e">
        <f t="shared" si="205"/>
        <v>#N/A</v>
      </c>
      <c r="I574" s="24" t="e">
        <f t="shared" si="206"/>
        <v>#N/A</v>
      </c>
      <c r="J574" t="e">
        <f t="shared" si="207"/>
        <v>#N/A</v>
      </c>
      <c r="K574" t="e">
        <f t="shared" si="208"/>
        <v>#N/A</v>
      </c>
      <c r="L574" s="24" t="e">
        <f t="shared" si="209"/>
        <v>#N/A</v>
      </c>
      <c r="M574" s="24">
        <f t="shared" si="210"/>
        <v>0.9</v>
      </c>
      <c r="N574" s="1" t="e">
        <f t="shared" si="211"/>
        <v>#N/A</v>
      </c>
      <c r="P574" s="23">
        <f t="shared" si="212"/>
        <v>0.68533560000000004</v>
      </c>
      <c r="Q574" s="1" t="e">
        <f t="shared" si="213"/>
        <v>#N/A</v>
      </c>
      <c r="T574" t="e">
        <f>IF(A574&lt;='FM Exteriores'!$Q$14,EsquemaMant!A574,NA())</f>
        <v>#N/A</v>
      </c>
      <c r="U574" s="20" t="e">
        <f t="shared" si="214"/>
        <v>#N/A</v>
      </c>
      <c r="V574" t="e">
        <f t="shared" si="215"/>
        <v>#N/A</v>
      </c>
      <c r="W574" t="e">
        <f t="shared" si="216"/>
        <v>#N/A</v>
      </c>
      <c r="X574" s="24" t="e">
        <f t="shared" si="217"/>
        <v>#N/A</v>
      </c>
      <c r="Y574" t="e">
        <f t="shared" si="218"/>
        <v>#N/A</v>
      </c>
      <c r="Z574" t="e">
        <f t="shared" si="219"/>
        <v>#N/A</v>
      </c>
      <c r="AA574" s="24" t="e">
        <f t="shared" si="220"/>
        <v>#N/A</v>
      </c>
      <c r="AB574" s="24">
        <f t="shared" si="223"/>
        <v>1</v>
      </c>
      <c r="AC574" s="1" t="e">
        <f t="shared" si="224"/>
        <v>#N/A</v>
      </c>
      <c r="AE574" s="23">
        <f t="shared" si="221"/>
        <v>0.78200000000000003</v>
      </c>
      <c r="AF574" s="41" t="e">
        <f t="shared" si="222"/>
        <v>#N/A</v>
      </c>
    </row>
    <row r="575" spans="1:32" x14ac:dyDescent="0.25">
      <c r="A575">
        <v>56.4</v>
      </c>
      <c r="B575" t="e">
        <f>IF(A575&lt;='FM Interiores'!$Q$14,EsquemaMant!A575,NA())</f>
        <v>#N/A</v>
      </c>
      <c r="C575" s="20" t="e">
        <f t="shared" si="201"/>
        <v>#N/A</v>
      </c>
      <c r="D575" t="e">
        <f t="shared" si="202"/>
        <v>#N/A</v>
      </c>
      <c r="E575" t="e">
        <f t="shared" si="200"/>
        <v>#N/A</v>
      </c>
      <c r="F575" s="24" t="e">
        <f t="shared" si="203"/>
        <v>#N/A</v>
      </c>
      <c r="G575" t="e">
        <f t="shared" si="204"/>
        <v>#N/A</v>
      </c>
      <c r="H575" t="e">
        <f t="shared" si="205"/>
        <v>#N/A</v>
      </c>
      <c r="I575" s="24" t="e">
        <f t="shared" si="206"/>
        <v>#N/A</v>
      </c>
      <c r="J575" t="e">
        <f t="shared" si="207"/>
        <v>#N/A</v>
      </c>
      <c r="K575" t="e">
        <f t="shared" si="208"/>
        <v>#N/A</v>
      </c>
      <c r="L575" s="24" t="e">
        <f t="shared" si="209"/>
        <v>#N/A</v>
      </c>
      <c r="M575" s="24">
        <f t="shared" si="210"/>
        <v>0.9</v>
      </c>
      <c r="N575" s="1" t="e">
        <f t="shared" si="211"/>
        <v>#N/A</v>
      </c>
      <c r="P575" s="23">
        <f t="shared" si="212"/>
        <v>0.68533560000000004</v>
      </c>
      <c r="Q575" s="1" t="e">
        <f t="shared" si="213"/>
        <v>#N/A</v>
      </c>
      <c r="T575" t="e">
        <f>IF(A575&lt;='FM Exteriores'!$Q$14,EsquemaMant!A575,NA())</f>
        <v>#N/A</v>
      </c>
      <c r="U575" s="20" t="e">
        <f t="shared" si="214"/>
        <v>#N/A</v>
      </c>
      <c r="V575" t="e">
        <f t="shared" si="215"/>
        <v>#N/A</v>
      </c>
      <c r="W575" t="e">
        <f t="shared" si="216"/>
        <v>#N/A</v>
      </c>
      <c r="X575" s="24" t="e">
        <f t="shared" si="217"/>
        <v>#N/A</v>
      </c>
      <c r="Y575" t="e">
        <f t="shared" si="218"/>
        <v>#N/A</v>
      </c>
      <c r="Z575" t="e">
        <f t="shared" si="219"/>
        <v>#N/A</v>
      </c>
      <c r="AA575" s="24" t="e">
        <f t="shared" si="220"/>
        <v>#N/A</v>
      </c>
      <c r="AB575" s="24">
        <f t="shared" si="223"/>
        <v>1</v>
      </c>
      <c r="AC575" s="1" t="e">
        <f t="shared" si="224"/>
        <v>#N/A</v>
      </c>
      <c r="AE575" s="23">
        <f t="shared" si="221"/>
        <v>0.78200000000000003</v>
      </c>
      <c r="AF575" s="41" t="e">
        <f t="shared" si="222"/>
        <v>#N/A</v>
      </c>
    </row>
    <row r="576" spans="1:32" x14ac:dyDescent="0.25">
      <c r="A576">
        <v>56.5</v>
      </c>
      <c r="B576" t="e">
        <f>IF(A576&lt;='FM Interiores'!$Q$14,EsquemaMant!A576,NA())</f>
        <v>#N/A</v>
      </c>
      <c r="C576" s="20" t="e">
        <f t="shared" si="201"/>
        <v>#N/A</v>
      </c>
      <c r="D576" t="e">
        <f t="shared" si="202"/>
        <v>#N/A</v>
      </c>
      <c r="E576" t="e">
        <f t="shared" si="200"/>
        <v>#N/A</v>
      </c>
      <c r="F576" s="24" t="e">
        <f t="shared" si="203"/>
        <v>#N/A</v>
      </c>
      <c r="G576" t="e">
        <f t="shared" si="204"/>
        <v>#N/A</v>
      </c>
      <c r="H576" t="e">
        <f t="shared" si="205"/>
        <v>#N/A</v>
      </c>
      <c r="I576" s="24" t="e">
        <f t="shared" si="206"/>
        <v>#N/A</v>
      </c>
      <c r="J576" t="e">
        <f t="shared" si="207"/>
        <v>#N/A</v>
      </c>
      <c r="K576" t="e">
        <f t="shared" si="208"/>
        <v>#N/A</v>
      </c>
      <c r="L576" s="24" t="e">
        <f t="shared" si="209"/>
        <v>#N/A</v>
      </c>
      <c r="M576" s="24">
        <f t="shared" si="210"/>
        <v>0.9</v>
      </c>
      <c r="N576" s="1" t="e">
        <f t="shared" si="211"/>
        <v>#N/A</v>
      </c>
      <c r="P576" s="23">
        <f t="shared" si="212"/>
        <v>0.68533560000000004</v>
      </c>
      <c r="Q576" s="1" t="e">
        <f t="shared" si="213"/>
        <v>#N/A</v>
      </c>
      <c r="T576" t="e">
        <f>IF(A576&lt;='FM Exteriores'!$Q$14,EsquemaMant!A576,NA())</f>
        <v>#N/A</v>
      </c>
      <c r="U576" s="20" t="e">
        <f t="shared" si="214"/>
        <v>#N/A</v>
      </c>
      <c r="V576" t="e">
        <f t="shared" si="215"/>
        <v>#N/A</v>
      </c>
      <c r="W576" t="e">
        <f t="shared" si="216"/>
        <v>#N/A</v>
      </c>
      <c r="X576" s="24" t="e">
        <f t="shared" si="217"/>
        <v>#N/A</v>
      </c>
      <c r="Y576" t="e">
        <f t="shared" si="218"/>
        <v>#N/A</v>
      </c>
      <c r="Z576" t="e">
        <f t="shared" si="219"/>
        <v>#N/A</v>
      </c>
      <c r="AA576" s="24" t="e">
        <f t="shared" si="220"/>
        <v>#N/A</v>
      </c>
      <c r="AB576" s="24">
        <f t="shared" si="223"/>
        <v>1</v>
      </c>
      <c r="AC576" s="1" t="e">
        <f t="shared" si="224"/>
        <v>#N/A</v>
      </c>
      <c r="AE576" s="23">
        <f t="shared" si="221"/>
        <v>0.78200000000000003</v>
      </c>
      <c r="AF576" s="41" t="e">
        <f t="shared" si="222"/>
        <v>#N/A</v>
      </c>
    </row>
    <row r="577" spans="1:32" x14ac:dyDescent="0.25">
      <c r="A577">
        <v>56.6</v>
      </c>
      <c r="B577" t="e">
        <f>IF(A577&lt;='FM Interiores'!$Q$14,EsquemaMant!A577,NA())</f>
        <v>#N/A</v>
      </c>
      <c r="C577" s="20" t="e">
        <f t="shared" si="201"/>
        <v>#N/A</v>
      </c>
      <c r="D577" t="e">
        <f t="shared" si="202"/>
        <v>#N/A</v>
      </c>
      <c r="E577" t="e">
        <f t="shared" si="200"/>
        <v>#N/A</v>
      </c>
      <c r="F577" s="24" t="e">
        <f t="shared" si="203"/>
        <v>#N/A</v>
      </c>
      <c r="G577" t="e">
        <f t="shared" si="204"/>
        <v>#N/A</v>
      </c>
      <c r="H577" t="e">
        <f t="shared" si="205"/>
        <v>#N/A</v>
      </c>
      <c r="I577" s="24" t="e">
        <f t="shared" si="206"/>
        <v>#N/A</v>
      </c>
      <c r="J577" t="e">
        <f t="shared" si="207"/>
        <v>#N/A</v>
      </c>
      <c r="K577" t="e">
        <f t="shared" si="208"/>
        <v>#N/A</v>
      </c>
      <c r="L577" s="24" t="e">
        <f t="shared" si="209"/>
        <v>#N/A</v>
      </c>
      <c r="M577" s="24">
        <f t="shared" si="210"/>
        <v>0.9</v>
      </c>
      <c r="N577" s="1" t="e">
        <f t="shared" si="211"/>
        <v>#N/A</v>
      </c>
      <c r="P577" s="23">
        <f t="shared" si="212"/>
        <v>0.68533560000000004</v>
      </c>
      <c r="Q577" s="1" t="e">
        <f t="shared" si="213"/>
        <v>#N/A</v>
      </c>
      <c r="T577" t="e">
        <f>IF(A577&lt;='FM Exteriores'!$Q$14,EsquemaMant!A577,NA())</f>
        <v>#N/A</v>
      </c>
      <c r="U577" s="20" t="e">
        <f t="shared" si="214"/>
        <v>#N/A</v>
      </c>
      <c r="V577" t="e">
        <f t="shared" si="215"/>
        <v>#N/A</v>
      </c>
      <c r="W577" t="e">
        <f t="shared" si="216"/>
        <v>#N/A</v>
      </c>
      <c r="X577" s="24" t="e">
        <f t="shared" si="217"/>
        <v>#N/A</v>
      </c>
      <c r="Y577" t="e">
        <f t="shared" si="218"/>
        <v>#N/A</v>
      </c>
      <c r="Z577" t="e">
        <f t="shared" si="219"/>
        <v>#N/A</v>
      </c>
      <c r="AA577" s="24" t="e">
        <f t="shared" si="220"/>
        <v>#N/A</v>
      </c>
      <c r="AB577" s="24">
        <f t="shared" si="223"/>
        <v>1</v>
      </c>
      <c r="AC577" s="1" t="e">
        <f t="shared" si="224"/>
        <v>#N/A</v>
      </c>
      <c r="AE577" s="23">
        <f t="shared" si="221"/>
        <v>0.78200000000000003</v>
      </c>
      <c r="AF577" s="41" t="e">
        <f t="shared" si="222"/>
        <v>#N/A</v>
      </c>
    </row>
    <row r="578" spans="1:32" x14ac:dyDescent="0.25">
      <c r="A578">
        <v>56.7</v>
      </c>
      <c r="B578" t="e">
        <f>IF(A578&lt;='FM Interiores'!$Q$14,EsquemaMant!A578,NA())</f>
        <v>#N/A</v>
      </c>
      <c r="C578" s="20" t="e">
        <f t="shared" si="201"/>
        <v>#N/A</v>
      </c>
      <c r="D578" t="e">
        <f t="shared" si="202"/>
        <v>#N/A</v>
      </c>
      <c r="E578" t="e">
        <f t="shared" si="200"/>
        <v>#N/A</v>
      </c>
      <c r="F578" s="24" t="e">
        <f t="shared" si="203"/>
        <v>#N/A</v>
      </c>
      <c r="G578" t="e">
        <f t="shared" si="204"/>
        <v>#N/A</v>
      </c>
      <c r="H578" t="e">
        <f t="shared" si="205"/>
        <v>#N/A</v>
      </c>
      <c r="I578" s="24" t="e">
        <f t="shared" si="206"/>
        <v>#N/A</v>
      </c>
      <c r="J578" t="e">
        <f t="shared" si="207"/>
        <v>#N/A</v>
      </c>
      <c r="K578" t="e">
        <f t="shared" si="208"/>
        <v>#N/A</v>
      </c>
      <c r="L578" s="24" t="e">
        <f t="shared" si="209"/>
        <v>#N/A</v>
      </c>
      <c r="M578" s="24">
        <f t="shared" si="210"/>
        <v>0.9</v>
      </c>
      <c r="N578" s="1" t="e">
        <f t="shared" si="211"/>
        <v>#N/A</v>
      </c>
      <c r="P578" s="23">
        <f t="shared" si="212"/>
        <v>0.68533560000000004</v>
      </c>
      <c r="Q578" s="1" t="e">
        <f t="shared" si="213"/>
        <v>#N/A</v>
      </c>
      <c r="T578" t="e">
        <f>IF(A578&lt;='FM Exteriores'!$Q$14,EsquemaMant!A578,NA())</f>
        <v>#N/A</v>
      </c>
      <c r="U578" s="20" t="e">
        <f t="shared" si="214"/>
        <v>#N/A</v>
      </c>
      <c r="V578" t="e">
        <f t="shared" si="215"/>
        <v>#N/A</v>
      </c>
      <c r="W578" t="e">
        <f t="shared" si="216"/>
        <v>#N/A</v>
      </c>
      <c r="X578" s="24" t="e">
        <f t="shared" si="217"/>
        <v>#N/A</v>
      </c>
      <c r="Y578" t="e">
        <f t="shared" si="218"/>
        <v>#N/A</v>
      </c>
      <c r="Z578" t="e">
        <f t="shared" si="219"/>
        <v>#N/A</v>
      </c>
      <c r="AA578" s="24" t="e">
        <f t="shared" si="220"/>
        <v>#N/A</v>
      </c>
      <c r="AB578" s="24">
        <f t="shared" si="223"/>
        <v>1</v>
      </c>
      <c r="AC578" s="1" t="e">
        <f t="shared" si="224"/>
        <v>#N/A</v>
      </c>
      <c r="AE578" s="23">
        <f t="shared" si="221"/>
        <v>0.78200000000000003</v>
      </c>
      <c r="AF578" s="41" t="e">
        <f t="shared" si="222"/>
        <v>#N/A</v>
      </c>
    </row>
    <row r="579" spans="1:32" x14ac:dyDescent="0.25">
      <c r="A579">
        <v>56.8</v>
      </c>
      <c r="B579" t="e">
        <f>IF(A579&lt;='FM Interiores'!$Q$14,EsquemaMant!A579,NA())</f>
        <v>#N/A</v>
      </c>
      <c r="C579" s="20" t="e">
        <f t="shared" si="201"/>
        <v>#N/A</v>
      </c>
      <c r="D579" t="e">
        <f t="shared" si="202"/>
        <v>#N/A</v>
      </c>
      <c r="E579" t="e">
        <f t="shared" si="200"/>
        <v>#N/A</v>
      </c>
      <c r="F579" s="24" t="e">
        <f t="shared" si="203"/>
        <v>#N/A</v>
      </c>
      <c r="G579" t="e">
        <f t="shared" si="204"/>
        <v>#N/A</v>
      </c>
      <c r="H579" t="e">
        <f t="shared" si="205"/>
        <v>#N/A</v>
      </c>
      <c r="I579" s="24" t="e">
        <f t="shared" si="206"/>
        <v>#N/A</v>
      </c>
      <c r="J579" t="e">
        <f t="shared" si="207"/>
        <v>#N/A</v>
      </c>
      <c r="K579" t="e">
        <f t="shared" si="208"/>
        <v>#N/A</v>
      </c>
      <c r="L579" s="24" t="e">
        <f t="shared" si="209"/>
        <v>#N/A</v>
      </c>
      <c r="M579" s="24">
        <f t="shared" si="210"/>
        <v>0.9</v>
      </c>
      <c r="N579" s="1" t="e">
        <f t="shared" si="211"/>
        <v>#N/A</v>
      </c>
      <c r="P579" s="23">
        <f t="shared" si="212"/>
        <v>0.68533560000000004</v>
      </c>
      <c r="Q579" s="1" t="e">
        <f t="shared" si="213"/>
        <v>#N/A</v>
      </c>
      <c r="T579" t="e">
        <f>IF(A579&lt;='FM Exteriores'!$Q$14,EsquemaMant!A579,NA())</f>
        <v>#N/A</v>
      </c>
      <c r="U579" s="20" t="e">
        <f t="shared" si="214"/>
        <v>#N/A</v>
      </c>
      <c r="V579" t="e">
        <f t="shared" si="215"/>
        <v>#N/A</v>
      </c>
      <c r="W579" t="e">
        <f t="shared" si="216"/>
        <v>#N/A</v>
      </c>
      <c r="X579" s="24" t="e">
        <f t="shared" si="217"/>
        <v>#N/A</v>
      </c>
      <c r="Y579" t="e">
        <f t="shared" si="218"/>
        <v>#N/A</v>
      </c>
      <c r="Z579" t="e">
        <f t="shared" si="219"/>
        <v>#N/A</v>
      </c>
      <c r="AA579" s="24" t="e">
        <f t="shared" si="220"/>
        <v>#N/A</v>
      </c>
      <c r="AB579" s="24">
        <f t="shared" si="223"/>
        <v>1</v>
      </c>
      <c r="AC579" s="1" t="e">
        <f t="shared" si="224"/>
        <v>#N/A</v>
      </c>
      <c r="AE579" s="23">
        <f t="shared" si="221"/>
        <v>0.78200000000000003</v>
      </c>
      <c r="AF579" s="41" t="e">
        <f t="shared" si="222"/>
        <v>#N/A</v>
      </c>
    </row>
    <row r="580" spans="1:32" x14ac:dyDescent="0.25">
      <c r="A580">
        <v>56.9</v>
      </c>
      <c r="B580" t="e">
        <f>IF(A580&lt;='FM Interiores'!$Q$14,EsquemaMant!A580,NA())</f>
        <v>#N/A</v>
      </c>
      <c r="C580" s="20" t="e">
        <f t="shared" si="201"/>
        <v>#N/A</v>
      </c>
      <c r="D580" t="e">
        <f t="shared" si="202"/>
        <v>#N/A</v>
      </c>
      <c r="E580" t="e">
        <f t="shared" si="200"/>
        <v>#N/A</v>
      </c>
      <c r="F580" s="24" t="e">
        <f t="shared" si="203"/>
        <v>#N/A</v>
      </c>
      <c r="G580" t="e">
        <f t="shared" si="204"/>
        <v>#N/A</v>
      </c>
      <c r="H580" t="e">
        <f t="shared" si="205"/>
        <v>#N/A</v>
      </c>
      <c r="I580" s="24" t="e">
        <f t="shared" si="206"/>
        <v>#N/A</v>
      </c>
      <c r="J580" t="e">
        <f t="shared" si="207"/>
        <v>#N/A</v>
      </c>
      <c r="K580" t="e">
        <f t="shared" si="208"/>
        <v>#N/A</v>
      </c>
      <c r="L580" s="24" t="e">
        <f t="shared" si="209"/>
        <v>#N/A</v>
      </c>
      <c r="M580" s="24">
        <f t="shared" si="210"/>
        <v>0.9</v>
      </c>
      <c r="N580" s="1" t="e">
        <f t="shared" si="211"/>
        <v>#N/A</v>
      </c>
      <c r="P580" s="23">
        <f t="shared" si="212"/>
        <v>0.68533560000000004</v>
      </c>
      <c r="Q580" s="1" t="e">
        <f t="shared" si="213"/>
        <v>#N/A</v>
      </c>
      <c r="T580" t="e">
        <f>IF(A580&lt;='FM Exteriores'!$Q$14,EsquemaMant!A580,NA())</f>
        <v>#N/A</v>
      </c>
      <c r="U580" s="20" t="e">
        <f t="shared" si="214"/>
        <v>#N/A</v>
      </c>
      <c r="V580" t="e">
        <f t="shared" si="215"/>
        <v>#N/A</v>
      </c>
      <c r="W580" t="e">
        <f t="shared" si="216"/>
        <v>#N/A</v>
      </c>
      <c r="X580" s="24" t="e">
        <f t="shared" si="217"/>
        <v>#N/A</v>
      </c>
      <c r="Y580" t="e">
        <f t="shared" si="218"/>
        <v>#N/A</v>
      </c>
      <c r="Z580" t="e">
        <f t="shared" si="219"/>
        <v>#N/A</v>
      </c>
      <c r="AA580" s="24" t="e">
        <f t="shared" si="220"/>
        <v>#N/A</v>
      </c>
      <c r="AB580" s="24">
        <f t="shared" si="223"/>
        <v>1</v>
      </c>
      <c r="AC580" s="1" t="e">
        <f t="shared" si="224"/>
        <v>#N/A</v>
      </c>
      <c r="AE580" s="23">
        <f t="shared" si="221"/>
        <v>0.78200000000000003</v>
      </c>
      <c r="AF580" s="41" t="e">
        <f t="shared" si="222"/>
        <v>#N/A</v>
      </c>
    </row>
    <row r="581" spans="1:32" x14ac:dyDescent="0.25">
      <c r="A581">
        <v>57</v>
      </c>
      <c r="B581" t="e">
        <f>IF(A581&lt;='FM Interiores'!$Q$14,EsquemaMant!A581,NA())</f>
        <v>#N/A</v>
      </c>
      <c r="C581" s="20" t="e">
        <f t="shared" si="201"/>
        <v>#N/A</v>
      </c>
      <c r="D581" t="e">
        <f t="shared" si="202"/>
        <v>#N/A</v>
      </c>
      <c r="E581" t="e">
        <f t="shared" si="200"/>
        <v>#N/A</v>
      </c>
      <c r="F581" s="24" t="e">
        <f t="shared" si="203"/>
        <v>#N/A</v>
      </c>
      <c r="G581" t="e">
        <f t="shared" si="204"/>
        <v>#N/A</v>
      </c>
      <c r="H581" t="e">
        <f t="shared" si="205"/>
        <v>#N/A</v>
      </c>
      <c r="I581" s="24" t="e">
        <f t="shared" si="206"/>
        <v>#N/A</v>
      </c>
      <c r="J581" t="e">
        <f t="shared" si="207"/>
        <v>#N/A</v>
      </c>
      <c r="K581" t="e">
        <f t="shared" si="208"/>
        <v>#N/A</v>
      </c>
      <c r="L581" s="24" t="e">
        <f t="shared" si="209"/>
        <v>#N/A</v>
      </c>
      <c r="M581" s="24">
        <f t="shared" si="210"/>
        <v>0.9</v>
      </c>
      <c r="N581" s="1" t="e">
        <f t="shared" si="211"/>
        <v>#N/A</v>
      </c>
      <c r="P581" s="23">
        <f t="shared" si="212"/>
        <v>0.68533560000000004</v>
      </c>
      <c r="Q581" s="1" t="e">
        <f t="shared" si="213"/>
        <v>#N/A</v>
      </c>
      <c r="T581" t="e">
        <f>IF(A581&lt;='FM Exteriores'!$Q$14,EsquemaMant!A581,NA())</f>
        <v>#N/A</v>
      </c>
      <c r="U581" s="20" t="e">
        <f t="shared" si="214"/>
        <v>#N/A</v>
      </c>
      <c r="V581" t="e">
        <f t="shared" si="215"/>
        <v>#N/A</v>
      </c>
      <c r="W581" t="e">
        <f t="shared" si="216"/>
        <v>#N/A</v>
      </c>
      <c r="X581" s="24" t="e">
        <f t="shared" si="217"/>
        <v>#N/A</v>
      </c>
      <c r="Y581" t="e">
        <f t="shared" si="218"/>
        <v>#N/A</v>
      </c>
      <c r="Z581" t="e">
        <f t="shared" si="219"/>
        <v>#N/A</v>
      </c>
      <c r="AA581" s="24" t="e">
        <f t="shared" si="220"/>
        <v>#N/A</v>
      </c>
      <c r="AB581" s="24">
        <f t="shared" si="223"/>
        <v>1</v>
      </c>
      <c r="AC581" s="1" t="e">
        <f t="shared" si="224"/>
        <v>#N/A</v>
      </c>
      <c r="AE581" s="23">
        <f t="shared" si="221"/>
        <v>0.78200000000000003</v>
      </c>
      <c r="AF581" s="41" t="e">
        <f t="shared" si="222"/>
        <v>#N/A</v>
      </c>
    </row>
    <row r="582" spans="1:32" x14ac:dyDescent="0.25">
      <c r="A582">
        <v>57.1</v>
      </c>
      <c r="B582" t="e">
        <f>IF(A582&lt;='FM Interiores'!$Q$14,EsquemaMant!A582,NA())</f>
        <v>#N/A</v>
      </c>
      <c r="C582" s="20" t="e">
        <f t="shared" si="201"/>
        <v>#N/A</v>
      </c>
      <c r="D582" t="e">
        <f t="shared" si="202"/>
        <v>#N/A</v>
      </c>
      <c r="E582" t="e">
        <f t="shared" si="200"/>
        <v>#N/A</v>
      </c>
      <c r="F582" s="24" t="e">
        <f t="shared" si="203"/>
        <v>#N/A</v>
      </c>
      <c r="G582" t="e">
        <f t="shared" si="204"/>
        <v>#N/A</v>
      </c>
      <c r="H582" t="e">
        <f t="shared" si="205"/>
        <v>#N/A</v>
      </c>
      <c r="I582" s="24" t="e">
        <f t="shared" si="206"/>
        <v>#N/A</v>
      </c>
      <c r="J582" t="e">
        <f t="shared" si="207"/>
        <v>#N/A</v>
      </c>
      <c r="K582" t="e">
        <f t="shared" si="208"/>
        <v>#N/A</v>
      </c>
      <c r="L582" s="24" t="e">
        <f t="shared" si="209"/>
        <v>#N/A</v>
      </c>
      <c r="M582" s="24">
        <f t="shared" si="210"/>
        <v>0.9</v>
      </c>
      <c r="N582" s="1" t="e">
        <f t="shared" si="211"/>
        <v>#N/A</v>
      </c>
      <c r="P582" s="23">
        <f t="shared" si="212"/>
        <v>0.68533560000000004</v>
      </c>
      <c r="Q582" s="1" t="e">
        <f t="shared" si="213"/>
        <v>#N/A</v>
      </c>
      <c r="T582" t="e">
        <f>IF(A582&lt;='FM Exteriores'!$Q$14,EsquemaMant!A582,NA())</f>
        <v>#N/A</v>
      </c>
      <c r="U582" s="20" t="e">
        <f t="shared" si="214"/>
        <v>#N/A</v>
      </c>
      <c r="V582" t="e">
        <f t="shared" si="215"/>
        <v>#N/A</v>
      </c>
      <c r="W582" t="e">
        <f t="shared" si="216"/>
        <v>#N/A</v>
      </c>
      <c r="X582" s="24" t="e">
        <f t="shared" si="217"/>
        <v>#N/A</v>
      </c>
      <c r="Y582" t="e">
        <f t="shared" si="218"/>
        <v>#N/A</v>
      </c>
      <c r="Z582" t="e">
        <f t="shared" si="219"/>
        <v>#N/A</v>
      </c>
      <c r="AA582" s="24" t="e">
        <f t="shared" si="220"/>
        <v>#N/A</v>
      </c>
      <c r="AB582" s="24">
        <f t="shared" si="223"/>
        <v>1</v>
      </c>
      <c r="AC582" s="1" t="e">
        <f t="shared" si="224"/>
        <v>#N/A</v>
      </c>
      <c r="AE582" s="23">
        <f t="shared" si="221"/>
        <v>0.78200000000000003</v>
      </c>
      <c r="AF582" s="41" t="e">
        <f t="shared" si="222"/>
        <v>#N/A</v>
      </c>
    </row>
    <row r="583" spans="1:32" x14ac:dyDescent="0.25">
      <c r="A583">
        <v>57.2</v>
      </c>
      <c r="B583" t="e">
        <f>IF(A583&lt;='FM Interiores'!$Q$14,EsquemaMant!A583,NA())</f>
        <v>#N/A</v>
      </c>
      <c r="C583" s="20" t="e">
        <f t="shared" si="201"/>
        <v>#N/A</v>
      </c>
      <c r="D583" t="e">
        <f t="shared" si="202"/>
        <v>#N/A</v>
      </c>
      <c r="E583" t="e">
        <f t="shared" si="200"/>
        <v>#N/A</v>
      </c>
      <c r="F583" s="24" t="e">
        <f t="shared" si="203"/>
        <v>#N/A</v>
      </c>
      <c r="G583" t="e">
        <f t="shared" si="204"/>
        <v>#N/A</v>
      </c>
      <c r="H583" t="e">
        <f t="shared" si="205"/>
        <v>#N/A</v>
      </c>
      <c r="I583" s="24" t="e">
        <f t="shared" si="206"/>
        <v>#N/A</v>
      </c>
      <c r="J583" t="e">
        <f t="shared" si="207"/>
        <v>#N/A</v>
      </c>
      <c r="K583" t="e">
        <f t="shared" si="208"/>
        <v>#N/A</v>
      </c>
      <c r="L583" s="24" t="e">
        <f t="shared" si="209"/>
        <v>#N/A</v>
      </c>
      <c r="M583" s="24">
        <f t="shared" si="210"/>
        <v>0.9</v>
      </c>
      <c r="N583" s="1" t="e">
        <f t="shared" si="211"/>
        <v>#N/A</v>
      </c>
      <c r="P583" s="23">
        <f t="shared" si="212"/>
        <v>0.68533560000000004</v>
      </c>
      <c r="Q583" s="1" t="e">
        <f t="shared" si="213"/>
        <v>#N/A</v>
      </c>
      <c r="T583" t="e">
        <f>IF(A583&lt;='FM Exteriores'!$Q$14,EsquemaMant!A583,NA())</f>
        <v>#N/A</v>
      </c>
      <c r="U583" s="20" t="e">
        <f t="shared" si="214"/>
        <v>#N/A</v>
      </c>
      <c r="V583" t="e">
        <f t="shared" si="215"/>
        <v>#N/A</v>
      </c>
      <c r="W583" t="e">
        <f t="shared" si="216"/>
        <v>#N/A</v>
      </c>
      <c r="X583" s="24" t="e">
        <f t="shared" si="217"/>
        <v>#N/A</v>
      </c>
      <c r="Y583" t="e">
        <f t="shared" si="218"/>
        <v>#N/A</v>
      </c>
      <c r="Z583" t="e">
        <f t="shared" si="219"/>
        <v>#N/A</v>
      </c>
      <c r="AA583" s="24" t="e">
        <f t="shared" si="220"/>
        <v>#N/A</v>
      </c>
      <c r="AB583" s="24">
        <f t="shared" si="223"/>
        <v>1</v>
      </c>
      <c r="AC583" s="1" t="e">
        <f t="shared" si="224"/>
        <v>#N/A</v>
      </c>
      <c r="AE583" s="23">
        <f t="shared" si="221"/>
        <v>0.78200000000000003</v>
      </c>
      <c r="AF583" s="41" t="e">
        <f t="shared" si="222"/>
        <v>#N/A</v>
      </c>
    </row>
    <row r="584" spans="1:32" x14ac:dyDescent="0.25">
      <c r="A584">
        <v>57.3</v>
      </c>
      <c r="B584" t="e">
        <f>IF(A584&lt;='FM Interiores'!$Q$14,EsquemaMant!A584,NA())</f>
        <v>#N/A</v>
      </c>
      <c r="C584" s="20" t="e">
        <f t="shared" si="201"/>
        <v>#N/A</v>
      </c>
      <c r="D584" t="e">
        <f t="shared" si="202"/>
        <v>#N/A</v>
      </c>
      <c r="E584" t="e">
        <f t="shared" si="200"/>
        <v>#N/A</v>
      </c>
      <c r="F584" s="24" t="e">
        <f t="shared" si="203"/>
        <v>#N/A</v>
      </c>
      <c r="G584" t="e">
        <f t="shared" si="204"/>
        <v>#N/A</v>
      </c>
      <c r="H584" t="e">
        <f t="shared" si="205"/>
        <v>#N/A</v>
      </c>
      <c r="I584" s="24" t="e">
        <f t="shared" si="206"/>
        <v>#N/A</v>
      </c>
      <c r="J584" t="e">
        <f t="shared" si="207"/>
        <v>#N/A</v>
      </c>
      <c r="K584" t="e">
        <f t="shared" si="208"/>
        <v>#N/A</v>
      </c>
      <c r="L584" s="24" t="e">
        <f t="shared" si="209"/>
        <v>#N/A</v>
      </c>
      <c r="M584" s="24">
        <f t="shared" si="210"/>
        <v>0.9</v>
      </c>
      <c r="N584" s="1" t="e">
        <f t="shared" si="211"/>
        <v>#N/A</v>
      </c>
      <c r="P584" s="23">
        <f t="shared" si="212"/>
        <v>0.68533560000000004</v>
      </c>
      <c r="Q584" s="1" t="e">
        <f t="shared" si="213"/>
        <v>#N/A</v>
      </c>
      <c r="T584" t="e">
        <f>IF(A584&lt;='FM Exteriores'!$Q$14,EsquemaMant!A584,NA())</f>
        <v>#N/A</v>
      </c>
      <c r="U584" s="20" t="e">
        <f t="shared" si="214"/>
        <v>#N/A</v>
      </c>
      <c r="V584" t="e">
        <f t="shared" si="215"/>
        <v>#N/A</v>
      </c>
      <c r="W584" t="e">
        <f t="shared" si="216"/>
        <v>#N/A</v>
      </c>
      <c r="X584" s="24" t="e">
        <f t="shared" si="217"/>
        <v>#N/A</v>
      </c>
      <c r="Y584" t="e">
        <f t="shared" si="218"/>
        <v>#N/A</v>
      </c>
      <c r="Z584" t="e">
        <f t="shared" si="219"/>
        <v>#N/A</v>
      </c>
      <c r="AA584" s="24" t="e">
        <f t="shared" si="220"/>
        <v>#N/A</v>
      </c>
      <c r="AB584" s="24">
        <f t="shared" si="223"/>
        <v>1</v>
      </c>
      <c r="AC584" s="1" t="e">
        <f t="shared" si="224"/>
        <v>#N/A</v>
      </c>
      <c r="AE584" s="23">
        <f t="shared" si="221"/>
        <v>0.78200000000000003</v>
      </c>
      <c r="AF584" s="41" t="e">
        <f t="shared" si="222"/>
        <v>#N/A</v>
      </c>
    </row>
    <row r="585" spans="1:32" x14ac:dyDescent="0.25">
      <c r="A585">
        <v>57.4</v>
      </c>
      <c r="B585" t="e">
        <f>IF(A585&lt;='FM Interiores'!$Q$14,EsquemaMant!A585,NA())</f>
        <v>#N/A</v>
      </c>
      <c r="C585" s="20" t="e">
        <f t="shared" si="201"/>
        <v>#N/A</v>
      </c>
      <c r="D585" t="e">
        <f t="shared" si="202"/>
        <v>#N/A</v>
      </c>
      <c r="E585" t="e">
        <f t="shared" si="200"/>
        <v>#N/A</v>
      </c>
      <c r="F585" s="24" t="e">
        <f t="shared" si="203"/>
        <v>#N/A</v>
      </c>
      <c r="G585" t="e">
        <f t="shared" si="204"/>
        <v>#N/A</v>
      </c>
      <c r="H585" t="e">
        <f t="shared" si="205"/>
        <v>#N/A</v>
      </c>
      <c r="I585" s="24" t="e">
        <f t="shared" si="206"/>
        <v>#N/A</v>
      </c>
      <c r="J585" t="e">
        <f t="shared" si="207"/>
        <v>#N/A</v>
      </c>
      <c r="K585" t="e">
        <f t="shared" si="208"/>
        <v>#N/A</v>
      </c>
      <c r="L585" s="24" t="e">
        <f t="shared" si="209"/>
        <v>#N/A</v>
      </c>
      <c r="M585" s="24">
        <f t="shared" si="210"/>
        <v>0.9</v>
      </c>
      <c r="N585" s="1" t="e">
        <f t="shared" si="211"/>
        <v>#N/A</v>
      </c>
      <c r="P585" s="23">
        <f t="shared" si="212"/>
        <v>0.68533560000000004</v>
      </c>
      <c r="Q585" s="1" t="e">
        <f t="shared" si="213"/>
        <v>#N/A</v>
      </c>
      <c r="T585" t="e">
        <f>IF(A585&lt;='FM Exteriores'!$Q$14,EsquemaMant!A585,NA())</f>
        <v>#N/A</v>
      </c>
      <c r="U585" s="20" t="e">
        <f t="shared" si="214"/>
        <v>#N/A</v>
      </c>
      <c r="V585" t="e">
        <f t="shared" si="215"/>
        <v>#N/A</v>
      </c>
      <c r="W585" t="e">
        <f t="shared" si="216"/>
        <v>#N/A</v>
      </c>
      <c r="X585" s="24" t="e">
        <f t="shared" si="217"/>
        <v>#N/A</v>
      </c>
      <c r="Y585" t="e">
        <f t="shared" si="218"/>
        <v>#N/A</v>
      </c>
      <c r="Z585" t="e">
        <f t="shared" si="219"/>
        <v>#N/A</v>
      </c>
      <c r="AA585" s="24" t="e">
        <f t="shared" si="220"/>
        <v>#N/A</v>
      </c>
      <c r="AB585" s="24">
        <f t="shared" si="223"/>
        <v>1</v>
      </c>
      <c r="AC585" s="1" t="e">
        <f t="shared" si="224"/>
        <v>#N/A</v>
      </c>
      <c r="AE585" s="23">
        <f t="shared" si="221"/>
        <v>0.78200000000000003</v>
      </c>
      <c r="AF585" s="41" t="e">
        <f t="shared" si="222"/>
        <v>#N/A</v>
      </c>
    </row>
    <row r="586" spans="1:32" x14ac:dyDescent="0.25">
      <c r="A586">
        <v>57.5</v>
      </c>
      <c r="B586" t="e">
        <f>IF(A586&lt;='FM Interiores'!$Q$14,EsquemaMant!A586,NA())</f>
        <v>#N/A</v>
      </c>
      <c r="C586" s="20" t="e">
        <f t="shared" si="201"/>
        <v>#N/A</v>
      </c>
      <c r="D586" t="e">
        <f t="shared" si="202"/>
        <v>#N/A</v>
      </c>
      <c r="E586" t="e">
        <f t="shared" si="200"/>
        <v>#N/A</v>
      </c>
      <c r="F586" s="24" t="e">
        <f t="shared" si="203"/>
        <v>#N/A</v>
      </c>
      <c r="G586" t="e">
        <f t="shared" si="204"/>
        <v>#N/A</v>
      </c>
      <c r="H586" t="e">
        <f t="shared" si="205"/>
        <v>#N/A</v>
      </c>
      <c r="I586" s="24" t="e">
        <f t="shared" si="206"/>
        <v>#N/A</v>
      </c>
      <c r="J586" t="e">
        <f t="shared" si="207"/>
        <v>#N/A</v>
      </c>
      <c r="K586" t="e">
        <f t="shared" si="208"/>
        <v>#N/A</v>
      </c>
      <c r="L586" s="24" t="e">
        <f t="shared" si="209"/>
        <v>#N/A</v>
      </c>
      <c r="M586" s="24">
        <f t="shared" si="210"/>
        <v>0.9</v>
      </c>
      <c r="N586" s="1" t="e">
        <f t="shared" si="211"/>
        <v>#N/A</v>
      </c>
      <c r="P586" s="23">
        <f t="shared" si="212"/>
        <v>0.68533560000000004</v>
      </c>
      <c r="Q586" s="1" t="e">
        <f t="shared" si="213"/>
        <v>#N/A</v>
      </c>
      <c r="T586" t="e">
        <f>IF(A586&lt;='FM Exteriores'!$Q$14,EsquemaMant!A586,NA())</f>
        <v>#N/A</v>
      </c>
      <c r="U586" s="20" t="e">
        <f t="shared" si="214"/>
        <v>#N/A</v>
      </c>
      <c r="V586" t="e">
        <f t="shared" si="215"/>
        <v>#N/A</v>
      </c>
      <c r="W586" t="e">
        <f t="shared" si="216"/>
        <v>#N/A</v>
      </c>
      <c r="X586" s="24" t="e">
        <f t="shared" si="217"/>
        <v>#N/A</v>
      </c>
      <c r="Y586" t="e">
        <f t="shared" si="218"/>
        <v>#N/A</v>
      </c>
      <c r="Z586" t="e">
        <f t="shared" si="219"/>
        <v>#N/A</v>
      </c>
      <c r="AA586" s="24" t="e">
        <f t="shared" si="220"/>
        <v>#N/A</v>
      </c>
      <c r="AB586" s="24">
        <f t="shared" si="223"/>
        <v>1</v>
      </c>
      <c r="AC586" s="1" t="e">
        <f t="shared" si="224"/>
        <v>#N/A</v>
      </c>
      <c r="AE586" s="23">
        <f t="shared" si="221"/>
        <v>0.78200000000000003</v>
      </c>
      <c r="AF586" s="41" t="e">
        <f t="shared" si="222"/>
        <v>#N/A</v>
      </c>
    </row>
    <row r="587" spans="1:32" x14ac:dyDescent="0.25">
      <c r="A587">
        <v>57.6</v>
      </c>
      <c r="B587" t="e">
        <f>IF(A587&lt;='FM Interiores'!$Q$14,EsquemaMant!A587,NA())</f>
        <v>#N/A</v>
      </c>
      <c r="C587" s="20" t="e">
        <f t="shared" si="201"/>
        <v>#N/A</v>
      </c>
      <c r="D587" t="e">
        <f t="shared" si="202"/>
        <v>#N/A</v>
      </c>
      <c r="E587" t="e">
        <f t="shared" ref="E587:E611" si="225">C587-(D587*$C$4)</f>
        <v>#N/A</v>
      </c>
      <c r="F587" s="24" t="e">
        <f t="shared" si="203"/>
        <v>#N/A</v>
      </c>
      <c r="G587" t="e">
        <f t="shared" si="204"/>
        <v>#N/A</v>
      </c>
      <c r="H587" t="e">
        <f t="shared" si="205"/>
        <v>#N/A</v>
      </c>
      <c r="I587" s="24" t="e">
        <f t="shared" si="206"/>
        <v>#N/A</v>
      </c>
      <c r="J587" t="e">
        <f t="shared" si="207"/>
        <v>#N/A</v>
      </c>
      <c r="K587" t="e">
        <f t="shared" si="208"/>
        <v>#N/A</v>
      </c>
      <c r="L587" s="24" t="e">
        <f t="shared" si="209"/>
        <v>#N/A</v>
      </c>
      <c r="M587" s="24">
        <f t="shared" si="210"/>
        <v>0.9</v>
      </c>
      <c r="N587" s="1" t="e">
        <f t="shared" si="211"/>
        <v>#N/A</v>
      </c>
      <c r="P587" s="23">
        <f t="shared" si="212"/>
        <v>0.68533560000000004</v>
      </c>
      <c r="Q587" s="1" t="e">
        <f t="shared" si="213"/>
        <v>#N/A</v>
      </c>
      <c r="T587" t="e">
        <f>IF(A587&lt;='FM Exteriores'!$Q$14,EsquemaMant!A587,NA())</f>
        <v>#N/A</v>
      </c>
      <c r="U587" s="20" t="e">
        <f t="shared" si="214"/>
        <v>#N/A</v>
      </c>
      <c r="V587" t="e">
        <f t="shared" si="215"/>
        <v>#N/A</v>
      </c>
      <c r="W587" t="e">
        <f t="shared" si="216"/>
        <v>#N/A</v>
      </c>
      <c r="X587" s="24" t="e">
        <f t="shared" si="217"/>
        <v>#N/A</v>
      </c>
      <c r="Y587" t="e">
        <f t="shared" si="218"/>
        <v>#N/A</v>
      </c>
      <c r="Z587" t="e">
        <f t="shared" si="219"/>
        <v>#N/A</v>
      </c>
      <c r="AA587" s="24" t="e">
        <f t="shared" si="220"/>
        <v>#N/A</v>
      </c>
      <c r="AB587" s="24">
        <f t="shared" si="223"/>
        <v>1</v>
      </c>
      <c r="AC587" s="1" t="e">
        <f t="shared" si="224"/>
        <v>#N/A</v>
      </c>
      <c r="AE587" s="23">
        <f t="shared" si="221"/>
        <v>0.78200000000000003</v>
      </c>
      <c r="AF587" s="41" t="e">
        <f t="shared" si="222"/>
        <v>#N/A</v>
      </c>
    </row>
    <row r="588" spans="1:32" x14ac:dyDescent="0.25">
      <c r="A588">
        <v>57.7</v>
      </c>
      <c r="B588" t="e">
        <f>IF(A588&lt;='FM Interiores'!$Q$14,EsquemaMant!A588,NA())</f>
        <v>#N/A</v>
      </c>
      <c r="C588" s="20" t="e">
        <f t="shared" ref="C588:C611" si="226">$C$2*$C$3*B588</f>
        <v>#N/A</v>
      </c>
      <c r="D588" t="e">
        <f t="shared" ref="D588:D611" si="227">INT(C588/$C$4)</f>
        <v>#N/A</v>
      </c>
      <c r="E588" t="e">
        <f t="shared" si="225"/>
        <v>#N/A</v>
      </c>
      <c r="F588" s="24" t="e">
        <f t="shared" ref="F588:F611" si="228">(1-$C$5)/(0-$C$4)*E588+1</f>
        <v>#N/A</v>
      </c>
      <c r="G588" t="e">
        <f t="shared" ref="G588:G611" si="229">INT(E588/$G$4)</f>
        <v>#N/A</v>
      </c>
      <c r="H588" t="e">
        <f t="shared" ref="H588:H611" si="230">C588-(G588*$G$4)-(D588*$C$4)</f>
        <v>#N/A</v>
      </c>
      <c r="I588" s="24" t="e">
        <f t="shared" ref="I588:I611" si="231">(1-$G$2)/(0-$G$4)*H588+1</f>
        <v>#N/A</v>
      </c>
      <c r="J588" t="e">
        <f t="shared" ref="J588:J611" si="232">INT(B588/$K$3)</f>
        <v>#N/A</v>
      </c>
      <c r="K588" t="e">
        <f t="shared" ref="K588:K611" si="233">B588-($K$3*J588)</f>
        <v>#N/A</v>
      </c>
      <c r="L588" s="24" t="e">
        <f t="shared" ref="L588:L611" si="234">(1-$K$2)/(0-$K$3)*K588+1</f>
        <v>#N/A</v>
      </c>
      <c r="M588" s="24">
        <f t="shared" ref="M588:M611" si="235">$N$2</f>
        <v>0.9</v>
      </c>
      <c r="N588" s="1" t="e">
        <f t="shared" ref="N588:N611" si="236">L588*I588*F588*M588</f>
        <v>#N/A</v>
      </c>
      <c r="P588" s="23">
        <f t="shared" ref="P588:P611" si="237">$N$4</f>
        <v>0.68533560000000004</v>
      </c>
      <c r="Q588" s="1" t="e">
        <f t="shared" ref="Q588:Q611" si="238">M588+P588-N588</f>
        <v>#N/A</v>
      </c>
      <c r="T588" t="e">
        <f>IF(A588&lt;='FM Exteriores'!$Q$14,EsquemaMant!A588,NA())</f>
        <v>#N/A</v>
      </c>
      <c r="U588" s="20" t="e">
        <f t="shared" ref="U588:U611" si="239">$U$2*$U$3*T588</f>
        <v>#N/A</v>
      </c>
      <c r="V588" t="e">
        <f t="shared" ref="V588:V611" si="240">INT(U588/$U$4)</f>
        <v>#N/A</v>
      </c>
      <c r="W588" t="e">
        <f t="shared" ref="W588:W611" si="241">U588-(V588*$U$4)</f>
        <v>#N/A</v>
      </c>
      <c r="X588" s="24" t="e">
        <f t="shared" ref="X588:X611" si="242">(1-$U$5)/(0-$U$4)*W588+1</f>
        <v>#N/A</v>
      </c>
      <c r="Y588" t="e">
        <f t="shared" ref="Y588:Y611" si="243">INT(W588/$Y$4)</f>
        <v>#N/A</v>
      </c>
      <c r="Z588" t="e">
        <f t="shared" ref="Z588:Z611" si="244">U588-(Y588*$Y$4)-(V588*$U$4)</f>
        <v>#N/A</v>
      </c>
      <c r="AA588" s="24" t="e">
        <f t="shared" ref="AA588:AA611" si="245">(1-$Y$2)/(0-$Y$4)*Z588+1</f>
        <v>#N/A</v>
      </c>
      <c r="AB588" s="24">
        <f t="shared" si="223"/>
        <v>1</v>
      </c>
      <c r="AC588" s="1" t="e">
        <f t="shared" si="224"/>
        <v>#N/A</v>
      </c>
      <c r="AE588" s="23">
        <f t="shared" ref="AE588:AE611" si="246">$AB$4</f>
        <v>0.78200000000000003</v>
      </c>
      <c r="AF588" s="41" t="e">
        <f t="shared" ref="AF588:AF611" si="247">AB588+AE588-AC588</f>
        <v>#N/A</v>
      </c>
    </row>
    <row r="589" spans="1:32" x14ac:dyDescent="0.25">
      <c r="A589">
        <v>57.8</v>
      </c>
      <c r="B589" t="e">
        <f>IF(A589&lt;='FM Interiores'!$Q$14,EsquemaMant!A589,NA())</f>
        <v>#N/A</v>
      </c>
      <c r="C589" s="20" t="e">
        <f t="shared" si="226"/>
        <v>#N/A</v>
      </c>
      <c r="D589" t="e">
        <f t="shared" si="227"/>
        <v>#N/A</v>
      </c>
      <c r="E589" t="e">
        <f t="shared" si="225"/>
        <v>#N/A</v>
      </c>
      <c r="F589" s="24" t="e">
        <f t="shared" si="228"/>
        <v>#N/A</v>
      </c>
      <c r="G589" t="e">
        <f t="shared" si="229"/>
        <v>#N/A</v>
      </c>
      <c r="H589" t="e">
        <f t="shared" si="230"/>
        <v>#N/A</v>
      </c>
      <c r="I589" s="24" t="e">
        <f t="shared" si="231"/>
        <v>#N/A</v>
      </c>
      <c r="J589" t="e">
        <f t="shared" si="232"/>
        <v>#N/A</v>
      </c>
      <c r="K589" t="e">
        <f t="shared" si="233"/>
        <v>#N/A</v>
      </c>
      <c r="L589" s="24" t="e">
        <f t="shared" si="234"/>
        <v>#N/A</v>
      </c>
      <c r="M589" s="24">
        <f t="shared" si="235"/>
        <v>0.9</v>
      </c>
      <c r="N589" s="1" t="e">
        <f t="shared" si="236"/>
        <v>#N/A</v>
      </c>
      <c r="P589" s="23">
        <f t="shared" si="237"/>
        <v>0.68533560000000004</v>
      </c>
      <c r="Q589" s="1" t="e">
        <f t="shared" si="238"/>
        <v>#N/A</v>
      </c>
      <c r="T589" t="e">
        <f>IF(A589&lt;='FM Exteriores'!$Q$14,EsquemaMant!A589,NA())</f>
        <v>#N/A</v>
      </c>
      <c r="U589" s="20" t="e">
        <f t="shared" si="239"/>
        <v>#N/A</v>
      </c>
      <c r="V589" t="e">
        <f t="shared" si="240"/>
        <v>#N/A</v>
      </c>
      <c r="W589" t="e">
        <f t="shared" si="241"/>
        <v>#N/A</v>
      </c>
      <c r="X589" s="24" t="e">
        <f t="shared" si="242"/>
        <v>#N/A</v>
      </c>
      <c r="Y589" t="e">
        <f t="shared" si="243"/>
        <v>#N/A</v>
      </c>
      <c r="Z589" t="e">
        <f t="shared" si="244"/>
        <v>#N/A</v>
      </c>
      <c r="AA589" s="24" t="e">
        <f t="shared" si="245"/>
        <v>#N/A</v>
      </c>
      <c r="AB589" s="24">
        <f t="shared" ref="AB589:AB611" si="248">$AB$2</f>
        <v>1</v>
      </c>
      <c r="AC589" s="1" t="e">
        <f t="shared" ref="AC589:AC611" si="249">AA589*X589*AB589</f>
        <v>#N/A</v>
      </c>
      <c r="AE589" s="23">
        <f t="shared" si="246"/>
        <v>0.78200000000000003</v>
      </c>
      <c r="AF589" s="41" t="e">
        <f t="shared" si="247"/>
        <v>#N/A</v>
      </c>
    </row>
    <row r="590" spans="1:32" x14ac:dyDescent="0.25">
      <c r="A590">
        <v>57.9</v>
      </c>
      <c r="B590" t="e">
        <f>IF(A590&lt;='FM Interiores'!$Q$14,EsquemaMant!A590,NA())</f>
        <v>#N/A</v>
      </c>
      <c r="C590" s="20" t="e">
        <f t="shared" si="226"/>
        <v>#N/A</v>
      </c>
      <c r="D590" t="e">
        <f t="shared" si="227"/>
        <v>#N/A</v>
      </c>
      <c r="E590" t="e">
        <f t="shared" si="225"/>
        <v>#N/A</v>
      </c>
      <c r="F590" s="24" t="e">
        <f t="shared" si="228"/>
        <v>#N/A</v>
      </c>
      <c r="G590" t="e">
        <f t="shared" si="229"/>
        <v>#N/A</v>
      </c>
      <c r="H590" t="e">
        <f t="shared" si="230"/>
        <v>#N/A</v>
      </c>
      <c r="I590" s="24" t="e">
        <f t="shared" si="231"/>
        <v>#N/A</v>
      </c>
      <c r="J590" t="e">
        <f t="shared" si="232"/>
        <v>#N/A</v>
      </c>
      <c r="K590" t="e">
        <f t="shared" si="233"/>
        <v>#N/A</v>
      </c>
      <c r="L590" s="24" t="e">
        <f t="shared" si="234"/>
        <v>#N/A</v>
      </c>
      <c r="M590" s="24">
        <f t="shared" si="235"/>
        <v>0.9</v>
      </c>
      <c r="N590" s="1" t="e">
        <f t="shared" si="236"/>
        <v>#N/A</v>
      </c>
      <c r="P590" s="23">
        <f t="shared" si="237"/>
        <v>0.68533560000000004</v>
      </c>
      <c r="Q590" s="1" t="e">
        <f t="shared" si="238"/>
        <v>#N/A</v>
      </c>
      <c r="T590" t="e">
        <f>IF(A590&lt;='FM Exteriores'!$Q$14,EsquemaMant!A590,NA())</f>
        <v>#N/A</v>
      </c>
      <c r="U590" s="20" t="e">
        <f t="shared" si="239"/>
        <v>#N/A</v>
      </c>
      <c r="V590" t="e">
        <f t="shared" si="240"/>
        <v>#N/A</v>
      </c>
      <c r="W590" t="e">
        <f t="shared" si="241"/>
        <v>#N/A</v>
      </c>
      <c r="X590" s="24" t="e">
        <f t="shared" si="242"/>
        <v>#N/A</v>
      </c>
      <c r="Y590" t="e">
        <f t="shared" si="243"/>
        <v>#N/A</v>
      </c>
      <c r="Z590" t="e">
        <f t="shared" si="244"/>
        <v>#N/A</v>
      </c>
      <c r="AA590" s="24" t="e">
        <f t="shared" si="245"/>
        <v>#N/A</v>
      </c>
      <c r="AB590" s="24">
        <f t="shared" si="248"/>
        <v>1</v>
      </c>
      <c r="AC590" s="1" t="e">
        <f t="shared" si="249"/>
        <v>#N/A</v>
      </c>
      <c r="AE590" s="23">
        <f t="shared" si="246"/>
        <v>0.78200000000000003</v>
      </c>
      <c r="AF590" s="41" t="e">
        <f t="shared" si="247"/>
        <v>#N/A</v>
      </c>
    </row>
    <row r="591" spans="1:32" x14ac:dyDescent="0.25">
      <c r="A591">
        <v>58</v>
      </c>
      <c r="B591" t="e">
        <f>IF(A591&lt;='FM Interiores'!$Q$14,EsquemaMant!A591,NA())</f>
        <v>#N/A</v>
      </c>
      <c r="C591" s="20" t="e">
        <f t="shared" si="226"/>
        <v>#N/A</v>
      </c>
      <c r="D591" t="e">
        <f t="shared" si="227"/>
        <v>#N/A</v>
      </c>
      <c r="E591" t="e">
        <f t="shared" si="225"/>
        <v>#N/A</v>
      </c>
      <c r="F591" s="24" t="e">
        <f t="shared" si="228"/>
        <v>#N/A</v>
      </c>
      <c r="G591" t="e">
        <f t="shared" si="229"/>
        <v>#N/A</v>
      </c>
      <c r="H591" t="e">
        <f t="shared" si="230"/>
        <v>#N/A</v>
      </c>
      <c r="I591" s="24" t="e">
        <f t="shared" si="231"/>
        <v>#N/A</v>
      </c>
      <c r="J591" t="e">
        <f t="shared" si="232"/>
        <v>#N/A</v>
      </c>
      <c r="K591" t="e">
        <f t="shared" si="233"/>
        <v>#N/A</v>
      </c>
      <c r="L591" s="24" t="e">
        <f t="shared" si="234"/>
        <v>#N/A</v>
      </c>
      <c r="M591" s="24">
        <f t="shared" si="235"/>
        <v>0.9</v>
      </c>
      <c r="N591" s="1" t="e">
        <f t="shared" si="236"/>
        <v>#N/A</v>
      </c>
      <c r="P591" s="23">
        <f t="shared" si="237"/>
        <v>0.68533560000000004</v>
      </c>
      <c r="Q591" s="1" t="e">
        <f t="shared" si="238"/>
        <v>#N/A</v>
      </c>
      <c r="T591" t="e">
        <f>IF(A591&lt;='FM Exteriores'!$Q$14,EsquemaMant!A591,NA())</f>
        <v>#N/A</v>
      </c>
      <c r="U591" s="20" t="e">
        <f t="shared" si="239"/>
        <v>#N/A</v>
      </c>
      <c r="V591" t="e">
        <f t="shared" si="240"/>
        <v>#N/A</v>
      </c>
      <c r="W591" t="e">
        <f t="shared" si="241"/>
        <v>#N/A</v>
      </c>
      <c r="X591" s="24" t="e">
        <f t="shared" si="242"/>
        <v>#N/A</v>
      </c>
      <c r="Y591" t="e">
        <f t="shared" si="243"/>
        <v>#N/A</v>
      </c>
      <c r="Z591" t="e">
        <f t="shared" si="244"/>
        <v>#N/A</v>
      </c>
      <c r="AA591" s="24" t="e">
        <f t="shared" si="245"/>
        <v>#N/A</v>
      </c>
      <c r="AB591" s="24">
        <f t="shared" si="248"/>
        <v>1</v>
      </c>
      <c r="AC591" s="1" t="e">
        <f t="shared" si="249"/>
        <v>#N/A</v>
      </c>
      <c r="AE591" s="23">
        <f t="shared" si="246"/>
        <v>0.78200000000000003</v>
      </c>
      <c r="AF591" s="41" t="e">
        <f t="shared" si="247"/>
        <v>#N/A</v>
      </c>
    </row>
    <row r="592" spans="1:32" x14ac:dyDescent="0.25">
      <c r="A592">
        <v>58.1</v>
      </c>
      <c r="B592" t="e">
        <f>IF(A592&lt;='FM Interiores'!$Q$14,EsquemaMant!A592,NA())</f>
        <v>#N/A</v>
      </c>
      <c r="C592" s="20" t="e">
        <f t="shared" si="226"/>
        <v>#N/A</v>
      </c>
      <c r="D592" t="e">
        <f t="shared" si="227"/>
        <v>#N/A</v>
      </c>
      <c r="E592" t="e">
        <f t="shared" si="225"/>
        <v>#N/A</v>
      </c>
      <c r="F592" s="24" t="e">
        <f t="shared" si="228"/>
        <v>#N/A</v>
      </c>
      <c r="G592" t="e">
        <f t="shared" si="229"/>
        <v>#N/A</v>
      </c>
      <c r="H592" t="e">
        <f t="shared" si="230"/>
        <v>#N/A</v>
      </c>
      <c r="I592" s="24" t="e">
        <f t="shared" si="231"/>
        <v>#N/A</v>
      </c>
      <c r="J592" t="e">
        <f t="shared" si="232"/>
        <v>#N/A</v>
      </c>
      <c r="K592" t="e">
        <f t="shared" si="233"/>
        <v>#N/A</v>
      </c>
      <c r="L592" s="24" t="e">
        <f t="shared" si="234"/>
        <v>#N/A</v>
      </c>
      <c r="M592" s="24">
        <f t="shared" si="235"/>
        <v>0.9</v>
      </c>
      <c r="N592" s="1" t="e">
        <f t="shared" si="236"/>
        <v>#N/A</v>
      </c>
      <c r="P592" s="23">
        <f t="shared" si="237"/>
        <v>0.68533560000000004</v>
      </c>
      <c r="Q592" s="1" t="e">
        <f t="shared" si="238"/>
        <v>#N/A</v>
      </c>
      <c r="T592" t="e">
        <f>IF(A592&lt;='FM Exteriores'!$Q$14,EsquemaMant!A592,NA())</f>
        <v>#N/A</v>
      </c>
      <c r="U592" s="20" t="e">
        <f t="shared" si="239"/>
        <v>#N/A</v>
      </c>
      <c r="V592" t="e">
        <f t="shared" si="240"/>
        <v>#N/A</v>
      </c>
      <c r="W592" t="e">
        <f t="shared" si="241"/>
        <v>#N/A</v>
      </c>
      <c r="X592" s="24" t="e">
        <f t="shared" si="242"/>
        <v>#N/A</v>
      </c>
      <c r="Y592" t="e">
        <f t="shared" si="243"/>
        <v>#N/A</v>
      </c>
      <c r="Z592" t="e">
        <f t="shared" si="244"/>
        <v>#N/A</v>
      </c>
      <c r="AA592" s="24" t="e">
        <f t="shared" si="245"/>
        <v>#N/A</v>
      </c>
      <c r="AB592" s="24">
        <f t="shared" si="248"/>
        <v>1</v>
      </c>
      <c r="AC592" s="1" t="e">
        <f t="shared" si="249"/>
        <v>#N/A</v>
      </c>
      <c r="AE592" s="23">
        <f t="shared" si="246"/>
        <v>0.78200000000000003</v>
      </c>
      <c r="AF592" s="41" t="e">
        <f t="shared" si="247"/>
        <v>#N/A</v>
      </c>
    </row>
    <row r="593" spans="1:32" x14ac:dyDescent="0.25">
      <c r="A593">
        <v>58.2</v>
      </c>
      <c r="B593" t="e">
        <f>IF(A593&lt;='FM Interiores'!$Q$14,EsquemaMant!A593,NA())</f>
        <v>#N/A</v>
      </c>
      <c r="C593" s="20" t="e">
        <f t="shared" si="226"/>
        <v>#N/A</v>
      </c>
      <c r="D593" t="e">
        <f t="shared" si="227"/>
        <v>#N/A</v>
      </c>
      <c r="E593" t="e">
        <f t="shared" si="225"/>
        <v>#N/A</v>
      </c>
      <c r="F593" s="24" t="e">
        <f t="shared" si="228"/>
        <v>#N/A</v>
      </c>
      <c r="G593" t="e">
        <f t="shared" si="229"/>
        <v>#N/A</v>
      </c>
      <c r="H593" t="e">
        <f t="shared" si="230"/>
        <v>#N/A</v>
      </c>
      <c r="I593" s="24" t="e">
        <f t="shared" si="231"/>
        <v>#N/A</v>
      </c>
      <c r="J593" t="e">
        <f t="shared" si="232"/>
        <v>#N/A</v>
      </c>
      <c r="K593" t="e">
        <f t="shared" si="233"/>
        <v>#N/A</v>
      </c>
      <c r="L593" s="24" t="e">
        <f t="shared" si="234"/>
        <v>#N/A</v>
      </c>
      <c r="M593" s="24">
        <f t="shared" si="235"/>
        <v>0.9</v>
      </c>
      <c r="N593" s="1" t="e">
        <f t="shared" si="236"/>
        <v>#N/A</v>
      </c>
      <c r="P593" s="23">
        <f t="shared" si="237"/>
        <v>0.68533560000000004</v>
      </c>
      <c r="Q593" s="1" t="e">
        <f t="shared" si="238"/>
        <v>#N/A</v>
      </c>
      <c r="T593" t="e">
        <f>IF(A593&lt;='FM Exteriores'!$Q$14,EsquemaMant!A593,NA())</f>
        <v>#N/A</v>
      </c>
      <c r="U593" s="20" t="e">
        <f t="shared" si="239"/>
        <v>#N/A</v>
      </c>
      <c r="V593" t="e">
        <f t="shared" si="240"/>
        <v>#N/A</v>
      </c>
      <c r="W593" t="e">
        <f t="shared" si="241"/>
        <v>#N/A</v>
      </c>
      <c r="X593" s="24" t="e">
        <f t="shared" si="242"/>
        <v>#N/A</v>
      </c>
      <c r="Y593" t="e">
        <f t="shared" si="243"/>
        <v>#N/A</v>
      </c>
      <c r="Z593" t="e">
        <f t="shared" si="244"/>
        <v>#N/A</v>
      </c>
      <c r="AA593" s="24" t="e">
        <f t="shared" si="245"/>
        <v>#N/A</v>
      </c>
      <c r="AB593" s="24">
        <f t="shared" si="248"/>
        <v>1</v>
      </c>
      <c r="AC593" s="1" t="e">
        <f t="shared" si="249"/>
        <v>#N/A</v>
      </c>
      <c r="AE593" s="23">
        <f t="shared" si="246"/>
        <v>0.78200000000000003</v>
      </c>
      <c r="AF593" s="41" t="e">
        <f t="shared" si="247"/>
        <v>#N/A</v>
      </c>
    </row>
    <row r="594" spans="1:32" x14ac:dyDescent="0.25">
      <c r="A594">
        <v>58.3</v>
      </c>
      <c r="B594" t="e">
        <f>IF(A594&lt;='FM Interiores'!$Q$14,EsquemaMant!A594,NA())</f>
        <v>#N/A</v>
      </c>
      <c r="C594" s="20" t="e">
        <f t="shared" si="226"/>
        <v>#N/A</v>
      </c>
      <c r="D594" t="e">
        <f t="shared" si="227"/>
        <v>#N/A</v>
      </c>
      <c r="E594" t="e">
        <f t="shared" si="225"/>
        <v>#N/A</v>
      </c>
      <c r="F594" s="24" t="e">
        <f t="shared" si="228"/>
        <v>#N/A</v>
      </c>
      <c r="G594" t="e">
        <f t="shared" si="229"/>
        <v>#N/A</v>
      </c>
      <c r="H594" t="e">
        <f t="shared" si="230"/>
        <v>#N/A</v>
      </c>
      <c r="I594" s="24" t="e">
        <f t="shared" si="231"/>
        <v>#N/A</v>
      </c>
      <c r="J594" t="e">
        <f t="shared" si="232"/>
        <v>#N/A</v>
      </c>
      <c r="K594" t="e">
        <f t="shared" si="233"/>
        <v>#N/A</v>
      </c>
      <c r="L594" s="24" t="e">
        <f t="shared" si="234"/>
        <v>#N/A</v>
      </c>
      <c r="M594" s="24">
        <f t="shared" si="235"/>
        <v>0.9</v>
      </c>
      <c r="N594" s="1" t="e">
        <f t="shared" si="236"/>
        <v>#N/A</v>
      </c>
      <c r="P594" s="23">
        <f t="shared" si="237"/>
        <v>0.68533560000000004</v>
      </c>
      <c r="Q594" s="1" t="e">
        <f t="shared" si="238"/>
        <v>#N/A</v>
      </c>
      <c r="T594" t="e">
        <f>IF(A594&lt;='FM Exteriores'!$Q$14,EsquemaMant!A594,NA())</f>
        <v>#N/A</v>
      </c>
      <c r="U594" s="20" t="e">
        <f t="shared" si="239"/>
        <v>#N/A</v>
      </c>
      <c r="V594" t="e">
        <f t="shared" si="240"/>
        <v>#N/A</v>
      </c>
      <c r="W594" t="e">
        <f t="shared" si="241"/>
        <v>#N/A</v>
      </c>
      <c r="X594" s="24" t="e">
        <f t="shared" si="242"/>
        <v>#N/A</v>
      </c>
      <c r="Y594" t="e">
        <f t="shared" si="243"/>
        <v>#N/A</v>
      </c>
      <c r="Z594" t="e">
        <f t="shared" si="244"/>
        <v>#N/A</v>
      </c>
      <c r="AA594" s="24" t="e">
        <f t="shared" si="245"/>
        <v>#N/A</v>
      </c>
      <c r="AB594" s="24">
        <f t="shared" si="248"/>
        <v>1</v>
      </c>
      <c r="AC594" s="1" t="e">
        <f t="shared" si="249"/>
        <v>#N/A</v>
      </c>
      <c r="AE594" s="23">
        <f t="shared" si="246"/>
        <v>0.78200000000000003</v>
      </c>
      <c r="AF594" s="41" t="e">
        <f t="shared" si="247"/>
        <v>#N/A</v>
      </c>
    </row>
    <row r="595" spans="1:32" x14ac:dyDescent="0.25">
      <c r="A595">
        <v>58.4</v>
      </c>
      <c r="B595" t="e">
        <f>IF(A595&lt;='FM Interiores'!$Q$14,EsquemaMant!A595,NA())</f>
        <v>#N/A</v>
      </c>
      <c r="C595" s="20" t="e">
        <f t="shared" si="226"/>
        <v>#N/A</v>
      </c>
      <c r="D595" t="e">
        <f t="shared" si="227"/>
        <v>#N/A</v>
      </c>
      <c r="E595" t="e">
        <f t="shared" si="225"/>
        <v>#N/A</v>
      </c>
      <c r="F595" s="24" t="e">
        <f t="shared" si="228"/>
        <v>#N/A</v>
      </c>
      <c r="G595" t="e">
        <f t="shared" si="229"/>
        <v>#N/A</v>
      </c>
      <c r="H595" t="e">
        <f t="shared" si="230"/>
        <v>#N/A</v>
      </c>
      <c r="I595" s="24" t="e">
        <f t="shared" si="231"/>
        <v>#N/A</v>
      </c>
      <c r="J595" t="e">
        <f t="shared" si="232"/>
        <v>#N/A</v>
      </c>
      <c r="K595" t="e">
        <f t="shared" si="233"/>
        <v>#N/A</v>
      </c>
      <c r="L595" s="24" t="e">
        <f t="shared" si="234"/>
        <v>#N/A</v>
      </c>
      <c r="M595" s="24">
        <f t="shared" si="235"/>
        <v>0.9</v>
      </c>
      <c r="N595" s="1" t="e">
        <f t="shared" si="236"/>
        <v>#N/A</v>
      </c>
      <c r="P595" s="23">
        <f t="shared" si="237"/>
        <v>0.68533560000000004</v>
      </c>
      <c r="Q595" s="1" t="e">
        <f t="shared" si="238"/>
        <v>#N/A</v>
      </c>
      <c r="T595" t="e">
        <f>IF(A595&lt;='FM Exteriores'!$Q$14,EsquemaMant!A595,NA())</f>
        <v>#N/A</v>
      </c>
      <c r="U595" s="20" t="e">
        <f t="shared" si="239"/>
        <v>#N/A</v>
      </c>
      <c r="V595" t="e">
        <f t="shared" si="240"/>
        <v>#N/A</v>
      </c>
      <c r="W595" t="e">
        <f t="shared" si="241"/>
        <v>#N/A</v>
      </c>
      <c r="X595" s="24" t="e">
        <f t="shared" si="242"/>
        <v>#N/A</v>
      </c>
      <c r="Y595" t="e">
        <f t="shared" si="243"/>
        <v>#N/A</v>
      </c>
      <c r="Z595" t="e">
        <f t="shared" si="244"/>
        <v>#N/A</v>
      </c>
      <c r="AA595" s="24" t="e">
        <f t="shared" si="245"/>
        <v>#N/A</v>
      </c>
      <c r="AB595" s="24">
        <f t="shared" si="248"/>
        <v>1</v>
      </c>
      <c r="AC595" s="1" t="e">
        <f t="shared" si="249"/>
        <v>#N/A</v>
      </c>
      <c r="AE595" s="23">
        <f t="shared" si="246"/>
        <v>0.78200000000000003</v>
      </c>
      <c r="AF595" s="41" t="e">
        <f t="shared" si="247"/>
        <v>#N/A</v>
      </c>
    </row>
    <row r="596" spans="1:32" x14ac:dyDescent="0.25">
      <c r="A596">
        <v>58.5</v>
      </c>
      <c r="B596" t="e">
        <f>IF(A596&lt;='FM Interiores'!$Q$14,EsquemaMant!A596,NA())</f>
        <v>#N/A</v>
      </c>
      <c r="C596" s="20" t="e">
        <f t="shared" si="226"/>
        <v>#N/A</v>
      </c>
      <c r="D596" t="e">
        <f t="shared" si="227"/>
        <v>#N/A</v>
      </c>
      <c r="E596" t="e">
        <f t="shared" si="225"/>
        <v>#N/A</v>
      </c>
      <c r="F596" s="24" t="e">
        <f t="shared" si="228"/>
        <v>#N/A</v>
      </c>
      <c r="G596" t="e">
        <f t="shared" si="229"/>
        <v>#N/A</v>
      </c>
      <c r="H596" t="e">
        <f t="shared" si="230"/>
        <v>#N/A</v>
      </c>
      <c r="I596" s="24" t="e">
        <f t="shared" si="231"/>
        <v>#N/A</v>
      </c>
      <c r="J596" t="e">
        <f t="shared" si="232"/>
        <v>#N/A</v>
      </c>
      <c r="K596" t="e">
        <f t="shared" si="233"/>
        <v>#N/A</v>
      </c>
      <c r="L596" s="24" t="e">
        <f t="shared" si="234"/>
        <v>#N/A</v>
      </c>
      <c r="M596" s="24">
        <f t="shared" si="235"/>
        <v>0.9</v>
      </c>
      <c r="N596" s="1" t="e">
        <f t="shared" si="236"/>
        <v>#N/A</v>
      </c>
      <c r="P596" s="23">
        <f t="shared" si="237"/>
        <v>0.68533560000000004</v>
      </c>
      <c r="Q596" s="1" t="e">
        <f t="shared" si="238"/>
        <v>#N/A</v>
      </c>
      <c r="T596" t="e">
        <f>IF(A596&lt;='FM Exteriores'!$Q$14,EsquemaMant!A596,NA())</f>
        <v>#N/A</v>
      </c>
      <c r="U596" s="20" t="e">
        <f t="shared" si="239"/>
        <v>#N/A</v>
      </c>
      <c r="V596" t="e">
        <f t="shared" si="240"/>
        <v>#N/A</v>
      </c>
      <c r="W596" t="e">
        <f t="shared" si="241"/>
        <v>#N/A</v>
      </c>
      <c r="X596" s="24" t="e">
        <f t="shared" si="242"/>
        <v>#N/A</v>
      </c>
      <c r="Y596" t="e">
        <f t="shared" si="243"/>
        <v>#N/A</v>
      </c>
      <c r="Z596" t="e">
        <f t="shared" si="244"/>
        <v>#N/A</v>
      </c>
      <c r="AA596" s="24" t="e">
        <f t="shared" si="245"/>
        <v>#N/A</v>
      </c>
      <c r="AB596" s="24">
        <f t="shared" si="248"/>
        <v>1</v>
      </c>
      <c r="AC596" s="1" t="e">
        <f t="shared" si="249"/>
        <v>#N/A</v>
      </c>
      <c r="AE596" s="23">
        <f t="shared" si="246"/>
        <v>0.78200000000000003</v>
      </c>
      <c r="AF596" s="41" t="e">
        <f t="shared" si="247"/>
        <v>#N/A</v>
      </c>
    </row>
    <row r="597" spans="1:32" x14ac:dyDescent="0.25">
      <c r="A597">
        <v>58.6</v>
      </c>
      <c r="B597" t="e">
        <f>IF(A597&lt;='FM Interiores'!$Q$14,EsquemaMant!A597,NA())</f>
        <v>#N/A</v>
      </c>
      <c r="C597" s="20" t="e">
        <f t="shared" si="226"/>
        <v>#N/A</v>
      </c>
      <c r="D597" t="e">
        <f t="shared" si="227"/>
        <v>#N/A</v>
      </c>
      <c r="E597" t="e">
        <f t="shared" si="225"/>
        <v>#N/A</v>
      </c>
      <c r="F597" s="24" t="e">
        <f t="shared" si="228"/>
        <v>#N/A</v>
      </c>
      <c r="G597" t="e">
        <f t="shared" si="229"/>
        <v>#N/A</v>
      </c>
      <c r="H597" t="e">
        <f t="shared" si="230"/>
        <v>#N/A</v>
      </c>
      <c r="I597" s="24" t="e">
        <f t="shared" si="231"/>
        <v>#N/A</v>
      </c>
      <c r="J597" t="e">
        <f t="shared" si="232"/>
        <v>#N/A</v>
      </c>
      <c r="K597" t="e">
        <f t="shared" si="233"/>
        <v>#N/A</v>
      </c>
      <c r="L597" s="24" t="e">
        <f t="shared" si="234"/>
        <v>#N/A</v>
      </c>
      <c r="M597" s="24">
        <f t="shared" si="235"/>
        <v>0.9</v>
      </c>
      <c r="N597" s="1" t="e">
        <f t="shared" si="236"/>
        <v>#N/A</v>
      </c>
      <c r="P597" s="23">
        <f t="shared" si="237"/>
        <v>0.68533560000000004</v>
      </c>
      <c r="Q597" s="1" t="e">
        <f t="shared" si="238"/>
        <v>#N/A</v>
      </c>
      <c r="T597" t="e">
        <f>IF(A597&lt;='FM Exteriores'!$Q$14,EsquemaMant!A597,NA())</f>
        <v>#N/A</v>
      </c>
      <c r="U597" s="20" t="e">
        <f t="shared" si="239"/>
        <v>#N/A</v>
      </c>
      <c r="V597" t="e">
        <f t="shared" si="240"/>
        <v>#N/A</v>
      </c>
      <c r="W597" t="e">
        <f t="shared" si="241"/>
        <v>#N/A</v>
      </c>
      <c r="X597" s="24" t="e">
        <f t="shared" si="242"/>
        <v>#N/A</v>
      </c>
      <c r="Y597" t="e">
        <f t="shared" si="243"/>
        <v>#N/A</v>
      </c>
      <c r="Z597" t="e">
        <f t="shared" si="244"/>
        <v>#N/A</v>
      </c>
      <c r="AA597" s="24" t="e">
        <f t="shared" si="245"/>
        <v>#N/A</v>
      </c>
      <c r="AB597" s="24">
        <f t="shared" si="248"/>
        <v>1</v>
      </c>
      <c r="AC597" s="1" t="e">
        <f t="shared" si="249"/>
        <v>#N/A</v>
      </c>
      <c r="AE597" s="23">
        <f t="shared" si="246"/>
        <v>0.78200000000000003</v>
      </c>
      <c r="AF597" s="41" t="e">
        <f t="shared" si="247"/>
        <v>#N/A</v>
      </c>
    </row>
    <row r="598" spans="1:32" x14ac:dyDescent="0.25">
      <c r="A598">
        <v>58.7</v>
      </c>
      <c r="B598" t="e">
        <f>IF(A598&lt;='FM Interiores'!$Q$14,EsquemaMant!A598,NA())</f>
        <v>#N/A</v>
      </c>
      <c r="C598" s="20" t="e">
        <f t="shared" si="226"/>
        <v>#N/A</v>
      </c>
      <c r="D598" t="e">
        <f t="shared" si="227"/>
        <v>#N/A</v>
      </c>
      <c r="E598" t="e">
        <f t="shared" si="225"/>
        <v>#N/A</v>
      </c>
      <c r="F598" s="24" t="e">
        <f t="shared" si="228"/>
        <v>#N/A</v>
      </c>
      <c r="G598" t="e">
        <f t="shared" si="229"/>
        <v>#N/A</v>
      </c>
      <c r="H598" t="e">
        <f t="shared" si="230"/>
        <v>#N/A</v>
      </c>
      <c r="I598" s="24" t="e">
        <f t="shared" si="231"/>
        <v>#N/A</v>
      </c>
      <c r="J598" t="e">
        <f t="shared" si="232"/>
        <v>#N/A</v>
      </c>
      <c r="K598" t="e">
        <f t="shared" si="233"/>
        <v>#N/A</v>
      </c>
      <c r="L598" s="24" t="e">
        <f t="shared" si="234"/>
        <v>#N/A</v>
      </c>
      <c r="M598" s="24">
        <f t="shared" si="235"/>
        <v>0.9</v>
      </c>
      <c r="N598" s="1" t="e">
        <f t="shared" si="236"/>
        <v>#N/A</v>
      </c>
      <c r="P598" s="23">
        <f t="shared" si="237"/>
        <v>0.68533560000000004</v>
      </c>
      <c r="Q598" s="1" t="e">
        <f t="shared" si="238"/>
        <v>#N/A</v>
      </c>
      <c r="T598" t="e">
        <f>IF(A598&lt;='FM Exteriores'!$Q$14,EsquemaMant!A598,NA())</f>
        <v>#N/A</v>
      </c>
      <c r="U598" s="20" t="e">
        <f t="shared" si="239"/>
        <v>#N/A</v>
      </c>
      <c r="V598" t="e">
        <f t="shared" si="240"/>
        <v>#N/A</v>
      </c>
      <c r="W598" t="e">
        <f t="shared" si="241"/>
        <v>#N/A</v>
      </c>
      <c r="X598" s="24" t="e">
        <f t="shared" si="242"/>
        <v>#N/A</v>
      </c>
      <c r="Y598" t="e">
        <f t="shared" si="243"/>
        <v>#N/A</v>
      </c>
      <c r="Z598" t="e">
        <f t="shared" si="244"/>
        <v>#N/A</v>
      </c>
      <c r="AA598" s="24" t="e">
        <f t="shared" si="245"/>
        <v>#N/A</v>
      </c>
      <c r="AB598" s="24">
        <f t="shared" si="248"/>
        <v>1</v>
      </c>
      <c r="AC598" s="1" t="e">
        <f t="shared" si="249"/>
        <v>#N/A</v>
      </c>
      <c r="AE598" s="23">
        <f t="shared" si="246"/>
        <v>0.78200000000000003</v>
      </c>
      <c r="AF598" s="41" t="e">
        <f t="shared" si="247"/>
        <v>#N/A</v>
      </c>
    </row>
    <row r="599" spans="1:32" x14ac:dyDescent="0.25">
      <c r="A599">
        <v>58.8</v>
      </c>
      <c r="B599" t="e">
        <f>IF(A599&lt;='FM Interiores'!$Q$14,EsquemaMant!A599,NA())</f>
        <v>#N/A</v>
      </c>
      <c r="C599" s="20" t="e">
        <f t="shared" si="226"/>
        <v>#N/A</v>
      </c>
      <c r="D599" t="e">
        <f t="shared" si="227"/>
        <v>#N/A</v>
      </c>
      <c r="E599" t="e">
        <f t="shared" si="225"/>
        <v>#N/A</v>
      </c>
      <c r="F599" s="24" t="e">
        <f t="shared" si="228"/>
        <v>#N/A</v>
      </c>
      <c r="G599" t="e">
        <f t="shared" si="229"/>
        <v>#N/A</v>
      </c>
      <c r="H599" t="e">
        <f t="shared" si="230"/>
        <v>#N/A</v>
      </c>
      <c r="I599" s="24" t="e">
        <f t="shared" si="231"/>
        <v>#N/A</v>
      </c>
      <c r="J599" t="e">
        <f t="shared" si="232"/>
        <v>#N/A</v>
      </c>
      <c r="K599" t="e">
        <f t="shared" si="233"/>
        <v>#N/A</v>
      </c>
      <c r="L599" s="24" t="e">
        <f t="shared" si="234"/>
        <v>#N/A</v>
      </c>
      <c r="M599" s="24">
        <f t="shared" si="235"/>
        <v>0.9</v>
      </c>
      <c r="N599" s="1" t="e">
        <f t="shared" si="236"/>
        <v>#N/A</v>
      </c>
      <c r="P599" s="23">
        <f t="shared" si="237"/>
        <v>0.68533560000000004</v>
      </c>
      <c r="Q599" s="1" t="e">
        <f t="shared" si="238"/>
        <v>#N/A</v>
      </c>
      <c r="T599" t="e">
        <f>IF(A599&lt;='FM Exteriores'!$Q$14,EsquemaMant!A599,NA())</f>
        <v>#N/A</v>
      </c>
      <c r="U599" s="20" t="e">
        <f t="shared" si="239"/>
        <v>#N/A</v>
      </c>
      <c r="V599" t="e">
        <f t="shared" si="240"/>
        <v>#N/A</v>
      </c>
      <c r="W599" t="e">
        <f t="shared" si="241"/>
        <v>#N/A</v>
      </c>
      <c r="X599" s="24" t="e">
        <f t="shared" si="242"/>
        <v>#N/A</v>
      </c>
      <c r="Y599" t="e">
        <f t="shared" si="243"/>
        <v>#N/A</v>
      </c>
      <c r="Z599" t="e">
        <f t="shared" si="244"/>
        <v>#N/A</v>
      </c>
      <c r="AA599" s="24" t="e">
        <f t="shared" si="245"/>
        <v>#N/A</v>
      </c>
      <c r="AB599" s="24">
        <f t="shared" si="248"/>
        <v>1</v>
      </c>
      <c r="AC599" s="1" t="e">
        <f t="shared" si="249"/>
        <v>#N/A</v>
      </c>
      <c r="AE599" s="23">
        <f t="shared" si="246"/>
        <v>0.78200000000000003</v>
      </c>
      <c r="AF599" s="41" t="e">
        <f t="shared" si="247"/>
        <v>#N/A</v>
      </c>
    </row>
    <row r="600" spans="1:32" x14ac:dyDescent="0.25">
      <c r="A600">
        <v>58.9</v>
      </c>
      <c r="B600" t="e">
        <f>IF(A600&lt;='FM Interiores'!$Q$14,EsquemaMant!A600,NA())</f>
        <v>#N/A</v>
      </c>
      <c r="C600" s="20" t="e">
        <f t="shared" si="226"/>
        <v>#N/A</v>
      </c>
      <c r="D600" t="e">
        <f t="shared" si="227"/>
        <v>#N/A</v>
      </c>
      <c r="E600" t="e">
        <f t="shared" si="225"/>
        <v>#N/A</v>
      </c>
      <c r="F600" s="24" t="e">
        <f t="shared" si="228"/>
        <v>#N/A</v>
      </c>
      <c r="G600" t="e">
        <f t="shared" si="229"/>
        <v>#N/A</v>
      </c>
      <c r="H600" t="e">
        <f t="shared" si="230"/>
        <v>#N/A</v>
      </c>
      <c r="I600" s="24" t="e">
        <f t="shared" si="231"/>
        <v>#N/A</v>
      </c>
      <c r="J600" t="e">
        <f t="shared" si="232"/>
        <v>#N/A</v>
      </c>
      <c r="K600" t="e">
        <f t="shared" si="233"/>
        <v>#N/A</v>
      </c>
      <c r="L600" s="24" t="e">
        <f t="shared" si="234"/>
        <v>#N/A</v>
      </c>
      <c r="M600" s="24">
        <f t="shared" si="235"/>
        <v>0.9</v>
      </c>
      <c r="N600" s="1" t="e">
        <f t="shared" si="236"/>
        <v>#N/A</v>
      </c>
      <c r="P600" s="23">
        <f t="shared" si="237"/>
        <v>0.68533560000000004</v>
      </c>
      <c r="Q600" s="1" t="e">
        <f t="shared" si="238"/>
        <v>#N/A</v>
      </c>
      <c r="T600" t="e">
        <f>IF(A600&lt;='FM Exteriores'!$Q$14,EsquemaMant!A600,NA())</f>
        <v>#N/A</v>
      </c>
      <c r="U600" s="20" t="e">
        <f t="shared" si="239"/>
        <v>#N/A</v>
      </c>
      <c r="V600" t="e">
        <f t="shared" si="240"/>
        <v>#N/A</v>
      </c>
      <c r="W600" t="e">
        <f t="shared" si="241"/>
        <v>#N/A</v>
      </c>
      <c r="X600" s="24" t="e">
        <f t="shared" si="242"/>
        <v>#N/A</v>
      </c>
      <c r="Y600" t="e">
        <f t="shared" si="243"/>
        <v>#N/A</v>
      </c>
      <c r="Z600" t="e">
        <f t="shared" si="244"/>
        <v>#N/A</v>
      </c>
      <c r="AA600" s="24" t="e">
        <f t="shared" si="245"/>
        <v>#N/A</v>
      </c>
      <c r="AB600" s="24">
        <f t="shared" si="248"/>
        <v>1</v>
      </c>
      <c r="AC600" s="1" t="e">
        <f t="shared" si="249"/>
        <v>#N/A</v>
      </c>
      <c r="AE600" s="23">
        <f t="shared" si="246"/>
        <v>0.78200000000000003</v>
      </c>
      <c r="AF600" s="41" t="e">
        <f t="shared" si="247"/>
        <v>#N/A</v>
      </c>
    </row>
    <row r="601" spans="1:32" x14ac:dyDescent="0.25">
      <c r="A601">
        <v>59</v>
      </c>
      <c r="B601" t="e">
        <f>IF(A601&lt;='FM Interiores'!$Q$14,EsquemaMant!A601,NA())</f>
        <v>#N/A</v>
      </c>
      <c r="C601" s="20" t="e">
        <f t="shared" si="226"/>
        <v>#N/A</v>
      </c>
      <c r="D601" t="e">
        <f t="shared" si="227"/>
        <v>#N/A</v>
      </c>
      <c r="E601" t="e">
        <f t="shared" si="225"/>
        <v>#N/A</v>
      </c>
      <c r="F601" s="24" t="e">
        <f t="shared" si="228"/>
        <v>#N/A</v>
      </c>
      <c r="G601" t="e">
        <f t="shared" si="229"/>
        <v>#N/A</v>
      </c>
      <c r="H601" t="e">
        <f t="shared" si="230"/>
        <v>#N/A</v>
      </c>
      <c r="I601" s="24" t="e">
        <f t="shared" si="231"/>
        <v>#N/A</v>
      </c>
      <c r="J601" t="e">
        <f t="shared" si="232"/>
        <v>#N/A</v>
      </c>
      <c r="K601" t="e">
        <f t="shared" si="233"/>
        <v>#N/A</v>
      </c>
      <c r="L601" s="24" t="e">
        <f t="shared" si="234"/>
        <v>#N/A</v>
      </c>
      <c r="M601" s="24">
        <f t="shared" si="235"/>
        <v>0.9</v>
      </c>
      <c r="N601" s="1" t="e">
        <f t="shared" si="236"/>
        <v>#N/A</v>
      </c>
      <c r="P601" s="23">
        <f t="shared" si="237"/>
        <v>0.68533560000000004</v>
      </c>
      <c r="Q601" s="1" t="e">
        <f t="shared" si="238"/>
        <v>#N/A</v>
      </c>
      <c r="T601" t="e">
        <f>IF(A601&lt;='FM Exteriores'!$Q$14,EsquemaMant!A601,NA())</f>
        <v>#N/A</v>
      </c>
      <c r="U601" s="20" t="e">
        <f t="shared" si="239"/>
        <v>#N/A</v>
      </c>
      <c r="V601" t="e">
        <f t="shared" si="240"/>
        <v>#N/A</v>
      </c>
      <c r="W601" t="e">
        <f t="shared" si="241"/>
        <v>#N/A</v>
      </c>
      <c r="X601" s="24" t="e">
        <f t="shared" si="242"/>
        <v>#N/A</v>
      </c>
      <c r="Y601" t="e">
        <f t="shared" si="243"/>
        <v>#N/A</v>
      </c>
      <c r="Z601" t="e">
        <f t="shared" si="244"/>
        <v>#N/A</v>
      </c>
      <c r="AA601" s="24" t="e">
        <f t="shared" si="245"/>
        <v>#N/A</v>
      </c>
      <c r="AB601" s="24">
        <f t="shared" si="248"/>
        <v>1</v>
      </c>
      <c r="AC601" s="1" t="e">
        <f t="shared" si="249"/>
        <v>#N/A</v>
      </c>
      <c r="AE601" s="23">
        <f t="shared" si="246"/>
        <v>0.78200000000000003</v>
      </c>
      <c r="AF601" s="41" t="e">
        <f t="shared" si="247"/>
        <v>#N/A</v>
      </c>
    </row>
    <row r="602" spans="1:32" x14ac:dyDescent="0.25">
      <c r="A602">
        <v>59.1</v>
      </c>
      <c r="B602" t="e">
        <f>IF(A602&lt;='FM Interiores'!$Q$14,EsquemaMant!A602,NA())</f>
        <v>#N/A</v>
      </c>
      <c r="C602" s="20" t="e">
        <f t="shared" si="226"/>
        <v>#N/A</v>
      </c>
      <c r="D602" t="e">
        <f t="shared" si="227"/>
        <v>#N/A</v>
      </c>
      <c r="E602" t="e">
        <f t="shared" si="225"/>
        <v>#N/A</v>
      </c>
      <c r="F602" s="24" t="e">
        <f t="shared" si="228"/>
        <v>#N/A</v>
      </c>
      <c r="G602" t="e">
        <f t="shared" si="229"/>
        <v>#N/A</v>
      </c>
      <c r="H602" t="e">
        <f t="shared" si="230"/>
        <v>#N/A</v>
      </c>
      <c r="I602" s="24" t="e">
        <f t="shared" si="231"/>
        <v>#N/A</v>
      </c>
      <c r="J602" t="e">
        <f t="shared" si="232"/>
        <v>#N/A</v>
      </c>
      <c r="K602" t="e">
        <f t="shared" si="233"/>
        <v>#N/A</v>
      </c>
      <c r="L602" s="24" t="e">
        <f t="shared" si="234"/>
        <v>#N/A</v>
      </c>
      <c r="M602" s="24">
        <f t="shared" si="235"/>
        <v>0.9</v>
      </c>
      <c r="N602" s="1" t="e">
        <f t="shared" si="236"/>
        <v>#N/A</v>
      </c>
      <c r="P602" s="23">
        <f t="shared" si="237"/>
        <v>0.68533560000000004</v>
      </c>
      <c r="Q602" s="1" t="e">
        <f t="shared" si="238"/>
        <v>#N/A</v>
      </c>
      <c r="T602" t="e">
        <f>IF(A602&lt;='FM Exteriores'!$Q$14,EsquemaMant!A602,NA())</f>
        <v>#N/A</v>
      </c>
      <c r="U602" s="20" t="e">
        <f t="shared" si="239"/>
        <v>#N/A</v>
      </c>
      <c r="V602" t="e">
        <f t="shared" si="240"/>
        <v>#N/A</v>
      </c>
      <c r="W602" t="e">
        <f t="shared" si="241"/>
        <v>#N/A</v>
      </c>
      <c r="X602" s="24" t="e">
        <f t="shared" si="242"/>
        <v>#N/A</v>
      </c>
      <c r="Y602" t="e">
        <f t="shared" si="243"/>
        <v>#N/A</v>
      </c>
      <c r="Z602" t="e">
        <f t="shared" si="244"/>
        <v>#N/A</v>
      </c>
      <c r="AA602" s="24" t="e">
        <f t="shared" si="245"/>
        <v>#N/A</v>
      </c>
      <c r="AB602" s="24">
        <f t="shared" si="248"/>
        <v>1</v>
      </c>
      <c r="AC602" s="1" t="e">
        <f t="shared" si="249"/>
        <v>#N/A</v>
      </c>
      <c r="AE602" s="23">
        <f t="shared" si="246"/>
        <v>0.78200000000000003</v>
      </c>
      <c r="AF602" s="41" t="e">
        <f t="shared" si="247"/>
        <v>#N/A</v>
      </c>
    </row>
    <row r="603" spans="1:32" x14ac:dyDescent="0.25">
      <c r="A603">
        <v>59.2</v>
      </c>
      <c r="B603" t="e">
        <f>IF(A603&lt;='FM Interiores'!$Q$14,EsquemaMant!A603,NA())</f>
        <v>#N/A</v>
      </c>
      <c r="C603" s="20" t="e">
        <f t="shared" si="226"/>
        <v>#N/A</v>
      </c>
      <c r="D603" t="e">
        <f t="shared" si="227"/>
        <v>#N/A</v>
      </c>
      <c r="E603" t="e">
        <f t="shared" si="225"/>
        <v>#N/A</v>
      </c>
      <c r="F603" s="24" t="e">
        <f t="shared" si="228"/>
        <v>#N/A</v>
      </c>
      <c r="G603" t="e">
        <f t="shared" si="229"/>
        <v>#N/A</v>
      </c>
      <c r="H603" t="e">
        <f t="shared" si="230"/>
        <v>#N/A</v>
      </c>
      <c r="I603" s="24" t="e">
        <f t="shared" si="231"/>
        <v>#N/A</v>
      </c>
      <c r="J603" t="e">
        <f t="shared" si="232"/>
        <v>#N/A</v>
      </c>
      <c r="K603" t="e">
        <f t="shared" si="233"/>
        <v>#N/A</v>
      </c>
      <c r="L603" s="24" t="e">
        <f t="shared" si="234"/>
        <v>#N/A</v>
      </c>
      <c r="M603" s="24">
        <f t="shared" si="235"/>
        <v>0.9</v>
      </c>
      <c r="N603" s="1" t="e">
        <f t="shared" si="236"/>
        <v>#N/A</v>
      </c>
      <c r="P603" s="23">
        <f t="shared" si="237"/>
        <v>0.68533560000000004</v>
      </c>
      <c r="Q603" s="1" t="e">
        <f t="shared" si="238"/>
        <v>#N/A</v>
      </c>
      <c r="T603" t="e">
        <f>IF(A603&lt;='FM Exteriores'!$Q$14,EsquemaMant!A603,NA())</f>
        <v>#N/A</v>
      </c>
      <c r="U603" s="20" t="e">
        <f t="shared" si="239"/>
        <v>#N/A</v>
      </c>
      <c r="V603" t="e">
        <f t="shared" si="240"/>
        <v>#N/A</v>
      </c>
      <c r="W603" t="e">
        <f t="shared" si="241"/>
        <v>#N/A</v>
      </c>
      <c r="X603" s="24" t="e">
        <f t="shared" si="242"/>
        <v>#N/A</v>
      </c>
      <c r="Y603" t="e">
        <f t="shared" si="243"/>
        <v>#N/A</v>
      </c>
      <c r="Z603" t="e">
        <f t="shared" si="244"/>
        <v>#N/A</v>
      </c>
      <c r="AA603" s="24" t="e">
        <f t="shared" si="245"/>
        <v>#N/A</v>
      </c>
      <c r="AB603" s="24">
        <f t="shared" si="248"/>
        <v>1</v>
      </c>
      <c r="AC603" s="1" t="e">
        <f t="shared" si="249"/>
        <v>#N/A</v>
      </c>
      <c r="AE603" s="23">
        <f t="shared" si="246"/>
        <v>0.78200000000000003</v>
      </c>
      <c r="AF603" s="41" t="e">
        <f t="shared" si="247"/>
        <v>#N/A</v>
      </c>
    </row>
    <row r="604" spans="1:32" x14ac:dyDescent="0.25">
      <c r="A604">
        <v>59.3</v>
      </c>
      <c r="B604" t="e">
        <f>IF(A604&lt;='FM Interiores'!$Q$14,EsquemaMant!A604,NA())</f>
        <v>#N/A</v>
      </c>
      <c r="C604" s="20" t="e">
        <f t="shared" si="226"/>
        <v>#N/A</v>
      </c>
      <c r="D604" t="e">
        <f t="shared" si="227"/>
        <v>#N/A</v>
      </c>
      <c r="E604" t="e">
        <f t="shared" si="225"/>
        <v>#N/A</v>
      </c>
      <c r="F604" s="24" t="e">
        <f t="shared" si="228"/>
        <v>#N/A</v>
      </c>
      <c r="G604" t="e">
        <f t="shared" si="229"/>
        <v>#N/A</v>
      </c>
      <c r="H604" t="e">
        <f t="shared" si="230"/>
        <v>#N/A</v>
      </c>
      <c r="I604" s="24" t="e">
        <f t="shared" si="231"/>
        <v>#N/A</v>
      </c>
      <c r="J604" t="e">
        <f t="shared" si="232"/>
        <v>#N/A</v>
      </c>
      <c r="K604" t="e">
        <f t="shared" si="233"/>
        <v>#N/A</v>
      </c>
      <c r="L604" s="24" t="e">
        <f t="shared" si="234"/>
        <v>#N/A</v>
      </c>
      <c r="M604" s="24">
        <f t="shared" si="235"/>
        <v>0.9</v>
      </c>
      <c r="N604" s="1" t="e">
        <f t="shared" si="236"/>
        <v>#N/A</v>
      </c>
      <c r="P604" s="23">
        <f t="shared" si="237"/>
        <v>0.68533560000000004</v>
      </c>
      <c r="Q604" s="1" t="e">
        <f t="shared" si="238"/>
        <v>#N/A</v>
      </c>
      <c r="T604" t="e">
        <f>IF(A604&lt;='FM Exteriores'!$Q$14,EsquemaMant!A604,NA())</f>
        <v>#N/A</v>
      </c>
      <c r="U604" s="20" t="e">
        <f t="shared" si="239"/>
        <v>#N/A</v>
      </c>
      <c r="V604" t="e">
        <f t="shared" si="240"/>
        <v>#N/A</v>
      </c>
      <c r="W604" t="e">
        <f t="shared" si="241"/>
        <v>#N/A</v>
      </c>
      <c r="X604" s="24" t="e">
        <f t="shared" si="242"/>
        <v>#N/A</v>
      </c>
      <c r="Y604" t="e">
        <f t="shared" si="243"/>
        <v>#N/A</v>
      </c>
      <c r="Z604" t="e">
        <f t="shared" si="244"/>
        <v>#N/A</v>
      </c>
      <c r="AA604" s="24" t="e">
        <f t="shared" si="245"/>
        <v>#N/A</v>
      </c>
      <c r="AB604" s="24">
        <f t="shared" si="248"/>
        <v>1</v>
      </c>
      <c r="AC604" s="1" t="e">
        <f t="shared" si="249"/>
        <v>#N/A</v>
      </c>
      <c r="AE604" s="23">
        <f t="shared" si="246"/>
        <v>0.78200000000000003</v>
      </c>
      <c r="AF604" s="41" t="e">
        <f t="shared" si="247"/>
        <v>#N/A</v>
      </c>
    </row>
    <row r="605" spans="1:32" x14ac:dyDescent="0.25">
      <c r="A605">
        <v>59.4</v>
      </c>
      <c r="B605" t="e">
        <f>IF(A605&lt;='FM Interiores'!$Q$14,EsquemaMant!A605,NA())</f>
        <v>#N/A</v>
      </c>
      <c r="C605" s="20" t="e">
        <f t="shared" si="226"/>
        <v>#N/A</v>
      </c>
      <c r="D605" t="e">
        <f t="shared" si="227"/>
        <v>#N/A</v>
      </c>
      <c r="E605" t="e">
        <f t="shared" si="225"/>
        <v>#N/A</v>
      </c>
      <c r="F605" s="24" t="e">
        <f t="shared" si="228"/>
        <v>#N/A</v>
      </c>
      <c r="G605" t="e">
        <f t="shared" si="229"/>
        <v>#N/A</v>
      </c>
      <c r="H605" t="e">
        <f t="shared" si="230"/>
        <v>#N/A</v>
      </c>
      <c r="I605" s="24" t="e">
        <f t="shared" si="231"/>
        <v>#N/A</v>
      </c>
      <c r="J605" t="e">
        <f t="shared" si="232"/>
        <v>#N/A</v>
      </c>
      <c r="K605" t="e">
        <f t="shared" si="233"/>
        <v>#N/A</v>
      </c>
      <c r="L605" s="24" t="e">
        <f t="shared" si="234"/>
        <v>#N/A</v>
      </c>
      <c r="M605" s="24">
        <f t="shared" si="235"/>
        <v>0.9</v>
      </c>
      <c r="N605" s="1" t="e">
        <f t="shared" si="236"/>
        <v>#N/A</v>
      </c>
      <c r="P605" s="23">
        <f t="shared" si="237"/>
        <v>0.68533560000000004</v>
      </c>
      <c r="Q605" s="1" t="e">
        <f t="shared" si="238"/>
        <v>#N/A</v>
      </c>
      <c r="T605" t="e">
        <f>IF(A605&lt;='FM Exteriores'!$Q$14,EsquemaMant!A605,NA())</f>
        <v>#N/A</v>
      </c>
      <c r="U605" s="20" t="e">
        <f t="shared" si="239"/>
        <v>#N/A</v>
      </c>
      <c r="V605" t="e">
        <f t="shared" si="240"/>
        <v>#N/A</v>
      </c>
      <c r="W605" t="e">
        <f t="shared" si="241"/>
        <v>#N/A</v>
      </c>
      <c r="X605" s="24" t="e">
        <f t="shared" si="242"/>
        <v>#N/A</v>
      </c>
      <c r="Y605" t="e">
        <f t="shared" si="243"/>
        <v>#N/A</v>
      </c>
      <c r="Z605" t="e">
        <f t="shared" si="244"/>
        <v>#N/A</v>
      </c>
      <c r="AA605" s="24" t="e">
        <f t="shared" si="245"/>
        <v>#N/A</v>
      </c>
      <c r="AB605" s="24">
        <f t="shared" si="248"/>
        <v>1</v>
      </c>
      <c r="AC605" s="1" t="e">
        <f t="shared" si="249"/>
        <v>#N/A</v>
      </c>
      <c r="AE605" s="23">
        <f t="shared" si="246"/>
        <v>0.78200000000000003</v>
      </c>
      <c r="AF605" s="41" t="e">
        <f t="shared" si="247"/>
        <v>#N/A</v>
      </c>
    </row>
    <row r="606" spans="1:32" x14ac:dyDescent="0.25">
      <c r="A606">
        <v>59.5</v>
      </c>
      <c r="B606" t="e">
        <f>IF(A606&lt;='FM Interiores'!$Q$14,EsquemaMant!A606,NA())</f>
        <v>#N/A</v>
      </c>
      <c r="C606" s="20" t="e">
        <f t="shared" si="226"/>
        <v>#N/A</v>
      </c>
      <c r="D606" t="e">
        <f t="shared" si="227"/>
        <v>#N/A</v>
      </c>
      <c r="E606" t="e">
        <f t="shared" si="225"/>
        <v>#N/A</v>
      </c>
      <c r="F606" s="24" t="e">
        <f t="shared" si="228"/>
        <v>#N/A</v>
      </c>
      <c r="G606" t="e">
        <f t="shared" si="229"/>
        <v>#N/A</v>
      </c>
      <c r="H606" t="e">
        <f t="shared" si="230"/>
        <v>#N/A</v>
      </c>
      <c r="I606" s="24" t="e">
        <f t="shared" si="231"/>
        <v>#N/A</v>
      </c>
      <c r="J606" t="e">
        <f t="shared" si="232"/>
        <v>#N/A</v>
      </c>
      <c r="K606" t="e">
        <f t="shared" si="233"/>
        <v>#N/A</v>
      </c>
      <c r="L606" s="24" t="e">
        <f t="shared" si="234"/>
        <v>#N/A</v>
      </c>
      <c r="M606" s="24">
        <f t="shared" si="235"/>
        <v>0.9</v>
      </c>
      <c r="N606" s="1" t="e">
        <f t="shared" si="236"/>
        <v>#N/A</v>
      </c>
      <c r="P606" s="23">
        <f t="shared" si="237"/>
        <v>0.68533560000000004</v>
      </c>
      <c r="Q606" s="1" t="e">
        <f t="shared" si="238"/>
        <v>#N/A</v>
      </c>
      <c r="T606" t="e">
        <f>IF(A606&lt;='FM Exteriores'!$Q$14,EsquemaMant!A606,NA())</f>
        <v>#N/A</v>
      </c>
      <c r="U606" s="20" t="e">
        <f t="shared" si="239"/>
        <v>#N/A</v>
      </c>
      <c r="V606" t="e">
        <f t="shared" si="240"/>
        <v>#N/A</v>
      </c>
      <c r="W606" t="e">
        <f t="shared" si="241"/>
        <v>#N/A</v>
      </c>
      <c r="X606" s="24" t="e">
        <f t="shared" si="242"/>
        <v>#N/A</v>
      </c>
      <c r="Y606" t="e">
        <f t="shared" si="243"/>
        <v>#N/A</v>
      </c>
      <c r="Z606" t="e">
        <f t="shared" si="244"/>
        <v>#N/A</v>
      </c>
      <c r="AA606" s="24" t="e">
        <f t="shared" si="245"/>
        <v>#N/A</v>
      </c>
      <c r="AB606" s="24">
        <f t="shared" si="248"/>
        <v>1</v>
      </c>
      <c r="AC606" s="1" t="e">
        <f t="shared" si="249"/>
        <v>#N/A</v>
      </c>
      <c r="AE606" s="23">
        <f t="shared" si="246"/>
        <v>0.78200000000000003</v>
      </c>
      <c r="AF606" s="41" t="e">
        <f t="shared" si="247"/>
        <v>#N/A</v>
      </c>
    </row>
    <row r="607" spans="1:32" x14ac:dyDescent="0.25">
      <c r="A607">
        <v>59.6</v>
      </c>
      <c r="B607" t="e">
        <f>IF(A607&lt;='FM Interiores'!$Q$14,EsquemaMant!A607,NA())</f>
        <v>#N/A</v>
      </c>
      <c r="C607" s="20" t="e">
        <f t="shared" si="226"/>
        <v>#N/A</v>
      </c>
      <c r="D607" t="e">
        <f t="shared" si="227"/>
        <v>#N/A</v>
      </c>
      <c r="E607" t="e">
        <f t="shared" si="225"/>
        <v>#N/A</v>
      </c>
      <c r="F607" s="24" t="e">
        <f t="shared" si="228"/>
        <v>#N/A</v>
      </c>
      <c r="G607" t="e">
        <f t="shared" si="229"/>
        <v>#N/A</v>
      </c>
      <c r="H607" t="e">
        <f t="shared" si="230"/>
        <v>#N/A</v>
      </c>
      <c r="I607" s="24" t="e">
        <f t="shared" si="231"/>
        <v>#N/A</v>
      </c>
      <c r="J607" t="e">
        <f t="shared" si="232"/>
        <v>#N/A</v>
      </c>
      <c r="K607" t="e">
        <f t="shared" si="233"/>
        <v>#N/A</v>
      </c>
      <c r="L607" s="24" t="e">
        <f t="shared" si="234"/>
        <v>#N/A</v>
      </c>
      <c r="M607" s="24">
        <f t="shared" si="235"/>
        <v>0.9</v>
      </c>
      <c r="N607" s="1" t="e">
        <f t="shared" si="236"/>
        <v>#N/A</v>
      </c>
      <c r="P607" s="23">
        <f t="shared" si="237"/>
        <v>0.68533560000000004</v>
      </c>
      <c r="Q607" s="1" t="e">
        <f t="shared" si="238"/>
        <v>#N/A</v>
      </c>
      <c r="T607" t="e">
        <f>IF(A607&lt;='FM Exteriores'!$Q$14,EsquemaMant!A607,NA())</f>
        <v>#N/A</v>
      </c>
      <c r="U607" s="20" t="e">
        <f t="shared" si="239"/>
        <v>#N/A</v>
      </c>
      <c r="V607" t="e">
        <f t="shared" si="240"/>
        <v>#N/A</v>
      </c>
      <c r="W607" t="e">
        <f t="shared" si="241"/>
        <v>#N/A</v>
      </c>
      <c r="X607" s="24" t="e">
        <f t="shared" si="242"/>
        <v>#N/A</v>
      </c>
      <c r="Y607" t="e">
        <f t="shared" si="243"/>
        <v>#N/A</v>
      </c>
      <c r="Z607" t="e">
        <f t="shared" si="244"/>
        <v>#N/A</v>
      </c>
      <c r="AA607" s="24" t="e">
        <f t="shared" si="245"/>
        <v>#N/A</v>
      </c>
      <c r="AB607" s="24">
        <f t="shared" si="248"/>
        <v>1</v>
      </c>
      <c r="AC607" s="1" t="e">
        <f t="shared" si="249"/>
        <v>#N/A</v>
      </c>
      <c r="AE607" s="23">
        <f t="shared" si="246"/>
        <v>0.78200000000000003</v>
      </c>
      <c r="AF607" s="41" t="e">
        <f t="shared" si="247"/>
        <v>#N/A</v>
      </c>
    </row>
    <row r="608" spans="1:32" x14ac:dyDescent="0.25">
      <c r="A608">
        <v>59.7</v>
      </c>
      <c r="B608" t="e">
        <f>IF(A608&lt;='FM Interiores'!$Q$14,EsquemaMant!A608,NA())</f>
        <v>#N/A</v>
      </c>
      <c r="C608" s="20" t="e">
        <f t="shared" si="226"/>
        <v>#N/A</v>
      </c>
      <c r="D608" t="e">
        <f t="shared" si="227"/>
        <v>#N/A</v>
      </c>
      <c r="E608" t="e">
        <f t="shared" si="225"/>
        <v>#N/A</v>
      </c>
      <c r="F608" s="24" t="e">
        <f t="shared" si="228"/>
        <v>#N/A</v>
      </c>
      <c r="G608" t="e">
        <f t="shared" si="229"/>
        <v>#N/A</v>
      </c>
      <c r="H608" t="e">
        <f t="shared" si="230"/>
        <v>#N/A</v>
      </c>
      <c r="I608" s="24" t="e">
        <f t="shared" si="231"/>
        <v>#N/A</v>
      </c>
      <c r="J608" t="e">
        <f t="shared" si="232"/>
        <v>#N/A</v>
      </c>
      <c r="K608" t="e">
        <f t="shared" si="233"/>
        <v>#N/A</v>
      </c>
      <c r="L608" s="24" t="e">
        <f t="shared" si="234"/>
        <v>#N/A</v>
      </c>
      <c r="M608" s="24">
        <f t="shared" si="235"/>
        <v>0.9</v>
      </c>
      <c r="N608" s="1" t="e">
        <f t="shared" si="236"/>
        <v>#N/A</v>
      </c>
      <c r="P608" s="23">
        <f t="shared" si="237"/>
        <v>0.68533560000000004</v>
      </c>
      <c r="Q608" s="1" t="e">
        <f t="shared" si="238"/>
        <v>#N/A</v>
      </c>
      <c r="T608" t="e">
        <f>IF(A608&lt;='FM Exteriores'!$Q$14,EsquemaMant!A608,NA())</f>
        <v>#N/A</v>
      </c>
      <c r="U608" s="20" t="e">
        <f t="shared" si="239"/>
        <v>#N/A</v>
      </c>
      <c r="V608" t="e">
        <f t="shared" si="240"/>
        <v>#N/A</v>
      </c>
      <c r="W608" t="e">
        <f t="shared" si="241"/>
        <v>#N/A</v>
      </c>
      <c r="X608" s="24" t="e">
        <f t="shared" si="242"/>
        <v>#N/A</v>
      </c>
      <c r="Y608" t="e">
        <f t="shared" si="243"/>
        <v>#N/A</v>
      </c>
      <c r="Z608" t="e">
        <f t="shared" si="244"/>
        <v>#N/A</v>
      </c>
      <c r="AA608" s="24" t="e">
        <f t="shared" si="245"/>
        <v>#N/A</v>
      </c>
      <c r="AB608" s="24">
        <f t="shared" si="248"/>
        <v>1</v>
      </c>
      <c r="AC608" s="1" t="e">
        <f t="shared" si="249"/>
        <v>#N/A</v>
      </c>
      <c r="AE608" s="23">
        <f t="shared" si="246"/>
        <v>0.78200000000000003</v>
      </c>
      <c r="AF608" s="41" t="e">
        <f t="shared" si="247"/>
        <v>#N/A</v>
      </c>
    </row>
    <row r="609" spans="1:32" x14ac:dyDescent="0.25">
      <c r="A609">
        <v>59.8</v>
      </c>
      <c r="B609" t="e">
        <f>IF(A609&lt;='FM Interiores'!$Q$14,EsquemaMant!A609,NA())</f>
        <v>#N/A</v>
      </c>
      <c r="C609" s="20" t="e">
        <f t="shared" si="226"/>
        <v>#N/A</v>
      </c>
      <c r="D609" t="e">
        <f t="shared" si="227"/>
        <v>#N/A</v>
      </c>
      <c r="E609" t="e">
        <f t="shared" si="225"/>
        <v>#N/A</v>
      </c>
      <c r="F609" s="24" t="e">
        <f t="shared" si="228"/>
        <v>#N/A</v>
      </c>
      <c r="G609" t="e">
        <f t="shared" si="229"/>
        <v>#N/A</v>
      </c>
      <c r="H609" t="e">
        <f t="shared" si="230"/>
        <v>#N/A</v>
      </c>
      <c r="I609" s="24" t="e">
        <f t="shared" si="231"/>
        <v>#N/A</v>
      </c>
      <c r="J609" t="e">
        <f t="shared" si="232"/>
        <v>#N/A</v>
      </c>
      <c r="K609" t="e">
        <f t="shared" si="233"/>
        <v>#N/A</v>
      </c>
      <c r="L609" s="24" t="e">
        <f t="shared" si="234"/>
        <v>#N/A</v>
      </c>
      <c r="M609" s="24">
        <f t="shared" si="235"/>
        <v>0.9</v>
      </c>
      <c r="N609" s="1" t="e">
        <f t="shared" si="236"/>
        <v>#N/A</v>
      </c>
      <c r="P609" s="23">
        <f t="shared" si="237"/>
        <v>0.68533560000000004</v>
      </c>
      <c r="Q609" s="1" t="e">
        <f t="shared" si="238"/>
        <v>#N/A</v>
      </c>
      <c r="T609" t="e">
        <f>IF(A609&lt;='FM Exteriores'!$Q$14,EsquemaMant!A609,NA())</f>
        <v>#N/A</v>
      </c>
      <c r="U609" s="20" t="e">
        <f t="shared" si="239"/>
        <v>#N/A</v>
      </c>
      <c r="V609" t="e">
        <f t="shared" si="240"/>
        <v>#N/A</v>
      </c>
      <c r="W609" t="e">
        <f t="shared" si="241"/>
        <v>#N/A</v>
      </c>
      <c r="X609" s="24" t="e">
        <f t="shared" si="242"/>
        <v>#N/A</v>
      </c>
      <c r="Y609" t="e">
        <f t="shared" si="243"/>
        <v>#N/A</v>
      </c>
      <c r="Z609" t="e">
        <f t="shared" si="244"/>
        <v>#N/A</v>
      </c>
      <c r="AA609" s="24" t="e">
        <f t="shared" si="245"/>
        <v>#N/A</v>
      </c>
      <c r="AB609" s="24">
        <f t="shared" si="248"/>
        <v>1</v>
      </c>
      <c r="AC609" s="1" t="e">
        <f t="shared" si="249"/>
        <v>#N/A</v>
      </c>
      <c r="AE609" s="23">
        <f t="shared" si="246"/>
        <v>0.78200000000000003</v>
      </c>
      <c r="AF609" s="41" t="e">
        <f t="shared" si="247"/>
        <v>#N/A</v>
      </c>
    </row>
    <row r="610" spans="1:32" x14ac:dyDescent="0.25">
      <c r="A610">
        <v>59.9</v>
      </c>
      <c r="B610" t="e">
        <f>IF(A610&lt;='FM Interiores'!$Q$14,EsquemaMant!A610,NA())</f>
        <v>#N/A</v>
      </c>
      <c r="C610" s="20" t="e">
        <f t="shared" si="226"/>
        <v>#N/A</v>
      </c>
      <c r="D610" t="e">
        <f t="shared" si="227"/>
        <v>#N/A</v>
      </c>
      <c r="E610" t="e">
        <f t="shared" si="225"/>
        <v>#N/A</v>
      </c>
      <c r="F610" s="24" t="e">
        <f t="shared" si="228"/>
        <v>#N/A</v>
      </c>
      <c r="G610" t="e">
        <f t="shared" si="229"/>
        <v>#N/A</v>
      </c>
      <c r="H610" t="e">
        <f t="shared" si="230"/>
        <v>#N/A</v>
      </c>
      <c r="I610" s="24" t="e">
        <f t="shared" si="231"/>
        <v>#N/A</v>
      </c>
      <c r="J610" t="e">
        <f t="shared" si="232"/>
        <v>#N/A</v>
      </c>
      <c r="K610" t="e">
        <f t="shared" si="233"/>
        <v>#N/A</v>
      </c>
      <c r="L610" s="24" t="e">
        <f t="shared" si="234"/>
        <v>#N/A</v>
      </c>
      <c r="M610" s="24">
        <f t="shared" si="235"/>
        <v>0.9</v>
      </c>
      <c r="N610" s="1" t="e">
        <f t="shared" si="236"/>
        <v>#N/A</v>
      </c>
      <c r="P610" s="23">
        <f t="shared" si="237"/>
        <v>0.68533560000000004</v>
      </c>
      <c r="Q610" s="1" t="e">
        <f t="shared" si="238"/>
        <v>#N/A</v>
      </c>
      <c r="T610" t="e">
        <f>IF(A610&lt;='FM Exteriores'!$Q$14,EsquemaMant!A610,NA())</f>
        <v>#N/A</v>
      </c>
      <c r="U610" s="20" t="e">
        <f t="shared" si="239"/>
        <v>#N/A</v>
      </c>
      <c r="V610" t="e">
        <f t="shared" si="240"/>
        <v>#N/A</v>
      </c>
      <c r="W610" t="e">
        <f t="shared" si="241"/>
        <v>#N/A</v>
      </c>
      <c r="X610" s="24" t="e">
        <f t="shared" si="242"/>
        <v>#N/A</v>
      </c>
      <c r="Y610" t="e">
        <f t="shared" si="243"/>
        <v>#N/A</v>
      </c>
      <c r="Z610" t="e">
        <f t="shared" si="244"/>
        <v>#N/A</v>
      </c>
      <c r="AA610" s="24" t="e">
        <f t="shared" si="245"/>
        <v>#N/A</v>
      </c>
      <c r="AB610" s="24">
        <f t="shared" si="248"/>
        <v>1</v>
      </c>
      <c r="AC610" s="1" t="e">
        <f t="shared" si="249"/>
        <v>#N/A</v>
      </c>
      <c r="AE610" s="23">
        <f t="shared" si="246"/>
        <v>0.78200000000000003</v>
      </c>
      <c r="AF610" s="41" t="e">
        <f t="shared" si="247"/>
        <v>#N/A</v>
      </c>
    </row>
    <row r="611" spans="1:32" x14ac:dyDescent="0.25">
      <c r="A611">
        <v>60</v>
      </c>
      <c r="B611" t="e">
        <f>IF(A611&lt;='FM Interiores'!$Q$14,EsquemaMant!A611,NA())</f>
        <v>#N/A</v>
      </c>
      <c r="C611" s="20" t="e">
        <f t="shared" si="226"/>
        <v>#N/A</v>
      </c>
      <c r="D611" t="e">
        <f t="shared" si="227"/>
        <v>#N/A</v>
      </c>
      <c r="E611" t="e">
        <f t="shared" si="225"/>
        <v>#N/A</v>
      </c>
      <c r="F611" s="24" t="e">
        <f t="shared" si="228"/>
        <v>#N/A</v>
      </c>
      <c r="G611" t="e">
        <f t="shared" si="229"/>
        <v>#N/A</v>
      </c>
      <c r="H611" t="e">
        <f t="shared" si="230"/>
        <v>#N/A</v>
      </c>
      <c r="I611" s="24" t="e">
        <f t="shared" si="231"/>
        <v>#N/A</v>
      </c>
      <c r="J611" t="e">
        <f t="shared" si="232"/>
        <v>#N/A</v>
      </c>
      <c r="K611" t="e">
        <f t="shared" si="233"/>
        <v>#N/A</v>
      </c>
      <c r="L611" s="24" t="e">
        <f t="shared" si="234"/>
        <v>#N/A</v>
      </c>
      <c r="M611" s="24">
        <f t="shared" si="235"/>
        <v>0.9</v>
      </c>
      <c r="N611" s="1" t="e">
        <f t="shared" si="236"/>
        <v>#N/A</v>
      </c>
      <c r="P611" s="23">
        <f t="shared" si="237"/>
        <v>0.68533560000000004</v>
      </c>
      <c r="Q611" s="1" t="e">
        <f t="shared" si="238"/>
        <v>#N/A</v>
      </c>
      <c r="T611" t="e">
        <f>IF(A611&lt;='FM Exteriores'!$Q$14,EsquemaMant!A611,NA())</f>
        <v>#N/A</v>
      </c>
      <c r="U611" s="20" t="e">
        <f t="shared" si="239"/>
        <v>#N/A</v>
      </c>
      <c r="V611" t="e">
        <f t="shared" si="240"/>
        <v>#N/A</v>
      </c>
      <c r="W611" t="e">
        <f t="shared" si="241"/>
        <v>#N/A</v>
      </c>
      <c r="X611" s="24" t="e">
        <f t="shared" si="242"/>
        <v>#N/A</v>
      </c>
      <c r="Y611" t="e">
        <f t="shared" si="243"/>
        <v>#N/A</v>
      </c>
      <c r="Z611" t="e">
        <f t="shared" si="244"/>
        <v>#N/A</v>
      </c>
      <c r="AA611" s="24" t="e">
        <f t="shared" si="245"/>
        <v>#N/A</v>
      </c>
      <c r="AB611" s="24">
        <f t="shared" si="248"/>
        <v>1</v>
      </c>
      <c r="AC611" s="1" t="e">
        <f t="shared" si="249"/>
        <v>#N/A</v>
      </c>
      <c r="AE611" s="23">
        <f t="shared" si="246"/>
        <v>0.78200000000000003</v>
      </c>
      <c r="AF611" s="41" t="e">
        <f t="shared" si="247"/>
        <v>#N/A</v>
      </c>
    </row>
  </sheetData>
  <sheetProtection algorithmName="SHA-512" hashValue="kciybediiIml7ftLyX/M6fZUXgUWDV5ryawcbpF+hVXTZfvC3JhpJFLrzTHKLeZr9IBWpdy01Li3T9e3Ag7tPQ==" saltValue="DuqVIayhOCwsNDHwrFB2JQ==" spinCount="100000" sheet="1" objects="1" scenarios="1" selectLockedCells="1" selectUnlockedCells="1"/>
  <mergeCells count="2">
    <mergeCell ref="B1:Q1"/>
    <mergeCell ref="T1:AF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2196F3"/>
    <pageSetUpPr fitToPage="1"/>
  </sheetPr>
  <dimension ref="A1:AH50"/>
  <sheetViews>
    <sheetView view="pageBreakPreview" zoomScale="130" zoomScaleNormal="90" zoomScaleSheetLayoutView="130" workbookViewId="0">
      <selection activeCell="AI8" sqref="AI8"/>
    </sheetView>
  </sheetViews>
  <sheetFormatPr baseColWidth="10" defaultColWidth="5.7109375" defaultRowHeight="15" customHeight="1" x14ac:dyDescent="0.25"/>
  <cols>
    <col min="1" max="2" width="5.7109375" style="30"/>
    <col min="3" max="3" width="5.7109375" style="30" customWidth="1"/>
    <col min="4" max="4" width="5.7109375" style="30"/>
    <col min="5" max="5" width="5.7109375" style="30" customWidth="1"/>
    <col min="6" max="16384" width="5.7109375" style="30"/>
  </cols>
  <sheetData>
    <row r="1" spans="1:34" ht="15" customHeight="1" x14ac:dyDescent="0.25">
      <c r="A1" s="29"/>
      <c r="B1" s="231"/>
      <c r="C1" s="231"/>
      <c r="D1" s="231"/>
      <c r="E1" s="231"/>
      <c r="F1" s="231"/>
      <c r="G1" s="231"/>
      <c r="H1" s="231"/>
      <c r="I1" s="231"/>
      <c r="J1" s="231"/>
      <c r="K1" s="231"/>
      <c r="L1" s="231"/>
      <c r="M1" s="231"/>
      <c r="N1" s="231"/>
      <c r="O1" s="231"/>
      <c r="P1" s="231"/>
      <c r="R1" s="29"/>
      <c r="S1" s="231"/>
      <c r="T1" s="231"/>
      <c r="U1" s="231"/>
      <c r="V1" s="231"/>
      <c r="W1" s="231"/>
      <c r="X1" s="231"/>
      <c r="Y1" s="231"/>
      <c r="Z1" s="231"/>
      <c r="AA1" s="231"/>
      <c r="AB1" s="231"/>
      <c r="AC1" s="231"/>
      <c r="AD1" s="231"/>
      <c r="AE1" s="231"/>
      <c r="AF1" s="231"/>
      <c r="AG1" s="231"/>
    </row>
    <row r="2" spans="1:34" ht="15" customHeight="1" x14ac:dyDescent="0.25">
      <c r="A2" s="29"/>
      <c r="B2" s="231"/>
      <c r="C2" s="231"/>
      <c r="D2" s="231"/>
      <c r="E2" s="231"/>
      <c r="F2" s="231"/>
      <c r="G2" s="231"/>
      <c r="H2" s="231"/>
      <c r="I2" s="231"/>
      <c r="J2" s="231"/>
      <c r="K2" s="231"/>
      <c r="L2" s="231"/>
      <c r="M2" s="231"/>
      <c r="N2" s="231"/>
      <c r="O2" s="231"/>
      <c r="P2" s="231"/>
      <c r="R2" s="29"/>
      <c r="S2" s="231"/>
      <c r="T2" s="231"/>
      <c r="U2" s="231"/>
      <c r="V2" s="231"/>
      <c r="W2" s="231"/>
      <c r="X2" s="231"/>
      <c r="Y2" s="231"/>
      <c r="Z2" s="231"/>
      <c r="AA2" s="231"/>
      <c r="AB2" s="231"/>
      <c r="AC2" s="231"/>
      <c r="AD2" s="231"/>
      <c r="AE2" s="231"/>
      <c r="AF2" s="231"/>
      <c r="AG2" s="231"/>
    </row>
    <row r="3" spans="1:34" ht="15" customHeight="1" x14ac:dyDescent="0.25">
      <c r="A3" s="29"/>
      <c r="B3" s="231"/>
      <c r="C3" s="231"/>
      <c r="D3" s="231"/>
      <c r="E3" s="231"/>
      <c r="F3" s="231"/>
      <c r="G3" s="231"/>
      <c r="H3" s="231"/>
      <c r="I3" s="231"/>
      <c r="J3" s="231"/>
      <c r="K3" s="231"/>
      <c r="L3" s="231"/>
      <c r="M3" s="231"/>
      <c r="N3" s="231"/>
      <c r="O3" s="231"/>
      <c r="P3" s="231"/>
      <c r="R3" s="29"/>
      <c r="S3" s="231"/>
      <c r="T3" s="231"/>
      <c r="U3" s="231"/>
      <c r="V3" s="231"/>
      <c r="W3" s="231"/>
      <c r="X3" s="231"/>
      <c r="Y3" s="231"/>
      <c r="Z3" s="231"/>
      <c r="AA3" s="231"/>
      <c r="AB3" s="231"/>
      <c r="AC3" s="231"/>
      <c r="AD3" s="231"/>
      <c r="AE3" s="231"/>
      <c r="AF3" s="231"/>
      <c r="AG3" s="231"/>
    </row>
    <row r="4" spans="1:34" ht="15" customHeight="1" x14ac:dyDescent="0.25">
      <c r="A4" s="29"/>
      <c r="B4" s="231"/>
      <c r="C4" s="231"/>
      <c r="D4" s="231"/>
      <c r="E4" s="231"/>
      <c r="F4" s="231"/>
      <c r="G4" s="231"/>
      <c r="H4" s="231"/>
      <c r="I4" s="231"/>
      <c r="J4" s="231"/>
      <c r="K4" s="231"/>
      <c r="L4" s="231"/>
      <c r="M4" s="231"/>
      <c r="N4" s="231"/>
      <c r="O4" s="231"/>
      <c r="P4" s="231"/>
      <c r="Q4"/>
      <c r="R4" s="29"/>
      <c r="S4" s="231"/>
      <c r="T4" s="231"/>
      <c r="U4" s="231"/>
      <c r="V4" s="231"/>
      <c r="W4" s="231"/>
      <c r="X4" s="231"/>
      <c r="Y4" s="231"/>
      <c r="Z4" s="231"/>
      <c r="AA4" s="231"/>
      <c r="AB4" s="231"/>
      <c r="AC4" s="231"/>
      <c r="AD4" s="231"/>
      <c r="AE4" s="231"/>
      <c r="AF4" s="231"/>
      <c r="AG4" s="231"/>
    </row>
    <row r="5" spans="1:34" ht="15" customHeight="1" x14ac:dyDescent="0.25">
      <c r="A5" s="31"/>
      <c r="B5" s="231"/>
      <c r="C5" s="231"/>
      <c r="D5" s="231"/>
      <c r="E5" s="231"/>
      <c r="F5" s="231"/>
      <c r="G5" s="231"/>
      <c r="H5" s="231"/>
      <c r="I5" s="231"/>
      <c r="J5" s="231"/>
      <c r="K5" s="231"/>
      <c r="L5" s="231"/>
      <c r="M5" s="231"/>
      <c r="N5" s="231"/>
      <c r="O5" s="231"/>
      <c r="P5" s="231"/>
      <c r="R5" s="31"/>
      <c r="S5" s="231"/>
      <c r="T5" s="231"/>
      <c r="U5" s="231"/>
      <c r="V5" s="231"/>
      <c r="W5" s="231"/>
      <c r="X5" s="231"/>
      <c r="Y5" s="231"/>
      <c r="Z5" s="231"/>
      <c r="AA5" s="231"/>
      <c r="AB5" s="231"/>
      <c r="AC5" s="231"/>
      <c r="AD5" s="231"/>
      <c r="AE5" s="231"/>
      <c r="AF5" s="231"/>
      <c r="AG5" s="231"/>
    </row>
    <row r="6" spans="1:34" ht="15" customHeight="1" x14ac:dyDescent="0.25">
      <c r="A6" s="31"/>
      <c r="B6" s="232"/>
      <c r="C6" s="232"/>
      <c r="D6" s="232"/>
      <c r="E6" s="232"/>
      <c r="F6" s="232"/>
      <c r="G6" s="232"/>
      <c r="H6" s="232"/>
      <c r="I6" s="232"/>
      <c r="J6" s="232"/>
      <c r="K6" s="232"/>
      <c r="L6" s="232"/>
      <c r="M6" s="232"/>
      <c r="N6" s="232"/>
      <c r="O6" s="232"/>
      <c r="P6" s="232"/>
      <c r="R6" s="31"/>
      <c r="S6" s="232"/>
      <c r="T6" s="232"/>
      <c r="U6" s="232"/>
      <c r="V6" s="232"/>
      <c r="W6" s="232"/>
      <c r="X6" s="232"/>
      <c r="Y6" s="232"/>
      <c r="Z6" s="232"/>
      <c r="AA6" s="232"/>
      <c r="AB6" s="232"/>
      <c r="AC6" s="232"/>
      <c r="AD6" s="232"/>
      <c r="AE6" s="232"/>
      <c r="AF6" s="232"/>
      <c r="AG6" s="232"/>
    </row>
    <row r="7" spans="1:34" ht="15" customHeight="1" x14ac:dyDescent="0.25">
      <c r="B7" s="237" t="s">
        <v>184</v>
      </c>
      <c r="C7" s="237"/>
      <c r="D7" s="237"/>
      <c r="E7" s="237"/>
      <c r="F7" s="237"/>
      <c r="G7" s="237"/>
      <c r="H7" s="237"/>
      <c r="I7" s="237"/>
      <c r="J7" s="237"/>
      <c r="K7" s="237"/>
      <c r="L7" s="237"/>
      <c r="M7" s="237"/>
      <c r="N7" s="237"/>
      <c r="O7" s="237"/>
      <c r="P7" s="237"/>
      <c r="Q7" s="32"/>
      <c r="S7" s="33"/>
      <c r="T7" s="33"/>
      <c r="U7" s="33"/>
      <c r="V7" s="33"/>
      <c r="W7" s="33"/>
      <c r="X7" s="33"/>
      <c r="Y7" s="33"/>
      <c r="Z7" s="33"/>
      <c r="AA7" s="33"/>
      <c r="AB7" s="33"/>
      <c r="AC7" s="33"/>
      <c r="AD7" s="33"/>
      <c r="AE7" s="33"/>
      <c r="AF7" s="33"/>
      <c r="AG7" s="33"/>
      <c r="AH7" s="32"/>
    </row>
    <row r="8" spans="1:34" ht="15" customHeight="1" x14ac:dyDescent="0.25">
      <c r="A8" s="32"/>
      <c r="B8" s="236" t="s">
        <v>133</v>
      </c>
      <c r="C8" s="236"/>
      <c r="D8" s="236"/>
      <c r="E8" s="236"/>
      <c r="F8" s="236"/>
      <c r="G8" s="236"/>
      <c r="H8" s="236"/>
      <c r="I8" s="236"/>
      <c r="J8" s="236"/>
      <c r="K8" s="236"/>
      <c r="L8" s="236"/>
      <c r="M8" s="236"/>
      <c r="N8" s="236"/>
      <c r="O8" s="236"/>
      <c r="P8" s="236"/>
      <c r="Q8" s="32"/>
      <c r="R8" s="32"/>
      <c r="S8" s="206" t="str">
        <f xml:space="preserve"> CONCATENATE("Esquema de mantenimiento a ",'FM Interiores'!$Q$14," años")</f>
        <v>Esquema de mantenimiento a 10 años</v>
      </c>
      <c r="T8" s="206"/>
      <c r="U8" s="206"/>
      <c r="V8" s="206"/>
      <c r="W8" s="206"/>
      <c r="X8" s="206"/>
      <c r="Y8" s="206"/>
      <c r="Z8" s="206"/>
      <c r="AA8" s="206"/>
      <c r="AB8" s="206"/>
      <c r="AC8" s="206"/>
      <c r="AD8" s="206"/>
      <c r="AE8" s="206"/>
      <c r="AF8" s="206"/>
      <c r="AG8" s="206"/>
      <c r="AH8" s="32"/>
    </row>
    <row r="9" spans="1:34" ht="15" customHeight="1" x14ac:dyDescent="0.25">
      <c r="A9" s="32"/>
      <c r="B9" s="236"/>
      <c r="C9" s="236"/>
      <c r="D9" s="236"/>
      <c r="E9" s="236"/>
      <c r="F9" s="236"/>
      <c r="G9" s="236"/>
      <c r="H9" s="236"/>
      <c r="I9" s="236"/>
      <c r="J9" s="236"/>
      <c r="K9" s="236"/>
      <c r="L9" s="236"/>
      <c r="M9" s="236"/>
      <c r="N9" s="236"/>
      <c r="O9" s="236"/>
      <c r="P9" s="236"/>
      <c r="Q9" s="32"/>
      <c r="R9" s="32"/>
      <c r="S9" s="235" t="s">
        <v>134</v>
      </c>
      <c r="T9" s="235"/>
      <c r="U9" s="235"/>
      <c r="V9" s="235"/>
      <c r="W9" s="235"/>
      <c r="X9" s="235"/>
      <c r="Y9" s="235"/>
      <c r="Z9" s="235"/>
      <c r="AA9" s="235"/>
      <c r="AB9" s="235"/>
      <c r="AC9" s="235"/>
      <c r="AD9" s="235"/>
      <c r="AE9" s="235"/>
      <c r="AF9" s="235"/>
      <c r="AG9" s="235"/>
      <c r="AH9" s="32"/>
    </row>
    <row r="10" spans="1:34" ht="15" customHeight="1" x14ac:dyDescent="0.25">
      <c r="A10" s="32"/>
      <c r="B10" s="236"/>
      <c r="C10" s="236"/>
      <c r="D10" s="236"/>
      <c r="E10" s="236"/>
      <c r="F10" s="236"/>
      <c r="G10" s="236"/>
      <c r="H10" s="236"/>
      <c r="I10" s="236"/>
      <c r="J10" s="236"/>
      <c r="K10" s="236"/>
      <c r="L10" s="236"/>
      <c r="M10" s="236"/>
      <c r="N10" s="236"/>
      <c r="O10" s="236"/>
      <c r="P10" s="236"/>
      <c r="Q10" s="32"/>
      <c r="R10" s="32"/>
      <c r="S10" s="235"/>
      <c r="T10" s="235"/>
      <c r="U10" s="235"/>
      <c r="V10" s="235"/>
      <c r="W10" s="235"/>
      <c r="X10" s="235"/>
      <c r="Y10" s="235"/>
      <c r="Z10" s="235"/>
      <c r="AA10" s="235"/>
      <c r="AB10" s="235"/>
      <c r="AC10" s="235"/>
      <c r="AD10" s="235"/>
      <c r="AE10" s="235"/>
      <c r="AF10" s="235"/>
      <c r="AG10" s="235"/>
      <c r="AH10" s="32"/>
    </row>
    <row r="11" spans="1:34" ht="15" customHeight="1" x14ac:dyDescent="0.25">
      <c r="A11" s="34"/>
      <c r="B11" s="221" t="s">
        <v>104</v>
      </c>
      <c r="C11" s="221"/>
      <c r="D11" s="221"/>
      <c r="E11" s="221"/>
      <c r="F11" s="221"/>
      <c r="G11" s="238" t="str">
        <f>'FM Interiores'!AC7</f>
        <v>Marian, Mat. Prof.: 12345678</v>
      </c>
      <c r="H11" s="238"/>
      <c r="I11" s="238"/>
      <c r="J11" s="238"/>
      <c r="K11" s="238"/>
      <c r="L11" s="238"/>
      <c r="M11" s="238"/>
      <c r="N11" s="238"/>
      <c r="O11" s="238"/>
      <c r="P11" s="238"/>
      <c r="Q11" s="34"/>
      <c r="R11" s="34"/>
      <c r="S11" s="235"/>
      <c r="T11" s="235"/>
      <c r="U11" s="235"/>
      <c r="V11" s="235"/>
      <c r="W11" s="235"/>
      <c r="X11" s="235"/>
      <c r="Y11" s="235"/>
      <c r="Z11" s="235"/>
      <c r="AA11" s="235"/>
      <c r="AB11" s="235"/>
      <c r="AC11" s="235"/>
      <c r="AD11" s="235"/>
      <c r="AE11" s="235"/>
      <c r="AF11" s="235"/>
      <c r="AG11" s="235"/>
      <c r="AH11" s="34"/>
    </row>
    <row r="12" spans="1:34" ht="15" customHeight="1" x14ac:dyDescent="0.25">
      <c r="A12" s="34"/>
      <c r="B12" s="221"/>
      <c r="C12" s="221"/>
      <c r="D12" s="221"/>
      <c r="E12" s="221"/>
      <c r="F12" s="221"/>
      <c r="G12" s="238"/>
      <c r="H12" s="238"/>
      <c r="I12" s="238"/>
      <c r="J12" s="238"/>
      <c r="K12" s="238"/>
      <c r="L12" s="238"/>
      <c r="M12" s="238"/>
      <c r="N12" s="238"/>
      <c r="O12" s="238"/>
      <c r="P12" s="238"/>
      <c r="Q12" s="34"/>
      <c r="S12" s="32"/>
      <c r="T12" s="32"/>
      <c r="U12" s="32"/>
      <c r="V12" s="32"/>
      <c r="W12" s="32"/>
      <c r="X12" s="32"/>
      <c r="Y12" s="32"/>
      <c r="Z12" s="32"/>
      <c r="AA12" s="32"/>
      <c r="AB12" s="32"/>
      <c r="AC12" s="32"/>
      <c r="AD12" s="32"/>
      <c r="AE12" s="32"/>
      <c r="AF12" s="32"/>
      <c r="AG12" s="32"/>
    </row>
    <row r="13" spans="1:34" ht="15" customHeight="1" x14ac:dyDescent="0.25">
      <c r="A13" s="34"/>
      <c r="B13" s="221"/>
      <c r="C13" s="221"/>
      <c r="D13" s="221"/>
      <c r="E13" s="221"/>
      <c r="F13" s="221"/>
      <c r="G13" s="239" t="str">
        <f>'FM Interiores'!AC9</f>
        <v>Datos de contacto: marian@unal.edu.co, Tel: 45555555</v>
      </c>
      <c r="H13" s="239"/>
      <c r="I13" s="239"/>
      <c r="J13" s="239"/>
      <c r="K13" s="239"/>
      <c r="L13" s="239"/>
      <c r="M13" s="239"/>
      <c r="N13" s="239"/>
      <c r="O13" s="239"/>
      <c r="P13" s="239"/>
      <c r="Q13" s="34"/>
      <c r="S13" s="32"/>
      <c r="T13" s="32"/>
      <c r="U13" s="32"/>
      <c r="V13" s="32"/>
      <c r="W13" s="32"/>
      <c r="X13" s="32"/>
      <c r="Y13" s="32"/>
      <c r="Z13" s="32"/>
      <c r="AA13" s="32"/>
      <c r="AB13" s="32"/>
      <c r="AC13" s="32"/>
      <c r="AD13" s="32"/>
      <c r="AE13" s="32"/>
      <c r="AF13" s="32"/>
      <c r="AG13" s="32"/>
    </row>
    <row r="14" spans="1:34" ht="15" customHeight="1" x14ac:dyDescent="0.25">
      <c r="A14" s="34"/>
      <c r="B14" s="222" t="s">
        <v>128</v>
      </c>
      <c r="C14" s="222"/>
      <c r="D14" s="222"/>
      <c r="E14" s="222"/>
      <c r="F14" s="222"/>
      <c r="G14" s="222"/>
      <c r="H14" s="222"/>
      <c r="I14" s="222"/>
      <c r="J14" s="222"/>
      <c r="K14" s="222"/>
      <c r="L14" s="222"/>
      <c r="M14" s="222"/>
      <c r="N14" s="222"/>
      <c r="O14" s="222"/>
      <c r="P14" s="222"/>
      <c r="Q14" s="34"/>
      <c r="S14" s="35"/>
      <c r="T14" s="35"/>
      <c r="U14" s="35"/>
      <c r="V14" s="35"/>
      <c r="W14" s="35"/>
      <c r="X14" s="35"/>
      <c r="Y14" s="35"/>
      <c r="Z14" s="35"/>
      <c r="AA14" s="35"/>
      <c r="AB14" s="35"/>
      <c r="AC14" s="35"/>
      <c r="AD14" s="35"/>
      <c r="AE14" s="35"/>
      <c r="AF14" s="35"/>
      <c r="AG14" s="35"/>
    </row>
    <row r="15" spans="1:34" ht="15" customHeight="1" x14ac:dyDescent="0.25">
      <c r="A15" s="34"/>
      <c r="B15" s="222"/>
      <c r="C15" s="222"/>
      <c r="D15" s="222"/>
      <c r="E15" s="222"/>
      <c r="F15" s="222"/>
      <c r="G15" s="222"/>
      <c r="H15" s="222"/>
      <c r="I15" s="222"/>
      <c r="J15" s="222"/>
      <c r="K15" s="222"/>
      <c r="L15" s="222"/>
      <c r="M15" s="222"/>
      <c r="N15" s="222"/>
      <c r="O15" s="222"/>
      <c r="P15" s="222"/>
      <c r="Q15" s="34"/>
      <c r="S15" s="35"/>
      <c r="T15" s="35"/>
      <c r="U15" s="35"/>
      <c r="V15" s="35"/>
      <c r="W15" s="35"/>
      <c r="X15" s="35"/>
      <c r="Y15" s="35"/>
      <c r="Z15" s="35"/>
      <c r="AA15" s="35"/>
      <c r="AB15" s="35"/>
      <c r="AC15" s="35"/>
      <c r="AD15" s="35"/>
      <c r="AE15" s="35"/>
      <c r="AF15" s="35"/>
      <c r="AG15" s="35"/>
    </row>
    <row r="16" spans="1:34" ht="15" customHeight="1" x14ac:dyDescent="0.25">
      <c r="A16" s="34"/>
      <c r="B16" s="206" t="s">
        <v>11</v>
      </c>
      <c r="C16" s="206"/>
      <c r="D16" s="206"/>
      <c r="E16" s="206"/>
      <c r="F16" s="206"/>
      <c r="G16" s="206"/>
      <c r="H16" s="206"/>
      <c r="I16" s="206"/>
      <c r="J16" s="206"/>
      <c r="K16" s="206"/>
      <c r="L16" s="206" t="s">
        <v>12</v>
      </c>
      <c r="M16" s="206"/>
      <c r="N16" s="206"/>
      <c r="O16" s="206"/>
      <c r="P16" s="206"/>
      <c r="Q16" s="34"/>
      <c r="S16" s="35"/>
      <c r="T16" s="35"/>
      <c r="U16" s="35"/>
      <c r="V16" s="35"/>
      <c r="W16" s="35"/>
      <c r="X16" s="35"/>
      <c r="Y16" s="35"/>
      <c r="Z16" s="35"/>
      <c r="AA16" s="35"/>
      <c r="AB16" s="35"/>
      <c r="AC16" s="35"/>
      <c r="AD16" s="35"/>
      <c r="AE16" s="35"/>
      <c r="AF16" s="35"/>
      <c r="AG16" s="35"/>
    </row>
    <row r="17" spans="1:33" ht="15" customHeight="1" x14ac:dyDescent="0.25">
      <c r="A17" s="34"/>
      <c r="B17" s="234" t="str">
        <f>'FM Interiores'!AC5</f>
        <v>Casa el Olivar</v>
      </c>
      <c r="C17" s="234"/>
      <c r="D17" s="234"/>
      <c r="E17" s="234"/>
      <c r="F17" s="234"/>
      <c r="G17" s="234"/>
      <c r="H17" s="234"/>
      <c r="I17" s="234"/>
      <c r="J17" s="234"/>
      <c r="K17" s="234"/>
      <c r="L17" s="234" t="str">
        <f>'FM Interiores'!AC6</f>
        <v>Remodelación</v>
      </c>
      <c r="M17" s="234"/>
      <c r="N17" s="234"/>
      <c r="O17" s="234"/>
      <c r="P17" s="234"/>
      <c r="Q17" s="34"/>
      <c r="S17" s="35"/>
      <c r="T17" s="35"/>
      <c r="U17" s="35"/>
      <c r="V17" s="35"/>
      <c r="W17" s="35"/>
      <c r="X17" s="35"/>
      <c r="Y17" s="35"/>
      <c r="Z17" s="35"/>
      <c r="AA17" s="35"/>
      <c r="AB17" s="35"/>
      <c r="AC17" s="35"/>
      <c r="AD17" s="35"/>
      <c r="AE17" s="35"/>
      <c r="AF17" s="35"/>
      <c r="AG17" s="35"/>
    </row>
    <row r="18" spans="1:33" ht="15" customHeight="1" x14ac:dyDescent="0.25">
      <c r="A18" s="34"/>
      <c r="B18" s="25"/>
      <c r="C18" s="25"/>
      <c r="D18" s="25"/>
      <c r="E18" s="25"/>
      <c r="F18" s="25"/>
      <c r="G18" s="207"/>
      <c r="H18" s="207"/>
      <c r="I18" s="207"/>
      <c r="J18" s="207"/>
      <c r="K18" s="207"/>
      <c r="L18" s="207"/>
      <c r="M18" s="207"/>
      <c r="N18" s="207"/>
      <c r="O18" s="207"/>
      <c r="P18" s="207"/>
      <c r="Q18" s="34"/>
      <c r="S18" s="35"/>
      <c r="T18" s="35"/>
      <c r="U18" s="35"/>
      <c r="V18" s="35"/>
      <c r="W18" s="35"/>
      <c r="X18" s="35"/>
      <c r="Y18" s="35"/>
      <c r="Z18" s="35"/>
      <c r="AA18" s="35"/>
      <c r="AB18" s="35"/>
      <c r="AC18" s="35"/>
      <c r="AD18" s="35"/>
      <c r="AE18" s="35"/>
      <c r="AF18" s="35"/>
      <c r="AG18" s="35"/>
    </row>
    <row r="19" spans="1:33" ht="15.95" customHeight="1" x14ac:dyDescent="0.25">
      <c r="A19" s="34"/>
      <c r="B19" s="223" t="s">
        <v>107</v>
      </c>
      <c r="C19" s="223"/>
      <c r="D19" s="223"/>
      <c r="E19" s="223"/>
      <c r="F19" s="223"/>
      <c r="G19" s="223"/>
      <c r="H19" s="223"/>
      <c r="I19" s="223"/>
      <c r="J19" s="223"/>
      <c r="K19" s="224"/>
      <c r="L19" s="223" t="s">
        <v>111</v>
      </c>
      <c r="M19" s="223"/>
      <c r="N19" s="223"/>
      <c r="O19" s="223"/>
      <c r="P19" s="223"/>
      <c r="Q19" s="34"/>
      <c r="S19" s="35"/>
      <c r="T19" s="35"/>
      <c r="U19" s="35"/>
      <c r="V19" s="35"/>
      <c r="W19" s="35"/>
      <c r="X19" s="35"/>
      <c r="Y19" s="35"/>
      <c r="Z19" s="35"/>
      <c r="AA19" s="35"/>
      <c r="AB19" s="35"/>
      <c r="AC19" s="35"/>
      <c r="AD19" s="35"/>
      <c r="AE19" s="35"/>
      <c r="AF19" s="35"/>
      <c r="AG19" s="35"/>
    </row>
    <row r="20" spans="1:33" ht="15.95" customHeight="1" x14ac:dyDescent="0.25">
      <c r="A20" s="34"/>
      <c r="B20" s="223"/>
      <c r="C20" s="223"/>
      <c r="D20" s="223"/>
      <c r="E20" s="223"/>
      <c r="F20" s="223"/>
      <c r="G20" s="223"/>
      <c r="H20" s="223"/>
      <c r="I20" s="223"/>
      <c r="J20" s="223"/>
      <c r="K20" s="224"/>
      <c r="L20" s="223"/>
      <c r="M20" s="223"/>
      <c r="N20" s="223"/>
      <c r="O20" s="223"/>
      <c r="P20" s="223"/>
      <c r="Q20" s="34"/>
      <c r="S20" s="35"/>
      <c r="T20" s="35"/>
      <c r="U20" s="35"/>
      <c r="V20" s="35"/>
      <c r="W20" s="35"/>
      <c r="X20" s="35"/>
      <c r="Y20" s="35"/>
      <c r="Z20" s="35"/>
      <c r="AA20" s="35"/>
      <c r="AB20" s="35"/>
      <c r="AC20" s="35"/>
      <c r="AD20" s="35"/>
      <c r="AE20" s="35"/>
      <c r="AF20" s="35"/>
      <c r="AG20" s="35"/>
    </row>
    <row r="21" spans="1:33" ht="15.95" customHeight="1" x14ac:dyDescent="0.25">
      <c r="A21" s="34"/>
      <c r="B21" s="206" t="s">
        <v>108</v>
      </c>
      <c r="C21" s="206"/>
      <c r="D21" s="206"/>
      <c r="E21" s="206"/>
      <c r="F21" s="206"/>
      <c r="G21" s="206" t="str">
        <f>CONCATENATE("Clasificación Tipo ",'FM Interiores'!AC17)</f>
        <v>Clasificación Tipo E.</v>
      </c>
      <c r="H21" s="206"/>
      <c r="I21" s="206"/>
      <c r="J21" s="206"/>
      <c r="K21" s="206"/>
      <c r="L21" s="206" t="s">
        <v>112</v>
      </c>
      <c r="M21" s="206"/>
      <c r="N21" s="206"/>
      <c r="O21" s="206"/>
      <c r="P21" s="206"/>
      <c r="Q21" s="34"/>
      <c r="S21" s="35"/>
      <c r="T21" s="35"/>
      <c r="U21" s="35"/>
      <c r="V21" s="35"/>
      <c r="W21" s="35"/>
      <c r="X21" s="35"/>
      <c r="Y21" s="35"/>
      <c r="Z21" s="35"/>
      <c r="AA21" s="35"/>
      <c r="AB21" s="35"/>
      <c r="AC21" s="35"/>
      <c r="AD21" s="35"/>
      <c r="AE21" s="35"/>
      <c r="AF21" s="35"/>
      <c r="AG21" s="35"/>
    </row>
    <row r="22" spans="1:33" ht="15.95" customHeight="1" x14ac:dyDescent="0.25">
      <c r="A22" s="34"/>
      <c r="B22" s="205" t="str">
        <f>'FM Interiores'!AC11</f>
        <v>LM 80  50000 Horas</v>
      </c>
      <c r="C22" s="205"/>
      <c r="D22" s="205"/>
      <c r="E22" s="205"/>
      <c r="F22" s="205"/>
      <c r="G22" s="27"/>
      <c r="H22" s="35"/>
      <c r="I22" s="35"/>
      <c r="J22" s="35"/>
      <c r="K22" s="28"/>
      <c r="L22" s="229" t="str">
        <f>'FM Interiores'!AC18</f>
        <v>Techo: 50%, Paredes: 50%</v>
      </c>
      <c r="M22" s="230"/>
      <c r="N22" s="230"/>
      <c r="O22" s="230"/>
      <c r="P22" s="230"/>
      <c r="Q22" s="34"/>
      <c r="S22" s="35"/>
      <c r="T22" s="35"/>
      <c r="U22" s="35"/>
      <c r="V22" s="35"/>
      <c r="W22" s="35"/>
      <c r="X22" s="35"/>
      <c r="Y22" s="35"/>
      <c r="Z22" s="35"/>
      <c r="AA22" s="35"/>
      <c r="AB22" s="35"/>
      <c r="AC22" s="35"/>
      <c r="AD22" s="35"/>
      <c r="AE22" s="35"/>
      <c r="AF22" s="35"/>
      <c r="AG22" s="35"/>
    </row>
    <row r="23" spans="1:33" ht="15.95" customHeight="1" x14ac:dyDescent="0.25">
      <c r="A23" s="34"/>
      <c r="B23" s="206" t="s">
        <v>109</v>
      </c>
      <c r="C23" s="206"/>
      <c r="D23" s="206"/>
      <c r="E23" s="206"/>
      <c r="F23" s="206"/>
      <c r="G23" s="27"/>
      <c r="H23" s="35"/>
      <c r="I23" s="35"/>
      <c r="J23" s="35"/>
      <c r="K23" s="28"/>
      <c r="L23" s="206" t="s">
        <v>113</v>
      </c>
      <c r="M23" s="206"/>
      <c r="N23" s="206"/>
      <c r="O23" s="206"/>
      <c r="P23" s="206"/>
      <c r="Q23" s="34"/>
      <c r="S23" s="35"/>
      <c r="T23" s="35"/>
      <c r="U23" s="35"/>
      <c r="V23" s="35"/>
      <c r="W23" s="35"/>
      <c r="X23" s="35"/>
      <c r="Y23" s="35"/>
      <c r="Z23" s="35"/>
      <c r="AA23" s="35"/>
      <c r="AB23" s="35"/>
      <c r="AC23" s="35"/>
      <c r="AD23" s="35"/>
      <c r="AE23" s="35"/>
      <c r="AF23" s="35"/>
      <c r="AG23" s="35"/>
    </row>
    <row r="24" spans="1:33" ht="15.95" customHeight="1" x14ac:dyDescent="0.25">
      <c r="A24" s="34"/>
      <c r="B24" s="211" t="str">
        <f>'FM Interiores'!AC14</f>
        <v>10,4 Años</v>
      </c>
      <c r="C24" s="211"/>
      <c r="D24" s="211"/>
      <c r="E24" s="211"/>
      <c r="F24" s="211"/>
      <c r="G24" s="27"/>
      <c r="H24" s="35"/>
      <c r="I24" s="35"/>
      <c r="J24" s="35"/>
      <c r="K24" s="28"/>
      <c r="L24" s="211" t="str">
        <f>'FM Interiores'!G29</f>
        <v>Normal</v>
      </c>
      <c r="M24" s="211"/>
      <c r="N24" s="211"/>
      <c r="O24" s="211"/>
      <c r="P24" s="211"/>
      <c r="Q24" s="34"/>
      <c r="S24" s="35"/>
      <c r="T24" s="35"/>
      <c r="U24" s="35"/>
      <c r="V24" s="35"/>
      <c r="W24" s="35"/>
      <c r="X24" s="35"/>
      <c r="Y24" s="35"/>
      <c r="Z24" s="35"/>
      <c r="AA24" s="35"/>
      <c r="AB24" s="35"/>
      <c r="AC24" s="35"/>
      <c r="AD24" s="35"/>
      <c r="AE24" s="35"/>
      <c r="AF24" s="35"/>
      <c r="AG24" s="35"/>
    </row>
    <row r="25" spans="1:33" ht="15.95" customHeight="1" x14ac:dyDescent="0.25">
      <c r="A25" s="34"/>
      <c r="B25" s="206" t="s">
        <v>127</v>
      </c>
      <c r="C25" s="206"/>
      <c r="D25" s="206"/>
      <c r="E25" s="206"/>
      <c r="F25" s="206"/>
      <c r="G25" s="27"/>
      <c r="H25" s="35"/>
      <c r="I25" s="35"/>
      <c r="J25" s="35"/>
      <c r="K25" s="28"/>
      <c r="L25" s="206" t="s">
        <v>114</v>
      </c>
      <c r="M25" s="206"/>
      <c r="N25" s="206"/>
      <c r="O25" s="206"/>
      <c r="P25" s="206"/>
      <c r="Q25" s="34"/>
      <c r="S25" s="35"/>
      <c r="T25" s="35"/>
      <c r="U25" s="35"/>
      <c r="V25" s="35"/>
      <c r="W25" s="35"/>
      <c r="X25" s="35"/>
      <c r="Y25" s="35"/>
      <c r="Z25" s="35"/>
      <c r="AA25" s="35"/>
      <c r="AB25" s="35"/>
      <c r="AC25" s="35"/>
      <c r="AD25" s="35"/>
      <c r="AE25" s="35"/>
      <c r="AF25" s="35"/>
      <c r="AG25" s="35"/>
    </row>
    <row r="26" spans="1:33" ht="15.95" customHeight="1" x14ac:dyDescent="0.25">
      <c r="B26" s="204" t="str">
        <f>'FM Interiores'!AC15</f>
        <v>Cada 0,5 Año</v>
      </c>
      <c r="C26" s="205"/>
      <c r="D26" s="205"/>
      <c r="E26" s="205"/>
      <c r="F26" s="205"/>
      <c r="G26" s="27"/>
      <c r="H26" s="35"/>
      <c r="I26" s="35"/>
      <c r="J26" s="35"/>
      <c r="K26" s="28"/>
      <c r="L26" s="204" t="str">
        <f>'FM Interiores'!AC20</f>
        <v>Cada 3,5 Años</v>
      </c>
      <c r="M26" s="205"/>
      <c r="N26" s="205"/>
      <c r="O26" s="205"/>
      <c r="P26" s="205"/>
      <c r="Q26" s="36"/>
      <c r="S26" s="35"/>
      <c r="T26" s="35"/>
      <c r="U26" s="35"/>
      <c r="V26" s="35"/>
      <c r="W26" s="35"/>
      <c r="X26" s="35"/>
      <c r="Y26" s="35"/>
      <c r="Z26" s="35"/>
      <c r="AA26" s="35"/>
      <c r="AB26" s="35"/>
      <c r="AC26" s="35"/>
      <c r="AD26" s="35"/>
      <c r="AE26" s="35"/>
      <c r="AF26" s="35"/>
      <c r="AG26" s="35"/>
    </row>
    <row r="27" spans="1:33" ht="15.95" customHeight="1" x14ac:dyDescent="0.25">
      <c r="A27" s="36"/>
      <c r="B27" s="206" t="s">
        <v>110</v>
      </c>
      <c r="C27" s="206"/>
      <c r="D27" s="206"/>
      <c r="E27" s="206"/>
      <c r="F27" s="206"/>
      <c r="G27" s="27"/>
      <c r="H27" s="35"/>
      <c r="I27" s="35"/>
      <c r="J27" s="35"/>
      <c r="K27" s="28"/>
      <c r="L27" s="206" t="s">
        <v>115</v>
      </c>
      <c r="M27" s="206"/>
      <c r="N27" s="206"/>
      <c r="O27" s="206"/>
      <c r="P27" s="206"/>
      <c r="Q27" s="36"/>
    </row>
    <row r="28" spans="1:33" ht="15.95" customHeight="1" x14ac:dyDescent="0.15">
      <c r="B28" s="204" t="str">
        <f>'FM Interiores'!AC16</f>
        <v>1. Directo</v>
      </c>
      <c r="C28" s="205"/>
      <c r="D28" s="205"/>
      <c r="E28" s="205"/>
      <c r="F28" s="205"/>
      <c r="G28" s="201" t="s">
        <v>183</v>
      </c>
      <c r="H28" s="202"/>
      <c r="I28" s="202"/>
      <c r="J28" s="202"/>
      <c r="K28" s="203"/>
      <c r="L28" s="204" t="str">
        <f>'FM Interiores'!AC22</f>
        <v>2400 horas al año</v>
      </c>
      <c r="M28" s="205"/>
      <c r="N28" s="205"/>
      <c r="O28" s="205"/>
      <c r="P28" s="205"/>
      <c r="S28" s="35"/>
      <c r="T28" s="35"/>
      <c r="U28" s="35"/>
      <c r="V28" s="35"/>
      <c r="W28" s="35"/>
      <c r="X28" s="35"/>
      <c r="Y28" s="35"/>
      <c r="Z28" s="35"/>
      <c r="AA28" s="35"/>
      <c r="AB28" s="35"/>
      <c r="AC28" s="35"/>
      <c r="AD28" s="35"/>
      <c r="AE28" s="35"/>
      <c r="AF28" s="35"/>
      <c r="AG28" s="35"/>
    </row>
    <row r="29" spans="1:33" ht="15.95" customHeight="1" x14ac:dyDescent="0.25">
      <c r="B29" s="25"/>
      <c r="C29" s="25"/>
      <c r="D29" s="25"/>
      <c r="E29" s="25"/>
      <c r="F29" s="25"/>
      <c r="G29" s="207"/>
      <c r="H29" s="207"/>
      <c r="I29" s="207"/>
      <c r="J29" s="207"/>
      <c r="K29" s="207"/>
      <c r="L29" s="207"/>
      <c r="M29" s="207"/>
      <c r="N29" s="207"/>
      <c r="O29" s="207"/>
      <c r="P29" s="207"/>
      <c r="S29" s="35"/>
      <c r="T29" s="35"/>
      <c r="U29" s="35"/>
      <c r="V29" s="35"/>
      <c r="W29" s="35"/>
      <c r="X29" s="35"/>
      <c r="Y29" s="35"/>
      <c r="Z29" s="35"/>
      <c r="AA29" s="35"/>
      <c r="AB29" s="35"/>
      <c r="AC29" s="35"/>
      <c r="AD29" s="35"/>
      <c r="AE29" s="35"/>
      <c r="AF29" s="35"/>
      <c r="AG29" s="35"/>
    </row>
    <row r="30" spans="1:33" ht="15.95" customHeight="1" x14ac:dyDescent="0.25">
      <c r="B30" s="233" t="s">
        <v>201</v>
      </c>
      <c r="C30" s="233"/>
      <c r="D30" s="233"/>
      <c r="E30" s="233"/>
      <c r="F30" s="233"/>
      <c r="G30" s="233"/>
      <c r="H30" s="233"/>
      <c r="I30" s="233"/>
      <c r="J30" s="233"/>
      <c r="K30" s="233"/>
      <c r="L30" s="233"/>
      <c r="M30" s="233"/>
      <c r="N30" s="233"/>
      <c r="O30" s="233"/>
      <c r="P30" s="233"/>
      <c r="S30" s="206" t="s">
        <v>129</v>
      </c>
      <c r="T30" s="206"/>
      <c r="U30" s="206"/>
      <c r="V30" s="206"/>
      <c r="W30" s="206"/>
      <c r="X30" s="206"/>
      <c r="Y30" s="206"/>
      <c r="Z30" s="206"/>
      <c r="AA30" s="206"/>
      <c r="AB30" s="206"/>
      <c r="AC30" s="206"/>
      <c r="AD30" s="206"/>
      <c r="AE30" s="206"/>
      <c r="AF30" s="206"/>
      <c r="AG30" s="206"/>
    </row>
    <row r="31" spans="1:33" ht="15.95" customHeight="1" x14ac:dyDescent="0.25">
      <c r="B31" s="233"/>
      <c r="C31" s="233"/>
      <c r="D31" s="233"/>
      <c r="E31" s="233"/>
      <c r="F31" s="233"/>
      <c r="G31" s="233"/>
      <c r="H31" s="233"/>
      <c r="I31" s="233"/>
      <c r="J31" s="233"/>
      <c r="K31" s="233"/>
      <c r="L31" s="233"/>
      <c r="M31" s="233"/>
      <c r="N31" s="233"/>
      <c r="O31" s="233"/>
      <c r="P31" s="233"/>
      <c r="S31" s="235" t="s">
        <v>203</v>
      </c>
      <c r="T31" s="235"/>
      <c r="U31" s="235"/>
      <c r="V31" s="235"/>
      <c r="W31" s="235"/>
      <c r="X31" s="235"/>
      <c r="Y31" s="235"/>
      <c r="Z31" s="235"/>
      <c r="AA31" s="235"/>
      <c r="AB31" s="235"/>
      <c r="AC31" s="235"/>
      <c r="AD31" s="235"/>
      <c r="AE31" s="235"/>
      <c r="AF31" s="235"/>
      <c r="AG31" s="235"/>
    </row>
    <row r="32" spans="1:33" ht="15.95" customHeight="1" x14ac:dyDescent="0.25">
      <c r="B32" s="25"/>
      <c r="C32" s="25"/>
      <c r="D32" s="25"/>
      <c r="E32" s="25"/>
      <c r="F32" s="25"/>
      <c r="G32" s="207"/>
      <c r="H32" s="207"/>
      <c r="I32" s="207"/>
      <c r="J32" s="207"/>
      <c r="K32" s="207"/>
      <c r="L32" s="207"/>
      <c r="M32" s="207"/>
      <c r="N32" s="207"/>
      <c r="O32" s="207"/>
      <c r="P32" s="207"/>
      <c r="S32" s="235"/>
      <c r="T32" s="235"/>
      <c r="U32" s="235"/>
      <c r="V32" s="235"/>
      <c r="W32" s="235"/>
      <c r="X32" s="235"/>
      <c r="Y32" s="235"/>
      <c r="Z32" s="235"/>
      <c r="AA32" s="235"/>
      <c r="AB32" s="235"/>
      <c r="AC32" s="235"/>
      <c r="AD32" s="235"/>
      <c r="AE32" s="235"/>
      <c r="AF32" s="235"/>
      <c r="AG32" s="235"/>
    </row>
    <row r="33" spans="1:33" ht="15.95" customHeight="1" x14ac:dyDescent="0.25">
      <c r="B33" s="228" t="s">
        <v>202</v>
      </c>
      <c r="C33" s="228"/>
      <c r="D33" s="228"/>
      <c r="E33" s="228"/>
      <c r="F33" s="228"/>
      <c r="G33" s="228"/>
      <c r="H33" s="228"/>
      <c r="I33" s="228"/>
      <c r="J33" s="228"/>
      <c r="K33" s="228"/>
      <c r="L33" s="228"/>
      <c r="M33" s="228"/>
      <c r="N33" s="228"/>
      <c r="O33" s="228"/>
      <c r="P33" s="228"/>
      <c r="S33" s="235"/>
      <c r="T33" s="235"/>
      <c r="U33" s="235"/>
      <c r="V33" s="235"/>
      <c r="W33" s="235"/>
      <c r="X33" s="235"/>
      <c r="Y33" s="235"/>
      <c r="Z33" s="235"/>
      <c r="AA33" s="235"/>
      <c r="AB33" s="235"/>
      <c r="AC33" s="235"/>
      <c r="AD33" s="235"/>
      <c r="AE33" s="235"/>
      <c r="AF33" s="235"/>
      <c r="AG33" s="235"/>
    </row>
    <row r="34" spans="1:33" ht="15.95" customHeight="1" x14ac:dyDescent="0.25">
      <c r="B34" s="35"/>
      <c r="C34" s="35"/>
      <c r="D34" s="35"/>
      <c r="E34" s="35"/>
      <c r="F34" s="35"/>
      <c r="G34" s="35"/>
      <c r="H34" s="35"/>
      <c r="I34" s="35"/>
      <c r="J34" s="35"/>
      <c r="K34" s="35"/>
      <c r="L34" s="35"/>
      <c r="M34" s="35"/>
      <c r="N34" s="35"/>
      <c r="O34" s="35"/>
      <c r="P34" s="35"/>
    </row>
    <row r="35" spans="1:33" ht="15.95" customHeight="1" x14ac:dyDescent="0.25">
      <c r="B35" s="35"/>
      <c r="C35" s="35"/>
      <c r="D35" s="35"/>
      <c r="E35" s="35"/>
      <c r="F35" s="35"/>
      <c r="G35" s="35"/>
      <c r="H35" s="35"/>
      <c r="I35" s="35"/>
      <c r="J35" s="35"/>
      <c r="K35" s="35"/>
      <c r="L35" s="35"/>
      <c r="M35" s="35"/>
      <c r="N35" s="35"/>
      <c r="O35" s="35"/>
      <c r="P35" s="35"/>
    </row>
    <row r="36" spans="1:33" ht="15.95" customHeight="1" x14ac:dyDescent="0.25">
      <c r="B36" s="35"/>
      <c r="C36" s="35"/>
      <c r="D36" s="35"/>
      <c r="E36" s="35"/>
      <c r="F36" s="35"/>
      <c r="G36" s="35"/>
      <c r="H36" s="35"/>
      <c r="I36" s="35"/>
      <c r="J36" s="35"/>
      <c r="K36" s="35"/>
      <c r="L36" s="35"/>
      <c r="M36" s="35"/>
      <c r="N36" s="35"/>
      <c r="O36" s="35"/>
      <c r="P36" s="35"/>
      <c r="Q36" s="37"/>
    </row>
    <row r="37" spans="1:33" ht="15.95" customHeight="1" x14ac:dyDescent="0.25">
      <c r="B37" s="206" t="s">
        <v>116</v>
      </c>
      <c r="C37" s="206"/>
      <c r="D37" s="206"/>
      <c r="E37" s="206"/>
      <c r="F37" s="206"/>
      <c r="G37" s="208" t="s">
        <v>118</v>
      </c>
      <c r="H37" s="209"/>
      <c r="I37" s="209"/>
      <c r="J37" s="209"/>
      <c r="K37" s="209"/>
      <c r="L37" s="210" t="s">
        <v>132</v>
      </c>
      <c r="M37" s="210"/>
      <c r="N37" s="210"/>
      <c r="O37" s="210"/>
      <c r="P37" s="210"/>
      <c r="Q37" s="36"/>
    </row>
    <row r="38" spans="1:33" ht="15.95" customHeight="1" x14ac:dyDescent="0.25">
      <c r="A38" s="36"/>
      <c r="B38" s="218" t="s">
        <v>117</v>
      </c>
      <c r="C38" s="218"/>
      <c r="D38" s="219">
        <f>'FM Interiores'!M4</f>
        <v>0.89</v>
      </c>
      <c r="E38" s="219"/>
      <c r="F38" s="219"/>
      <c r="G38" s="220" t="s">
        <v>119</v>
      </c>
      <c r="H38" s="218"/>
      <c r="I38" s="219">
        <f>'FM Interiores'!M6</f>
        <v>0.9</v>
      </c>
      <c r="J38" s="219"/>
      <c r="K38" s="219"/>
      <c r="L38" s="210"/>
      <c r="M38" s="210"/>
      <c r="N38" s="210"/>
      <c r="O38" s="210"/>
      <c r="P38" s="210"/>
      <c r="Q38" s="38"/>
    </row>
    <row r="39" spans="1:33" ht="15.95" customHeight="1" x14ac:dyDescent="0.25">
      <c r="B39" s="206" t="s">
        <v>121</v>
      </c>
      <c r="C39" s="206"/>
      <c r="D39" s="206"/>
      <c r="E39" s="206"/>
      <c r="F39" s="206"/>
      <c r="G39" s="208" t="s">
        <v>120</v>
      </c>
      <c r="H39" s="209"/>
      <c r="I39" s="209"/>
      <c r="J39" s="209"/>
      <c r="K39" s="209"/>
      <c r="L39" s="212">
        <f>D38*I38*D40*I40</f>
        <v>0.68533560000000016</v>
      </c>
      <c r="M39" s="213"/>
      <c r="N39" s="213"/>
      <c r="O39" s="213"/>
      <c r="P39" s="214"/>
      <c r="Q39" s="36"/>
    </row>
    <row r="40" spans="1:33" ht="15.95" customHeight="1" x14ac:dyDescent="0.25">
      <c r="A40" s="36"/>
      <c r="B40" s="218" t="s">
        <v>122</v>
      </c>
      <c r="C40" s="218"/>
      <c r="D40" s="219">
        <f>'FM Interiores'!M8</f>
        <v>0.93</v>
      </c>
      <c r="E40" s="219"/>
      <c r="F40" s="219"/>
      <c r="G40" s="220" t="s">
        <v>123</v>
      </c>
      <c r="H40" s="218"/>
      <c r="I40" s="219">
        <f>'FM Interiores'!M10</f>
        <v>0.92</v>
      </c>
      <c r="J40" s="219"/>
      <c r="K40" s="219"/>
      <c r="L40" s="215"/>
      <c r="M40" s="216"/>
      <c r="N40" s="216"/>
      <c r="O40" s="216"/>
      <c r="P40" s="217"/>
      <c r="Q40" s="36"/>
    </row>
    <row r="41" spans="1:33" ht="15.95" customHeight="1" x14ac:dyDescent="0.25">
      <c r="B41" s="25"/>
      <c r="C41" s="25"/>
      <c r="D41" s="25"/>
      <c r="E41" s="25"/>
      <c r="F41" s="25"/>
      <c r="G41" s="26"/>
      <c r="H41" s="26"/>
      <c r="I41" s="26"/>
      <c r="J41" s="26"/>
      <c r="K41" s="26"/>
      <c r="L41" s="26"/>
      <c r="M41" s="26"/>
      <c r="N41" s="26"/>
      <c r="O41" s="26"/>
      <c r="P41" s="26"/>
      <c r="Q41" s="36"/>
    </row>
    <row r="42" spans="1:33" ht="15" customHeight="1" x14ac:dyDescent="0.25">
      <c r="A42" s="36"/>
      <c r="B42" s="37" t="s">
        <v>10</v>
      </c>
      <c r="C42" s="32"/>
      <c r="D42" s="32"/>
      <c r="E42" s="32"/>
      <c r="F42" s="32"/>
      <c r="G42" s="32"/>
      <c r="H42" s="32"/>
      <c r="I42" s="32"/>
      <c r="J42" s="32"/>
      <c r="K42" s="32"/>
      <c r="L42" s="32"/>
      <c r="M42" s="32"/>
      <c r="N42" s="32"/>
      <c r="O42" s="32"/>
      <c r="P42" s="32"/>
      <c r="Q42" s="36"/>
    </row>
    <row r="43" spans="1:33" ht="18" customHeight="1" x14ac:dyDescent="0.25">
      <c r="A43" s="36"/>
      <c r="B43" s="236" t="s">
        <v>186</v>
      </c>
      <c r="C43" s="236"/>
      <c r="D43" s="236"/>
      <c r="E43" s="236"/>
      <c r="F43" s="236"/>
      <c r="G43" s="236"/>
      <c r="H43" s="236"/>
      <c r="I43" s="236"/>
      <c r="J43" s="236"/>
      <c r="K43" s="236"/>
      <c r="L43" s="236"/>
      <c r="M43" s="236"/>
      <c r="N43" s="236"/>
      <c r="O43" s="236"/>
      <c r="P43" s="236"/>
      <c r="Q43" s="36"/>
    </row>
    <row r="44" spans="1:33" ht="21.75" customHeight="1" x14ac:dyDescent="0.25">
      <c r="A44" s="34"/>
      <c r="B44" s="236"/>
      <c r="C44" s="236"/>
      <c r="D44" s="236"/>
      <c r="E44" s="236"/>
      <c r="F44" s="236"/>
      <c r="G44" s="236"/>
      <c r="H44" s="236"/>
      <c r="I44" s="236"/>
      <c r="J44" s="236"/>
      <c r="K44" s="236"/>
      <c r="L44" s="236"/>
      <c r="M44" s="236"/>
      <c r="N44" s="236"/>
      <c r="O44" s="236"/>
      <c r="P44" s="236"/>
      <c r="Q44" s="34"/>
    </row>
    <row r="45" spans="1:33" ht="15" customHeight="1" x14ac:dyDescent="0.25">
      <c r="A45" s="34"/>
      <c r="B45" s="25"/>
      <c r="C45" s="25"/>
      <c r="D45" s="25"/>
      <c r="E45" s="25"/>
      <c r="F45" s="25"/>
      <c r="G45" s="26"/>
      <c r="H45" s="26"/>
      <c r="I45" s="26"/>
      <c r="J45" s="26"/>
      <c r="K45" s="26"/>
      <c r="L45" s="26"/>
      <c r="M45" s="26"/>
      <c r="N45" s="26"/>
      <c r="O45" s="26"/>
      <c r="P45" s="26"/>
      <c r="Q45" s="34"/>
    </row>
    <row r="46" spans="1:33" ht="14.25" customHeight="1" x14ac:dyDescent="0.2">
      <c r="B46" s="40" t="s">
        <v>130</v>
      </c>
      <c r="C46" s="32"/>
      <c r="D46" s="32"/>
      <c r="E46" s="32"/>
      <c r="F46" s="32"/>
      <c r="G46" s="32"/>
      <c r="H46" s="32"/>
      <c r="I46" s="32"/>
      <c r="J46" s="32"/>
      <c r="K46" s="32"/>
      <c r="L46" s="32"/>
      <c r="M46" s="32"/>
      <c r="N46" s="32"/>
      <c r="O46" s="32"/>
      <c r="P46" s="32"/>
    </row>
    <row r="47" spans="1:33" ht="20.25" customHeight="1" x14ac:dyDescent="0.25">
      <c r="B47" s="240" t="s">
        <v>141</v>
      </c>
      <c r="C47" s="240"/>
      <c r="D47" s="240"/>
      <c r="E47" s="240"/>
      <c r="F47" s="240"/>
      <c r="G47" s="240"/>
      <c r="H47" s="240"/>
      <c r="I47" s="240"/>
      <c r="J47" s="240"/>
      <c r="K47" s="240"/>
      <c r="L47" s="240"/>
      <c r="M47" s="240"/>
      <c r="N47" s="240"/>
      <c r="O47" s="240"/>
      <c r="P47" s="240"/>
    </row>
    <row r="48" spans="1:33" ht="24" customHeight="1" x14ac:dyDescent="0.25">
      <c r="B48" s="240"/>
      <c r="C48" s="240"/>
      <c r="D48" s="240"/>
      <c r="E48" s="240"/>
      <c r="F48" s="240"/>
      <c r="G48" s="240"/>
      <c r="H48" s="240"/>
      <c r="I48" s="240"/>
      <c r="J48" s="240"/>
      <c r="K48" s="240"/>
      <c r="L48" s="240"/>
      <c r="M48" s="240"/>
      <c r="N48" s="240"/>
      <c r="O48" s="240"/>
      <c r="P48" s="240"/>
    </row>
    <row r="49" spans="2:33" ht="24.75" customHeight="1" x14ac:dyDescent="0.25">
      <c r="B49" s="241"/>
      <c r="C49" s="241"/>
      <c r="D49" s="241"/>
      <c r="E49" s="241"/>
      <c r="F49" s="241"/>
      <c r="G49" s="241"/>
      <c r="H49" s="241"/>
      <c r="I49" s="241"/>
      <c r="J49" s="241"/>
      <c r="K49" s="241"/>
      <c r="L49" s="241"/>
      <c r="M49" s="241"/>
      <c r="N49" s="241"/>
      <c r="O49" s="241"/>
      <c r="P49" s="241"/>
    </row>
    <row r="50" spans="2:33" ht="15" customHeight="1" x14ac:dyDescent="0.25">
      <c r="B50" s="242" t="s">
        <v>13</v>
      </c>
      <c r="C50" s="242"/>
      <c r="D50" s="242"/>
      <c r="E50" s="243">
        <f ca="1">TODAY()</f>
        <v>44704</v>
      </c>
      <c r="F50" s="243"/>
      <c r="G50" s="243"/>
      <c r="H50" s="243"/>
      <c r="O50" s="244" t="s">
        <v>14</v>
      </c>
      <c r="P50" s="244"/>
      <c r="S50" s="225" t="s">
        <v>13</v>
      </c>
      <c r="T50" s="225"/>
      <c r="U50" s="225"/>
      <c r="V50" s="226">
        <f ca="1">TODAY()</f>
        <v>44704</v>
      </c>
      <c r="W50" s="226"/>
      <c r="X50" s="226"/>
      <c r="Y50" s="226"/>
      <c r="Z50" s="39"/>
      <c r="AA50" s="39"/>
      <c r="AB50" s="39"/>
      <c r="AC50" s="39"/>
      <c r="AD50" s="39"/>
      <c r="AE50" s="39"/>
      <c r="AF50" s="227" t="s">
        <v>15</v>
      </c>
      <c r="AG50" s="227"/>
    </row>
  </sheetData>
  <sheetProtection algorithmName="SHA-512" hashValue="EF3EKcVKUSPhZHkLhiyIpMi3LBekzw0G+VUVMJt55U/gSeSL1A94D97LSxJZKMf1rXh3R28vHBb2at97H7atWQ==" saltValue="l23ZW+bO9/ayqPp2jmnKzw==" spinCount="100000" sheet="1" objects="1" scenarios="1" selectLockedCells="1" selectUnlockedCells="1"/>
  <mergeCells count="65">
    <mergeCell ref="B43:P44"/>
    <mergeCell ref="B47:P49"/>
    <mergeCell ref="B50:D50"/>
    <mergeCell ref="E50:H50"/>
    <mergeCell ref="O50:P50"/>
    <mergeCell ref="S1:AG6"/>
    <mergeCell ref="B1:P6"/>
    <mergeCell ref="B30:P31"/>
    <mergeCell ref="L16:P16"/>
    <mergeCell ref="L18:P18"/>
    <mergeCell ref="L17:P17"/>
    <mergeCell ref="S9:AG11"/>
    <mergeCell ref="S30:AG30"/>
    <mergeCell ref="S31:AG33"/>
    <mergeCell ref="S8:AG8"/>
    <mergeCell ref="B8:P10"/>
    <mergeCell ref="B7:P7"/>
    <mergeCell ref="B16:K16"/>
    <mergeCell ref="B17:K17"/>
    <mergeCell ref="G11:P12"/>
    <mergeCell ref="G13:P13"/>
    <mergeCell ref="S50:U50"/>
    <mergeCell ref="V50:Y50"/>
    <mergeCell ref="AF50:AG50"/>
    <mergeCell ref="G18:K18"/>
    <mergeCell ref="B39:F39"/>
    <mergeCell ref="B25:F25"/>
    <mergeCell ref="B26:F26"/>
    <mergeCell ref="B24:F24"/>
    <mergeCell ref="B23:F23"/>
    <mergeCell ref="B22:F22"/>
    <mergeCell ref="B27:F27"/>
    <mergeCell ref="B28:F28"/>
    <mergeCell ref="B33:P33"/>
    <mergeCell ref="G29:K29"/>
    <mergeCell ref="L29:P29"/>
    <mergeCell ref="L22:P22"/>
    <mergeCell ref="B11:F13"/>
    <mergeCell ref="B14:P15"/>
    <mergeCell ref="L19:P20"/>
    <mergeCell ref="L21:P21"/>
    <mergeCell ref="G21:K21"/>
    <mergeCell ref="B19:K20"/>
    <mergeCell ref="B37:F37"/>
    <mergeCell ref="B38:C38"/>
    <mergeCell ref="D38:F38"/>
    <mergeCell ref="G37:K37"/>
    <mergeCell ref="G38:H38"/>
    <mergeCell ref="I38:K38"/>
    <mergeCell ref="G28:K28"/>
    <mergeCell ref="L28:P28"/>
    <mergeCell ref="B21:F21"/>
    <mergeCell ref="G32:P32"/>
    <mergeCell ref="G39:K39"/>
    <mergeCell ref="L37:P38"/>
    <mergeCell ref="L23:P23"/>
    <mergeCell ref="L24:P24"/>
    <mergeCell ref="L25:P25"/>
    <mergeCell ref="L26:P26"/>
    <mergeCell ref="L27:P27"/>
    <mergeCell ref="L39:P40"/>
    <mergeCell ref="B40:C40"/>
    <mergeCell ref="D40:F40"/>
    <mergeCell ref="G40:H40"/>
    <mergeCell ref="I40:K40"/>
  </mergeCells>
  <conditionalFormatting sqref="N36:P38">
    <cfRule type="colorScale" priority="1">
      <colorScale>
        <cfvo type="min"/>
        <cfvo type="percentile" val="50"/>
        <cfvo type="max"/>
        <color theme="9" tint="0.79998168889431442"/>
        <color theme="7" tint="0.79998168889431442"/>
        <color theme="5" tint="0.79998168889431442"/>
      </colorScale>
    </cfRule>
  </conditionalFormatting>
  <printOptions horizontalCentered="1"/>
  <pageMargins left="0.59055118110236227" right="0.59055118110236227" top="0.98425196850393704" bottom="0.39370078740157483" header="0" footer="0"/>
  <pageSetup paperSize="119" scale="88" fitToWidth="2" orientation="portrait" horizontalDpi="4294967292" verticalDpi="1200" r:id="rId1"/>
  <headerFooter scaleWithDoc="0" alignWithMargins="0"/>
  <colBreaks count="1" manualBreakCount="1">
    <brk id="17" max="50"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737C5-39C4-4909-AD88-CC7B283AE25C}">
  <sheetPr codeName="Hoja16">
    <tabColor rgb="FF00B050"/>
    <pageSetUpPr fitToPage="1"/>
  </sheetPr>
  <dimension ref="A1:AH50"/>
  <sheetViews>
    <sheetView view="pageBreakPreview" topLeftCell="A31" zoomScaleNormal="90" zoomScaleSheetLayoutView="100" workbookViewId="0">
      <selection activeCell="AO11" sqref="AO11"/>
    </sheetView>
  </sheetViews>
  <sheetFormatPr baseColWidth="10" defaultColWidth="5.7109375" defaultRowHeight="15" customHeight="1" x14ac:dyDescent="0.25"/>
  <cols>
    <col min="1" max="2" width="5.7109375" style="30"/>
    <col min="3" max="3" width="5.7109375" style="30" customWidth="1"/>
    <col min="4" max="4" width="5.7109375" style="30"/>
    <col min="5" max="5" width="5.7109375" style="30" customWidth="1"/>
    <col min="6" max="16384" width="5.7109375" style="30"/>
  </cols>
  <sheetData>
    <row r="1" spans="1:34" ht="15" customHeight="1" x14ac:dyDescent="0.25">
      <c r="A1" s="29"/>
      <c r="B1" s="231"/>
      <c r="C1" s="231"/>
      <c r="D1" s="231"/>
      <c r="E1" s="231"/>
      <c r="F1" s="231"/>
      <c r="G1" s="231"/>
      <c r="H1" s="231"/>
      <c r="I1" s="231"/>
      <c r="J1" s="231"/>
      <c r="K1" s="231"/>
      <c r="L1" s="231"/>
      <c r="M1" s="231"/>
      <c r="N1" s="231"/>
      <c r="O1" s="231"/>
      <c r="P1" s="231"/>
      <c r="R1" s="29"/>
      <c r="S1" s="231"/>
      <c r="T1" s="231"/>
      <c r="U1" s="231"/>
      <c r="V1" s="231"/>
      <c r="W1" s="231"/>
      <c r="X1" s="231"/>
      <c r="Y1" s="231"/>
      <c r="Z1" s="231"/>
      <c r="AA1" s="231"/>
      <c r="AB1" s="231"/>
      <c r="AC1" s="231"/>
      <c r="AD1" s="231"/>
      <c r="AE1" s="231"/>
      <c r="AF1" s="231"/>
      <c r="AG1" s="231"/>
    </row>
    <row r="2" spans="1:34" ht="15" customHeight="1" x14ac:dyDescent="0.25">
      <c r="A2" s="29"/>
      <c r="B2" s="231"/>
      <c r="C2" s="231"/>
      <c r="D2" s="231"/>
      <c r="E2" s="231"/>
      <c r="F2" s="231"/>
      <c r="G2" s="231"/>
      <c r="H2" s="231"/>
      <c r="I2" s="231"/>
      <c r="J2" s="231"/>
      <c r="K2" s="231"/>
      <c r="L2" s="231"/>
      <c r="M2" s="231"/>
      <c r="N2" s="231"/>
      <c r="O2" s="231"/>
      <c r="P2" s="231"/>
      <c r="R2" s="29"/>
      <c r="S2" s="231"/>
      <c r="T2" s="231"/>
      <c r="U2" s="231"/>
      <c r="V2" s="231"/>
      <c r="W2" s="231"/>
      <c r="X2" s="231"/>
      <c r="Y2" s="231"/>
      <c r="Z2" s="231"/>
      <c r="AA2" s="231"/>
      <c r="AB2" s="231"/>
      <c r="AC2" s="231"/>
      <c r="AD2" s="231"/>
      <c r="AE2" s="231"/>
      <c r="AF2" s="231"/>
      <c r="AG2" s="231"/>
    </row>
    <row r="3" spans="1:34" ht="15" customHeight="1" x14ac:dyDescent="0.25">
      <c r="A3" s="29"/>
      <c r="B3" s="231"/>
      <c r="C3" s="231"/>
      <c r="D3" s="231"/>
      <c r="E3" s="231"/>
      <c r="F3" s="231"/>
      <c r="G3" s="231"/>
      <c r="H3" s="231"/>
      <c r="I3" s="231"/>
      <c r="J3" s="231"/>
      <c r="K3" s="231"/>
      <c r="L3" s="231"/>
      <c r="M3" s="231"/>
      <c r="N3" s="231"/>
      <c r="O3" s="231"/>
      <c r="P3" s="231"/>
      <c r="R3" s="29"/>
      <c r="S3" s="231"/>
      <c r="T3" s="231"/>
      <c r="U3" s="231"/>
      <c r="V3" s="231"/>
      <c r="W3" s="231"/>
      <c r="X3" s="231"/>
      <c r="Y3" s="231"/>
      <c r="Z3" s="231"/>
      <c r="AA3" s="231"/>
      <c r="AB3" s="231"/>
      <c r="AC3" s="231"/>
      <c r="AD3" s="231"/>
      <c r="AE3" s="231"/>
      <c r="AF3" s="231"/>
      <c r="AG3" s="231"/>
    </row>
    <row r="4" spans="1:34" ht="15" customHeight="1" x14ac:dyDescent="0.25">
      <c r="A4" s="29"/>
      <c r="B4" s="231"/>
      <c r="C4" s="231"/>
      <c r="D4" s="231"/>
      <c r="E4" s="231"/>
      <c r="F4" s="231"/>
      <c r="G4" s="231"/>
      <c r="H4" s="231"/>
      <c r="I4" s="231"/>
      <c r="J4" s="231"/>
      <c r="K4" s="231"/>
      <c r="L4" s="231"/>
      <c r="M4" s="231"/>
      <c r="N4" s="231"/>
      <c r="O4" s="231"/>
      <c r="P4" s="231"/>
      <c r="Q4"/>
      <c r="R4" s="29"/>
      <c r="S4" s="231"/>
      <c r="T4" s="231"/>
      <c r="U4" s="231"/>
      <c r="V4" s="231"/>
      <c r="W4" s="231"/>
      <c r="X4" s="231"/>
      <c r="Y4" s="231"/>
      <c r="Z4" s="231"/>
      <c r="AA4" s="231"/>
      <c r="AB4" s="231"/>
      <c r="AC4" s="231"/>
      <c r="AD4" s="231"/>
      <c r="AE4" s="231"/>
      <c r="AF4" s="231"/>
      <c r="AG4" s="231"/>
    </row>
    <row r="5" spans="1:34" ht="15" customHeight="1" x14ac:dyDescent="0.25">
      <c r="A5" s="31"/>
      <c r="B5" s="231"/>
      <c r="C5" s="231"/>
      <c r="D5" s="231"/>
      <c r="E5" s="231"/>
      <c r="F5" s="231"/>
      <c r="G5" s="231"/>
      <c r="H5" s="231"/>
      <c r="I5" s="231"/>
      <c r="J5" s="231"/>
      <c r="K5" s="231"/>
      <c r="L5" s="231"/>
      <c r="M5" s="231"/>
      <c r="N5" s="231"/>
      <c r="O5" s="231"/>
      <c r="P5" s="231"/>
      <c r="R5" s="31"/>
      <c r="S5" s="231"/>
      <c r="T5" s="231"/>
      <c r="U5" s="231"/>
      <c r="V5" s="231"/>
      <c r="W5" s="231"/>
      <c r="X5" s="231"/>
      <c r="Y5" s="231"/>
      <c r="Z5" s="231"/>
      <c r="AA5" s="231"/>
      <c r="AB5" s="231"/>
      <c r="AC5" s="231"/>
      <c r="AD5" s="231"/>
      <c r="AE5" s="231"/>
      <c r="AF5" s="231"/>
      <c r="AG5" s="231"/>
    </row>
    <row r="6" spans="1:34" ht="15" customHeight="1" x14ac:dyDescent="0.25">
      <c r="A6" s="31"/>
      <c r="B6" s="232"/>
      <c r="C6" s="232"/>
      <c r="D6" s="232"/>
      <c r="E6" s="232"/>
      <c r="F6" s="232"/>
      <c r="G6" s="232"/>
      <c r="H6" s="232"/>
      <c r="I6" s="232"/>
      <c r="J6" s="232"/>
      <c r="K6" s="232"/>
      <c r="L6" s="232"/>
      <c r="M6" s="232"/>
      <c r="N6" s="232"/>
      <c r="O6" s="232"/>
      <c r="P6" s="232"/>
      <c r="R6" s="31"/>
      <c r="S6" s="232"/>
      <c r="T6" s="232"/>
      <c r="U6" s="232"/>
      <c r="V6" s="232"/>
      <c r="W6" s="232"/>
      <c r="X6" s="232"/>
      <c r="Y6" s="232"/>
      <c r="Z6" s="232"/>
      <c r="AA6" s="232"/>
      <c r="AB6" s="232"/>
      <c r="AC6" s="232"/>
      <c r="AD6" s="232"/>
      <c r="AE6" s="232"/>
      <c r="AF6" s="232"/>
      <c r="AG6" s="232"/>
    </row>
    <row r="7" spans="1:34" ht="15" customHeight="1" x14ac:dyDescent="0.25">
      <c r="B7" s="237" t="s">
        <v>185</v>
      </c>
      <c r="C7" s="237"/>
      <c r="D7" s="237"/>
      <c r="E7" s="237"/>
      <c r="F7" s="237"/>
      <c r="G7" s="237"/>
      <c r="H7" s="237"/>
      <c r="I7" s="237"/>
      <c r="J7" s="237"/>
      <c r="K7" s="237"/>
      <c r="L7" s="237"/>
      <c r="M7" s="237"/>
      <c r="N7" s="237"/>
      <c r="O7" s="237"/>
      <c r="P7" s="237"/>
      <c r="Q7" s="32"/>
      <c r="S7" s="33"/>
      <c r="T7" s="33"/>
      <c r="U7" s="33"/>
      <c r="V7" s="33"/>
      <c r="W7" s="33"/>
      <c r="X7" s="33"/>
      <c r="Y7" s="33"/>
      <c r="Z7" s="33"/>
      <c r="AA7" s="33"/>
      <c r="AB7" s="33"/>
      <c r="AC7" s="33"/>
      <c r="AD7" s="33"/>
      <c r="AE7" s="33"/>
      <c r="AF7" s="33"/>
      <c r="AG7" s="33"/>
      <c r="AH7" s="32"/>
    </row>
    <row r="8" spans="1:34" ht="15" customHeight="1" x14ac:dyDescent="0.25">
      <c r="A8" s="32"/>
      <c r="B8" s="236" t="s">
        <v>153</v>
      </c>
      <c r="C8" s="236"/>
      <c r="D8" s="236"/>
      <c r="E8" s="236"/>
      <c r="F8" s="236"/>
      <c r="G8" s="236"/>
      <c r="H8" s="236"/>
      <c r="I8" s="236"/>
      <c r="J8" s="236"/>
      <c r="K8" s="236"/>
      <c r="L8" s="236"/>
      <c r="M8" s="236"/>
      <c r="N8" s="236"/>
      <c r="O8" s="236"/>
      <c r="P8" s="236"/>
      <c r="Q8" s="32"/>
      <c r="R8" s="32"/>
      <c r="S8" s="206" t="str">
        <f xml:space="preserve"> CONCATENATE("Esquema de mantenimiento a ",'FM Exteriores'!$Q$14," años")</f>
        <v>Esquema de mantenimiento a 27 años</v>
      </c>
      <c r="T8" s="206"/>
      <c r="U8" s="206"/>
      <c r="V8" s="206"/>
      <c r="W8" s="206"/>
      <c r="X8" s="206"/>
      <c r="Y8" s="206"/>
      <c r="Z8" s="206"/>
      <c r="AA8" s="206"/>
      <c r="AB8" s="206"/>
      <c r="AC8" s="206"/>
      <c r="AD8" s="206"/>
      <c r="AE8" s="206"/>
      <c r="AF8" s="206"/>
      <c r="AG8" s="206"/>
      <c r="AH8" s="32"/>
    </row>
    <row r="9" spans="1:34" ht="15" customHeight="1" x14ac:dyDescent="0.25">
      <c r="A9" s="32"/>
      <c r="B9" s="236"/>
      <c r="C9" s="236"/>
      <c r="D9" s="236"/>
      <c r="E9" s="236"/>
      <c r="F9" s="236"/>
      <c r="G9" s="236"/>
      <c r="H9" s="236"/>
      <c r="I9" s="236"/>
      <c r="J9" s="236"/>
      <c r="K9" s="236"/>
      <c r="L9" s="236"/>
      <c r="M9" s="236"/>
      <c r="N9" s="236"/>
      <c r="O9" s="236"/>
      <c r="P9" s="236"/>
      <c r="Q9" s="32"/>
      <c r="R9" s="32"/>
      <c r="S9" s="235" t="s">
        <v>154</v>
      </c>
      <c r="T9" s="235"/>
      <c r="U9" s="235"/>
      <c r="V9" s="235"/>
      <c r="W9" s="235"/>
      <c r="X9" s="235"/>
      <c r="Y9" s="235"/>
      <c r="Z9" s="235"/>
      <c r="AA9" s="235"/>
      <c r="AB9" s="235"/>
      <c r="AC9" s="235"/>
      <c r="AD9" s="235"/>
      <c r="AE9" s="235"/>
      <c r="AF9" s="235"/>
      <c r="AG9" s="235"/>
      <c r="AH9" s="32"/>
    </row>
    <row r="10" spans="1:34" ht="15" customHeight="1" x14ac:dyDescent="0.25">
      <c r="A10" s="32"/>
      <c r="B10" s="236"/>
      <c r="C10" s="236"/>
      <c r="D10" s="236"/>
      <c r="E10" s="236"/>
      <c r="F10" s="236"/>
      <c r="G10" s="236"/>
      <c r="H10" s="236"/>
      <c r="I10" s="236"/>
      <c r="J10" s="236"/>
      <c r="K10" s="236"/>
      <c r="L10" s="236"/>
      <c r="M10" s="236"/>
      <c r="N10" s="236"/>
      <c r="O10" s="236"/>
      <c r="P10" s="236"/>
      <c r="Q10" s="32"/>
      <c r="R10" s="32"/>
      <c r="S10" s="235"/>
      <c r="T10" s="235"/>
      <c r="U10" s="235"/>
      <c r="V10" s="235"/>
      <c r="W10" s="235"/>
      <c r="X10" s="235"/>
      <c r="Y10" s="235"/>
      <c r="Z10" s="235"/>
      <c r="AA10" s="235"/>
      <c r="AB10" s="235"/>
      <c r="AC10" s="235"/>
      <c r="AD10" s="235"/>
      <c r="AE10" s="235"/>
      <c r="AF10" s="235"/>
      <c r="AG10" s="235"/>
      <c r="AH10" s="32"/>
    </row>
    <row r="11" spans="1:34" ht="15" customHeight="1" x14ac:dyDescent="0.25">
      <c r="A11" s="34"/>
      <c r="B11" s="221" t="s">
        <v>104</v>
      </c>
      <c r="C11" s="221"/>
      <c r="D11" s="221"/>
      <c r="E11" s="221"/>
      <c r="F11" s="221"/>
      <c r="G11" s="238" t="str">
        <f>'FM Exteriores'!AC7</f>
        <v>María, Mat. Prof.: 12345678</v>
      </c>
      <c r="H11" s="238"/>
      <c r="I11" s="238"/>
      <c r="J11" s="238"/>
      <c r="K11" s="238"/>
      <c r="L11" s="238"/>
      <c r="M11" s="238"/>
      <c r="N11" s="238"/>
      <c r="O11" s="238"/>
      <c r="P11" s="238"/>
      <c r="Q11" s="34"/>
      <c r="R11" s="34"/>
      <c r="S11" s="235"/>
      <c r="T11" s="235"/>
      <c r="U11" s="235"/>
      <c r="V11" s="235"/>
      <c r="W11" s="235"/>
      <c r="X11" s="235"/>
      <c r="Y11" s="235"/>
      <c r="Z11" s="235"/>
      <c r="AA11" s="235"/>
      <c r="AB11" s="235"/>
      <c r="AC11" s="235"/>
      <c r="AD11" s="235"/>
      <c r="AE11" s="235"/>
      <c r="AF11" s="235"/>
      <c r="AG11" s="235"/>
      <c r="AH11" s="34"/>
    </row>
    <row r="12" spans="1:34" ht="15" customHeight="1" x14ac:dyDescent="0.25">
      <c r="A12" s="34"/>
      <c r="B12" s="221"/>
      <c r="C12" s="221"/>
      <c r="D12" s="221"/>
      <c r="E12" s="221"/>
      <c r="F12" s="221"/>
      <c r="G12" s="238"/>
      <c r="H12" s="238"/>
      <c r="I12" s="238"/>
      <c r="J12" s="238"/>
      <c r="K12" s="238"/>
      <c r="L12" s="238"/>
      <c r="M12" s="238"/>
      <c r="N12" s="238"/>
      <c r="O12" s="238"/>
      <c r="P12" s="238"/>
      <c r="Q12" s="34"/>
      <c r="S12" s="32"/>
      <c r="T12" s="32"/>
      <c r="U12" s="32"/>
      <c r="V12" s="32"/>
      <c r="W12" s="32"/>
      <c r="X12" s="32"/>
      <c r="Y12" s="32"/>
      <c r="Z12" s="32"/>
      <c r="AA12" s="32"/>
      <c r="AB12" s="32"/>
      <c r="AC12" s="32"/>
      <c r="AD12" s="32"/>
      <c r="AE12" s="32"/>
      <c r="AF12" s="32"/>
      <c r="AG12" s="32"/>
    </row>
    <row r="13" spans="1:34" ht="15" customHeight="1" x14ac:dyDescent="0.25">
      <c r="A13" s="34"/>
      <c r="B13" s="221"/>
      <c r="C13" s="221"/>
      <c r="D13" s="221"/>
      <c r="E13" s="221"/>
      <c r="F13" s="221"/>
      <c r="G13" s="239" t="str">
        <f>'FM Exteriores'!AC9</f>
        <v>Datos de contacto: maria@unal.edu.co, Tel: 45555555</v>
      </c>
      <c r="H13" s="239"/>
      <c r="I13" s="239"/>
      <c r="J13" s="239"/>
      <c r="K13" s="239"/>
      <c r="L13" s="239"/>
      <c r="M13" s="239"/>
      <c r="N13" s="239"/>
      <c r="O13" s="239"/>
      <c r="P13" s="239"/>
      <c r="Q13" s="34"/>
      <c r="S13" s="32"/>
      <c r="T13" s="32"/>
      <c r="U13" s="32"/>
      <c r="V13" s="32"/>
      <c r="W13" s="32"/>
      <c r="X13" s="32"/>
      <c r="Y13" s="32"/>
      <c r="Z13" s="32"/>
      <c r="AA13" s="32"/>
      <c r="AB13" s="32"/>
      <c r="AC13" s="32"/>
      <c r="AD13" s="32"/>
      <c r="AE13" s="32"/>
      <c r="AF13" s="32"/>
      <c r="AG13" s="32"/>
    </row>
    <row r="14" spans="1:34" ht="15" customHeight="1" x14ac:dyDescent="0.25">
      <c r="A14" s="34"/>
      <c r="B14" s="222" t="s">
        <v>128</v>
      </c>
      <c r="C14" s="222"/>
      <c r="D14" s="222"/>
      <c r="E14" s="222"/>
      <c r="F14" s="222"/>
      <c r="G14" s="222"/>
      <c r="H14" s="222"/>
      <c r="I14" s="222"/>
      <c r="J14" s="222"/>
      <c r="K14" s="222"/>
      <c r="L14" s="222"/>
      <c r="M14" s="222"/>
      <c r="N14" s="222"/>
      <c r="O14" s="222"/>
      <c r="P14" s="222"/>
      <c r="Q14" s="34"/>
      <c r="S14" s="35"/>
      <c r="T14" s="35"/>
      <c r="U14" s="35"/>
      <c r="V14" s="35"/>
      <c r="W14" s="35"/>
      <c r="X14" s="35"/>
      <c r="Y14" s="35"/>
      <c r="Z14" s="35"/>
      <c r="AA14" s="35"/>
      <c r="AB14" s="35"/>
      <c r="AC14" s="35"/>
      <c r="AD14" s="35"/>
      <c r="AE14" s="35"/>
      <c r="AF14" s="35"/>
      <c r="AG14" s="35"/>
    </row>
    <row r="15" spans="1:34" ht="15" customHeight="1" x14ac:dyDescent="0.25">
      <c r="A15" s="34"/>
      <c r="B15" s="222"/>
      <c r="C15" s="222"/>
      <c r="D15" s="222"/>
      <c r="E15" s="222"/>
      <c r="F15" s="222"/>
      <c r="G15" s="222"/>
      <c r="H15" s="222"/>
      <c r="I15" s="222"/>
      <c r="J15" s="222"/>
      <c r="K15" s="222"/>
      <c r="L15" s="222"/>
      <c r="M15" s="222"/>
      <c r="N15" s="222"/>
      <c r="O15" s="222"/>
      <c r="P15" s="222"/>
      <c r="Q15" s="34"/>
      <c r="S15" s="35"/>
      <c r="T15" s="35"/>
      <c r="U15" s="35"/>
      <c r="V15" s="35"/>
      <c r="W15" s="35"/>
      <c r="X15" s="35"/>
      <c r="Y15" s="35"/>
      <c r="Z15" s="35"/>
      <c r="AA15" s="35"/>
      <c r="AB15" s="35"/>
      <c r="AC15" s="35"/>
      <c r="AD15" s="35"/>
      <c r="AE15" s="35"/>
      <c r="AF15" s="35"/>
      <c r="AG15" s="35"/>
    </row>
    <row r="16" spans="1:34" ht="15" customHeight="1" x14ac:dyDescent="0.25">
      <c r="A16" s="34"/>
      <c r="B16" s="206" t="s">
        <v>11</v>
      </c>
      <c r="C16" s="206"/>
      <c r="D16" s="206"/>
      <c r="E16" s="206"/>
      <c r="F16" s="206"/>
      <c r="G16" s="206"/>
      <c r="H16" s="206"/>
      <c r="I16" s="206"/>
      <c r="J16" s="206"/>
      <c r="K16" s="206"/>
      <c r="L16" s="206" t="s">
        <v>12</v>
      </c>
      <c r="M16" s="206"/>
      <c r="N16" s="206"/>
      <c r="O16" s="206"/>
      <c r="P16" s="206"/>
      <c r="Q16" s="34"/>
      <c r="S16" s="35"/>
      <c r="T16" s="35"/>
      <c r="U16" s="35"/>
      <c r="V16" s="35"/>
      <c r="W16" s="35"/>
      <c r="X16" s="35"/>
      <c r="Y16" s="35"/>
      <c r="Z16" s="35"/>
      <c r="AA16" s="35"/>
      <c r="AB16" s="35"/>
      <c r="AC16" s="35"/>
      <c r="AD16" s="35"/>
      <c r="AE16" s="35"/>
      <c r="AF16" s="35"/>
      <c r="AG16" s="35"/>
    </row>
    <row r="17" spans="1:33" ht="15" customHeight="1" x14ac:dyDescent="0.25">
      <c r="A17" s="34"/>
      <c r="B17" s="234" t="str">
        <f>'FM Exteriores'!AC5</f>
        <v>ALUMBRADO PÚBLICO</v>
      </c>
      <c r="C17" s="234"/>
      <c r="D17" s="234"/>
      <c r="E17" s="234"/>
      <c r="F17" s="234"/>
      <c r="G17" s="234"/>
      <c r="H17" s="234"/>
      <c r="I17" s="234"/>
      <c r="J17" s="234"/>
      <c r="K17" s="234"/>
      <c r="L17" s="234" t="str">
        <f>'FM Exteriores'!AC6</f>
        <v>Nuevo</v>
      </c>
      <c r="M17" s="234"/>
      <c r="N17" s="234"/>
      <c r="O17" s="234"/>
      <c r="P17" s="234"/>
      <c r="Q17" s="34"/>
      <c r="S17" s="35"/>
      <c r="T17" s="35"/>
      <c r="U17" s="35"/>
      <c r="V17" s="35"/>
      <c r="W17" s="35"/>
      <c r="X17" s="35"/>
      <c r="Y17" s="35"/>
      <c r="Z17" s="35"/>
      <c r="AA17" s="35"/>
      <c r="AB17" s="35"/>
      <c r="AC17" s="35"/>
      <c r="AD17" s="35"/>
      <c r="AE17" s="35"/>
      <c r="AF17" s="35"/>
      <c r="AG17" s="35"/>
    </row>
    <row r="18" spans="1:33" ht="15" customHeight="1" x14ac:dyDescent="0.25">
      <c r="A18" s="34"/>
      <c r="B18" s="25"/>
      <c r="C18" s="25"/>
      <c r="D18" s="25"/>
      <c r="E18" s="25"/>
      <c r="F18" s="25"/>
      <c r="G18" s="207"/>
      <c r="H18" s="207"/>
      <c r="I18" s="207"/>
      <c r="J18" s="207"/>
      <c r="K18" s="207"/>
      <c r="L18" s="207"/>
      <c r="M18" s="207"/>
      <c r="N18" s="207"/>
      <c r="O18" s="207"/>
      <c r="P18" s="207"/>
      <c r="Q18" s="34"/>
      <c r="S18" s="35"/>
      <c r="T18" s="35"/>
      <c r="U18" s="35"/>
      <c r="V18" s="35"/>
      <c r="W18" s="35"/>
      <c r="X18" s="35"/>
      <c r="Y18" s="35"/>
      <c r="Z18" s="35"/>
      <c r="AA18" s="35"/>
      <c r="AB18" s="35"/>
      <c r="AC18" s="35"/>
      <c r="AD18" s="35"/>
      <c r="AE18" s="35"/>
      <c r="AF18" s="35"/>
      <c r="AG18" s="35"/>
    </row>
    <row r="19" spans="1:33" ht="15.95" customHeight="1" x14ac:dyDescent="0.25">
      <c r="A19" s="34"/>
      <c r="B19" s="223" t="s">
        <v>107</v>
      </c>
      <c r="C19" s="223"/>
      <c r="D19" s="223"/>
      <c r="E19" s="223"/>
      <c r="F19" s="223"/>
      <c r="G19" s="223"/>
      <c r="H19" s="223"/>
      <c r="I19" s="223"/>
      <c r="J19" s="223"/>
      <c r="K19" s="224"/>
      <c r="L19" s="223" t="s">
        <v>111</v>
      </c>
      <c r="M19" s="223"/>
      <c r="N19" s="223"/>
      <c r="O19" s="223"/>
      <c r="P19" s="223"/>
      <c r="Q19" s="34"/>
      <c r="S19" s="35"/>
      <c r="T19" s="35"/>
      <c r="U19" s="35"/>
      <c r="V19" s="35"/>
      <c r="W19" s="35"/>
      <c r="X19" s="35"/>
      <c r="Y19" s="35"/>
      <c r="Z19" s="35"/>
      <c r="AA19" s="35"/>
      <c r="AB19" s="35"/>
      <c r="AC19" s="35"/>
      <c r="AD19" s="35"/>
      <c r="AE19" s="35"/>
      <c r="AF19" s="35"/>
      <c r="AG19" s="35"/>
    </row>
    <row r="20" spans="1:33" ht="15.95" customHeight="1" x14ac:dyDescent="0.25">
      <c r="A20" s="34"/>
      <c r="B20" s="223"/>
      <c r="C20" s="223"/>
      <c r="D20" s="223"/>
      <c r="E20" s="223"/>
      <c r="F20" s="223"/>
      <c r="G20" s="223"/>
      <c r="H20" s="223"/>
      <c r="I20" s="223"/>
      <c r="J20" s="223"/>
      <c r="K20" s="224"/>
      <c r="L20" s="223"/>
      <c r="M20" s="223"/>
      <c r="N20" s="223"/>
      <c r="O20" s="223"/>
      <c r="P20" s="223"/>
      <c r="Q20" s="34"/>
      <c r="S20" s="35"/>
      <c r="T20" s="35"/>
      <c r="U20" s="35"/>
      <c r="V20" s="35"/>
      <c r="W20" s="35"/>
      <c r="X20" s="35"/>
      <c r="Y20" s="35"/>
      <c r="Z20" s="35"/>
      <c r="AA20" s="35"/>
      <c r="AB20" s="35"/>
      <c r="AC20" s="35"/>
      <c r="AD20" s="35"/>
      <c r="AE20" s="35"/>
      <c r="AF20" s="35"/>
      <c r="AG20" s="35"/>
    </row>
    <row r="21" spans="1:33" ht="15.95" customHeight="1" x14ac:dyDescent="0.25">
      <c r="A21" s="34"/>
      <c r="B21" s="206" t="s">
        <v>108</v>
      </c>
      <c r="C21" s="206"/>
      <c r="D21" s="206"/>
      <c r="E21" s="206"/>
      <c r="F21" s="206"/>
      <c r="G21" s="206" t="s">
        <v>140</v>
      </c>
      <c r="H21" s="206"/>
      <c r="I21" s="206"/>
      <c r="J21" s="206"/>
      <c r="K21" s="206"/>
      <c r="L21" s="206" t="s">
        <v>187</v>
      </c>
      <c r="M21" s="206"/>
      <c r="N21" s="206"/>
      <c r="O21" s="206"/>
      <c r="P21" s="206"/>
      <c r="Q21" s="34"/>
      <c r="S21" s="35"/>
      <c r="T21" s="35"/>
      <c r="U21" s="35"/>
      <c r="V21" s="35"/>
      <c r="W21" s="35"/>
      <c r="X21" s="35"/>
      <c r="Y21" s="35"/>
      <c r="Z21" s="35"/>
      <c r="AA21" s="35"/>
      <c r="AB21" s="35"/>
      <c r="AC21" s="35"/>
      <c r="AD21" s="35"/>
      <c r="AE21" s="35"/>
      <c r="AF21" s="35"/>
      <c r="AG21" s="35"/>
    </row>
    <row r="22" spans="1:33" ht="15.95" customHeight="1" x14ac:dyDescent="0.25">
      <c r="A22" s="34"/>
      <c r="B22" s="205" t="str">
        <f>'FM Exteriores'!AC11</f>
        <v>LM 80  100000 Horas</v>
      </c>
      <c r="C22" s="205"/>
      <c r="D22" s="205"/>
      <c r="E22" s="205"/>
      <c r="F22" s="205"/>
      <c r="G22" s="27"/>
      <c r="H22" s="35"/>
      <c r="I22" s="35"/>
      <c r="J22" s="35"/>
      <c r="K22" s="28"/>
      <c r="L22" s="229" t="str">
        <f>'FM Exteriores'!G29</f>
        <v>Media</v>
      </c>
      <c r="M22" s="230"/>
      <c r="N22" s="230"/>
      <c r="O22" s="230"/>
      <c r="P22" s="230"/>
      <c r="Q22" s="34"/>
      <c r="S22" s="35"/>
      <c r="T22" s="35"/>
      <c r="U22" s="35"/>
      <c r="V22" s="35"/>
      <c r="W22" s="35"/>
      <c r="X22" s="35"/>
      <c r="Y22" s="35"/>
      <c r="Z22" s="35"/>
      <c r="AA22" s="35"/>
      <c r="AB22" s="35"/>
      <c r="AC22" s="35"/>
      <c r="AD22" s="35"/>
      <c r="AE22" s="35"/>
      <c r="AF22" s="35"/>
      <c r="AG22" s="35"/>
    </row>
    <row r="23" spans="1:33" ht="15.95" customHeight="1" x14ac:dyDescent="0.25">
      <c r="A23" s="34"/>
      <c r="B23" s="206" t="s">
        <v>109</v>
      </c>
      <c r="C23" s="206"/>
      <c r="D23" s="206"/>
      <c r="E23" s="206"/>
      <c r="F23" s="206"/>
      <c r="G23" s="27"/>
      <c r="H23" s="35"/>
      <c r="I23" s="35"/>
      <c r="J23" s="35"/>
      <c r="K23" s="28"/>
      <c r="L23" s="206" t="s">
        <v>138</v>
      </c>
      <c r="M23" s="206"/>
      <c r="N23" s="206"/>
      <c r="O23" s="206"/>
      <c r="P23" s="206"/>
      <c r="Q23" s="34"/>
      <c r="S23" s="35"/>
      <c r="T23" s="35"/>
      <c r="U23" s="35"/>
      <c r="V23" s="35"/>
      <c r="W23" s="35"/>
      <c r="X23" s="35"/>
      <c r="Y23" s="35"/>
      <c r="Z23" s="35"/>
      <c r="AA23" s="35"/>
      <c r="AB23" s="35"/>
      <c r="AC23" s="35"/>
      <c r="AD23" s="35"/>
      <c r="AE23" s="35"/>
      <c r="AF23" s="35"/>
      <c r="AG23" s="35"/>
    </row>
    <row r="24" spans="1:33" ht="15.95" customHeight="1" x14ac:dyDescent="0.25">
      <c r="A24" s="34"/>
      <c r="B24" s="211" t="str">
        <f>'FM Exteriores'!AC14</f>
        <v>17,1 Años</v>
      </c>
      <c r="C24" s="211"/>
      <c r="D24" s="211"/>
      <c r="E24" s="211"/>
      <c r="F24" s="211"/>
      <c r="G24" s="27"/>
      <c r="H24" s="35"/>
      <c r="I24" s="35"/>
      <c r="J24" s="35"/>
      <c r="K24" s="28"/>
      <c r="L24" s="211" t="str">
        <f>'FM Exteriores'!AC17</f>
        <v>12 horas al día</v>
      </c>
      <c r="M24" s="211"/>
      <c r="N24" s="211"/>
      <c r="O24" s="211"/>
      <c r="P24" s="211"/>
      <c r="Q24" s="34"/>
      <c r="S24" s="35"/>
      <c r="T24" s="35"/>
      <c r="U24" s="35"/>
      <c r="V24" s="35"/>
      <c r="W24" s="35"/>
      <c r="X24" s="35"/>
      <c r="Y24" s="35"/>
      <c r="Z24" s="35"/>
      <c r="AA24" s="35"/>
      <c r="AB24" s="35"/>
      <c r="AC24" s="35"/>
      <c r="AD24" s="35"/>
      <c r="AE24" s="35"/>
      <c r="AF24" s="35"/>
      <c r="AG24" s="35"/>
    </row>
    <row r="25" spans="1:33" ht="15.95" customHeight="1" x14ac:dyDescent="0.25">
      <c r="A25" s="34"/>
      <c r="B25" s="206" t="s">
        <v>127</v>
      </c>
      <c r="C25" s="206"/>
      <c r="D25" s="206"/>
      <c r="E25" s="206"/>
      <c r="F25" s="206"/>
      <c r="G25" s="27"/>
      <c r="H25" s="35"/>
      <c r="I25" s="35"/>
      <c r="J25" s="35"/>
      <c r="K25" s="28"/>
      <c r="L25" s="206" t="s">
        <v>188</v>
      </c>
      <c r="M25" s="206"/>
      <c r="N25" s="206"/>
      <c r="O25" s="206"/>
      <c r="P25" s="206"/>
      <c r="Q25" s="34"/>
      <c r="S25" s="35"/>
      <c r="T25" s="35"/>
      <c r="U25" s="35"/>
      <c r="V25" s="35"/>
      <c r="W25" s="35"/>
      <c r="X25" s="35"/>
      <c r="Y25" s="35"/>
      <c r="Z25" s="35"/>
      <c r="AA25" s="35"/>
      <c r="AB25" s="35"/>
      <c r="AC25" s="35"/>
      <c r="AD25" s="35"/>
      <c r="AE25" s="35"/>
      <c r="AF25" s="35"/>
      <c r="AG25" s="35"/>
    </row>
    <row r="26" spans="1:33" ht="15.95" customHeight="1" x14ac:dyDescent="0.25">
      <c r="B26" s="204" t="str">
        <f>'FM Exteriores'!$AC$15</f>
        <v>Cada 1 Año</v>
      </c>
      <c r="C26" s="205"/>
      <c r="D26" s="205"/>
      <c r="E26" s="205"/>
      <c r="F26" s="205"/>
      <c r="G26" s="27"/>
      <c r="H26" s="35"/>
      <c r="I26" s="35"/>
      <c r="J26" s="35"/>
      <c r="K26" s="28"/>
      <c r="L26" s="204" t="str">
        <f>'FM Exteriores'!AC18</f>
        <v>365 días al año</v>
      </c>
      <c r="M26" s="205"/>
      <c r="N26" s="205"/>
      <c r="O26" s="205"/>
      <c r="P26" s="205"/>
      <c r="Q26" s="36"/>
      <c r="S26" s="35"/>
      <c r="T26" s="35"/>
      <c r="U26" s="35"/>
      <c r="V26" s="35"/>
      <c r="W26" s="35"/>
      <c r="X26" s="35"/>
      <c r="Y26" s="35"/>
      <c r="Z26" s="35"/>
      <c r="AA26" s="35"/>
      <c r="AB26" s="35"/>
      <c r="AC26" s="35"/>
      <c r="AD26" s="35"/>
      <c r="AE26" s="35"/>
      <c r="AF26" s="35"/>
      <c r="AG26" s="35"/>
    </row>
    <row r="27" spans="1:33" ht="15.95" customHeight="1" x14ac:dyDescent="0.25">
      <c r="A27" s="36"/>
      <c r="B27" s="206" t="s">
        <v>137</v>
      </c>
      <c r="C27" s="206"/>
      <c r="D27" s="206"/>
      <c r="E27" s="206"/>
      <c r="F27" s="206"/>
      <c r="G27" s="27"/>
      <c r="H27" s="35"/>
      <c r="I27" s="35"/>
      <c r="J27" s="35"/>
      <c r="K27" s="28"/>
      <c r="L27" s="206" t="s">
        <v>139</v>
      </c>
      <c r="M27" s="206"/>
      <c r="N27" s="206"/>
      <c r="O27" s="206"/>
      <c r="P27" s="206"/>
      <c r="Q27" s="36"/>
    </row>
    <row r="28" spans="1:33" ht="15.95" customHeight="1" x14ac:dyDescent="0.15">
      <c r="B28" s="204" t="str">
        <f>'FM Exteriores'!AC16</f>
        <v>IP 6X</v>
      </c>
      <c r="C28" s="205"/>
      <c r="D28" s="205"/>
      <c r="E28" s="205"/>
      <c r="F28" s="205"/>
      <c r="G28" s="201" t="s">
        <v>183</v>
      </c>
      <c r="H28" s="202"/>
      <c r="I28" s="202"/>
      <c r="J28" s="202"/>
      <c r="K28" s="203"/>
      <c r="L28" s="204" t="str">
        <f>'FM Exteriores'!AC22</f>
        <v>4380 horas al año</v>
      </c>
      <c r="M28" s="205"/>
      <c r="N28" s="205"/>
      <c r="O28" s="205"/>
      <c r="P28" s="205"/>
      <c r="S28" s="35"/>
      <c r="T28" s="35"/>
      <c r="U28" s="35"/>
      <c r="V28" s="35"/>
      <c r="W28" s="35"/>
      <c r="X28" s="35"/>
      <c r="Y28" s="35"/>
      <c r="Z28" s="35"/>
      <c r="AA28" s="35"/>
      <c r="AB28" s="35"/>
      <c r="AC28" s="35"/>
      <c r="AD28" s="35"/>
      <c r="AE28" s="35"/>
      <c r="AF28" s="35"/>
      <c r="AG28" s="35"/>
    </row>
    <row r="29" spans="1:33" ht="15.95" customHeight="1" x14ac:dyDescent="0.25">
      <c r="B29" s="25"/>
      <c r="C29" s="25"/>
      <c r="D29" s="25"/>
      <c r="E29" s="25"/>
      <c r="F29" s="25"/>
      <c r="G29" s="207"/>
      <c r="H29" s="207"/>
      <c r="I29" s="207"/>
      <c r="J29" s="207"/>
      <c r="K29" s="207"/>
      <c r="L29" s="207"/>
      <c r="M29" s="207"/>
      <c r="N29" s="207"/>
      <c r="O29" s="207"/>
      <c r="P29" s="207"/>
      <c r="S29" s="35"/>
      <c r="T29" s="35"/>
      <c r="U29" s="35"/>
      <c r="V29" s="35"/>
      <c r="W29" s="35"/>
      <c r="X29" s="35"/>
      <c r="Y29" s="35"/>
      <c r="Z29" s="35"/>
      <c r="AA29" s="35"/>
      <c r="AB29" s="35"/>
      <c r="AC29" s="35"/>
      <c r="AD29" s="35"/>
      <c r="AE29" s="35"/>
      <c r="AF29" s="35"/>
      <c r="AG29" s="35"/>
    </row>
    <row r="30" spans="1:33" ht="15.95" customHeight="1" x14ac:dyDescent="0.25">
      <c r="B30" s="233" t="s">
        <v>201</v>
      </c>
      <c r="C30" s="233"/>
      <c r="D30" s="233"/>
      <c r="E30" s="233"/>
      <c r="F30" s="233"/>
      <c r="G30" s="233"/>
      <c r="H30" s="233"/>
      <c r="I30" s="233"/>
      <c r="J30" s="233"/>
      <c r="K30" s="233"/>
      <c r="L30" s="233"/>
      <c r="M30" s="233"/>
      <c r="N30" s="233"/>
      <c r="O30" s="233"/>
      <c r="P30" s="233"/>
      <c r="S30" s="206" t="s">
        <v>129</v>
      </c>
      <c r="T30" s="206"/>
      <c r="U30" s="206"/>
      <c r="V30" s="206"/>
      <c r="W30" s="206"/>
      <c r="X30" s="206"/>
      <c r="Y30" s="206"/>
      <c r="Z30" s="206"/>
      <c r="AA30" s="206"/>
      <c r="AB30" s="206"/>
      <c r="AC30" s="206"/>
      <c r="AD30" s="206"/>
      <c r="AE30" s="206"/>
      <c r="AF30" s="206"/>
      <c r="AG30" s="206"/>
    </row>
    <row r="31" spans="1:33" ht="15.95" customHeight="1" x14ac:dyDescent="0.25">
      <c r="B31" s="233"/>
      <c r="C31" s="233"/>
      <c r="D31" s="233"/>
      <c r="E31" s="233"/>
      <c r="F31" s="233"/>
      <c r="G31" s="233"/>
      <c r="H31" s="233"/>
      <c r="I31" s="233"/>
      <c r="J31" s="233"/>
      <c r="K31" s="233"/>
      <c r="L31" s="233"/>
      <c r="M31" s="233"/>
      <c r="N31" s="233"/>
      <c r="O31" s="233"/>
      <c r="P31" s="233"/>
      <c r="S31" s="235" t="s">
        <v>203</v>
      </c>
      <c r="T31" s="235"/>
      <c r="U31" s="235"/>
      <c r="V31" s="235"/>
      <c r="W31" s="235"/>
      <c r="X31" s="235"/>
      <c r="Y31" s="235"/>
      <c r="Z31" s="235"/>
      <c r="AA31" s="235"/>
      <c r="AB31" s="235"/>
      <c r="AC31" s="235"/>
      <c r="AD31" s="235"/>
      <c r="AE31" s="235"/>
      <c r="AF31" s="235"/>
      <c r="AG31" s="235"/>
    </row>
    <row r="32" spans="1:33" ht="15.95" customHeight="1" x14ac:dyDescent="0.25">
      <c r="B32" s="25"/>
      <c r="C32" s="25"/>
      <c r="D32" s="25"/>
      <c r="E32" s="25"/>
      <c r="F32" s="25"/>
      <c r="G32" s="207"/>
      <c r="H32" s="207"/>
      <c r="I32" s="207"/>
      <c r="J32" s="207"/>
      <c r="K32" s="207"/>
      <c r="L32" s="207"/>
      <c r="M32" s="207"/>
      <c r="N32" s="207"/>
      <c r="O32" s="207"/>
      <c r="P32" s="207"/>
      <c r="S32" s="235"/>
      <c r="T32" s="235"/>
      <c r="U32" s="235"/>
      <c r="V32" s="235"/>
      <c r="W32" s="235"/>
      <c r="X32" s="235"/>
      <c r="Y32" s="235"/>
      <c r="Z32" s="235"/>
      <c r="AA32" s="235"/>
      <c r="AB32" s="235"/>
      <c r="AC32" s="235"/>
      <c r="AD32" s="235"/>
      <c r="AE32" s="235"/>
      <c r="AF32" s="235"/>
      <c r="AG32" s="235"/>
    </row>
    <row r="33" spans="1:33" ht="15.95" customHeight="1" x14ac:dyDescent="0.25">
      <c r="B33" s="228" t="s">
        <v>206</v>
      </c>
      <c r="C33" s="228"/>
      <c r="D33" s="228"/>
      <c r="E33" s="228"/>
      <c r="F33" s="228"/>
      <c r="G33" s="228"/>
      <c r="H33" s="228"/>
      <c r="I33" s="228"/>
      <c r="J33" s="228"/>
      <c r="K33" s="228"/>
      <c r="L33" s="228"/>
      <c r="M33" s="228"/>
      <c r="N33" s="228"/>
      <c r="O33" s="228"/>
      <c r="P33" s="228"/>
      <c r="S33" s="235"/>
      <c r="T33" s="235"/>
      <c r="U33" s="235"/>
      <c r="V33" s="235"/>
      <c r="W33" s="235"/>
      <c r="X33" s="235"/>
      <c r="Y33" s="235"/>
      <c r="Z33" s="235"/>
      <c r="AA33" s="235"/>
      <c r="AB33" s="235"/>
      <c r="AC33" s="235"/>
      <c r="AD33" s="235"/>
      <c r="AE33" s="235"/>
      <c r="AF33" s="235"/>
      <c r="AG33" s="235"/>
    </row>
    <row r="34" spans="1:33" ht="15.95" customHeight="1" x14ac:dyDescent="0.25">
      <c r="B34" s="35"/>
      <c r="C34" s="35"/>
      <c r="D34" s="35"/>
      <c r="E34" s="35"/>
      <c r="F34" s="35"/>
      <c r="G34" s="35"/>
      <c r="H34" s="35"/>
      <c r="I34" s="35"/>
      <c r="J34" s="35"/>
      <c r="K34" s="35"/>
      <c r="L34" s="35"/>
      <c r="M34" s="35"/>
      <c r="N34" s="35"/>
      <c r="O34" s="35"/>
      <c r="P34" s="35"/>
    </row>
    <row r="35" spans="1:33" ht="15.95" customHeight="1" x14ac:dyDescent="0.25">
      <c r="B35" s="35"/>
      <c r="C35" s="35"/>
      <c r="D35" s="35"/>
      <c r="E35" s="35"/>
      <c r="F35" s="35"/>
      <c r="G35" s="35"/>
      <c r="H35" s="35"/>
      <c r="I35" s="35"/>
      <c r="J35" s="35"/>
      <c r="K35" s="35"/>
      <c r="L35" s="35"/>
      <c r="M35" s="35"/>
      <c r="N35" s="35"/>
      <c r="O35" s="35"/>
      <c r="P35" s="35"/>
    </row>
    <row r="36" spans="1:33" ht="15.95" customHeight="1" x14ac:dyDescent="0.25">
      <c r="B36" s="35"/>
      <c r="C36" s="35"/>
      <c r="D36" s="35"/>
      <c r="E36" s="35"/>
      <c r="F36" s="35"/>
      <c r="G36" s="35"/>
      <c r="H36" s="35"/>
      <c r="I36" s="35"/>
      <c r="J36" s="35"/>
      <c r="K36" s="35"/>
      <c r="L36" s="35"/>
      <c r="M36" s="35"/>
      <c r="N36" s="35"/>
      <c r="O36" s="35"/>
      <c r="P36" s="35"/>
      <c r="Q36" s="37"/>
    </row>
    <row r="37" spans="1:33" ht="15.95" customHeight="1" x14ac:dyDescent="0.25">
      <c r="B37" s="206" t="s">
        <v>116</v>
      </c>
      <c r="C37" s="206"/>
      <c r="D37" s="206"/>
      <c r="E37" s="206"/>
      <c r="F37" s="206"/>
      <c r="G37" s="208" t="s">
        <v>118</v>
      </c>
      <c r="H37" s="209"/>
      <c r="I37" s="209"/>
      <c r="J37" s="209"/>
      <c r="K37" s="209"/>
      <c r="L37" s="210" t="s">
        <v>132</v>
      </c>
      <c r="M37" s="210"/>
      <c r="N37" s="210"/>
      <c r="O37" s="210"/>
      <c r="P37" s="210"/>
      <c r="Q37" s="36"/>
    </row>
    <row r="38" spans="1:33" ht="15.95" customHeight="1" x14ac:dyDescent="0.25">
      <c r="A38" s="36"/>
      <c r="B38" s="218" t="s">
        <v>117</v>
      </c>
      <c r="C38" s="218"/>
      <c r="D38" s="219">
        <f>'FM Exteriores'!$M$4</f>
        <v>0.85</v>
      </c>
      <c r="E38" s="219"/>
      <c r="F38" s="219"/>
      <c r="G38" s="220" t="s">
        <v>119</v>
      </c>
      <c r="H38" s="218"/>
      <c r="I38" s="219">
        <f>'FM Exteriores'!$M$7</f>
        <v>1</v>
      </c>
      <c r="J38" s="219"/>
      <c r="K38" s="219"/>
      <c r="L38" s="210"/>
      <c r="M38" s="210"/>
      <c r="N38" s="210"/>
      <c r="O38" s="210"/>
      <c r="P38" s="210"/>
      <c r="Q38" s="38"/>
    </row>
    <row r="39" spans="1:33" ht="15.95" customHeight="1" x14ac:dyDescent="0.25">
      <c r="B39" s="206" t="s">
        <v>121</v>
      </c>
      <c r="C39" s="206"/>
      <c r="D39" s="206"/>
      <c r="E39" s="206"/>
      <c r="F39" s="206"/>
      <c r="G39" s="208"/>
      <c r="H39" s="209"/>
      <c r="I39" s="209"/>
      <c r="J39" s="209"/>
      <c r="K39" s="209"/>
      <c r="L39" s="212">
        <f>D38*I38*D40</f>
        <v>0.78200000000000003</v>
      </c>
      <c r="M39" s="213"/>
      <c r="N39" s="213"/>
      <c r="O39" s="213"/>
      <c r="P39" s="214"/>
      <c r="Q39" s="36"/>
    </row>
    <row r="40" spans="1:33" ht="15.95" customHeight="1" x14ac:dyDescent="0.25">
      <c r="A40" s="36"/>
      <c r="B40" s="218" t="s">
        <v>122</v>
      </c>
      <c r="C40" s="218"/>
      <c r="D40" s="219">
        <f>'FM Exteriores'!$M$10</f>
        <v>0.92</v>
      </c>
      <c r="E40" s="219"/>
      <c r="F40" s="219"/>
      <c r="G40" s="220"/>
      <c r="H40" s="218"/>
      <c r="I40" s="219"/>
      <c r="J40" s="219"/>
      <c r="K40" s="219"/>
      <c r="L40" s="215"/>
      <c r="M40" s="216"/>
      <c r="N40" s="216"/>
      <c r="O40" s="216"/>
      <c r="P40" s="217"/>
      <c r="Q40" s="36"/>
    </row>
    <row r="41" spans="1:33" ht="15.95" customHeight="1" x14ac:dyDescent="0.25">
      <c r="B41" s="25"/>
      <c r="C41" s="25"/>
      <c r="D41" s="25" t="s">
        <v>142</v>
      </c>
      <c r="E41" s="25"/>
      <c r="F41" s="25"/>
      <c r="G41" s="42"/>
      <c r="H41" s="42"/>
      <c r="I41" s="42"/>
      <c r="J41" s="42"/>
      <c r="K41" s="42"/>
      <c r="L41" s="42"/>
      <c r="M41" s="42"/>
      <c r="N41" s="42"/>
      <c r="O41" s="42"/>
      <c r="P41" s="42"/>
      <c r="Q41" s="36"/>
    </row>
    <row r="42" spans="1:33" ht="15" customHeight="1" x14ac:dyDescent="0.25">
      <c r="A42" s="36"/>
      <c r="B42" s="37" t="s">
        <v>10</v>
      </c>
      <c r="C42" s="32"/>
      <c r="D42" s="32"/>
      <c r="E42" s="32"/>
      <c r="F42" s="32"/>
      <c r="G42" s="32"/>
      <c r="H42" s="32"/>
      <c r="I42" s="32"/>
      <c r="J42" s="32"/>
      <c r="K42" s="32"/>
      <c r="L42" s="32"/>
      <c r="M42" s="32"/>
      <c r="N42" s="32"/>
      <c r="O42" s="32"/>
      <c r="P42" s="32"/>
      <c r="Q42" s="36"/>
    </row>
    <row r="43" spans="1:33" ht="19.5" customHeight="1" x14ac:dyDescent="0.25">
      <c r="A43" s="36"/>
      <c r="B43" s="236" t="s">
        <v>205</v>
      </c>
      <c r="C43" s="236"/>
      <c r="D43" s="236"/>
      <c r="E43" s="236"/>
      <c r="F43" s="236"/>
      <c r="G43" s="236"/>
      <c r="H43" s="236"/>
      <c r="I43" s="236"/>
      <c r="J43" s="236"/>
      <c r="K43" s="236"/>
      <c r="L43" s="236"/>
      <c r="M43" s="236"/>
      <c r="N43" s="236"/>
      <c r="O43" s="236"/>
      <c r="P43" s="236"/>
      <c r="Q43" s="36"/>
    </row>
    <row r="44" spans="1:33" ht="22.5" customHeight="1" x14ac:dyDescent="0.25">
      <c r="A44" s="34"/>
      <c r="B44" s="236"/>
      <c r="C44" s="236"/>
      <c r="D44" s="236"/>
      <c r="E44" s="236"/>
      <c r="F44" s="236"/>
      <c r="G44" s="236"/>
      <c r="H44" s="236"/>
      <c r="I44" s="236"/>
      <c r="J44" s="236"/>
      <c r="K44" s="236"/>
      <c r="L44" s="236"/>
      <c r="M44" s="236"/>
      <c r="N44" s="236"/>
      <c r="O44" s="236"/>
      <c r="P44" s="236"/>
      <c r="Q44" s="34"/>
    </row>
    <row r="45" spans="1:33" ht="15" customHeight="1" x14ac:dyDescent="0.25">
      <c r="A45" s="34"/>
      <c r="B45" s="25"/>
      <c r="C45" s="25"/>
      <c r="D45" s="25"/>
      <c r="E45" s="25"/>
      <c r="F45" s="25"/>
      <c r="G45" s="42"/>
      <c r="H45" s="42"/>
      <c r="I45" s="42"/>
      <c r="J45" s="42"/>
      <c r="K45" s="42"/>
      <c r="L45" s="42"/>
      <c r="M45" s="42"/>
      <c r="N45" s="42"/>
      <c r="O45" s="42"/>
      <c r="P45" s="42"/>
      <c r="Q45" s="34"/>
    </row>
    <row r="46" spans="1:33" ht="14.25" customHeight="1" x14ac:dyDescent="0.2">
      <c r="B46" s="40" t="s">
        <v>130</v>
      </c>
      <c r="C46" s="32"/>
      <c r="D46" s="32"/>
      <c r="E46" s="32"/>
      <c r="F46" s="32"/>
      <c r="G46" s="32"/>
      <c r="H46" s="32"/>
      <c r="I46" s="32"/>
      <c r="J46" s="32"/>
      <c r="K46" s="32"/>
      <c r="L46" s="32"/>
      <c r="M46" s="32"/>
      <c r="N46" s="32"/>
      <c r="O46" s="32"/>
      <c r="P46" s="32"/>
    </row>
    <row r="47" spans="1:33" ht="20.25" customHeight="1" x14ac:dyDescent="0.25">
      <c r="B47" s="240" t="s">
        <v>204</v>
      </c>
      <c r="C47" s="240"/>
      <c r="D47" s="240"/>
      <c r="E47" s="240"/>
      <c r="F47" s="240"/>
      <c r="G47" s="240"/>
      <c r="H47" s="240"/>
      <c r="I47" s="240"/>
      <c r="J47" s="240"/>
      <c r="K47" s="240"/>
      <c r="L47" s="240"/>
      <c r="M47" s="240"/>
      <c r="N47" s="240"/>
      <c r="O47" s="240"/>
      <c r="P47" s="240"/>
    </row>
    <row r="48" spans="1:33" ht="21.75" customHeight="1" x14ac:dyDescent="0.25">
      <c r="B48" s="240"/>
      <c r="C48" s="240"/>
      <c r="D48" s="240"/>
      <c r="E48" s="240"/>
      <c r="F48" s="240"/>
      <c r="G48" s="240"/>
      <c r="H48" s="240"/>
      <c r="I48" s="240"/>
      <c r="J48" s="240"/>
      <c r="K48" s="240"/>
      <c r="L48" s="240"/>
      <c r="M48" s="240"/>
      <c r="N48" s="240"/>
      <c r="O48" s="240"/>
      <c r="P48" s="240"/>
    </row>
    <row r="49" spans="2:33" ht="24.75" customHeight="1" x14ac:dyDescent="0.25">
      <c r="B49" s="241"/>
      <c r="C49" s="241"/>
      <c r="D49" s="241"/>
      <c r="E49" s="241"/>
      <c r="F49" s="241"/>
      <c r="G49" s="241"/>
      <c r="H49" s="241"/>
      <c r="I49" s="241"/>
      <c r="J49" s="241"/>
      <c r="K49" s="241"/>
      <c r="L49" s="241"/>
      <c r="M49" s="241"/>
      <c r="N49" s="241"/>
      <c r="O49" s="241"/>
      <c r="P49" s="241"/>
    </row>
    <row r="50" spans="2:33" ht="15" customHeight="1" x14ac:dyDescent="0.25">
      <c r="B50" s="242" t="s">
        <v>13</v>
      </c>
      <c r="C50" s="242"/>
      <c r="D50" s="242"/>
      <c r="E50" s="243">
        <f ca="1">TODAY()</f>
        <v>44704</v>
      </c>
      <c r="F50" s="243"/>
      <c r="G50" s="243"/>
      <c r="H50" s="243"/>
      <c r="O50" s="244" t="s">
        <v>14</v>
      </c>
      <c r="P50" s="244"/>
      <c r="S50" s="225" t="s">
        <v>13</v>
      </c>
      <c r="T50" s="225"/>
      <c r="U50" s="225"/>
      <c r="V50" s="226">
        <f ca="1">TODAY()</f>
        <v>44704</v>
      </c>
      <c r="W50" s="226"/>
      <c r="X50" s="226"/>
      <c r="Y50" s="226"/>
      <c r="Z50" s="39"/>
      <c r="AA50" s="39"/>
      <c r="AB50" s="39"/>
      <c r="AC50" s="39"/>
      <c r="AD50" s="39"/>
      <c r="AE50" s="39"/>
      <c r="AF50" s="227" t="s">
        <v>15</v>
      </c>
      <c r="AG50" s="227"/>
    </row>
  </sheetData>
  <sheetProtection algorithmName="SHA-512" hashValue="FPhN/Y7/QaChAl5liaFJmHqKmapRUbVscd4F1QVccJ/eExdtdYGvYOjzzDIVlFHNsrRyiwFFcUhHBdDI9YhgoA==" saltValue="IRbysxSyoppEdnKFb1UU6g==" spinCount="100000" sheet="1" objects="1" scenarios="1" selectLockedCells="1" selectUnlockedCells="1"/>
  <mergeCells count="65">
    <mergeCell ref="V50:Y50"/>
    <mergeCell ref="AF50:AG50"/>
    <mergeCell ref="B43:P44"/>
    <mergeCell ref="B47:P49"/>
    <mergeCell ref="B50:D50"/>
    <mergeCell ref="E50:H50"/>
    <mergeCell ref="O50:P50"/>
    <mergeCell ref="S50:U50"/>
    <mergeCell ref="B39:F39"/>
    <mergeCell ref="G39:K39"/>
    <mergeCell ref="L39:P40"/>
    <mergeCell ref="B40:C40"/>
    <mergeCell ref="D40:F40"/>
    <mergeCell ref="G40:H40"/>
    <mergeCell ref="I40:K40"/>
    <mergeCell ref="B37:F37"/>
    <mergeCell ref="G37:K37"/>
    <mergeCell ref="L37:P38"/>
    <mergeCell ref="B38:C38"/>
    <mergeCell ref="D38:F38"/>
    <mergeCell ref="G38:H38"/>
    <mergeCell ref="I38:K38"/>
    <mergeCell ref="G29:K29"/>
    <mergeCell ref="L29:P29"/>
    <mergeCell ref="B30:P31"/>
    <mergeCell ref="S30:AG30"/>
    <mergeCell ref="S31:AG33"/>
    <mergeCell ref="G32:P32"/>
    <mergeCell ref="B33:P33"/>
    <mergeCell ref="B26:F26"/>
    <mergeCell ref="L26:P26"/>
    <mergeCell ref="B27:F27"/>
    <mergeCell ref="L27:P27"/>
    <mergeCell ref="B28:F28"/>
    <mergeCell ref="L28:P28"/>
    <mergeCell ref="G28:K28"/>
    <mergeCell ref="B23:F23"/>
    <mergeCell ref="L23:P23"/>
    <mergeCell ref="B24:F24"/>
    <mergeCell ref="L24:P24"/>
    <mergeCell ref="B25:F25"/>
    <mergeCell ref="L25:P25"/>
    <mergeCell ref="B22:F22"/>
    <mergeCell ref="L22:P22"/>
    <mergeCell ref="B14:P15"/>
    <mergeCell ref="B16:K16"/>
    <mergeCell ref="L16:P16"/>
    <mergeCell ref="B17:K17"/>
    <mergeCell ref="L17:P17"/>
    <mergeCell ref="G18:K18"/>
    <mergeCell ref="L18:P18"/>
    <mergeCell ref="B19:K20"/>
    <mergeCell ref="L19:P20"/>
    <mergeCell ref="B21:F21"/>
    <mergeCell ref="G21:K21"/>
    <mergeCell ref="L21:P21"/>
    <mergeCell ref="B1:P6"/>
    <mergeCell ref="S1:AG6"/>
    <mergeCell ref="B7:P7"/>
    <mergeCell ref="B8:P10"/>
    <mergeCell ref="S8:AG8"/>
    <mergeCell ref="S9:AG11"/>
    <mergeCell ref="B11:F13"/>
    <mergeCell ref="G11:P12"/>
    <mergeCell ref="G13:P13"/>
  </mergeCells>
  <conditionalFormatting sqref="N36:P38">
    <cfRule type="colorScale" priority="1">
      <colorScale>
        <cfvo type="min"/>
        <cfvo type="percentile" val="50"/>
        <cfvo type="max"/>
        <color theme="9" tint="0.79998168889431442"/>
        <color theme="7" tint="0.79998168889431442"/>
        <color theme="5" tint="0.79998168889431442"/>
      </colorScale>
    </cfRule>
  </conditionalFormatting>
  <printOptions horizontalCentered="1"/>
  <pageMargins left="0.59055118110236227" right="0.59055118110236227" top="0.98425196850393704" bottom="0.39370078740157483" header="0" footer="0"/>
  <pageSetup paperSize="119" scale="88" fitToWidth="2" orientation="portrait" horizontalDpi="4294967292" verticalDpi="1200" r:id="rId1"/>
  <headerFooter scaleWithDoc="0" alignWithMargins="0"/>
  <colBreaks count="1" manualBreakCount="1">
    <brk id="17" max="50" man="1"/>
  </col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13</vt:i4>
      </vt:variant>
    </vt:vector>
  </HeadingPairs>
  <TitlesOfParts>
    <vt:vector size="24" baseType="lpstr">
      <vt:lpstr>Descripción</vt:lpstr>
      <vt:lpstr>Instrucciones</vt:lpstr>
      <vt:lpstr>FM Interiores</vt:lpstr>
      <vt:lpstr>FM Exteriores</vt:lpstr>
      <vt:lpstr>FLF</vt:lpstr>
      <vt:lpstr>FLM_INDOOR</vt:lpstr>
      <vt:lpstr>FLM_outdoor</vt:lpstr>
      <vt:lpstr>FSM _Indoor2</vt:lpstr>
      <vt:lpstr>EsquemaMant</vt:lpstr>
      <vt:lpstr>Reporte Int</vt:lpstr>
      <vt:lpstr>Reporte Ext</vt:lpstr>
      <vt:lpstr>'Reporte Ext'!Área_de_impresión</vt:lpstr>
      <vt:lpstr>'Reporte Int'!Área_de_impresión</vt:lpstr>
      <vt:lpstr>Ext_fotos</vt:lpstr>
      <vt:lpstr>FLF</vt:lpstr>
      <vt:lpstr>FLFh</vt:lpstr>
      <vt:lpstr>FLM_et</vt:lpstr>
      <vt:lpstr>FLM_ett</vt:lpstr>
      <vt:lpstr>FLM_it</vt:lpstr>
      <vt:lpstr>FLM_itt</vt:lpstr>
      <vt:lpstr>FSM_it</vt:lpstr>
      <vt:lpstr>FSM_itt</vt:lpstr>
      <vt:lpstr>Int_fotos</vt:lpstr>
      <vt:lpstr>Logo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 de Windows</cp:lastModifiedBy>
  <cp:lastPrinted>2022-05-23T19:37:26Z</cp:lastPrinted>
  <dcterms:created xsi:type="dcterms:W3CDTF">2020-10-12T14:10:54Z</dcterms:created>
  <dcterms:modified xsi:type="dcterms:W3CDTF">2022-05-23T19:37:59Z</dcterms:modified>
</cp:coreProperties>
</file>