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Maestria\Tesis\03_Modelos_Metabolicos\Soluciones\"/>
    </mc:Choice>
  </mc:AlternateContent>
  <xr:revisionPtr revIDLastSave="0" documentId="13_ncr:1_{B4E3B099-16BD-43A5-AB8F-076FD4E416B9}" xr6:coauthVersionLast="47" xr6:coauthVersionMax="47" xr10:uidLastSave="{00000000-0000-0000-0000-000000000000}"/>
  <bookViews>
    <workbookView xWindow="-108" yWindow="-108" windowWidth="23256" windowHeight="12456" activeTab="1" xr2:uid="{CABF8E32-71B9-40CF-9343-10F8C5C411E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6" i="2" l="1"/>
  <c r="L47" i="2"/>
  <c r="L48" i="2"/>
  <c r="L49" i="2"/>
  <c r="L50" i="2"/>
  <c r="L51" i="2"/>
  <c r="L52" i="2"/>
  <c r="L53" i="2"/>
  <c r="L54" i="2"/>
  <c r="L55" i="2"/>
  <c r="L56" i="2"/>
  <c r="L45" i="2"/>
  <c r="J45" i="2"/>
  <c r="J56" i="2" l="1"/>
  <c r="J55" i="2"/>
  <c r="J54" i="2"/>
  <c r="J53" i="2"/>
  <c r="J52" i="2"/>
  <c r="J51" i="2"/>
  <c r="J50" i="2"/>
  <c r="J49" i="2"/>
  <c r="J48" i="2"/>
  <c r="J47" i="2"/>
  <c r="J46" i="2"/>
  <c r="P26" i="2"/>
  <c r="P27" i="2"/>
  <c r="P28" i="2"/>
  <c r="P29" i="2"/>
  <c r="P30" i="2"/>
  <c r="P31" i="2"/>
  <c r="P32" i="2"/>
  <c r="P33" i="2"/>
  <c r="O27" i="2"/>
  <c r="O28" i="2"/>
  <c r="O29" i="2"/>
  <c r="O30" i="2"/>
  <c r="O31" i="2"/>
  <c r="O32" i="2"/>
  <c r="O33" i="2"/>
  <c r="O26" i="2"/>
  <c r="N27" i="2"/>
  <c r="N28" i="2"/>
  <c r="N29" i="2"/>
  <c r="N30" i="2"/>
  <c r="N31" i="2"/>
  <c r="N32" i="2"/>
  <c r="N33" i="2"/>
  <c r="N26" i="2"/>
  <c r="P19" i="2"/>
  <c r="O19" i="2"/>
  <c r="P20" i="2"/>
  <c r="P21" i="2"/>
  <c r="P22" i="2"/>
  <c r="P23" i="2"/>
  <c r="P17" i="2"/>
  <c r="P18" i="2"/>
  <c r="P16" i="2"/>
  <c r="K31" i="2" l="1"/>
  <c r="K32" i="2"/>
  <c r="K33" i="2"/>
  <c r="K34" i="2"/>
  <c r="K35" i="2"/>
  <c r="K36" i="2"/>
  <c r="K37" i="2"/>
  <c r="K38" i="2"/>
  <c r="K39" i="2"/>
  <c r="K40" i="2"/>
  <c r="K41" i="2"/>
  <c r="K30" i="2"/>
  <c r="L17" i="2"/>
  <c r="L18" i="2"/>
  <c r="L19" i="2"/>
  <c r="L21" i="2"/>
  <c r="L22" i="2"/>
  <c r="L23" i="2"/>
  <c r="L24" i="2"/>
  <c r="L25" i="2"/>
  <c r="L26" i="2"/>
  <c r="L27" i="2"/>
  <c r="L16" i="2"/>
  <c r="K25" i="2"/>
  <c r="K24" i="2"/>
  <c r="J19" i="2" l="1"/>
  <c r="J18" i="2"/>
  <c r="J17" i="2"/>
  <c r="J20" i="2"/>
  <c r="J21" i="2"/>
  <c r="J22" i="2"/>
  <c r="J23" i="2"/>
  <c r="J24" i="2"/>
  <c r="J25" i="2"/>
  <c r="J26" i="2"/>
  <c r="J27" i="2"/>
  <c r="J16" i="2"/>
  <c r="I10" i="2"/>
  <c r="P7" i="2" l="1"/>
  <c r="N3" i="2"/>
  <c r="N4" i="2"/>
  <c r="N11" i="2" s="1"/>
  <c r="N5" i="2"/>
  <c r="N6" i="2"/>
  <c r="N7" i="2"/>
  <c r="N8" i="2"/>
  <c r="N9" i="2"/>
  <c r="N2" i="2"/>
  <c r="M2" i="2"/>
  <c r="M11" i="2"/>
  <c r="M3" i="2"/>
  <c r="M4" i="2"/>
  <c r="M5" i="2"/>
  <c r="M6" i="2"/>
  <c r="M7" i="2"/>
  <c r="M8" i="2"/>
  <c r="M9" i="2"/>
  <c r="H10" i="2"/>
  <c r="I3" i="2"/>
  <c r="Q3" i="2" s="1"/>
  <c r="I4" i="2"/>
  <c r="Q4" i="2" s="1"/>
  <c r="I5" i="2"/>
  <c r="Q5" i="2" s="1"/>
  <c r="I6" i="2"/>
  <c r="Q6" i="2" s="1"/>
  <c r="I7" i="2"/>
  <c r="Q7" i="2" s="1"/>
  <c r="I8" i="2"/>
  <c r="Q8" i="2" s="1"/>
  <c r="I9" i="2"/>
  <c r="Q9" i="2" s="1"/>
  <c r="I2" i="2"/>
  <c r="P2" i="2" s="1"/>
  <c r="H2" i="2"/>
  <c r="H3" i="2"/>
  <c r="H4" i="2"/>
  <c r="H5" i="2"/>
  <c r="H6" i="2"/>
  <c r="H7" i="2"/>
  <c r="H8" i="2"/>
  <c r="H9" i="2"/>
  <c r="F7" i="1"/>
  <c r="F6" i="1"/>
  <c r="C10" i="1"/>
  <c r="F14" i="1"/>
  <c r="F15" i="1"/>
  <c r="E17" i="1"/>
  <c r="F17" i="1" s="1"/>
  <c r="E16" i="1"/>
  <c r="F16" i="1" s="1"/>
  <c r="E15" i="1"/>
  <c r="E14" i="1"/>
  <c r="E13" i="1"/>
  <c r="F13" i="1" s="1"/>
  <c r="E12" i="1"/>
  <c r="F12" i="1" s="1"/>
  <c r="E11" i="1"/>
  <c r="F11" i="1" s="1"/>
  <c r="E10" i="1"/>
  <c r="E9" i="1"/>
  <c r="F9" i="1" s="1"/>
  <c r="E8" i="1"/>
  <c r="F8" i="1" s="1"/>
  <c r="E7" i="1"/>
  <c r="E6" i="1"/>
  <c r="C7" i="1"/>
  <c r="P11" i="2" l="1"/>
  <c r="P6" i="2"/>
  <c r="P5" i="2"/>
  <c r="P4" i="2"/>
  <c r="P3" i="2"/>
  <c r="Q2" i="2"/>
  <c r="Q11" i="2" s="1"/>
  <c r="P8" i="2"/>
  <c r="P9" i="2"/>
  <c r="F10" i="1"/>
</calcChain>
</file>

<file path=xl/sharedStrings.xml><?xml version="1.0" encoding="utf-8"?>
<sst xmlns="http://schemas.openxmlformats.org/spreadsheetml/2006/main" count="499" uniqueCount="242">
  <si>
    <t>gly</t>
  </si>
  <si>
    <t>nh4</t>
  </si>
  <si>
    <t>atp</t>
  </si>
  <si>
    <t>nadh</t>
  </si>
  <si>
    <t>co2</t>
  </si>
  <si>
    <t>aia</t>
  </si>
  <si>
    <t>h2o</t>
  </si>
  <si>
    <t>adp</t>
  </si>
  <si>
    <t>nad</t>
  </si>
  <si>
    <t>h+</t>
  </si>
  <si>
    <t>Basal</t>
  </si>
  <si>
    <t>Adicional</t>
  </si>
  <si>
    <t>Elec*</t>
  </si>
  <si>
    <t>elec</t>
  </si>
  <si>
    <t>Final</t>
  </si>
  <si>
    <t>GLUDy</t>
  </si>
  <si>
    <t>GLUSy</t>
  </si>
  <si>
    <t>GLUN</t>
  </si>
  <si>
    <t>GLNS</t>
  </si>
  <si>
    <t>PROs</t>
  </si>
  <si>
    <t>ARGs</t>
  </si>
  <si>
    <t>CARPs</t>
  </si>
  <si>
    <t>LYSs</t>
  </si>
  <si>
    <t>SERs</t>
  </si>
  <si>
    <t>GLYs</t>
  </si>
  <si>
    <t>FTHFs</t>
  </si>
  <si>
    <t>MYTHFs</t>
  </si>
  <si>
    <t>METHFs</t>
  </si>
  <si>
    <t>CYSs</t>
  </si>
  <si>
    <t>ASPs</t>
  </si>
  <si>
    <t>ASNs</t>
  </si>
  <si>
    <t>HOMs</t>
  </si>
  <si>
    <t>THRs</t>
  </si>
  <si>
    <t>METs</t>
  </si>
  <si>
    <t>ILEUs</t>
  </si>
  <si>
    <t>ALAs</t>
  </si>
  <si>
    <t>AKIs</t>
  </si>
  <si>
    <t>VALs</t>
  </si>
  <si>
    <t>LEUs</t>
  </si>
  <si>
    <t>CHOs</t>
  </si>
  <si>
    <t>PHENs</t>
  </si>
  <si>
    <t>TYRs</t>
  </si>
  <si>
    <t>TRYPs</t>
  </si>
  <si>
    <t>PRPPs</t>
  </si>
  <si>
    <t>HISs</t>
  </si>
  <si>
    <t>PPC</t>
  </si>
  <si>
    <t>PPCK</t>
  </si>
  <si>
    <t>ME1</t>
  </si>
  <si>
    <t>ME2</t>
  </si>
  <si>
    <t>ADK1</t>
  </si>
  <si>
    <t>ATPM</t>
  </si>
  <si>
    <t>ATPS4r</t>
  </si>
  <si>
    <t>Biomass</t>
  </si>
  <si>
    <t>ACACT1r</t>
  </si>
  <si>
    <t>HACD1i</t>
  </si>
  <si>
    <t>ECOAH1</t>
  </si>
  <si>
    <t>ACOAD1</t>
  </si>
  <si>
    <t>BTCOAp</t>
  </si>
  <si>
    <t>BTCOARx</t>
  </si>
  <si>
    <t>ALCD4</t>
  </si>
  <si>
    <t>CHs</t>
  </si>
  <si>
    <t>CH_biomass</t>
  </si>
  <si>
    <t>HEX1</t>
  </si>
  <si>
    <t>PGI</t>
  </si>
  <si>
    <t>PFK</t>
  </si>
  <si>
    <t>FBP</t>
  </si>
  <si>
    <t>FBA</t>
  </si>
  <si>
    <t>TPI</t>
  </si>
  <si>
    <t>GAPD</t>
  </si>
  <si>
    <t>PGK</t>
  </si>
  <si>
    <t>PGM</t>
  </si>
  <si>
    <t>ENO</t>
  </si>
  <si>
    <t>PYK</t>
  </si>
  <si>
    <t>PPS</t>
  </si>
  <si>
    <t>dNMPs</t>
  </si>
  <si>
    <t>dNTPs</t>
  </si>
  <si>
    <t>DNA_biomass</t>
  </si>
  <si>
    <t>EET</t>
  </si>
  <si>
    <t>EMI</t>
  </si>
  <si>
    <t>NADH16</t>
  </si>
  <si>
    <t>CYTBD</t>
  </si>
  <si>
    <t>EX_glc__D_e</t>
  </si>
  <si>
    <t>EX_lac__D_e</t>
  </si>
  <si>
    <t>EX_h_e</t>
  </si>
  <si>
    <t>EX_ac_e</t>
  </si>
  <si>
    <t>EX_acald_e</t>
  </si>
  <si>
    <t>EX_etoh_e</t>
  </si>
  <si>
    <t>EX_pi_e</t>
  </si>
  <si>
    <t>EX_h2o_e</t>
  </si>
  <si>
    <t>EX_co2_e</t>
  </si>
  <si>
    <t>EX_nh4_e</t>
  </si>
  <si>
    <t>EX_o2_e</t>
  </si>
  <si>
    <t>EX_elect__ox_e</t>
  </si>
  <si>
    <t>EX_elect_red_e</t>
  </si>
  <si>
    <t>EX_buty_e</t>
  </si>
  <si>
    <t>EX_glyc_e</t>
  </si>
  <si>
    <t>EX_btoh_e</t>
  </si>
  <si>
    <t>EX_for_e</t>
  </si>
  <si>
    <t>EX_biomass_e</t>
  </si>
  <si>
    <t>LDH_D</t>
  </si>
  <si>
    <t>PTAr</t>
  </si>
  <si>
    <t>ACKr</t>
  </si>
  <si>
    <t>ACALD</t>
  </si>
  <si>
    <t>ALCD2x</t>
  </si>
  <si>
    <t>PFL</t>
  </si>
  <si>
    <t>GLYCDx</t>
  </si>
  <si>
    <t>DHAPT</t>
  </si>
  <si>
    <t>GLYK</t>
  </si>
  <si>
    <t>G3PT</t>
  </si>
  <si>
    <t>G3PD2</t>
  </si>
  <si>
    <t>CS</t>
  </si>
  <si>
    <t>ACONTa</t>
  </si>
  <si>
    <t>ACONTb</t>
  </si>
  <si>
    <t>ICL</t>
  </si>
  <si>
    <t>MALS</t>
  </si>
  <si>
    <t>ICDHyr</t>
  </si>
  <si>
    <t>AKGDH</t>
  </si>
  <si>
    <t>SUCOAS</t>
  </si>
  <si>
    <t>SUCDi</t>
  </si>
  <si>
    <t>FRD7</t>
  </si>
  <si>
    <t>FUM</t>
  </si>
  <si>
    <t>MDH</t>
  </si>
  <si>
    <t>PALs</t>
  </si>
  <si>
    <t>OLEs</t>
  </si>
  <si>
    <t>MALCOAs</t>
  </si>
  <si>
    <t>OAs</t>
  </si>
  <si>
    <t>ETNs</t>
  </si>
  <si>
    <t>LIPs</t>
  </si>
  <si>
    <t>LIP_biomass</t>
  </si>
  <si>
    <t>GLUN6Ps</t>
  </si>
  <si>
    <t>RHAs</t>
  </si>
  <si>
    <t>dTDPdp</t>
  </si>
  <si>
    <t>dTTPs</t>
  </si>
  <si>
    <t>H7Ps</t>
  </si>
  <si>
    <t>MIRs</t>
  </si>
  <si>
    <t>KDOs</t>
  </si>
  <si>
    <t>LPSs</t>
  </si>
  <si>
    <t>LPS_biomass</t>
  </si>
  <si>
    <t>IMPs</t>
  </si>
  <si>
    <t>AMPs</t>
  </si>
  <si>
    <t>GMPs</t>
  </si>
  <si>
    <t>UMPs</t>
  </si>
  <si>
    <t>UTPs</t>
  </si>
  <si>
    <t>CTPs</t>
  </si>
  <si>
    <t>CMPs</t>
  </si>
  <si>
    <t>TMPs</t>
  </si>
  <si>
    <t>dAMPs</t>
  </si>
  <si>
    <t>dGMPs</t>
  </si>
  <si>
    <t>dCMPs</t>
  </si>
  <si>
    <t>dTMPs</t>
  </si>
  <si>
    <t>UMPk</t>
  </si>
  <si>
    <t>G6PDH2r</t>
  </si>
  <si>
    <t>PGL</t>
  </si>
  <si>
    <t>GND</t>
  </si>
  <si>
    <t>RPE</t>
  </si>
  <si>
    <t>RPI</t>
  </si>
  <si>
    <t>TKT1</t>
  </si>
  <si>
    <t>TALA</t>
  </si>
  <si>
    <t>TKT2</t>
  </si>
  <si>
    <t>AMs</t>
  </si>
  <si>
    <t>PROT_biomass</t>
  </si>
  <si>
    <t>NADTRHD</t>
  </si>
  <si>
    <t>THD2</t>
  </si>
  <si>
    <t>NMPs</t>
  </si>
  <si>
    <t>NTPs</t>
  </si>
  <si>
    <t>RNA_biomass</t>
  </si>
  <si>
    <t>SINK_H_c</t>
  </si>
  <si>
    <t>SINK_Pi_c</t>
  </si>
  <si>
    <t>SINK_H2O_c</t>
  </si>
  <si>
    <t>PDH</t>
  </si>
  <si>
    <t>GLYCtex</t>
  </si>
  <si>
    <t>D_LACtp</t>
  </si>
  <si>
    <t>ACtp</t>
  </si>
  <si>
    <t>BUTYtp</t>
  </si>
  <si>
    <t>GLCtp</t>
  </si>
  <si>
    <t>BTOHtp</t>
  </si>
  <si>
    <t>ACALDtp</t>
  </si>
  <si>
    <t>ETOHtp</t>
  </si>
  <si>
    <t>Pitp</t>
  </si>
  <si>
    <t>H2Otp</t>
  </si>
  <si>
    <t>CO2tp</t>
  </si>
  <si>
    <t>NH4tp</t>
  </si>
  <si>
    <t>O2tp</t>
  </si>
  <si>
    <t>MET_REDtp</t>
  </si>
  <si>
    <t>MET_Oxtp</t>
  </si>
  <si>
    <t>Htp</t>
  </si>
  <si>
    <t>FORtp</t>
  </si>
  <si>
    <t>T_biomass_e</t>
  </si>
  <si>
    <t>GLCpts</t>
  </si>
  <si>
    <t>GLCt1</t>
  </si>
  <si>
    <t>D_LACt2</t>
  </si>
  <si>
    <t>ACt2r</t>
  </si>
  <si>
    <t>ACALDt</t>
  </si>
  <si>
    <t>ETOHt2r</t>
  </si>
  <si>
    <t>PIt2r</t>
  </si>
  <si>
    <t>H2Ot</t>
  </si>
  <si>
    <t>CO2t</t>
  </si>
  <si>
    <t>BUTYt</t>
  </si>
  <si>
    <t>NH4t</t>
  </si>
  <si>
    <t>O2t</t>
  </si>
  <si>
    <t>GLYCtpp</t>
  </si>
  <si>
    <t>BTOHt2rpp</t>
  </si>
  <si>
    <t>FORti</t>
  </si>
  <si>
    <t>FORt2</t>
  </si>
  <si>
    <t>PDH2</t>
  </si>
  <si>
    <t>CF</t>
  </si>
  <si>
    <t>PROPs</t>
  </si>
  <si>
    <t>PROPt</t>
  </si>
  <si>
    <t>PROPte</t>
  </si>
  <si>
    <t>EX_prop_c</t>
  </si>
  <si>
    <t>IPAp</t>
  </si>
  <si>
    <t>IAAldp</t>
  </si>
  <si>
    <t>IAAs</t>
  </si>
  <si>
    <t>IAAt</t>
  </si>
  <si>
    <t>IAAte</t>
  </si>
  <si>
    <t>EX_iaa_c</t>
  </si>
  <si>
    <t>ATP_hypothethic</t>
  </si>
  <si>
    <t>NADH_hypo</t>
  </si>
  <si>
    <t>NADH_NADP_hypo</t>
  </si>
  <si>
    <t>EET_hypo</t>
  </si>
  <si>
    <t>CF_2</t>
  </si>
  <si>
    <t>EET_hypo_2</t>
  </si>
  <si>
    <t>EF anodica</t>
  </si>
  <si>
    <t>EF catodica</t>
  </si>
  <si>
    <t>ATP producido</t>
  </si>
  <si>
    <t>Balance C</t>
  </si>
  <si>
    <t>Balance e</t>
  </si>
  <si>
    <t>EF</t>
  </si>
  <si>
    <t>BASAL</t>
  </si>
  <si>
    <t>CO2</t>
  </si>
  <si>
    <t>Glycerol</t>
  </si>
  <si>
    <t>IAA</t>
  </si>
  <si>
    <t>electrons</t>
  </si>
  <si>
    <t>NH4+</t>
  </si>
  <si>
    <t>H+</t>
  </si>
  <si>
    <t>H2O</t>
  </si>
  <si>
    <t>Molecula</t>
  </si>
  <si>
    <t>Modelo Termodinamico</t>
  </si>
  <si>
    <t>Modelo Metabolico</t>
  </si>
  <si>
    <t>Error relativo (%)</t>
  </si>
  <si>
    <t>Concentración [mM]</t>
  </si>
  <si>
    <t>BUTOH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</si>
</sst>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2" fontId="0" fillId="0" borderId="0" xfId="0" applyNumberFormat="1"/>
    <xf numFmtId="0" fontId="0" fillId="0" borderId="1" xfId="0" applyBorder="1" applyAlignment="1">
      <alignment vertical="center" wrapText="1"/>
    </xf>
    <xf numFmtId="11" fontId="0" fillId="0" borderId="1" xfId="0" applyNumberFormat="1" applyBorder="1" applyAlignment="1">
      <alignment vertical="center" wrapText="1"/>
    </xf>
    <xf numFmtId="9" fontId="0" fillId="0" borderId="0" xfId="0" applyNumberFormat="1"/>
    <xf numFmtId="164" fontId="0" fillId="0" borderId="0" xfId="0" applyNumberFormat="1"/>
    <xf numFmtId="2" fontId="0" fillId="0" borderId="0" xfId="1" applyNumberFormat="1" applyFont="1"/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95B17-D763-4412-935A-AEE190C9B9EF}">
  <dimension ref="B5:F17"/>
  <sheetViews>
    <sheetView topLeftCell="A4" zoomScale="130" zoomScaleNormal="130" workbookViewId="0">
      <selection activeCell="F17" sqref="F17"/>
    </sheetView>
  </sheetViews>
  <sheetFormatPr baseColWidth="10" defaultRowHeight="14.4" x14ac:dyDescent="0.3"/>
  <sheetData>
    <row r="5" spans="2:6" x14ac:dyDescent="0.3">
      <c r="C5" t="s">
        <v>10</v>
      </c>
      <c r="D5" t="s">
        <v>11</v>
      </c>
      <c r="F5" t="s">
        <v>14</v>
      </c>
    </row>
    <row r="6" spans="2:6" x14ac:dyDescent="0.3">
      <c r="B6" t="s">
        <v>0</v>
      </c>
      <c r="C6">
        <v>-1</v>
      </c>
      <c r="D6">
        <v>0</v>
      </c>
      <c r="E6">
        <f>+D6*(-$C$8/$D$8)</f>
        <v>0</v>
      </c>
      <c r="F6">
        <f>+C6+E6</f>
        <v>-1</v>
      </c>
    </row>
    <row r="7" spans="2:6" x14ac:dyDescent="0.3">
      <c r="B7" t="s">
        <v>1</v>
      </c>
      <c r="C7">
        <f>-1/3</f>
        <v>-0.33333333333333331</v>
      </c>
      <c r="D7">
        <v>0</v>
      </c>
      <c r="E7">
        <f t="shared" ref="E7" si="0">+D7*(-$C$8/$D$8)</f>
        <v>0</v>
      </c>
      <c r="F7">
        <f>+C7+E7</f>
        <v>-0.33333333333333331</v>
      </c>
    </row>
    <row r="8" spans="2:6" x14ac:dyDescent="0.3">
      <c r="B8" t="s">
        <v>2</v>
      </c>
      <c r="C8" s="1">
        <v>-4.5</v>
      </c>
      <c r="D8">
        <v>2.7</v>
      </c>
      <c r="E8">
        <f t="shared" ref="E8:E17" si="1">+D8*(-$C$8/$D$8)</f>
        <v>4.5</v>
      </c>
      <c r="F8">
        <f t="shared" ref="F8:F17" si="2">+C8+E8</f>
        <v>0</v>
      </c>
    </row>
    <row r="9" spans="2:6" x14ac:dyDescent="0.3">
      <c r="B9" t="s">
        <v>3</v>
      </c>
      <c r="C9" s="1">
        <v>0</v>
      </c>
      <c r="D9">
        <v>-1</v>
      </c>
      <c r="E9">
        <f t="shared" si="1"/>
        <v>-1.6666666666666665</v>
      </c>
      <c r="F9">
        <f>+C9+E9</f>
        <v>-1.6666666666666665</v>
      </c>
    </row>
    <row r="10" spans="2:6" x14ac:dyDescent="0.3">
      <c r="B10" t="s">
        <v>4</v>
      </c>
      <c r="C10">
        <f>-1/3</f>
        <v>-0.33333333333333331</v>
      </c>
      <c r="D10">
        <v>0</v>
      </c>
      <c r="E10">
        <f t="shared" si="1"/>
        <v>0</v>
      </c>
      <c r="F10">
        <f t="shared" si="2"/>
        <v>-0.33333333333333331</v>
      </c>
    </row>
    <row r="11" spans="2:6" x14ac:dyDescent="0.3">
      <c r="B11" t="s">
        <v>5</v>
      </c>
      <c r="C11" s="2">
        <v>0.33333333333333331</v>
      </c>
      <c r="D11">
        <v>0</v>
      </c>
      <c r="E11">
        <f t="shared" si="1"/>
        <v>0</v>
      </c>
      <c r="F11">
        <f t="shared" si="2"/>
        <v>0.33333333333333331</v>
      </c>
    </row>
    <row r="12" spans="2:6" x14ac:dyDescent="0.3">
      <c r="B12" t="s">
        <v>6</v>
      </c>
      <c r="C12" s="2">
        <v>3</v>
      </c>
      <c r="D12">
        <v>0</v>
      </c>
      <c r="E12">
        <f t="shared" si="1"/>
        <v>0</v>
      </c>
      <c r="F12">
        <f t="shared" si="2"/>
        <v>3</v>
      </c>
    </row>
    <row r="13" spans="2:6" x14ac:dyDescent="0.3">
      <c r="B13" t="s">
        <v>9</v>
      </c>
      <c r="C13" s="2">
        <v>0.66666666666666663</v>
      </c>
      <c r="D13">
        <v>0</v>
      </c>
      <c r="E13">
        <f t="shared" si="1"/>
        <v>0</v>
      </c>
      <c r="F13">
        <f t="shared" si="2"/>
        <v>0.66666666666666663</v>
      </c>
    </row>
    <row r="14" spans="2:6" x14ac:dyDescent="0.3">
      <c r="B14" t="s">
        <v>7</v>
      </c>
      <c r="C14" s="2">
        <v>4.5</v>
      </c>
      <c r="D14">
        <v>-2.7</v>
      </c>
      <c r="E14">
        <f t="shared" si="1"/>
        <v>-4.5</v>
      </c>
      <c r="F14">
        <f t="shared" si="2"/>
        <v>0</v>
      </c>
    </row>
    <row r="15" spans="2:6" x14ac:dyDescent="0.3">
      <c r="B15" t="s">
        <v>8</v>
      </c>
      <c r="C15" s="2">
        <v>0</v>
      </c>
      <c r="D15">
        <v>1</v>
      </c>
      <c r="E15">
        <f t="shared" si="1"/>
        <v>1.6666666666666665</v>
      </c>
      <c r="F15">
        <f t="shared" si="2"/>
        <v>1.6666666666666665</v>
      </c>
    </row>
    <row r="16" spans="2:6" x14ac:dyDescent="0.3">
      <c r="B16" t="s">
        <v>12</v>
      </c>
      <c r="C16" s="2">
        <v>0</v>
      </c>
      <c r="D16">
        <v>2</v>
      </c>
      <c r="E16">
        <f t="shared" si="1"/>
        <v>3.333333333333333</v>
      </c>
      <c r="F16">
        <f t="shared" si="2"/>
        <v>3.333333333333333</v>
      </c>
    </row>
    <row r="17" spans="2:6" x14ac:dyDescent="0.3">
      <c r="B17" t="s">
        <v>13</v>
      </c>
      <c r="C17" s="2">
        <v>0</v>
      </c>
      <c r="D17">
        <v>-2</v>
      </c>
      <c r="E17">
        <f t="shared" si="1"/>
        <v>-3.333333333333333</v>
      </c>
      <c r="F17">
        <f t="shared" si="2"/>
        <v>-3.333333333333333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B510-63A8-4788-8B7E-0AE0E849C4F8}">
  <dimension ref="A1:Q208"/>
  <sheetViews>
    <sheetView tabSelected="1" topLeftCell="C40" zoomScale="115" zoomScaleNormal="115" workbookViewId="0">
      <selection activeCell="M46" sqref="M46"/>
    </sheetView>
  </sheetViews>
  <sheetFormatPr baseColWidth="10" defaultRowHeight="14.4" x14ac:dyDescent="0.3"/>
  <cols>
    <col min="13" max="13" width="12.6640625" bestFit="1" customWidth="1"/>
  </cols>
  <sheetData>
    <row r="1" spans="1:17" ht="15" thickBot="1" x14ac:dyDescent="0.35">
      <c r="A1" s="3" t="s">
        <v>15</v>
      </c>
      <c r="B1" s="4">
        <v>-1.6242151656553199E-16</v>
      </c>
      <c r="D1" s="3" t="s">
        <v>15</v>
      </c>
      <c r="E1" s="4">
        <v>-2.9813982808179101E-16</v>
      </c>
      <c r="H1" t="s">
        <v>222</v>
      </c>
      <c r="I1" t="s">
        <v>223</v>
      </c>
    </row>
    <row r="2" spans="1:17" ht="15" thickBot="1" x14ac:dyDescent="0.35">
      <c r="A2" s="3" t="s">
        <v>16</v>
      </c>
      <c r="B2" s="3">
        <v>0</v>
      </c>
      <c r="D2" s="3" t="s">
        <v>16</v>
      </c>
      <c r="E2" s="3">
        <v>0</v>
      </c>
      <c r="G2" t="s">
        <v>95</v>
      </c>
      <c r="H2" s="6">
        <f>+_xlfn.XLOOKUP(G2,A1:A207,B1:B207,,0,1)</f>
        <v>-1</v>
      </c>
      <c r="I2" s="6">
        <f>+_xlfn.XLOOKUP(G2,D1:D207,E1:E207,,0,1)</f>
        <v>-1</v>
      </c>
      <c r="K2">
        <v>3</v>
      </c>
      <c r="L2">
        <v>14</v>
      </c>
      <c r="M2">
        <f>+H2*K2</f>
        <v>-3</v>
      </c>
      <c r="N2">
        <f>+H2*L2</f>
        <v>-14</v>
      </c>
      <c r="P2">
        <f>+I2*K2</f>
        <v>-3</v>
      </c>
      <c r="Q2">
        <f>+I2*L2</f>
        <v>-14</v>
      </c>
    </row>
    <row r="3" spans="1:17" ht="15" thickBot="1" x14ac:dyDescent="0.35">
      <c r="A3" s="3" t="s">
        <v>17</v>
      </c>
      <c r="B3" s="3">
        <v>0</v>
      </c>
      <c r="D3" s="3" t="s">
        <v>17</v>
      </c>
      <c r="E3" s="3">
        <v>0</v>
      </c>
      <c r="G3" t="s">
        <v>215</v>
      </c>
      <c r="H3" s="6">
        <f t="shared" ref="H3:H9" si="0">+_xlfn.XLOOKUP(G3,A2:A208,B2:B208,,0,1)</f>
        <v>0.28217237308146298</v>
      </c>
      <c r="I3" s="6">
        <f t="shared" ref="I3:I9" si="1">+_xlfn.XLOOKUP(G3,D2:D208,E2:E208,,0,1)</f>
        <v>0.21715227882037499</v>
      </c>
      <c r="K3">
        <v>10</v>
      </c>
      <c r="L3">
        <v>42</v>
      </c>
      <c r="M3">
        <f t="shared" ref="M3:M9" si="2">+H3*K3</f>
        <v>2.8217237308146297</v>
      </c>
      <c r="N3">
        <f t="shared" ref="N3:N9" si="3">+H3*L3</f>
        <v>11.851239669421446</v>
      </c>
      <c r="P3">
        <f t="shared" ref="P3:P9" si="4">+I3*K3</f>
        <v>2.1715227882037498</v>
      </c>
      <c r="Q3">
        <f>+I3*L3</f>
        <v>9.1203957104557496</v>
      </c>
    </row>
    <row r="4" spans="1:17" ht="15" thickBot="1" x14ac:dyDescent="0.35">
      <c r="A4" s="3" t="s">
        <v>18</v>
      </c>
      <c r="B4" s="3">
        <v>0.28217237308146298</v>
      </c>
      <c r="D4" s="3" t="s">
        <v>18</v>
      </c>
      <c r="E4" s="3">
        <v>0.21715227882037499</v>
      </c>
      <c r="G4" t="s">
        <v>92</v>
      </c>
      <c r="H4" s="6">
        <f t="shared" si="0"/>
        <v>-2.1487603305784999</v>
      </c>
      <c r="I4" s="6">
        <f t="shared" si="1"/>
        <v>2.0910589812332399</v>
      </c>
      <c r="K4">
        <v>0</v>
      </c>
      <c r="L4">
        <v>0</v>
      </c>
      <c r="M4">
        <f t="shared" si="2"/>
        <v>0</v>
      </c>
      <c r="N4">
        <f t="shared" si="3"/>
        <v>0</v>
      </c>
      <c r="P4">
        <f t="shared" si="4"/>
        <v>0</v>
      </c>
      <c r="Q4">
        <f>+I4*L4</f>
        <v>0</v>
      </c>
    </row>
    <row r="5" spans="1:17" ht="15" thickBot="1" x14ac:dyDescent="0.35">
      <c r="A5" s="3" t="s">
        <v>19</v>
      </c>
      <c r="B5" s="3">
        <v>0</v>
      </c>
      <c r="D5" s="3" t="s">
        <v>19</v>
      </c>
      <c r="E5" s="3">
        <v>0</v>
      </c>
      <c r="G5" t="s">
        <v>93</v>
      </c>
      <c r="H5" s="6">
        <f t="shared" si="0"/>
        <v>2.1487603305784999</v>
      </c>
      <c r="I5" s="6">
        <f t="shared" si="1"/>
        <v>-2.0910589812332399</v>
      </c>
      <c r="K5">
        <v>0</v>
      </c>
      <c r="L5">
        <v>1</v>
      </c>
      <c r="M5">
        <f t="shared" si="2"/>
        <v>0</v>
      </c>
      <c r="N5">
        <f t="shared" si="3"/>
        <v>2.1487603305784999</v>
      </c>
      <c r="P5">
        <f t="shared" si="4"/>
        <v>0</v>
      </c>
      <c r="Q5">
        <f t="shared" ref="Q5:Q9" si="5">+I5*L5</f>
        <v>-2.0910589812332399</v>
      </c>
    </row>
    <row r="6" spans="1:17" ht="15" thickBot="1" x14ac:dyDescent="0.35">
      <c r="A6" s="3" t="s">
        <v>20</v>
      </c>
      <c r="B6" s="3">
        <v>0</v>
      </c>
      <c r="D6" s="3" t="s">
        <v>20</v>
      </c>
      <c r="E6" s="3">
        <v>0</v>
      </c>
      <c r="G6" t="s">
        <v>90</v>
      </c>
      <c r="H6" s="6">
        <f t="shared" si="0"/>
        <v>-0.28217237308146298</v>
      </c>
      <c r="I6" s="6">
        <f t="shared" si="1"/>
        <v>-0.21715227882037499</v>
      </c>
      <c r="K6">
        <v>0</v>
      </c>
      <c r="L6">
        <v>0</v>
      </c>
      <c r="M6">
        <f t="shared" si="2"/>
        <v>0</v>
      </c>
      <c r="N6">
        <f t="shared" si="3"/>
        <v>0</v>
      </c>
      <c r="P6">
        <f t="shared" si="4"/>
        <v>0</v>
      </c>
      <c r="Q6">
        <f t="shared" si="5"/>
        <v>0</v>
      </c>
    </row>
    <row r="7" spans="1:17" ht="15" thickBot="1" x14ac:dyDescent="0.35">
      <c r="A7" s="3" t="s">
        <v>21</v>
      </c>
      <c r="B7" s="3">
        <v>0</v>
      </c>
      <c r="D7" s="3" t="s">
        <v>21</v>
      </c>
      <c r="E7" s="3">
        <v>0</v>
      </c>
      <c r="G7" t="s">
        <v>89</v>
      </c>
      <c r="H7" s="6">
        <f t="shared" si="0"/>
        <v>0.17827626918535999</v>
      </c>
      <c r="I7" s="6">
        <f t="shared" si="1"/>
        <v>-0.33329999999999999</v>
      </c>
      <c r="K7">
        <v>1</v>
      </c>
      <c r="L7">
        <v>0</v>
      </c>
      <c r="M7">
        <f t="shared" si="2"/>
        <v>0.17827626918535999</v>
      </c>
      <c r="N7">
        <f t="shared" si="3"/>
        <v>0</v>
      </c>
      <c r="P7">
        <f t="shared" si="4"/>
        <v>-0.33329999999999999</v>
      </c>
      <c r="Q7">
        <f t="shared" si="5"/>
        <v>0</v>
      </c>
    </row>
    <row r="8" spans="1:17" ht="15" thickBot="1" x14ac:dyDescent="0.35">
      <c r="A8" s="3" t="s">
        <v>22</v>
      </c>
      <c r="B8" s="3">
        <v>0</v>
      </c>
      <c r="D8" s="3" t="s">
        <v>22</v>
      </c>
      <c r="E8" s="3">
        <v>0</v>
      </c>
      <c r="G8" t="s">
        <v>96</v>
      </c>
      <c r="H8" s="6">
        <f t="shared" si="0"/>
        <v>0</v>
      </c>
      <c r="I8" s="6">
        <f t="shared" si="1"/>
        <v>0.29044430294906198</v>
      </c>
      <c r="K8">
        <v>4</v>
      </c>
      <c r="L8">
        <v>24</v>
      </c>
      <c r="M8">
        <f t="shared" si="2"/>
        <v>0</v>
      </c>
      <c r="N8">
        <f t="shared" si="3"/>
        <v>0</v>
      </c>
      <c r="P8">
        <f t="shared" si="4"/>
        <v>1.1617772117962479</v>
      </c>
      <c r="Q8">
        <f t="shared" si="5"/>
        <v>6.9706632707774876</v>
      </c>
    </row>
    <row r="9" spans="1:17" ht="15" thickBot="1" x14ac:dyDescent="0.35">
      <c r="A9" s="3" t="s">
        <v>23</v>
      </c>
      <c r="B9" s="3">
        <v>0.28217237308146298</v>
      </c>
      <c r="D9" s="3" t="s">
        <v>23</v>
      </c>
      <c r="E9" s="3">
        <v>0.21715227882037499</v>
      </c>
      <c r="G9" t="s">
        <v>83</v>
      </c>
      <c r="H9" s="6">
        <f t="shared" si="0"/>
        <v>2.7131050767414302</v>
      </c>
      <c r="I9" s="6">
        <f t="shared" si="1"/>
        <v>-1.65675442359249</v>
      </c>
      <c r="K9">
        <v>0</v>
      </c>
      <c r="L9">
        <v>0</v>
      </c>
      <c r="M9">
        <f t="shared" si="2"/>
        <v>0</v>
      </c>
      <c r="N9">
        <f t="shared" si="3"/>
        <v>0</v>
      </c>
      <c r="P9">
        <f t="shared" si="4"/>
        <v>0</v>
      </c>
      <c r="Q9">
        <f t="shared" si="5"/>
        <v>0</v>
      </c>
    </row>
    <row r="10" spans="1:17" ht="15" thickBot="1" x14ac:dyDescent="0.35">
      <c r="A10" s="3" t="s">
        <v>24</v>
      </c>
      <c r="B10" s="3">
        <v>0</v>
      </c>
      <c r="D10" s="3" t="s">
        <v>24</v>
      </c>
      <c r="E10" s="3">
        <v>0</v>
      </c>
      <c r="G10" t="s">
        <v>224</v>
      </c>
      <c r="H10" s="6">
        <f>+H4*2.7</f>
        <v>-5.8016528925619504</v>
      </c>
      <c r="I10" s="6">
        <f>+I4*2.7</f>
        <v>5.6458592493297477</v>
      </c>
    </row>
    <row r="11" spans="1:17" ht="15" thickBot="1" x14ac:dyDescent="0.35">
      <c r="A11" s="3" t="s">
        <v>25</v>
      </c>
      <c r="B11" s="3">
        <v>0</v>
      </c>
      <c r="D11" s="3" t="s">
        <v>25</v>
      </c>
      <c r="E11" s="3">
        <v>0</v>
      </c>
      <c r="G11" t="s">
        <v>225</v>
      </c>
      <c r="H11" s="5">
        <v>1</v>
      </c>
      <c r="I11" s="5">
        <v>1</v>
      </c>
      <c r="M11">
        <f>+SUM(M2:M10)</f>
        <v>-1.0325074129013956E-14</v>
      </c>
      <c r="N11">
        <f>+SUM(N2:N10)</f>
        <v>-5.4178883601707639E-14</v>
      </c>
      <c r="P11">
        <f>+SUM(P2:P10)</f>
        <v>-2.2204460492503131E-15</v>
      </c>
      <c r="Q11">
        <f>+SUM(Q2:Q10)</f>
        <v>-2.6645352591003757E-15</v>
      </c>
    </row>
    <row r="12" spans="1:17" ht="15" thickBot="1" x14ac:dyDescent="0.35">
      <c r="A12" s="3" t="s">
        <v>26</v>
      </c>
      <c r="B12" s="3">
        <v>0</v>
      </c>
      <c r="D12" s="3" t="s">
        <v>26</v>
      </c>
      <c r="E12" s="4">
        <v>3.0710281190977701E-18</v>
      </c>
      <c r="G12" t="s">
        <v>226</v>
      </c>
      <c r="H12" s="5">
        <v>1</v>
      </c>
      <c r="I12" s="5">
        <v>1</v>
      </c>
    </row>
    <row r="13" spans="1:17" ht="15" thickBot="1" x14ac:dyDescent="0.35">
      <c r="A13" s="3" t="s">
        <v>27</v>
      </c>
      <c r="B13" s="3">
        <v>0</v>
      </c>
      <c r="D13" s="3" t="s">
        <v>27</v>
      </c>
      <c r="E13" s="3">
        <v>0</v>
      </c>
    </row>
    <row r="14" spans="1:17" ht="15" thickBot="1" x14ac:dyDescent="0.35">
      <c r="A14" s="3" t="s">
        <v>28</v>
      </c>
      <c r="B14" s="3">
        <v>0</v>
      </c>
      <c r="D14" s="3" t="s">
        <v>28</v>
      </c>
      <c r="E14" s="4">
        <v>3.0710281190977701E-18</v>
      </c>
    </row>
    <row r="15" spans="1:17" ht="15" thickBot="1" x14ac:dyDescent="0.35">
      <c r="A15" s="3" t="s">
        <v>29</v>
      </c>
      <c r="B15" s="4">
        <v>-1.4391779948844199E-17</v>
      </c>
      <c r="D15" s="3" t="s">
        <v>29</v>
      </c>
      <c r="E15" s="4">
        <v>1.8164353016735199E-15</v>
      </c>
      <c r="H15" t="s">
        <v>228</v>
      </c>
      <c r="I15" t="s">
        <v>227</v>
      </c>
      <c r="K15" t="s">
        <v>229</v>
      </c>
    </row>
    <row r="16" spans="1:17" ht="15" thickBot="1" x14ac:dyDescent="0.35">
      <c r="A16" s="3" t="s">
        <v>30</v>
      </c>
      <c r="B16" s="4">
        <v>-1.4391779948844199E-17</v>
      </c>
      <c r="D16" s="3" t="s">
        <v>30</v>
      </c>
      <c r="E16" s="3">
        <v>0</v>
      </c>
      <c r="G16" t="s">
        <v>95</v>
      </c>
      <c r="H16" s="2">
        <v>-1</v>
      </c>
      <c r="I16">
        <v>0</v>
      </c>
      <c r="J16">
        <f>+H16+($H$26/$I$27)*I16</f>
        <v>-1</v>
      </c>
      <c r="K16">
        <v>0</v>
      </c>
      <c r="L16">
        <f>+J16+($J$25/$K$24)*K16</f>
        <v>-1</v>
      </c>
      <c r="N16" t="s">
        <v>230</v>
      </c>
      <c r="O16">
        <v>-1</v>
      </c>
      <c r="P16">
        <f>+O16</f>
        <v>-1</v>
      </c>
    </row>
    <row r="17" spans="1:17" ht="15" thickBot="1" x14ac:dyDescent="0.35">
      <c r="A17" s="3" t="s">
        <v>31</v>
      </c>
      <c r="B17" s="3">
        <v>0</v>
      </c>
      <c r="D17" s="3" t="s">
        <v>31</v>
      </c>
      <c r="E17" s="4">
        <v>3.0710281190977601E-18</v>
      </c>
      <c r="G17" t="s">
        <v>215</v>
      </c>
      <c r="H17" s="7">
        <v>0.33333333333333331</v>
      </c>
      <c r="J17">
        <f t="shared" ref="J17:J27" si="6">+H17+($H$26/$I$27)*I17</f>
        <v>0.33333333333333331</v>
      </c>
      <c r="K17">
        <v>-1</v>
      </c>
      <c r="L17">
        <f t="shared" ref="L17:L27" si="7">+J17+($J$25/$K$24)*K17</f>
        <v>0.25749559082892415</v>
      </c>
      <c r="N17" t="s">
        <v>231</v>
      </c>
      <c r="O17">
        <v>0.25749559082892415</v>
      </c>
      <c r="P17">
        <f t="shared" ref="P17:P18" si="8">+O17</f>
        <v>0.25749559082892415</v>
      </c>
    </row>
    <row r="18" spans="1:17" ht="15" thickBot="1" x14ac:dyDescent="0.35">
      <c r="A18" s="3" t="s">
        <v>32</v>
      </c>
      <c r="B18" s="3">
        <v>0</v>
      </c>
      <c r="D18" s="3" t="s">
        <v>32</v>
      </c>
      <c r="E18" s="3">
        <v>0</v>
      </c>
      <c r="G18" t="s">
        <v>92</v>
      </c>
      <c r="H18" s="7">
        <v>0</v>
      </c>
      <c r="I18">
        <v>-2</v>
      </c>
      <c r="J18">
        <f>+H18+($H$26/$I$27)*I18</f>
        <v>-3.1851851851851847</v>
      </c>
      <c r="K18">
        <v>0</v>
      </c>
      <c r="L18">
        <f t="shared" si="7"/>
        <v>-3.1851851851851847</v>
      </c>
      <c r="N18" t="s">
        <v>232</v>
      </c>
      <c r="O18">
        <v>3.1851851851851847</v>
      </c>
      <c r="P18">
        <f t="shared" si="8"/>
        <v>3.1851851851851847</v>
      </c>
    </row>
    <row r="19" spans="1:17" ht="15" thickBot="1" x14ac:dyDescent="0.35">
      <c r="A19" s="3" t="s">
        <v>33</v>
      </c>
      <c r="B19" s="3">
        <v>0</v>
      </c>
      <c r="D19" s="3" t="s">
        <v>33</v>
      </c>
      <c r="E19" s="4">
        <v>3.0710281190977701E-18</v>
      </c>
      <c r="G19" t="s">
        <v>93</v>
      </c>
      <c r="H19" s="7">
        <v>0</v>
      </c>
      <c r="I19">
        <v>2</v>
      </c>
      <c r="J19">
        <f>+H19+($H$26/$I$27)*I19</f>
        <v>3.1851851851851847</v>
      </c>
      <c r="K19">
        <v>0</v>
      </c>
      <c r="L19">
        <f t="shared" si="7"/>
        <v>3.1851851851851847</v>
      </c>
      <c r="N19" t="s">
        <v>232</v>
      </c>
      <c r="O19">
        <f>-O18</f>
        <v>-3.1851851851851847</v>
      </c>
      <c r="P19">
        <f>-P18</f>
        <v>-3.1851851851851847</v>
      </c>
    </row>
    <row r="20" spans="1:17" ht="15" thickBot="1" x14ac:dyDescent="0.35">
      <c r="A20" s="3" t="s">
        <v>34</v>
      </c>
      <c r="B20" s="3">
        <v>0</v>
      </c>
      <c r="D20" s="3" t="s">
        <v>34</v>
      </c>
      <c r="E20" s="3">
        <v>0</v>
      </c>
      <c r="G20" t="s">
        <v>90</v>
      </c>
      <c r="H20" s="7">
        <v>-0.33333333333333331</v>
      </c>
      <c r="J20">
        <f t="shared" si="6"/>
        <v>-0.33333333333333331</v>
      </c>
      <c r="K20">
        <v>0</v>
      </c>
      <c r="L20">
        <v>-0.25700000000000001</v>
      </c>
      <c r="N20" t="s">
        <v>233</v>
      </c>
      <c r="O20">
        <v>-0.25700000000000001</v>
      </c>
      <c r="P20">
        <f>+O20</f>
        <v>-0.25700000000000001</v>
      </c>
    </row>
    <row r="21" spans="1:17" ht="15" thickBot="1" x14ac:dyDescent="0.35">
      <c r="A21" s="3" t="s">
        <v>35</v>
      </c>
      <c r="B21" s="3">
        <v>0</v>
      </c>
      <c r="D21" s="3" t="s">
        <v>35</v>
      </c>
      <c r="E21" s="3">
        <v>0</v>
      </c>
      <c r="G21" t="s">
        <v>89</v>
      </c>
      <c r="H21" s="7">
        <v>-0.33333333333333331</v>
      </c>
      <c r="J21">
        <f t="shared" si="6"/>
        <v>-0.33333333333333331</v>
      </c>
      <c r="K21">
        <v>10</v>
      </c>
      <c r="L21">
        <f t="shared" si="7"/>
        <v>0.42504409171075824</v>
      </c>
      <c r="N21" t="s">
        <v>229</v>
      </c>
      <c r="O21">
        <v>0.42504409171075824</v>
      </c>
      <c r="P21">
        <f>+O21</f>
        <v>0.42504409171075824</v>
      </c>
    </row>
    <row r="22" spans="1:17" ht="15" thickBot="1" x14ac:dyDescent="0.35">
      <c r="A22" s="3" t="s">
        <v>36</v>
      </c>
      <c r="B22" s="4">
        <v>1.7681329651437599E-16</v>
      </c>
      <c r="D22" s="3" t="s">
        <v>36</v>
      </c>
      <c r="E22" s="3">
        <v>0</v>
      </c>
      <c r="G22" t="s">
        <v>96</v>
      </c>
      <c r="H22" s="7">
        <v>0</v>
      </c>
      <c r="J22">
        <f t="shared" si="6"/>
        <v>0</v>
      </c>
      <c r="K22">
        <v>0</v>
      </c>
      <c r="L22">
        <f t="shared" si="7"/>
        <v>0</v>
      </c>
      <c r="N22" t="s">
        <v>234</v>
      </c>
      <c r="O22">
        <v>3.7</v>
      </c>
      <c r="P22">
        <f>+O22</f>
        <v>3.7</v>
      </c>
    </row>
    <row r="23" spans="1:17" ht="15" thickBot="1" x14ac:dyDescent="0.35">
      <c r="A23" s="3" t="s">
        <v>37</v>
      </c>
      <c r="B23" s="3">
        <v>0</v>
      </c>
      <c r="D23" s="3" t="s">
        <v>37</v>
      </c>
      <c r="E23" s="3">
        <v>0</v>
      </c>
      <c r="G23" t="s">
        <v>83</v>
      </c>
      <c r="H23" s="7">
        <v>0.66666666666666663</v>
      </c>
      <c r="J23">
        <f t="shared" si="6"/>
        <v>0.66666666666666663</v>
      </c>
      <c r="K23">
        <v>0</v>
      </c>
      <c r="L23">
        <f t="shared" si="7"/>
        <v>0.66666666666666663</v>
      </c>
      <c r="N23" t="s">
        <v>235</v>
      </c>
      <c r="O23">
        <v>1.635</v>
      </c>
      <c r="P23">
        <f>+O23</f>
        <v>1.635</v>
      </c>
    </row>
    <row r="24" spans="1:17" ht="15" thickBot="1" x14ac:dyDescent="0.35">
      <c r="A24" s="3" t="s">
        <v>38</v>
      </c>
      <c r="B24" s="3">
        <v>0</v>
      </c>
      <c r="D24" s="3" t="s">
        <v>38</v>
      </c>
      <c r="E24" s="3">
        <v>0</v>
      </c>
      <c r="G24" t="s">
        <v>3</v>
      </c>
      <c r="H24" s="7">
        <v>0</v>
      </c>
      <c r="I24">
        <v>-1</v>
      </c>
      <c r="J24">
        <f t="shared" si="6"/>
        <v>-1.5925925925925923</v>
      </c>
      <c r="K24">
        <f>42/2</f>
        <v>21</v>
      </c>
      <c r="L24">
        <f t="shared" si="7"/>
        <v>0</v>
      </c>
      <c r="O24" s="8" t="s">
        <v>240</v>
      </c>
      <c r="P24" s="8"/>
    </row>
    <row r="25" spans="1:17" ht="15" thickBot="1" x14ac:dyDescent="0.35">
      <c r="A25" s="3" t="s">
        <v>39</v>
      </c>
      <c r="B25" s="3">
        <v>0.28217237308146298</v>
      </c>
      <c r="D25" s="3" t="s">
        <v>39</v>
      </c>
      <c r="E25" s="3">
        <v>0.21715227882037499</v>
      </c>
      <c r="G25" t="s">
        <v>8</v>
      </c>
      <c r="H25" s="7">
        <v>0</v>
      </c>
      <c r="I25">
        <v>1</v>
      </c>
      <c r="J25">
        <f t="shared" si="6"/>
        <v>1.5925925925925923</v>
      </c>
      <c r="K25">
        <f>-K24</f>
        <v>-21</v>
      </c>
      <c r="L25">
        <f t="shared" si="7"/>
        <v>0</v>
      </c>
      <c r="N25" t="s">
        <v>236</v>
      </c>
      <c r="O25" t="s">
        <v>237</v>
      </c>
      <c r="P25" t="s">
        <v>238</v>
      </c>
      <c r="Q25" t="s">
        <v>239</v>
      </c>
    </row>
    <row r="26" spans="1:17" ht="15" thickBot="1" x14ac:dyDescent="0.35">
      <c r="A26" s="3" t="s">
        <v>40</v>
      </c>
      <c r="B26" s="3">
        <v>0</v>
      </c>
      <c r="D26" s="3" t="s">
        <v>40</v>
      </c>
      <c r="E26" s="3">
        <v>0</v>
      </c>
      <c r="G26" t="s">
        <v>7</v>
      </c>
      <c r="H26" s="7">
        <v>4.3</v>
      </c>
      <c r="I26">
        <v>-2.7</v>
      </c>
      <c r="J26">
        <f t="shared" si="6"/>
        <v>0</v>
      </c>
      <c r="L26">
        <f t="shared" si="7"/>
        <v>0</v>
      </c>
      <c r="N26" t="str">
        <f>+N16</f>
        <v>Glycerol</v>
      </c>
      <c r="O26" s="6">
        <f>+ROUND(O16,3)</f>
        <v>-1</v>
      </c>
      <c r="P26" s="6">
        <f>+ROUND(P16,3)</f>
        <v>-1</v>
      </c>
      <c r="Q26">
        <v>0</v>
      </c>
    </row>
    <row r="27" spans="1:17" ht="15" thickBot="1" x14ac:dyDescent="0.35">
      <c r="A27" s="3" t="s">
        <v>41</v>
      </c>
      <c r="B27" s="3">
        <v>0</v>
      </c>
      <c r="D27" s="3" t="s">
        <v>41</v>
      </c>
      <c r="E27" s="3">
        <v>0</v>
      </c>
      <c r="G27" t="s">
        <v>2</v>
      </c>
      <c r="H27" s="7">
        <v>-4.3</v>
      </c>
      <c r="I27">
        <v>2.7</v>
      </c>
      <c r="J27">
        <f t="shared" si="6"/>
        <v>0</v>
      </c>
      <c r="L27">
        <f t="shared" si="7"/>
        <v>0</v>
      </c>
      <c r="N27" t="str">
        <f t="shared" ref="N27:N33" si="9">+N17</f>
        <v>IAA</v>
      </c>
      <c r="O27" s="6">
        <f t="shared" ref="O27:P33" si="10">+ROUND(O17,3)</f>
        <v>0.25700000000000001</v>
      </c>
      <c r="P27" s="6">
        <f t="shared" si="10"/>
        <v>0.25700000000000001</v>
      </c>
      <c r="Q27">
        <v>0</v>
      </c>
    </row>
    <row r="28" spans="1:17" ht="15" thickBot="1" x14ac:dyDescent="0.35">
      <c r="A28" s="3" t="s">
        <v>42</v>
      </c>
      <c r="B28" s="3">
        <v>0.28217237308146298</v>
      </c>
      <c r="D28" s="3" t="s">
        <v>42</v>
      </c>
      <c r="E28" s="3">
        <v>0.21715227882037499</v>
      </c>
      <c r="N28" t="str">
        <f t="shared" si="9"/>
        <v>electrons</v>
      </c>
      <c r="O28" s="6">
        <f t="shared" si="10"/>
        <v>3.1850000000000001</v>
      </c>
      <c r="P28" s="6">
        <f t="shared" si="10"/>
        <v>3.1850000000000001</v>
      </c>
      <c r="Q28">
        <v>0</v>
      </c>
    </row>
    <row r="29" spans="1:17" ht="15" thickBot="1" x14ac:dyDescent="0.35">
      <c r="A29" s="3" t="s">
        <v>43</v>
      </c>
      <c r="B29" s="3">
        <v>0.28217237308146298</v>
      </c>
      <c r="D29" s="3" t="s">
        <v>43</v>
      </c>
      <c r="E29" s="3">
        <v>0.21715227882037499</v>
      </c>
      <c r="I29" t="s">
        <v>227</v>
      </c>
      <c r="J29" t="s">
        <v>229</v>
      </c>
      <c r="N29" t="str">
        <f t="shared" si="9"/>
        <v>electrons</v>
      </c>
      <c r="O29" s="6">
        <f t="shared" si="10"/>
        <v>-3.1850000000000001</v>
      </c>
      <c r="P29" s="6">
        <f t="shared" si="10"/>
        <v>-3.1850000000000001</v>
      </c>
      <c r="Q29">
        <v>0</v>
      </c>
    </row>
    <row r="30" spans="1:17" ht="15" thickBot="1" x14ac:dyDescent="0.35">
      <c r="A30" s="3" t="s">
        <v>44</v>
      </c>
      <c r="B30" s="3">
        <v>0</v>
      </c>
      <c r="D30" s="3" t="s">
        <v>44</v>
      </c>
      <c r="E30" s="3">
        <v>0</v>
      </c>
      <c r="H30" t="s">
        <v>95</v>
      </c>
      <c r="I30">
        <v>0</v>
      </c>
      <c r="J30">
        <v>0</v>
      </c>
      <c r="K30">
        <f>+J30+I30*$J$38</f>
        <v>0</v>
      </c>
      <c r="N30" t="str">
        <f t="shared" si="9"/>
        <v>NH4+</v>
      </c>
      <c r="O30" s="6">
        <f t="shared" si="10"/>
        <v>-0.25700000000000001</v>
      </c>
      <c r="P30" s="6">
        <f t="shared" si="10"/>
        <v>-0.25700000000000001</v>
      </c>
      <c r="Q30">
        <v>0</v>
      </c>
    </row>
    <row r="31" spans="1:17" ht="15" thickBot="1" x14ac:dyDescent="0.35">
      <c r="A31" s="3" t="s">
        <v>45</v>
      </c>
      <c r="B31" s="4">
        <v>-1.4391779948844199E-17</v>
      </c>
      <c r="D31" s="3" t="s">
        <v>45</v>
      </c>
      <c r="E31" s="4">
        <v>6.1629758220391499E-33</v>
      </c>
      <c r="H31" t="s">
        <v>215</v>
      </c>
      <c r="J31">
        <v>-1</v>
      </c>
      <c r="K31">
        <f t="shared" ref="K31:K41" si="11">+J31+I31*$J$38</f>
        <v>-1</v>
      </c>
      <c r="N31" t="str">
        <f t="shared" si="9"/>
        <v>CO2</v>
      </c>
      <c r="O31" s="6">
        <f t="shared" si="10"/>
        <v>0.42499999999999999</v>
      </c>
      <c r="P31" s="6">
        <f t="shared" si="10"/>
        <v>0.42499999999999999</v>
      </c>
      <c r="Q31">
        <v>0</v>
      </c>
    </row>
    <row r="32" spans="1:17" ht="15" thickBot="1" x14ac:dyDescent="0.35">
      <c r="A32" s="3" t="s">
        <v>46</v>
      </c>
      <c r="B32" s="3">
        <v>0</v>
      </c>
      <c r="D32" s="3" t="s">
        <v>46</v>
      </c>
      <c r="E32" s="3">
        <v>0</v>
      </c>
      <c r="H32" t="s">
        <v>92</v>
      </c>
      <c r="I32">
        <v>-2</v>
      </c>
      <c r="J32">
        <v>0</v>
      </c>
      <c r="K32">
        <f t="shared" si="11"/>
        <v>-42</v>
      </c>
      <c r="N32" t="str">
        <f t="shared" si="9"/>
        <v>H+</v>
      </c>
      <c r="O32" s="6">
        <f t="shared" si="10"/>
        <v>3.7</v>
      </c>
      <c r="P32" s="6">
        <f t="shared" si="10"/>
        <v>3.7</v>
      </c>
      <c r="Q32">
        <v>0</v>
      </c>
    </row>
    <row r="33" spans="1:17" ht="15" thickBot="1" x14ac:dyDescent="0.35">
      <c r="A33" s="3" t="s">
        <v>47</v>
      </c>
      <c r="B33" s="3">
        <v>0</v>
      </c>
      <c r="D33" s="3" t="s">
        <v>47</v>
      </c>
      <c r="E33" s="3">
        <v>0</v>
      </c>
      <c r="H33" t="s">
        <v>93</v>
      </c>
      <c r="I33">
        <v>2</v>
      </c>
      <c r="J33">
        <v>0</v>
      </c>
      <c r="K33">
        <f t="shared" si="11"/>
        <v>42</v>
      </c>
      <c r="N33" t="str">
        <f t="shared" si="9"/>
        <v>H2O</v>
      </c>
      <c r="O33" s="6">
        <f t="shared" si="10"/>
        <v>1.635</v>
      </c>
      <c r="P33" s="6">
        <f t="shared" si="10"/>
        <v>1.635</v>
      </c>
      <c r="Q33">
        <v>0</v>
      </c>
    </row>
    <row r="34" spans="1:17" ht="15" thickBot="1" x14ac:dyDescent="0.35">
      <c r="A34" s="3" t="s">
        <v>48</v>
      </c>
      <c r="B34" s="3">
        <v>0</v>
      </c>
      <c r="D34" s="3" t="s">
        <v>48</v>
      </c>
      <c r="E34" s="3">
        <v>0</v>
      </c>
      <c r="H34" t="s">
        <v>90</v>
      </c>
      <c r="J34">
        <v>0</v>
      </c>
      <c r="K34">
        <f t="shared" si="11"/>
        <v>0</v>
      </c>
    </row>
    <row r="35" spans="1:17" ht="15" thickBot="1" x14ac:dyDescent="0.35">
      <c r="A35" s="3" t="s">
        <v>49</v>
      </c>
      <c r="B35" s="3">
        <v>0.47520661157024502</v>
      </c>
      <c r="D35" s="3" t="s">
        <v>49</v>
      </c>
      <c r="E35" s="3">
        <v>0.31051025469168902</v>
      </c>
      <c r="H35" t="s">
        <v>89</v>
      </c>
      <c r="J35">
        <v>10</v>
      </c>
      <c r="K35">
        <f t="shared" si="11"/>
        <v>10</v>
      </c>
    </row>
    <row r="36" spans="1:17" ht="15" thickBot="1" x14ac:dyDescent="0.35">
      <c r="A36" s="3" t="s">
        <v>50</v>
      </c>
      <c r="B36" s="3">
        <v>0</v>
      </c>
      <c r="D36" s="3" t="s">
        <v>50</v>
      </c>
      <c r="E36" s="3">
        <v>0</v>
      </c>
      <c r="H36" t="s">
        <v>96</v>
      </c>
      <c r="J36">
        <v>0</v>
      </c>
      <c r="K36">
        <f t="shared" si="11"/>
        <v>0</v>
      </c>
    </row>
    <row r="37" spans="1:17" ht="15" thickBot="1" x14ac:dyDescent="0.35">
      <c r="A37" s="3" t="s">
        <v>51</v>
      </c>
      <c r="B37" s="3">
        <v>0</v>
      </c>
      <c r="D37" s="3" t="s">
        <v>51</v>
      </c>
      <c r="E37" s="3">
        <v>0</v>
      </c>
      <c r="H37" t="s">
        <v>83</v>
      </c>
      <c r="J37">
        <v>0</v>
      </c>
      <c r="K37">
        <f t="shared" si="11"/>
        <v>0</v>
      </c>
    </row>
    <row r="38" spans="1:17" ht="15" thickBot="1" x14ac:dyDescent="0.35">
      <c r="A38" s="3" t="s">
        <v>52</v>
      </c>
      <c r="B38" s="3">
        <v>0</v>
      </c>
      <c r="D38" s="3" t="s">
        <v>52</v>
      </c>
      <c r="E38" s="3">
        <v>0</v>
      </c>
      <c r="H38" t="s">
        <v>3</v>
      </c>
      <c r="I38">
        <v>-1</v>
      </c>
      <c r="J38">
        <v>21</v>
      </c>
      <c r="K38">
        <f t="shared" si="11"/>
        <v>0</v>
      </c>
    </row>
    <row r="39" spans="1:17" ht="15" thickBot="1" x14ac:dyDescent="0.35">
      <c r="A39" s="3" t="s">
        <v>53</v>
      </c>
      <c r="B39" s="4">
        <v>-4.0612300367945398E-17</v>
      </c>
      <c r="D39" s="3" t="s">
        <v>53</v>
      </c>
      <c r="E39" s="3">
        <v>0.29044430294906198</v>
      </c>
      <c r="H39" t="s">
        <v>8</v>
      </c>
      <c r="I39">
        <v>1</v>
      </c>
      <c r="J39">
        <v>-21</v>
      </c>
      <c r="K39">
        <f t="shared" si="11"/>
        <v>0</v>
      </c>
    </row>
    <row r="40" spans="1:17" ht="15" thickBot="1" x14ac:dyDescent="0.35">
      <c r="A40" s="3" t="s">
        <v>54</v>
      </c>
      <c r="B40" s="4">
        <v>-3.21964677141295E-15</v>
      </c>
      <c r="D40" s="3" t="s">
        <v>54</v>
      </c>
      <c r="E40" s="3">
        <v>-0.29044430294906198</v>
      </c>
      <c r="H40" t="s">
        <v>7</v>
      </c>
      <c r="I40">
        <v>-2.7</v>
      </c>
      <c r="J40">
        <v>0</v>
      </c>
      <c r="K40">
        <f t="shared" si="11"/>
        <v>-56.7</v>
      </c>
    </row>
    <row r="41" spans="1:17" ht="15" thickBot="1" x14ac:dyDescent="0.35">
      <c r="A41" s="3" t="s">
        <v>55</v>
      </c>
      <c r="B41" s="4">
        <v>3.21964677141295E-15</v>
      </c>
      <c r="D41" s="3" t="s">
        <v>55</v>
      </c>
      <c r="E41" s="3">
        <v>0.29044430294906198</v>
      </c>
      <c r="H41" t="s">
        <v>2</v>
      </c>
      <c r="I41">
        <v>2.7</v>
      </c>
      <c r="J41">
        <v>0</v>
      </c>
      <c r="K41">
        <f t="shared" si="11"/>
        <v>56.7</v>
      </c>
    </row>
    <row r="42" spans="1:17" ht="15" thickBot="1" x14ac:dyDescent="0.35">
      <c r="A42" s="3" t="s">
        <v>56</v>
      </c>
      <c r="B42" s="4">
        <v>3.21964677141295E-15</v>
      </c>
      <c r="D42" s="3" t="s">
        <v>56</v>
      </c>
      <c r="E42" s="3">
        <v>0.29044430294906198</v>
      </c>
    </row>
    <row r="43" spans="1:17" ht="15" thickBot="1" x14ac:dyDescent="0.35">
      <c r="A43" s="3" t="s">
        <v>57</v>
      </c>
      <c r="B43" s="3">
        <v>0</v>
      </c>
      <c r="D43" s="3" t="s">
        <v>57</v>
      </c>
      <c r="E43" s="3">
        <v>0</v>
      </c>
    </row>
    <row r="44" spans="1:17" ht="15" thickBot="1" x14ac:dyDescent="0.35">
      <c r="A44" s="3" t="s">
        <v>58</v>
      </c>
      <c r="B44" s="4">
        <v>-4.0612300367945398E-17</v>
      </c>
      <c r="D44" s="3" t="s">
        <v>58</v>
      </c>
      <c r="E44" s="3">
        <v>0.29044430294906198</v>
      </c>
      <c r="H44" t="s">
        <v>228</v>
      </c>
      <c r="I44" t="s">
        <v>227</v>
      </c>
      <c r="K44" t="s">
        <v>241</v>
      </c>
    </row>
    <row r="45" spans="1:17" ht="15" thickBot="1" x14ac:dyDescent="0.35">
      <c r="A45" s="3" t="s">
        <v>59</v>
      </c>
      <c r="B45" s="4">
        <v>4.0612300367945398E-17</v>
      </c>
      <c r="D45" s="3" t="s">
        <v>59</v>
      </c>
      <c r="E45" s="3">
        <v>-0.29044430294906198</v>
      </c>
      <c r="G45" t="s">
        <v>95</v>
      </c>
      <c r="H45" s="2">
        <v>-1</v>
      </c>
      <c r="I45">
        <v>0</v>
      </c>
      <c r="J45">
        <f>+H45+($H$26/$I$27)*I45</f>
        <v>-1</v>
      </c>
      <c r="K45">
        <v>0</v>
      </c>
      <c r="L45">
        <f>J45+($J$53/$K$54)*K45</f>
        <v>-1</v>
      </c>
    </row>
    <row r="46" spans="1:17" ht="15" thickBot="1" x14ac:dyDescent="0.35">
      <c r="A46" s="3" t="s">
        <v>60</v>
      </c>
      <c r="B46" s="3">
        <v>0</v>
      </c>
      <c r="D46" s="3" t="s">
        <v>60</v>
      </c>
      <c r="E46" s="3">
        <v>0</v>
      </c>
      <c r="G46" t="s">
        <v>215</v>
      </c>
      <c r="H46" s="7">
        <v>0.33333333333333331</v>
      </c>
      <c r="J46">
        <f t="shared" ref="J46:J56" si="12">+H46+($H$26/$I$27)*I46</f>
        <v>0.33333333333333331</v>
      </c>
      <c r="K46">
        <v>-1</v>
      </c>
      <c r="L46">
        <f t="shared" ref="L46:L56" si="13">J46+($J$53/$K$54)*K46</f>
        <v>0.40917107583774248</v>
      </c>
    </row>
    <row r="47" spans="1:17" ht="15" thickBot="1" x14ac:dyDescent="0.35">
      <c r="A47" s="3" t="s">
        <v>61</v>
      </c>
      <c r="B47" s="3">
        <v>0</v>
      </c>
      <c r="D47" s="3" t="s">
        <v>61</v>
      </c>
      <c r="E47" s="3">
        <v>0</v>
      </c>
      <c r="G47" t="s">
        <v>92</v>
      </c>
      <c r="H47" s="7">
        <v>0</v>
      </c>
      <c r="I47">
        <v>2</v>
      </c>
      <c r="J47">
        <f>+H47+($H$26/$I$27)*I47</f>
        <v>3.1851851851851847</v>
      </c>
      <c r="K47">
        <v>0</v>
      </c>
      <c r="L47">
        <f t="shared" si="13"/>
        <v>3.1851851851851847</v>
      </c>
    </row>
    <row r="48" spans="1:17" ht="15" thickBot="1" x14ac:dyDescent="0.35">
      <c r="A48" s="3" t="s">
        <v>62</v>
      </c>
      <c r="B48" s="3">
        <v>0</v>
      </c>
      <c r="D48" s="3" t="s">
        <v>62</v>
      </c>
      <c r="E48" s="3">
        <v>0</v>
      </c>
      <c r="G48" t="s">
        <v>93</v>
      </c>
      <c r="H48" s="7">
        <v>0</v>
      </c>
      <c r="I48">
        <v>-2</v>
      </c>
      <c r="J48">
        <f>+H48+($H$26/$I$27)*I48</f>
        <v>-3.1851851851851847</v>
      </c>
      <c r="K48">
        <v>0</v>
      </c>
      <c r="L48">
        <f t="shared" si="13"/>
        <v>-3.1851851851851847</v>
      </c>
    </row>
    <row r="49" spans="1:12" ht="15" thickBot="1" x14ac:dyDescent="0.35">
      <c r="A49" s="3" t="s">
        <v>63</v>
      </c>
      <c r="B49" s="3">
        <v>-0.19303423848878301</v>
      </c>
      <c r="D49" s="3" t="s">
        <v>63</v>
      </c>
      <c r="E49" s="3">
        <v>-0.67424658176943697</v>
      </c>
      <c r="G49" t="s">
        <v>90</v>
      </c>
      <c r="H49" s="7">
        <v>-0.33333333333333331</v>
      </c>
      <c r="J49">
        <f t="shared" ref="J49:J56" si="14">+H49+($H$26/$I$27)*I49</f>
        <v>-0.33333333333333331</v>
      </c>
      <c r="K49">
        <v>0</v>
      </c>
      <c r="L49">
        <f t="shared" si="13"/>
        <v>-0.33333333333333331</v>
      </c>
    </row>
    <row r="50" spans="1:12" ht="15" thickBot="1" x14ac:dyDescent="0.35">
      <c r="A50" s="3" t="s">
        <v>64</v>
      </c>
      <c r="B50" s="3">
        <v>0</v>
      </c>
      <c r="D50" s="3" t="s">
        <v>64</v>
      </c>
      <c r="E50" s="3">
        <v>0</v>
      </c>
      <c r="G50" t="s">
        <v>89</v>
      </c>
      <c r="H50" s="7">
        <v>-0.33333333333333331</v>
      </c>
      <c r="J50">
        <f t="shared" si="14"/>
        <v>-0.33333333333333331</v>
      </c>
      <c r="K50">
        <v>10</v>
      </c>
      <c r="L50">
        <f t="shared" si="13"/>
        <v>-1.0917107583774248</v>
      </c>
    </row>
    <row r="51" spans="1:12" ht="15" thickBot="1" x14ac:dyDescent="0.35">
      <c r="A51" s="3" t="s">
        <v>65</v>
      </c>
      <c r="B51" s="3">
        <v>0.34651711924439099</v>
      </c>
      <c r="D51" s="3" t="s">
        <v>65</v>
      </c>
      <c r="E51" s="3">
        <v>0.44190113941018699</v>
      </c>
      <c r="G51" t="s">
        <v>96</v>
      </c>
      <c r="H51" s="7">
        <v>0</v>
      </c>
      <c r="J51">
        <f t="shared" si="14"/>
        <v>0</v>
      </c>
      <c r="K51">
        <v>0</v>
      </c>
      <c r="L51">
        <f t="shared" si="13"/>
        <v>0</v>
      </c>
    </row>
    <row r="52" spans="1:12" ht="15" thickBot="1" x14ac:dyDescent="0.35">
      <c r="A52" s="3" t="s">
        <v>66</v>
      </c>
      <c r="B52" s="3">
        <v>-0.34651711924439099</v>
      </c>
      <c r="D52" s="3" t="s">
        <v>66</v>
      </c>
      <c r="E52" s="3">
        <v>-0.44190113941018699</v>
      </c>
      <c r="G52" t="s">
        <v>83</v>
      </c>
      <c r="H52" s="7">
        <v>0.66666666666666663</v>
      </c>
      <c r="J52">
        <f t="shared" si="14"/>
        <v>0.66666666666666663</v>
      </c>
      <c r="K52">
        <v>0</v>
      </c>
      <c r="L52">
        <f t="shared" si="13"/>
        <v>0.66666666666666663</v>
      </c>
    </row>
    <row r="53" spans="1:12" ht="15" thickBot="1" x14ac:dyDescent="0.35">
      <c r="A53" s="3" t="s">
        <v>67</v>
      </c>
      <c r="B53" s="3">
        <v>0.65348288075560801</v>
      </c>
      <c r="D53" s="3" t="s">
        <v>67</v>
      </c>
      <c r="E53" s="3">
        <v>0.55809886058981195</v>
      </c>
      <c r="G53" t="s">
        <v>3</v>
      </c>
      <c r="H53" s="7">
        <v>0</v>
      </c>
      <c r="I53">
        <v>1</v>
      </c>
      <c r="J53">
        <f t="shared" si="14"/>
        <v>1.5925925925925923</v>
      </c>
      <c r="K53">
        <v>21</v>
      </c>
      <c r="L53">
        <f t="shared" si="13"/>
        <v>0</v>
      </c>
    </row>
    <row r="54" spans="1:12" ht="15" thickBot="1" x14ac:dyDescent="0.35">
      <c r="A54" s="3" t="s">
        <v>68</v>
      </c>
      <c r="B54" s="3">
        <v>0.37131050767414397</v>
      </c>
      <c r="D54" s="3" t="s">
        <v>68</v>
      </c>
      <c r="E54" s="3">
        <v>0.34094658176943599</v>
      </c>
      <c r="G54" t="s">
        <v>8</v>
      </c>
      <c r="H54" s="7">
        <v>0</v>
      </c>
      <c r="I54">
        <v>-1</v>
      </c>
      <c r="J54">
        <f t="shared" si="14"/>
        <v>-1.5925925925925923</v>
      </c>
      <c r="K54">
        <v>-21</v>
      </c>
      <c r="L54">
        <f t="shared" si="13"/>
        <v>0</v>
      </c>
    </row>
    <row r="55" spans="1:12" ht="15" thickBot="1" x14ac:dyDescent="0.35">
      <c r="A55" s="3" t="s">
        <v>69</v>
      </c>
      <c r="B55" s="3">
        <v>-0.37131050767414397</v>
      </c>
      <c r="D55" s="3" t="s">
        <v>69</v>
      </c>
      <c r="E55" s="3">
        <v>-0.34094658176943599</v>
      </c>
      <c r="G55" t="s">
        <v>7</v>
      </c>
      <c r="H55" s="7">
        <v>4.3</v>
      </c>
      <c r="I55">
        <v>-2.7</v>
      </c>
      <c r="J55">
        <f t="shared" si="14"/>
        <v>0</v>
      </c>
      <c r="K55">
        <v>0</v>
      </c>
      <c r="L55">
        <f t="shared" si="13"/>
        <v>0</v>
      </c>
    </row>
    <row r="56" spans="1:12" ht="15" thickBot="1" x14ac:dyDescent="0.35">
      <c r="A56" s="3" t="s">
        <v>70</v>
      </c>
      <c r="B56" s="3">
        <v>-8.9138134592681301E-2</v>
      </c>
      <c r="D56" s="3" t="s">
        <v>70</v>
      </c>
      <c r="E56" s="3">
        <v>-0.123794302949062</v>
      </c>
      <c r="G56" t="s">
        <v>2</v>
      </c>
      <c r="H56" s="7">
        <v>-4.3</v>
      </c>
      <c r="I56">
        <v>2.7</v>
      </c>
      <c r="J56">
        <f t="shared" si="14"/>
        <v>0</v>
      </c>
      <c r="K56">
        <v>0</v>
      </c>
      <c r="L56">
        <f t="shared" si="13"/>
        <v>0</v>
      </c>
    </row>
    <row r="57" spans="1:12" ht="15" thickBot="1" x14ac:dyDescent="0.35">
      <c r="A57" s="3" t="s">
        <v>71</v>
      </c>
      <c r="B57" s="3">
        <v>8.9138134592681204E-2</v>
      </c>
      <c r="D57" s="3" t="s">
        <v>71</v>
      </c>
      <c r="E57" s="3">
        <v>0.123794302949062</v>
      </c>
    </row>
    <row r="58" spans="1:12" ht="15" thickBot="1" x14ac:dyDescent="0.35">
      <c r="A58" s="3" t="s">
        <v>72</v>
      </c>
      <c r="B58" s="3">
        <v>0</v>
      </c>
      <c r="D58" s="3" t="s">
        <v>72</v>
      </c>
      <c r="E58" s="3">
        <v>0</v>
      </c>
    </row>
    <row r="59" spans="1:12" ht="15" thickBot="1" x14ac:dyDescent="0.35">
      <c r="A59" s="3" t="s">
        <v>73</v>
      </c>
      <c r="B59" s="3">
        <v>0.47520661157024502</v>
      </c>
      <c r="D59" s="3" t="s">
        <v>73</v>
      </c>
      <c r="E59" s="3">
        <v>0.31051025469168803</v>
      </c>
    </row>
    <row r="60" spans="1:12" ht="15" thickBot="1" x14ac:dyDescent="0.35">
      <c r="A60" s="3" t="s">
        <v>74</v>
      </c>
      <c r="B60" s="3">
        <v>0</v>
      </c>
      <c r="D60" s="3" t="s">
        <v>74</v>
      </c>
      <c r="E60" s="3">
        <v>0</v>
      </c>
    </row>
    <row r="61" spans="1:12" ht="15" thickBot="1" x14ac:dyDescent="0.35">
      <c r="A61" s="3" t="s">
        <v>75</v>
      </c>
      <c r="B61" s="3">
        <v>0</v>
      </c>
      <c r="D61" s="3" t="s">
        <v>75</v>
      </c>
      <c r="E61" s="3">
        <v>0</v>
      </c>
    </row>
    <row r="62" spans="1:12" ht="29.4" thickBot="1" x14ac:dyDescent="0.35">
      <c r="A62" s="3" t="s">
        <v>76</v>
      </c>
      <c r="B62" s="3">
        <v>0</v>
      </c>
      <c r="D62" s="3" t="s">
        <v>76</v>
      </c>
      <c r="E62" s="3">
        <v>0</v>
      </c>
    </row>
    <row r="63" spans="1:12" ht="15" thickBot="1" x14ac:dyDescent="0.35">
      <c r="A63" s="3" t="s">
        <v>77</v>
      </c>
      <c r="B63" s="3">
        <v>0</v>
      </c>
      <c r="D63" s="3" t="s">
        <v>77</v>
      </c>
      <c r="E63" s="3">
        <v>0</v>
      </c>
    </row>
    <row r="64" spans="1:12" ht="15" thickBot="1" x14ac:dyDescent="0.35">
      <c r="A64" s="3" t="s">
        <v>78</v>
      </c>
      <c r="B64" s="3">
        <v>2.1487603305784999</v>
      </c>
      <c r="D64" s="3" t="s">
        <v>78</v>
      </c>
      <c r="E64" s="3">
        <v>-2.0910589812332399</v>
      </c>
    </row>
    <row r="65" spans="1:5" ht="15" thickBot="1" x14ac:dyDescent="0.35">
      <c r="A65" s="3" t="s">
        <v>79</v>
      </c>
      <c r="B65" s="3">
        <v>0</v>
      </c>
      <c r="D65" s="3" t="s">
        <v>79</v>
      </c>
      <c r="E65" s="3">
        <v>0</v>
      </c>
    </row>
    <row r="66" spans="1:5" ht="15" thickBot="1" x14ac:dyDescent="0.35">
      <c r="A66" s="3" t="s">
        <v>80</v>
      </c>
      <c r="B66" s="3">
        <v>0</v>
      </c>
      <c r="D66" s="3" t="s">
        <v>80</v>
      </c>
      <c r="E66" s="3">
        <v>0</v>
      </c>
    </row>
    <row r="67" spans="1:5" ht="15" thickBot="1" x14ac:dyDescent="0.35">
      <c r="A67" s="3" t="s">
        <v>81</v>
      </c>
      <c r="B67" s="3">
        <v>0</v>
      </c>
      <c r="D67" s="3" t="s">
        <v>81</v>
      </c>
      <c r="E67" s="3">
        <v>0</v>
      </c>
    </row>
    <row r="68" spans="1:5" ht="15" thickBot="1" x14ac:dyDescent="0.35">
      <c r="A68" s="3" t="s">
        <v>82</v>
      </c>
      <c r="B68" s="3">
        <v>0</v>
      </c>
      <c r="D68" s="3" t="s">
        <v>82</v>
      </c>
      <c r="E68" s="3">
        <v>0</v>
      </c>
    </row>
    <row r="69" spans="1:5" ht="15" thickBot="1" x14ac:dyDescent="0.35">
      <c r="A69" s="3" t="s">
        <v>83</v>
      </c>
      <c r="B69" s="3">
        <v>2.7131050767414302</v>
      </c>
      <c r="D69" s="3" t="s">
        <v>83</v>
      </c>
      <c r="E69" s="3">
        <v>-1.65675442359249</v>
      </c>
    </row>
    <row r="70" spans="1:5" ht="15" thickBot="1" x14ac:dyDescent="0.35">
      <c r="A70" s="3" t="s">
        <v>84</v>
      </c>
      <c r="B70" s="3">
        <v>0</v>
      </c>
      <c r="D70" s="3" t="s">
        <v>84</v>
      </c>
      <c r="E70" s="3">
        <v>0</v>
      </c>
    </row>
    <row r="71" spans="1:5" ht="15" thickBot="1" x14ac:dyDescent="0.35">
      <c r="A71" s="3" t="s">
        <v>85</v>
      </c>
      <c r="B71" s="3">
        <v>0</v>
      </c>
      <c r="D71" s="3" t="s">
        <v>85</v>
      </c>
      <c r="E71" s="3">
        <v>0</v>
      </c>
    </row>
    <row r="72" spans="1:5" ht="15" thickBot="1" x14ac:dyDescent="0.35">
      <c r="A72" s="3" t="s">
        <v>86</v>
      </c>
      <c r="B72" s="3">
        <v>0</v>
      </c>
      <c r="D72" s="3" t="s">
        <v>86</v>
      </c>
      <c r="E72" s="3">
        <v>0</v>
      </c>
    </row>
    <row r="73" spans="1:5" ht="15" thickBot="1" x14ac:dyDescent="0.35">
      <c r="A73" s="3" t="s">
        <v>87</v>
      </c>
      <c r="B73" s="3">
        <v>0.92561983471073705</v>
      </c>
      <c r="D73" s="3" t="s">
        <v>87</v>
      </c>
      <c r="E73" s="3">
        <v>1.30286367292225</v>
      </c>
    </row>
    <row r="74" spans="1:5" ht="15" thickBot="1" x14ac:dyDescent="0.35">
      <c r="A74" s="3" t="s">
        <v>88</v>
      </c>
      <c r="B74" s="3">
        <v>0</v>
      </c>
      <c r="D74" s="3" t="s">
        <v>88</v>
      </c>
      <c r="E74" s="3">
        <v>0</v>
      </c>
    </row>
    <row r="75" spans="1:5" ht="15" thickBot="1" x14ac:dyDescent="0.35">
      <c r="A75" s="3" t="s">
        <v>89</v>
      </c>
      <c r="B75" s="3">
        <v>0.17827626918535999</v>
      </c>
      <c r="D75" s="3" t="s">
        <v>89</v>
      </c>
      <c r="E75" s="3">
        <v>-0.33329999999999999</v>
      </c>
    </row>
    <row r="76" spans="1:5" ht="15" thickBot="1" x14ac:dyDescent="0.35">
      <c r="A76" s="3" t="s">
        <v>90</v>
      </c>
      <c r="B76" s="3">
        <v>-0.28217237308146298</v>
      </c>
      <c r="D76" s="3" t="s">
        <v>90</v>
      </c>
      <c r="E76" s="3">
        <v>-0.21715227882037499</v>
      </c>
    </row>
    <row r="77" spans="1:5" ht="15" thickBot="1" x14ac:dyDescent="0.35">
      <c r="A77" s="3" t="s">
        <v>91</v>
      </c>
      <c r="B77" s="3">
        <v>0</v>
      </c>
      <c r="D77" s="3" t="s">
        <v>91</v>
      </c>
      <c r="E77" s="3">
        <v>0</v>
      </c>
    </row>
    <row r="78" spans="1:5" ht="29.4" thickBot="1" x14ac:dyDescent="0.35">
      <c r="A78" s="3" t="s">
        <v>92</v>
      </c>
      <c r="B78" s="3">
        <v>-2.1487603305784999</v>
      </c>
      <c r="D78" s="3" t="s">
        <v>92</v>
      </c>
      <c r="E78" s="3">
        <v>2.0910589812332399</v>
      </c>
    </row>
    <row r="79" spans="1:5" ht="29.4" thickBot="1" x14ac:dyDescent="0.35">
      <c r="A79" s="3" t="s">
        <v>93</v>
      </c>
      <c r="B79" s="3">
        <v>2.1487603305784999</v>
      </c>
      <c r="D79" s="3" t="s">
        <v>93</v>
      </c>
      <c r="E79" s="3">
        <v>-2.0910589812332399</v>
      </c>
    </row>
    <row r="80" spans="1:5" ht="15" thickBot="1" x14ac:dyDescent="0.35">
      <c r="A80" s="3" t="s">
        <v>94</v>
      </c>
      <c r="B80" s="3">
        <v>0</v>
      </c>
      <c r="D80" s="3" t="s">
        <v>94</v>
      </c>
      <c r="E80" s="3">
        <v>0</v>
      </c>
    </row>
    <row r="81" spans="1:5" ht="15" thickBot="1" x14ac:dyDescent="0.35">
      <c r="A81" s="3" t="s">
        <v>95</v>
      </c>
      <c r="B81" s="3">
        <v>-1</v>
      </c>
      <c r="D81" s="3" t="s">
        <v>95</v>
      </c>
      <c r="E81" s="3">
        <v>-1</v>
      </c>
    </row>
    <row r="82" spans="1:5" ht="15" thickBot="1" x14ac:dyDescent="0.35">
      <c r="A82" s="3" t="s">
        <v>96</v>
      </c>
      <c r="B82" s="3">
        <v>0</v>
      </c>
      <c r="D82" s="3" t="s">
        <v>96</v>
      </c>
      <c r="E82" s="3">
        <v>0.29044430294906198</v>
      </c>
    </row>
    <row r="83" spans="1:5" ht="15" thickBot="1" x14ac:dyDescent="0.35">
      <c r="A83" s="3" t="s">
        <v>97</v>
      </c>
      <c r="B83" s="3">
        <v>0</v>
      </c>
      <c r="D83" s="3" t="s">
        <v>97</v>
      </c>
      <c r="E83" s="3">
        <v>0</v>
      </c>
    </row>
    <row r="84" spans="1:5" ht="29.4" thickBot="1" x14ac:dyDescent="0.35">
      <c r="A84" s="3" t="s">
        <v>98</v>
      </c>
      <c r="B84" s="3">
        <v>0</v>
      </c>
      <c r="D84" s="3" t="s">
        <v>98</v>
      </c>
      <c r="E84" s="3">
        <v>0</v>
      </c>
    </row>
    <row r="85" spans="1:5" ht="15" thickBot="1" x14ac:dyDescent="0.35">
      <c r="A85" s="3" t="s">
        <v>99</v>
      </c>
      <c r="B85" s="3">
        <v>0</v>
      </c>
      <c r="D85" s="3" t="s">
        <v>99</v>
      </c>
      <c r="E85" s="4">
        <v>-9.4081908880514408E-16</v>
      </c>
    </row>
    <row r="86" spans="1:5" ht="15" thickBot="1" x14ac:dyDescent="0.35">
      <c r="A86" s="3" t="s">
        <v>100</v>
      </c>
      <c r="B86" s="4">
        <v>-8.1224600735890795E-17</v>
      </c>
      <c r="D86" s="3" t="s">
        <v>100</v>
      </c>
      <c r="E86" s="4">
        <v>-3.0710281190977701E-18</v>
      </c>
    </row>
    <row r="87" spans="1:5" ht="15" thickBot="1" x14ac:dyDescent="0.35">
      <c r="A87" s="3" t="s">
        <v>101</v>
      </c>
      <c r="B87" s="4">
        <v>8.1224600735890795E-17</v>
      </c>
      <c r="D87" s="3" t="s">
        <v>101</v>
      </c>
      <c r="E87" s="4">
        <v>3.0710281190977701E-18</v>
      </c>
    </row>
    <row r="88" spans="1:5" ht="15" thickBot="1" x14ac:dyDescent="0.35">
      <c r="A88" s="3" t="s">
        <v>102</v>
      </c>
      <c r="B88" s="3">
        <v>0</v>
      </c>
      <c r="D88" s="3" t="s">
        <v>102</v>
      </c>
      <c r="E88" s="3">
        <v>0</v>
      </c>
    </row>
    <row r="89" spans="1:5" ht="15" thickBot="1" x14ac:dyDescent="0.35">
      <c r="A89" s="3" t="s">
        <v>103</v>
      </c>
      <c r="B89" s="3">
        <v>0</v>
      </c>
      <c r="D89" s="3" t="s">
        <v>103</v>
      </c>
      <c r="E89" s="3">
        <v>0</v>
      </c>
    </row>
    <row r="90" spans="1:5" ht="15" thickBot="1" x14ac:dyDescent="0.35">
      <c r="A90" s="3" t="s">
        <v>104</v>
      </c>
      <c r="B90" s="3">
        <v>0</v>
      </c>
      <c r="D90" s="3" t="s">
        <v>104</v>
      </c>
      <c r="E90" s="3">
        <v>0</v>
      </c>
    </row>
    <row r="91" spans="1:5" ht="15" thickBot="1" x14ac:dyDescent="0.35">
      <c r="A91" s="3" t="s">
        <v>105</v>
      </c>
      <c r="B91" s="3">
        <v>0</v>
      </c>
      <c r="D91" s="3" t="s">
        <v>105</v>
      </c>
      <c r="E91" s="3">
        <v>0</v>
      </c>
    </row>
    <row r="92" spans="1:5" ht="15" thickBot="1" x14ac:dyDescent="0.35">
      <c r="A92" s="3" t="s">
        <v>106</v>
      </c>
      <c r="B92" s="3">
        <v>0</v>
      </c>
      <c r="D92" s="3" t="s">
        <v>106</v>
      </c>
      <c r="E92" s="3">
        <v>0</v>
      </c>
    </row>
    <row r="93" spans="1:5" ht="15" thickBot="1" x14ac:dyDescent="0.35">
      <c r="A93" s="3" t="s">
        <v>107</v>
      </c>
      <c r="B93" s="3">
        <v>1</v>
      </c>
      <c r="D93" s="3" t="s">
        <v>107</v>
      </c>
      <c r="E93" s="3">
        <v>1</v>
      </c>
    </row>
    <row r="94" spans="1:5" ht="15" thickBot="1" x14ac:dyDescent="0.35">
      <c r="A94" s="3" t="s">
        <v>108</v>
      </c>
      <c r="B94" s="3">
        <v>0</v>
      </c>
      <c r="D94" s="3" t="s">
        <v>108</v>
      </c>
      <c r="E94" s="3">
        <v>0</v>
      </c>
    </row>
    <row r="95" spans="1:5" ht="15" thickBot="1" x14ac:dyDescent="0.35">
      <c r="A95" s="3" t="s">
        <v>109</v>
      </c>
      <c r="B95" s="3">
        <v>1</v>
      </c>
      <c r="D95" s="3" t="s">
        <v>109</v>
      </c>
      <c r="E95" s="3">
        <v>1</v>
      </c>
    </row>
    <row r="96" spans="1:5" ht="15" thickBot="1" x14ac:dyDescent="0.35">
      <c r="A96" s="3" t="s">
        <v>110</v>
      </c>
      <c r="B96" s="3">
        <v>0</v>
      </c>
      <c r="D96" s="3" t="s">
        <v>110</v>
      </c>
      <c r="E96" s="3">
        <v>0</v>
      </c>
    </row>
    <row r="97" spans="1:5" ht="15" thickBot="1" x14ac:dyDescent="0.35">
      <c r="A97" s="3" t="s">
        <v>111</v>
      </c>
      <c r="B97" s="3">
        <v>0</v>
      </c>
      <c r="D97" s="3" t="s">
        <v>111</v>
      </c>
      <c r="E97" s="3">
        <v>0</v>
      </c>
    </row>
    <row r="98" spans="1:5" ht="15" thickBot="1" x14ac:dyDescent="0.35">
      <c r="A98" s="3" t="s">
        <v>112</v>
      </c>
      <c r="B98" s="3">
        <v>0</v>
      </c>
      <c r="D98" s="3" t="s">
        <v>112</v>
      </c>
      <c r="E98" s="3">
        <v>0</v>
      </c>
    </row>
    <row r="99" spans="1:5" ht="15" thickBot="1" x14ac:dyDescent="0.35">
      <c r="A99" s="3" t="s">
        <v>113</v>
      </c>
      <c r="B99" s="3">
        <v>0</v>
      </c>
      <c r="D99" s="3" t="s">
        <v>113</v>
      </c>
      <c r="E99" s="3">
        <v>0</v>
      </c>
    </row>
    <row r="100" spans="1:5" ht="15" thickBot="1" x14ac:dyDescent="0.35">
      <c r="A100" s="3" t="s">
        <v>114</v>
      </c>
      <c r="B100" s="3">
        <v>0</v>
      </c>
      <c r="D100" s="3" t="s">
        <v>114</v>
      </c>
      <c r="E100" s="3">
        <v>0</v>
      </c>
    </row>
    <row r="101" spans="1:5" ht="15" thickBot="1" x14ac:dyDescent="0.35">
      <c r="A101" s="3" t="s">
        <v>115</v>
      </c>
      <c r="B101" s="3">
        <v>0</v>
      </c>
      <c r="D101" s="3" t="s">
        <v>115</v>
      </c>
      <c r="E101" s="3">
        <v>0</v>
      </c>
    </row>
    <row r="102" spans="1:5" ht="15" thickBot="1" x14ac:dyDescent="0.35">
      <c r="A102" s="3" t="s">
        <v>116</v>
      </c>
      <c r="B102" s="3">
        <v>0</v>
      </c>
      <c r="D102" s="3" t="s">
        <v>116</v>
      </c>
      <c r="E102" s="3">
        <v>0</v>
      </c>
    </row>
    <row r="103" spans="1:5" ht="15" thickBot="1" x14ac:dyDescent="0.35">
      <c r="A103" s="3" t="s">
        <v>117</v>
      </c>
      <c r="B103" s="3">
        <v>0</v>
      </c>
      <c r="D103" s="3" t="s">
        <v>117</v>
      </c>
      <c r="E103" s="4">
        <v>3.0710281190977701E-18</v>
      </c>
    </row>
    <row r="104" spans="1:5" ht="15" thickBot="1" x14ac:dyDescent="0.35">
      <c r="A104" s="3" t="s">
        <v>118</v>
      </c>
      <c r="B104" s="3">
        <v>0</v>
      </c>
      <c r="D104" s="3" t="s">
        <v>118</v>
      </c>
      <c r="E104" s="3">
        <v>0</v>
      </c>
    </row>
    <row r="105" spans="1:5" ht="15" thickBot="1" x14ac:dyDescent="0.35">
      <c r="A105" s="3" t="s">
        <v>119</v>
      </c>
      <c r="B105" s="3">
        <v>0</v>
      </c>
      <c r="D105" s="3" t="s">
        <v>119</v>
      </c>
      <c r="E105" s="3">
        <v>0</v>
      </c>
    </row>
    <row r="106" spans="1:5" ht="15" thickBot="1" x14ac:dyDescent="0.35">
      <c r="A106" s="3" t="s">
        <v>120</v>
      </c>
      <c r="B106" s="3">
        <v>0</v>
      </c>
      <c r="D106" s="3" t="s">
        <v>120</v>
      </c>
      <c r="E106" s="4">
        <v>-1.5272909333467699E-17</v>
      </c>
    </row>
    <row r="107" spans="1:5" ht="15" thickBot="1" x14ac:dyDescent="0.35">
      <c r="A107" s="3" t="s">
        <v>121</v>
      </c>
      <c r="B107" s="3">
        <v>0</v>
      </c>
      <c r="D107" s="3" t="s">
        <v>121</v>
      </c>
      <c r="E107" s="4">
        <v>-1.5272909333467699E-17</v>
      </c>
    </row>
    <row r="108" spans="1:5" ht="15" thickBot="1" x14ac:dyDescent="0.35">
      <c r="A108" s="3" t="s">
        <v>122</v>
      </c>
      <c r="B108" s="3">
        <v>0</v>
      </c>
      <c r="D108" s="3" t="s">
        <v>122</v>
      </c>
      <c r="E108" s="3">
        <v>0</v>
      </c>
    </row>
    <row r="109" spans="1:5" ht="15" thickBot="1" x14ac:dyDescent="0.35">
      <c r="A109" s="3" t="s">
        <v>123</v>
      </c>
      <c r="B109" s="3">
        <v>0</v>
      </c>
      <c r="D109" s="3" t="s">
        <v>123</v>
      </c>
      <c r="E109" s="3">
        <v>0</v>
      </c>
    </row>
    <row r="110" spans="1:5" ht="15" thickBot="1" x14ac:dyDescent="0.35">
      <c r="A110" s="3" t="s">
        <v>124</v>
      </c>
      <c r="B110" s="3">
        <v>0</v>
      </c>
      <c r="D110" s="3" t="s">
        <v>124</v>
      </c>
      <c r="E110" s="3">
        <v>0</v>
      </c>
    </row>
    <row r="111" spans="1:5" ht="15" thickBot="1" x14ac:dyDescent="0.35">
      <c r="A111" s="3" t="s">
        <v>125</v>
      </c>
      <c r="B111" s="3">
        <v>0</v>
      </c>
      <c r="D111" s="3" t="s">
        <v>125</v>
      </c>
      <c r="E111" s="3">
        <v>0</v>
      </c>
    </row>
    <row r="112" spans="1:5" ht="15" thickBot="1" x14ac:dyDescent="0.35">
      <c r="A112" s="3" t="s">
        <v>126</v>
      </c>
      <c r="B112" s="3">
        <v>0</v>
      </c>
      <c r="D112" s="3" t="s">
        <v>126</v>
      </c>
      <c r="E112" s="3">
        <v>0</v>
      </c>
    </row>
    <row r="113" spans="1:5" ht="15" thickBot="1" x14ac:dyDescent="0.35">
      <c r="A113" s="3" t="s">
        <v>127</v>
      </c>
      <c r="B113" s="3">
        <v>0</v>
      </c>
      <c r="D113" s="3" t="s">
        <v>127</v>
      </c>
      <c r="E113" s="3">
        <v>0</v>
      </c>
    </row>
    <row r="114" spans="1:5" ht="15" thickBot="1" x14ac:dyDescent="0.35">
      <c r="A114" s="3" t="s">
        <v>128</v>
      </c>
      <c r="B114" s="3">
        <v>0</v>
      </c>
      <c r="D114" s="3" t="s">
        <v>128</v>
      </c>
      <c r="E114" s="3">
        <v>0</v>
      </c>
    </row>
    <row r="115" spans="1:5" ht="15" thickBot="1" x14ac:dyDescent="0.35">
      <c r="A115" s="3" t="s">
        <v>129</v>
      </c>
      <c r="B115" s="3">
        <v>0</v>
      </c>
      <c r="D115" s="3" t="s">
        <v>129</v>
      </c>
      <c r="E115" s="3">
        <v>0</v>
      </c>
    </row>
    <row r="116" spans="1:5" ht="15" thickBot="1" x14ac:dyDescent="0.35">
      <c r="A116" s="3" t="s">
        <v>130</v>
      </c>
      <c r="B116" s="3">
        <v>0</v>
      </c>
      <c r="D116" s="3" t="s">
        <v>130</v>
      </c>
      <c r="E116" s="3">
        <v>0</v>
      </c>
    </row>
    <row r="117" spans="1:5" ht="15" thickBot="1" x14ac:dyDescent="0.35">
      <c r="A117" s="3" t="s">
        <v>131</v>
      </c>
      <c r="B117" s="3">
        <v>0</v>
      </c>
      <c r="D117" s="3" t="s">
        <v>131</v>
      </c>
      <c r="E117" s="3">
        <v>0</v>
      </c>
    </row>
    <row r="118" spans="1:5" ht="15" thickBot="1" x14ac:dyDescent="0.35">
      <c r="A118" s="3" t="s">
        <v>132</v>
      </c>
      <c r="B118" s="3">
        <v>0</v>
      </c>
      <c r="D118" s="3" t="s">
        <v>132</v>
      </c>
      <c r="E118" s="3">
        <v>0</v>
      </c>
    </row>
    <row r="119" spans="1:5" ht="15" thickBot="1" x14ac:dyDescent="0.35">
      <c r="A119" s="3" t="s">
        <v>133</v>
      </c>
      <c r="B119" s="3">
        <v>0</v>
      </c>
      <c r="D119" s="3" t="s">
        <v>133</v>
      </c>
      <c r="E119" s="3">
        <v>0</v>
      </c>
    </row>
    <row r="120" spans="1:5" ht="15" thickBot="1" x14ac:dyDescent="0.35">
      <c r="A120" s="3" t="s">
        <v>134</v>
      </c>
      <c r="B120" s="3">
        <v>0</v>
      </c>
      <c r="D120" s="3" t="s">
        <v>134</v>
      </c>
      <c r="E120" s="3">
        <v>0</v>
      </c>
    </row>
    <row r="121" spans="1:5" ht="15" thickBot="1" x14ac:dyDescent="0.35">
      <c r="A121" s="3" t="s">
        <v>135</v>
      </c>
      <c r="B121" s="3">
        <v>0</v>
      </c>
      <c r="D121" s="3" t="s">
        <v>135</v>
      </c>
      <c r="E121" s="3">
        <v>0</v>
      </c>
    </row>
    <row r="122" spans="1:5" ht="15" thickBot="1" x14ac:dyDescent="0.35">
      <c r="A122" s="3" t="s">
        <v>136</v>
      </c>
      <c r="B122" s="3">
        <v>0</v>
      </c>
      <c r="D122" s="3" t="s">
        <v>136</v>
      </c>
      <c r="E122" s="3">
        <v>0</v>
      </c>
    </row>
    <row r="123" spans="1:5" ht="15" thickBot="1" x14ac:dyDescent="0.35">
      <c r="A123" s="3" t="s">
        <v>137</v>
      </c>
      <c r="B123" s="3">
        <v>0</v>
      </c>
      <c r="D123" s="3" t="s">
        <v>137</v>
      </c>
      <c r="E123" s="3">
        <v>0</v>
      </c>
    </row>
    <row r="124" spans="1:5" ht="15" thickBot="1" x14ac:dyDescent="0.35">
      <c r="A124" s="3" t="s">
        <v>138</v>
      </c>
      <c r="B124" s="3">
        <v>0</v>
      </c>
      <c r="D124" s="3" t="s">
        <v>138</v>
      </c>
      <c r="E124" s="3">
        <v>0</v>
      </c>
    </row>
    <row r="125" spans="1:5" ht="15" thickBot="1" x14ac:dyDescent="0.35">
      <c r="A125" s="3" t="s">
        <v>139</v>
      </c>
      <c r="B125" s="3">
        <v>0</v>
      </c>
      <c r="D125" s="3" t="s">
        <v>139</v>
      </c>
      <c r="E125" s="4">
        <v>1.8133642735544199E-15</v>
      </c>
    </row>
    <row r="126" spans="1:5" ht="15" thickBot="1" x14ac:dyDescent="0.35">
      <c r="A126" s="3" t="s">
        <v>140</v>
      </c>
      <c r="B126" s="3">
        <v>0</v>
      </c>
      <c r="D126" s="3" t="s">
        <v>140</v>
      </c>
      <c r="E126" s="3">
        <v>0</v>
      </c>
    </row>
    <row r="127" spans="1:5" ht="15" thickBot="1" x14ac:dyDescent="0.35">
      <c r="A127" s="3" t="s">
        <v>141</v>
      </c>
      <c r="B127" s="3">
        <v>0</v>
      </c>
      <c r="D127" s="3" t="s">
        <v>141</v>
      </c>
      <c r="E127" s="3">
        <v>0</v>
      </c>
    </row>
    <row r="128" spans="1:5" ht="15" thickBot="1" x14ac:dyDescent="0.35">
      <c r="A128" s="3" t="s">
        <v>142</v>
      </c>
      <c r="B128" s="3">
        <v>0</v>
      </c>
      <c r="D128" s="3" t="s">
        <v>142</v>
      </c>
      <c r="E128" s="3">
        <v>0</v>
      </c>
    </row>
    <row r="129" spans="1:5" ht="15" thickBot="1" x14ac:dyDescent="0.35">
      <c r="A129" s="3" t="s">
        <v>143</v>
      </c>
      <c r="B129" s="3">
        <v>0</v>
      </c>
      <c r="D129" s="3" t="s">
        <v>143</v>
      </c>
      <c r="E129" s="3">
        <v>0</v>
      </c>
    </row>
    <row r="130" spans="1:5" ht="15" thickBot="1" x14ac:dyDescent="0.35">
      <c r="A130" s="3" t="s">
        <v>144</v>
      </c>
      <c r="B130" s="3">
        <v>0</v>
      </c>
      <c r="D130" s="3" t="s">
        <v>144</v>
      </c>
      <c r="E130" s="3">
        <v>0</v>
      </c>
    </row>
    <row r="131" spans="1:5" ht="15" thickBot="1" x14ac:dyDescent="0.35">
      <c r="A131" s="3" t="s">
        <v>145</v>
      </c>
      <c r="B131" s="3">
        <v>0</v>
      </c>
      <c r="D131" s="3" t="s">
        <v>145</v>
      </c>
      <c r="E131" s="3">
        <v>0</v>
      </c>
    </row>
    <row r="132" spans="1:5" ht="15" thickBot="1" x14ac:dyDescent="0.35">
      <c r="A132" s="3" t="s">
        <v>146</v>
      </c>
      <c r="B132" s="3">
        <v>0</v>
      </c>
      <c r="D132" s="3" t="s">
        <v>146</v>
      </c>
      <c r="E132" s="3">
        <v>0</v>
      </c>
    </row>
    <row r="133" spans="1:5" ht="15" thickBot="1" x14ac:dyDescent="0.35">
      <c r="A133" s="3" t="s">
        <v>147</v>
      </c>
      <c r="B133" s="3">
        <v>0</v>
      </c>
      <c r="D133" s="3" t="s">
        <v>147</v>
      </c>
      <c r="E133" s="3">
        <v>0</v>
      </c>
    </row>
    <row r="134" spans="1:5" ht="15" thickBot="1" x14ac:dyDescent="0.35">
      <c r="A134" s="3" t="s">
        <v>148</v>
      </c>
      <c r="B134" s="3">
        <v>0</v>
      </c>
      <c r="D134" s="3" t="s">
        <v>148</v>
      </c>
      <c r="E134" s="3">
        <v>0</v>
      </c>
    </row>
    <row r="135" spans="1:5" ht="15" thickBot="1" x14ac:dyDescent="0.35">
      <c r="A135" s="3" t="s">
        <v>149</v>
      </c>
      <c r="B135" s="3">
        <v>0</v>
      </c>
      <c r="D135" s="3" t="s">
        <v>149</v>
      </c>
      <c r="E135" s="3">
        <v>0</v>
      </c>
    </row>
    <row r="136" spans="1:5" ht="15" thickBot="1" x14ac:dyDescent="0.35">
      <c r="A136" s="3" t="s">
        <v>150</v>
      </c>
      <c r="B136" s="3">
        <v>0</v>
      </c>
      <c r="D136" s="3" t="s">
        <v>150</v>
      </c>
      <c r="E136" s="3">
        <v>0</v>
      </c>
    </row>
    <row r="137" spans="1:5" ht="15" thickBot="1" x14ac:dyDescent="0.35">
      <c r="A137" s="3" t="s">
        <v>151</v>
      </c>
      <c r="B137" s="3">
        <v>0.19303423848878301</v>
      </c>
      <c r="D137" s="3" t="s">
        <v>151</v>
      </c>
      <c r="E137" s="3">
        <v>0.67424658176943697</v>
      </c>
    </row>
    <row r="138" spans="1:5" ht="15" thickBot="1" x14ac:dyDescent="0.35">
      <c r="A138" s="3" t="s">
        <v>152</v>
      </c>
      <c r="B138" s="3">
        <v>0.19303423848878301</v>
      </c>
      <c r="D138" s="3" t="s">
        <v>152</v>
      </c>
      <c r="E138" s="3">
        <v>0.67424658176943697</v>
      </c>
    </row>
    <row r="139" spans="1:5" ht="15" thickBot="1" x14ac:dyDescent="0.35">
      <c r="A139" s="3" t="s">
        <v>153</v>
      </c>
      <c r="B139" s="3">
        <v>0.19303423848878301</v>
      </c>
      <c r="D139" s="3" t="s">
        <v>153</v>
      </c>
      <c r="E139" s="3">
        <v>0.67424658176943697</v>
      </c>
    </row>
    <row r="140" spans="1:5" ht="15" thickBot="1" x14ac:dyDescent="0.35">
      <c r="A140" s="3" t="s">
        <v>154</v>
      </c>
      <c r="B140" s="3">
        <v>-0.15348288075560701</v>
      </c>
      <c r="D140" s="3" t="s">
        <v>154</v>
      </c>
      <c r="E140" s="3">
        <v>0.232345442359249</v>
      </c>
    </row>
    <row r="141" spans="1:5" ht="15" thickBot="1" x14ac:dyDescent="0.35">
      <c r="A141" s="3" t="s">
        <v>155</v>
      </c>
      <c r="B141" s="3">
        <v>-0.34651711924439099</v>
      </c>
      <c r="D141" s="3" t="s">
        <v>155</v>
      </c>
      <c r="E141" s="3">
        <v>-0.44190113941018699</v>
      </c>
    </row>
    <row r="142" spans="1:5" ht="15" thickBot="1" x14ac:dyDescent="0.35">
      <c r="A142" s="3" t="s">
        <v>156</v>
      </c>
      <c r="B142" s="3">
        <v>6.4344746162927499E-2</v>
      </c>
      <c r="D142" s="3" t="s">
        <v>156</v>
      </c>
      <c r="E142" s="3">
        <v>0.224748860589812</v>
      </c>
    </row>
    <row r="143" spans="1:5" ht="15" thickBot="1" x14ac:dyDescent="0.35">
      <c r="A143" s="3" t="s">
        <v>157</v>
      </c>
      <c r="B143" s="3">
        <v>6.4344746162927693E-2</v>
      </c>
      <c r="D143" s="3" t="s">
        <v>157</v>
      </c>
      <c r="E143" s="3">
        <v>0.224748860589812</v>
      </c>
    </row>
    <row r="144" spans="1:5" ht="15" thickBot="1" x14ac:dyDescent="0.35">
      <c r="A144" s="3" t="s">
        <v>158</v>
      </c>
      <c r="B144" s="3">
        <v>-0.21782762691853499</v>
      </c>
      <c r="D144" s="3" t="s">
        <v>158</v>
      </c>
      <c r="E144" s="3">
        <v>7.5965817694372603E-3</v>
      </c>
    </row>
    <row r="145" spans="1:5" ht="15" thickBot="1" x14ac:dyDescent="0.35">
      <c r="A145" s="3" t="s">
        <v>159</v>
      </c>
      <c r="B145" s="3">
        <v>0</v>
      </c>
      <c r="D145" s="3" t="s">
        <v>159</v>
      </c>
      <c r="E145" s="3">
        <v>0</v>
      </c>
    </row>
    <row r="146" spans="1:5" ht="29.4" thickBot="1" x14ac:dyDescent="0.35">
      <c r="A146" s="3" t="s">
        <v>160</v>
      </c>
      <c r="B146" s="3">
        <v>0</v>
      </c>
      <c r="D146" s="3" t="s">
        <v>160</v>
      </c>
      <c r="E146" s="3">
        <v>0</v>
      </c>
    </row>
    <row r="147" spans="1:5" ht="15" thickBot="1" x14ac:dyDescent="0.35">
      <c r="A147" s="3" t="s">
        <v>161</v>
      </c>
      <c r="B147" s="3">
        <v>0</v>
      </c>
      <c r="D147" s="3" t="s">
        <v>161</v>
      </c>
      <c r="E147" s="3">
        <v>0</v>
      </c>
    </row>
    <row r="148" spans="1:5" ht="15" thickBot="1" x14ac:dyDescent="0.35">
      <c r="A148" s="3" t="s">
        <v>162</v>
      </c>
      <c r="B148" s="3">
        <v>0</v>
      </c>
      <c r="D148" s="3" t="s">
        <v>162</v>
      </c>
      <c r="E148" s="3">
        <v>0</v>
      </c>
    </row>
    <row r="149" spans="1:5" ht="15" thickBot="1" x14ac:dyDescent="0.35">
      <c r="A149" s="3" t="s">
        <v>163</v>
      </c>
      <c r="B149" s="3">
        <v>0</v>
      </c>
      <c r="D149" s="3" t="s">
        <v>163</v>
      </c>
      <c r="E149" s="3">
        <v>0</v>
      </c>
    </row>
    <row r="150" spans="1:5" ht="15" thickBot="1" x14ac:dyDescent="0.35">
      <c r="A150" s="3" t="s">
        <v>164</v>
      </c>
      <c r="B150" s="3">
        <v>0</v>
      </c>
      <c r="D150" s="3" t="s">
        <v>164</v>
      </c>
      <c r="E150" s="3">
        <v>0</v>
      </c>
    </row>
    <row r="151" spans="1:5" ht="29.4" thickBot="1" x14ac:dyDescent="0.35">
      <c r="A151" s="3" t="s">
        <v>165</v>
      </c>
      <c r="B151" s="3">
        <v>0</v>
      </c>
      <c r="D151" s="3" t="s">
        <v>165</v>
      </c>
      <c r="E151" s="3">
        <v>0</v>
      </c>
    </row>
    <row r="152" spans="1:5" ht="15" thickBot="1" x14ac:dyDescent="0.35">
      <c r="A152" s="3" t="s">
        <v>166</v>
      </c>
      <c r="B152" s="3">
        <v>0</v>
      </c>
      <c r="D152" s="3" t="s">
        <v>166</v>
      </c>
      <c r="E152" s="3">
        <v>0</v>
      </c>
    </row>
    <row r="153" spans="1:5" ht="15" thickBot="1" x14ac:dyDescent="0.35">
      <c r="A153" s="3" t="s">
        <v>167</v>
      </c>
      <c r="B153" s="3">
        <v>0</v>
      </c>
      <c r="D153" s="3" t="s">
        <v>167</v>
      </c>
      <c r="E153" s="3">
        <v>0</v>
      </c>
    </row>
    <row r="154" spans="1:5" ht="15" thickBot="1" x14ac:dyDescent="0.35">
      <c r="A154" s="3" t="s">
        <v>168</v>
      </c>
      <c r="B154" s="3">
        <v>-0.92561983471073594</v>
      </c>
      <c r="D154" s="3" t="s">
        <v>168</v>
      </c>
      <c r="E154" s="3">
        <v>-1.01241936997318</v>
      </c>
    </row>
    <row r="155" spans="1:5" ht="15" thickBot="1" x14ac:dyDescent="0.35">
      <c r="A155" s="3" t="s">
        <v>169</v>
      </c>
      <c r="B155" s="3">
        <v>0</v>
      </c>
      <c r="D155" s="3" t="s">
        <v>169</v>
      </c>
      <c r="E155" s="3">
        <v>0.58088860589812397</v>
      </c>
    </row>
    <row r="156" spans="1:5" ht="15" thickBot="1" x14ac:dyDescent="0.35">
      <c r="A156" s="3" t="s">
        <v>170</v>
      </c>
      <c r="B156" s="3">
        <v>-1</v>
      </c>
      <c r="D156" s="3" t="s">
        <v>170</v>
      </c>
      <c r="E156" s="3">
        <v>-1</v>
      </c>
    </row>
    <row r="157" spans="1:5" ht="15" thickBot="1" x14ac:dyDescent="0.35">
      <c r="A157" s="3" t="s">
        <v>171</v>
      </c>
      <c r="B157" s="3">
        <v>0</v>
      </c>
      <c r="D157" s="3" t="s">
        <v>171</v>
      </c>
      <c r="E157" s="4">
        <v>9.4081908880514408E-16</v>
      </c>
    </row>
    <row r="158" spans="1:5" ht="15" thickBot="1" x14ac:dyDescent="0.35">
      <c r="A158" s="3" t="s">
        <v>172</v>
      </c>
      <c r="B158" s="3">
        <v>0</v>
      </c>
      <c r="D158" s="3" t="s">
        <v>172</v>
      </c>
      <c r="E158" s="3">
        <v>0</v>
      </c>
    </row>
    <row r="159" spans="1:5" ht="15" thickBot="1" x14ac:dyDescent="0.35">
      <c r="A159" s="3" t="s">
        <v>173</v>
      </c>
      <c r="B159" s="3">
        <v>0</v>
      </c>
      <c r="D159" s="3" t="s">
        <v>173</v>
      </c>
      <c r="E159" s="3">
        <v>0</v>
      </c>
    </row>
    <row r="160" spans="1:5" ht="15" thickBot="1" x14ac:dyDescent="0.35">
      <c r="A160" s="3" t="s">
        <v>174</v>
      </c>
      <c r="B160" s="3">
        <v>0</v>
      </c>
      <c r="D160" s="3" t="s">
        <v>174</v>
      </c>
      <c r="E160" s="3">
        <v>0</v>
      </c>
    </row>
    <row r="161" spans="1:5" ht="15" thickBot="1" x14ac:dyDescent="0.35">
      <c r="A161" s="3" t="s">
        <v>175</v>
      </c>
      <c r="B161" s="4">
        <v>-4.0612300367945398E-17</v>
      </c>
      <c r="D161" s="3" t="s">
        <v>175</v>
      </c>
      <c r="E161" s="3">
        <v>0.29044430294906198</v>
      </c>
    </row>
    <row r="162" spans="1:5" ht="15" thickBot="1" x14ac:dyDescent="0.35">
      <c r="A162" s="3" t="s">
        <v>176</v>
      </c>
      <c r="B162" s="3">
        <v>0</v>
      </c>
      <c r="D162" s="3" t="s">
        <v>176</v>
      </c>
      <c r="E162" s="3">
        <v>0</v>
      </c>
    </row>
    <row r="163" spans="1:5" ht="15" thickBot="1" x14ac:dyDescent="0.35">
      <c r="A163" s="3" t="s">
        <v>177</v>
      </c>
      <c r="B163" s="3">
        <v>0</v>
      </c>
      <c r="D163" s="3" t="s">
        <v>177</v>
      </c>
      <c r="E163" s="3">
        <v>0</v>
      </c>
    </row>
    <row r="164" spans="1:5" ht="15" thickBot="1" x14ac:dyDescent="0.35">
      <c r="A164" s="3" t="s">
        <v>178</v>
      </c>
      <c r="B164" s="3">
        <v>0.92561983471073705</v>
      </c>
      <c r="D164" s="3" t="s">
        <v>178</v>
      </c>
      <c r="E164" s="3">
        <v>1.30286367292225</v>
      </c>
    </row>
    <row r="165" spans="1:5" ht="15" thickBot="1" x14ac:dyDescent="0.35">
      <c r="A165" s="3" t="s">
        <v>179</v>
      </c>
      <c r="B165" s="3">
        <v>0</v>
      </c>
      <c r="D165" s="3" t="s">
        <v>179</v>
      </c>
      <c r="E165" s="3">
        <v>0</v>
      </c>
    </row>
    <row r="166" spans="1:5" ht="15" thickBot="1" x14ac:dyDescent="0.35">
      <c r="A166" s="3" t="s">
        <v>180</v>
      </c>
      <c r="B166" s="3">
        <v>0.17827626918535799</v>
      </c>
      <c r="D166" s="3" t="s">
        <v>180</v>
      </c>
      <c r="E166" s="3">
        <v>-0.33329999999999899</v>
      </c>
    </row>
    <row r="167" spans="1:5" ht="15" thickBot="1" x14ac:dyDescent="0.35">
      <c r="A167" s="3" t="s">
        <v>181</v>
      </c>
      <c r="B167" s="3">
        <v>-0.28217237308146298</v>
      </c>
      <c r="D167" s="3" t="s">
        <v>181</v>
      </c>
      <c r="E167" s="3">
        <v>-0.21715227882037499</v>
      </c>
    </row>
    <row r="168" spans="1:5" ht="15" thickBot="1" x14ac:dyDescent="0.35">
      <c r="A168" s="3" t="s">
        <v>182</v>
      </c>
      <c r="B168" s="3">
        <v>0</v>
      </c>
      <c r="D168" s="3" t="s">
        <v>182</v>
      </c>
      <c r="E168" s="3">
        <v>0</v>
      </c>
    </row>
    <row r="169" spans="1:5" ht="15" thickBot="1" x14ac:dyDescent="0.35">
      <c r="A169" s="3" t="s">
        <v>183</v>
      </c>
      <c r="B169" s="3">
        <v>2.1487603305784999</v>
      </c>
      <c r="D169" s="3" t="s">
        <v>183</v>
      </c>
      <c r="E169" s="3">
        <v>-2.0910589812332399</v>
      </c>
    </row>
    <row r="170" spans="1:5" ht="15" thickBot="1" x14ac:dyDescent="0.35">
      <c r="A170" s="3" t="s">
        <v>184</v>
      </c>
      <c r="B170" s="3">
        <v>-2.1487603305784999</v>
      </c>
      <c r="D170" s="3" t="s">
        <v>184</v>
      </c>
      <c r="E170" s="3">
        <v>2.0910589812332399</v>
      </c>
    </row>
    <row r="171" spans="1:5" ht="15" thickBot="1" x14ac:dyDescent="0.35">
      <c r="A171" s="3" t="s">
        <v>185</v>
      </c>
      <c r="B171" s="3">
        <v>0</v>
      </c>
      <c r="D171" s="3" t="s">
        <v>185</v>
      </c>
      <c r="E171" s="3">
        <v>0</v>
      </c>
    </row>
    <row r="172" spans="1:5" ht="15" thickBot="1" x14ac:dyDescent="0.35">
      <c r="A172" s="3" t="s">
        <v>186</v>
      </c>
      <c r="B172" s="3">
        <v>0</v>
      </c>
      <c r="D172" s="3" t="s">
        <v>186</v>
      </c>
      <c r="E172" s="3">
        <v>0</v>
      </c>
    </row>
    <row r="173" spans="1:5" ht="29.4" thickBot="1" x14ac:dyDescent="0.35">
      <c r="A173" s="3" t="s">
        <v>187</v>
      </c>
      <c r="B173" s="3">
        <v>0</v>
      </c>
      <c r="D173" s="3" t="s">
        <v>187</v>
      </c>
      <c r="E173" s="3">
        <v>0</v>
      </c>
    </row>
    <row r="174" spans="1:5" ht="15" thickBot="1" x14ac:dyDescent="0.35">
      <c r="A174" s="3" t="s">
        <v>188</v>
      </c>
      <c r="B174" s="3">
        <v>0</v>
      </c>
      <c r="D174" s="3" t="s">
        <v>188</v>
      </c>
      <c r="E174" s="3">
        <v>0</v>
      </c>
    </row>
    <row r="175" spans="1:5" ht="15" thickBot="1" x14ac:dyDescent="0.35">
      <c r="A175" s="3" t="s">
        <v>189</v>
      </c>
      <c r="B175" s="3">
        <v>0</v>
      </c>
      <c r="D175" s="3" t="s">
        <v>189</v>
      </c>
      <c r="E175" s="3">
        <v>0</v>
      </c>
    </row>
    <row r="176" spans="1:5" ht="15" thickBot="1" x14ac:dyDescent="0.35">
      <c r="A176" s="3" t="s">
        <v>190</v>
      </c>
      <c r="B176" s="3">
        <v>0</v>
      </c>
      <c r="D176" s="3" t="s">
        <v>190</v>
      </c>
      <c r="E176" s="4">
        <v>-1.7860650427607201E-15</v>
      </c>
    </row>
    <row r="177" spans="1:5" ht="15" thickBot="1" x14ac:dyDescent="0.35">
      <c r="A177" s="3" t="s">
        <v>191</v>
      </c>
      <c r="B177" s="4">
        <v>8.1224600735890795E-17</v>
      </c>
      <c r="D177" s="3" t="s">
        <v>191</v>
      </c>
      <c r="E177" s="3">
        <v>0</v>
      </c>
    </row>
    <row r="178" spans="1:5" ht="15" thickBot="1" x14ac:dyDescent="0.35">
      <c r="A178" s="3" t="s">
        <v>192</v>
      </c>
      <c r="B178" s="3">
        <v>0</v>
      </c>
      <c r="D178" s="3" t="s">
        <v>192</v>
      </c>
      <c r="E178" s="3">
        <v>0</v>
      </c>
    </row>
    <row r="179" spans="1:5" ht="15" thickBot="1" x14ac:dyDescent="0.35">
      <c r="A179" s="3" t="s">
        <v>193</v>
      </c>
      <c r="B179" s="3">
        <v>0</v>
      </c>
      <c r="D179" s="3" t="s">
        <v>193</v>
      </c>
      <c r="E179" s="3">
        <v>0</v>
      </c>
    </row>
    <row r="180" spans="1:5" ht="15" thickBot="1" x14ac:dyDescent="0.35">
      <c r="A180" s="3" t="s">
        <v>194</v>
      </c>
      <c r="B180" s="3">
        <v>-0.92561983471073805</v>
      </c>
      <c r="D180" s="3" t="s">
        <v>194</v>
      </c>
      <c r="E180" s="3">
        <v>-1.30286367292225</v>
      </c>
    </row>
    <row r="181" spans="1:5" ht="15" thickBot="1" x14ac:dyDescent="0.35">
      <c r="A181" s="3" t="s">
        <v>195</v>
      </c>
      <c r="B181" s="3">
        <v>0</v>
      </c>
      <c r="D181" s="3" t="s">
        <v>195</v>
      </c>
      <c r="E181" s="3">
        <v>0</v>
      </c>
    </row>
    <row r="182" spans="1:5" ht="15" thickBot="1" x14ac:dyDescent="0.35">
      <c r="A182" s="3" t="s">
        <v>196</v>
      </c>
      <c r="B182" s="3">
        <v>-0.17827626918535799</v>
      </c>
      <c r="D182" s="3" t="s">
        <v>196</v>
      </c>
      <c r="E182" s="3">
        <v>0.33329999999999999</v>
      </c>
    </row>
    <row r="183" spans="1:5" ht="15" thickBot="1" x14ac:dyDescent="0.35">
      <c r="A183" s="3" t="s">
        <v>197</v>
      </c>
      <c r="B183" s="4">
        <v>-4.0612300367945398E-17</v>
      </c>
      <c r="D183" s="3" t="s">
        <v>197</v>
      </c>
      <c r="E183" s="3">
        <v>0</v>
      </c>
    </row>
    <row r="184" spans="1:5" ht="15" thickBot="1" x14ac:dyDescent="0.35">
      <c r="A184" s="3" t="s">
        <v>198</v>
      </c>
      <c r="B184" s="3">
        <v>0.28217237308146298</v>
      </c>
      <c r="D184" s="3" t="s">
        <v>198</v>
      </c>
      <c r="E184" s="3">
        <v>0.21715227882037499</v>
      </c>
    </row>
    <row r="185" spans="1:5" ht="15" thickBot="1" x14ac:dyDescent="0.35">
      <c r="A185" s="3" t="s">
        <v>199</v>
      </c>
      <c r="B185" s="3">
        <v>0</v>
      </c>
      <c r="D185" s="3" t="s">
        <v>199</v>
      </c>
      <c r="E185" s="3">
        <v>0</v>
      </c>
    </row>
    <row r="186" spans="1:5" ht="15" thickBot="1" x14ac:dyDescent="0.35">
      <c r="A186" s="3" t="s">
        <v>200</v>
      </c>
      <c r="B186" s="3">
        <v>-1</v>
      </c>
      <c r="D186" s="3" t="s">
        <v>200</v>
      </c>
      <c r="E186" s="3">
        <v>-1</v>
      </c>
    </row>
    <row r="187" spans="1:5" ht="15" thickBot="1" x14ac:dyDescent="0.35">
      <c r="A187" s="3" t="s">
        <v>201</v>
      </c>
      <c r="B187" s="4">
        <v>4.0612300367945398E-17</v>
      </c>
      <c r="D187" s="3" t="s">
        <v>201</v>
      </c>
      <c r="E187" s="3">
        <v>-0.29044430294906198</v>
      </c>
    </row>
    <row r="188" spans="1:5" ht="15" thickBot="1" x14ac:dyDescent="0.35">
      <c r="A188" s="3" t="s">
        <v>202</v>
      </c>
      <c r="B188" s="3">
        <v>0</v>
      </c>
      <c r="D188" s="3" t="s">
        <v>202</v>
      </c>
      <c r="E188" s="3">
        <v>0</v>
      </c>
    </row>
    <row r="189" spans="1:5" ht="15" thickBot="1" x14ac:dyDescent="0.35">
      <c r="A189" s="3" t="s">
        <v>203</v>
      </c>
      <c r="B189" s="3">
        <v>0</v>
      </c>
      <c r="D189" s="3" t="s">
        <v>203</v>
      </c>
      <c r="E189" s="3">
        <v>0</v>
      </c>
    </row>
    <row r="190" spans="1:5" ht="15" thickBot="1" x14ac:dyDescent="0.35">
      <c r="A190" s="3" t="s">
        <v>204</v>
      </c>
      <c r="B190" s="4">
        <v>-8.1224600735890795E-17</v>
      </c>
      <c r="D190" s="3" t="s">
        <v>204</v>
      </c>
      <c r="E190" s="3">
        <v>0</v>
      </c>
    </row>
    <row r="191" spans="1:5" ht="15" thickBot="1" x14ac:dyDescent="0.35">
      <c r="A191" s="3" t="s">
        <v>205</v>
      </c>
      <c r="B191" s="3">
        <v>0</v>
      </c>
      <c r="D191" s="3" t="s">
        <v>205</v>
      </c>
      <c r="E191" s="3">
        <v>0</v>
      </c>
    </row>
    <row r="192" spans="1:5" ht="15" thickBot="1" x14ac:dyDescent="0.35">
      <c r="A192" s="3" t="s">
        <v>206</v>
      </c>
      <c r="B192" s="3">
        <v>0</v>
      </c>
      <c r="D192" s="3" t="s">
        <v>206</v>
      </c>
      <c r="E192" s="4">
        <v>1.53730288762439E-15</v>
      </c>
    </row>
    <row r="193" spans="1:5" ht="15" thickBot="1" x14ac:dyDescent="0.35">
      <c r="A193" s="3" t="s">
        <v>207</v>
      </c>
      <c r="B193" s="3">
        <v>0</v>
      </c>
      <c r="D193" s="3" t="s">
        <v>207</v>
      </c>
      <c r="E193" s="3">
        <v>0</v>
      </c>
    </row>
    <row r="194" spans="1:5" ht="15" thickBot="1" x14ac:dyDescent="0.35">
      <c r="A194" s="3" t="s">
        <v>208</v>
      </c>
      <c r="B194" s="4">
        <v>1.33226762955018E-15</v>
      </c>
      <c r="D194" s="3" t="s">
        <v>208</v>
      </c>
      <c r="E194" s="4">
        <v>-2.8102520310824201E-16</v>
      </c>
    </row>
    <row r="195" spans="1:5" ht="15" thickBot="1" x14ac:dyDescent="0.35">
      <c r="A195" s="3" t="s">
        <v>209</v>
      </c>
      <c r="B195" s="4">
        <v>2.9976021664879199E-15</v>
      </c>
      <c r="D195" s="3" t="s">
        <v>209</v>
      </c>
      <c r="E195" s="3">
        <v>0</v>
      </c>
    </row>
    <row r="196" spans="1:5" ht="15" thickBot="1" x14ac:dyDescent="0.35">
      <c r="A196" s="3" t="s">
        <v>210</v>
      </c>
      <c r="B196" s="3">
        <v>0.28217237308146298</v>
      </c>
      <c r="D196" s="3" t="s">
        <v>210</v>
      </c>
      <c r="E196" s="3">
        <v>0.21715227882037499</v>
      </c>
    </row>
    <row r="197" spans="1:5" ht="15" thickBot="1" x14ac:dyDescent="0.35">
      <c r="A197" s="3" t="s">
        <v>211</v>
      </c>
      <c r="B197" s="3">
        <v>0.28217237308146298</v>
      </c>
      <c r="D197" s="3" t="s">
        <v>211</v>
      </c>
      <c r="E197" s="3">
        <v>0.21715227882037499</v>
      </c>
    </row>
    <row r="198" spans="1:5" ht="15" thickBot="1" x14ac:dyDescent="0.35">
      <c r="A198" s="3" t="s">
        <v>212</v>
      </c>
      <c r="B198" s="3">
        <v>0.28217237308146298</v>
      </c>
      <c r="D198" s="3" t="s">
        <v>212</v>
      </c>
      <c r="E198" s="3">
        <v>0.21715227882037499</v>
      </c>
    </row>
    <row r="199" spans="1:5" ht="15" thickBot="1" x14ac:dyDescent="0.35">
      <c r="A199" s="3" t="s">
        <v>213</v>
      </c>
      <c r="B199" s="3">
        <v>0.28217237308146298</v>
      </c>
      <c r="D199" s="3" t="s">
        <v>213</v>
      </c>
      <c r="E199" s="3">
        <v>0.21715227882037499</v>
      </c>
    </row>
    <row r="200" spans="1:5" ht="15" thickBot="1" x14ac:dyDescent="0.35">
      <c r="A200" s="3" t="s">
        <v>214</v>
      </c>
      <c r="B200" s="3">
        <v>0.28217237308146298</v>
      </c>
      <c r="D200" s="3" t="s">
        <v>214</v>
      </c>
      <c r="E200" s="3">
        <v>0.21715227882037499</v>
      </c>
    </row>
    <row r="201" spans="1:5" ht="15" thickBot="1" x14ac:dyDescent="0.35">
      <c r="A201" s="3" t="s">
        <v>215</v>
      </c>
      <c r="B201" s="3">
        <v>0.28217237308146298</v>
      </c>
      <c r="D201" s="3" t="s">
        <v>215</v>
      </c>
      <c r="E201" s="3">
        <v>0.21715227882037499</v>
      </c>
    </row>
    <row r="202" spans="1:5" ht="29.4" thickBot="1" x14ac:dyDescent="0.35">
      <c r="A202" s="3" t="s">
        <v>216</v>
      </c>
      <c r="B202" s="3">
        <v>0</v>
      </c>
      <c r="D202" s="3" t="s">
        <v>216</v>
      </c>
      <c r="E202" s="3">
        <v>0</v>
      </c>
    </row>
    <row r="203" spans="1:5" ht="15" thickBot="1" x14ac:dyDescent="0.35">
      <c r="A203" s="3" t="s">
        <v>217</v>
      </c>
      <c r="B203" s="3">
        <v>0</v>
      </c>
      <c r="D203" s="3" t="s">
        <v>217</v>
      </c>
      <c r="E203" s="3">
        <v>0</v>
      </c>
    </row>
    <row r="204" spans="1:5" ht="29.4" thickBot="1" x14ac:dyDescent="0.35">
      <c r="A204" s="3" t="s">
        <v>218</v>
      </c>
      <c r="B204" s="3">
        <v>0</v>
      </c>
      <c r="D204" s="3" t="s">
        <v>218</v>
      </c>
      <c r="E204" s="3">
        <v>0</v>
      </c>
    </row>
    <row r="205" spans="1:5" ht="15" thickBot="1" x14ac:dyDescent="0.35">
      <c r="A205" s="3" t="s">
        <v>219</v>
      </c>
      <c r="B205" s="3">
        <v>-1.07438016528925</v>
      </c>
      <c r="D205" s="3" t="s">
        <v>219</v>
      </c>
      <c r="E205" s="3">
        <v>0</v>
      </c>
    </row>
    <row r="206" spans="1:5" ht="15" thickBot="1" x14ac:dyDescent="0.35">
      <c r="A206" s="3" t="s">
        <v>220</v>
      </c>
      <c r="B206" s="3">
        <v>0.19303423848878301</v>
      </c>
      <c r="D206" s="3" t="s">
        <v>220</v>
      </c>
      <c r="E206" s="3">
        <v>0.67424658176943697</v>
      </c>
    </row>
    <row r="207" spans="1:5" ht="15" thickBot="1" x14ac:dyDescent="0.35">
      <c r="A207" s="3" t="s">
        <v>221</v>
      </c>
      <c r="B207" s="3">
        <v>0</v>
      </c>
      <c r="D207" s="3" t="s">
        <v>221</v>
      </c>
      <c r="E207" s="3">
        <v>1.0455294906166199</v>
      </c>
    </row>
    <row r="208" spans="1:5" ht="15" thickBot="1" x14ac:dyDescent="0.35">
      <c r="A208" s="3"/>
      <c r="B208" s="3">
        <v>0</v>
      </c>
    </row>
  </sheetData>
  <mergeCells count="1">
    <mergeCell ref="O24:P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2022-05-03T22:13:57Z</dcterms:created>
  <dcterms:modified xsi:type="dcterms:W3CDTF">2022-05-06T06:08:47Z</dcterms:modified>
</cp:coreProperties>
</file>