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47" activeTab="1"/>
  </bookViews>
  <sheets>
    <sheet name="AHP" sheetId="1" r:id="rId1"/>
    <sheet name="BISUL" sheetId="2" r:id="rId2"/>
    <sheet name="OBAT LUKA" sheetId="3" r:id="rId3"/>
    <sheet name="PANU" sheetId="4" r:id="rId4"/>
    <sheet name="JERAWAT" sheetId="5" r:id="rId5"/>
    <sheet name="EKSIM" sheetId="6" r:id="rId6"/>
    <sheet name="LUKA BAKAR" sheetId="7" r:id="rId7"/>
    <sheet name="BOROK" sheetId="8" r:id="rId8"/>
    <sheet name="BIDURAN" sheetId="9" r:id="rId9"/>
    <sheet name="KURAP" sheetId="10" r:id="rId10"/>
    <sheet name="KUDIS" sheetId="11" r:id="rId11"/>
    <sheet name="GATAL-GATAL" sheetId="12" r:id="rId12"/>
    <sheet name="KUTIL" sheetId="14" r:id="rId13"/>
    <sheet name="CACAR" sheetId="15" r:id="rId14"/>
    <sheet name="BEKAS LUKA" sheetId="17" r:id="rId15"/>
    <sheet name="MENGHILANGKAN KETOMBE" sheetId="13" r:id="rId16"/>
    <sheet name="THBO" sheetId="18" r:id="rId17"/>
  </sheets>
  <definedNames>
    <definedName name="_xlnm._FilterDatabase" localSheetId="1" hidden="1">BISUL!$A$4:$G$19</definedName>
  </definedNames>
  <calcPr calcId="144525"/>
</workbook>
</file>

<file path=xl/calcChain.xml><?xml version="1.0" encoding="utf-8"?>
<calcChain xmlns="http://schemas.openxmlformats.org/spreadsheetml/2006/main">
  <c r="C65" i="3" l="1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17" i="12"/>
  <c r="C28" i="12" s="1"/>
  <c r="C35" i="12"/>
  <c r="C34" i="12"/>
  <c r="C33" i="12"/>
  <c r="C32" i="12"/>
  <c r="C31" i="12"/>
  <c r="C30" i="12"/>
  <c r="C29" i="12"/>
  <c r="F24" i="12"/>
  <c r="F23" i="12"/>
  <c r="F22" i="12"/>
  <c r="F21" i="12"/>
  <c r="F20" i="12"/>
  <c r="F19" i="12"/>
  <c r="F18" i="12"/>
  <c r="F17" i="12"/>
  <c r="E24" i="12"/>
  <c r="E23" i="12"/>
  <c r="E22" i="12"/>
  <c r="E21" i="12"/>
  <c r="E20" i="12"/>
  <c r="E19" i="12"/>
  <c r="E18" i="12"/>
  <c r="E17" i="12"/>
  <c r="D24" i="12"/>
  <c r="D23" i="12"/>
  <c r="D22" i="12"/>
  <c r="D21" i="12"/>
  <c r="D20" i="12"/>
  <c r="D19" i="12"/>
  <c r="D18" i="12"/>
  <c r="D17" i="12"/>
  <c r="C24" i="12"/>
  <c r="C23" i="12"/>
  <c r="C22" i="12"/>
  <c r="C21" i="12"/>
  <c r="C20" i="12"/>
  <c r="C19" i="12"/>
  <c r="C18" i="12"/>
  <c r="C20" i="11"/>
  <c r="C19" i="11"/>
  <c r="C18" i="11"/>
  <c r="F14" i="11"/>
  <c r="F13" i="11"/>
  <c r="F12" i="11"/>
  <c r="E14" i="11"/>
  <c r="E13" i="11"/>
  <c r="E12" i="11"/>
  <c r="D14" i="11"/>
  <c r="D13" i="11"/>
  <c r="D12" i="11"/>
  <c r="C14" i="11"/>
  <c r="C13" i="11"/>
  <c r="C12" i="11"/>
  <c r="C17" i="10"/>
  <c r="C16" i="10"/>
  <c r="F12" i="10"/>
  <c r="F11" i="10"/>
  <c r="E12" i="10"/>
  <c r="E11" i="10"/>
  <c r="D12" i="10"/>
  <c r="D11" i="10"/>
  <c r="C12" i="10"/>
  <c r="C11" i="10"/>
  <c r="C20" i="9"/>
  <c r="C19" i="9"/>
  <c r="C18" i="9"/>
  <c r="F14" i="9"/>
  <c r="F13" i="9"/>
  <c r="F12" i="9"/>
  <c r="E14" i="9"/>
  <c r="E12" i="9"/>
  <c r="E13" i="9"/>
  <c r="D14" i="9"/>
  <c r="D13" i="9"/>
  <c r="D12" i="9"/>
  <c r="C14" i="9"/>
  <c r="C13" i="9"/>
  <c r="C12" i="9"/>
  <c r="C23" i="8"/>
  <c r="C22" i="8"/>
  <c r="C21" i="8"/>
  <c r="C20" i="8"/>
  <c r="F16" i="8"/>
  <c r="F15" i="8"/>
  <c r="F14" i="8"/>
  <c r="F13" i="8"/>
  <c r="E15" i="8"/>
  <c r="E16" i="8"/>
  <c r="E14" i="8"/>
  <c r="E13" i="8"/>
  <c r="D16" i="8"/>
  <c r="D15" i="8"/>
  <c r="D14" i="8"/>
  <c r="D13" i="8"/>
  <c r="C16" i="8"/>
  <c r="C15" i="8"/>
  <c r="C14" i="8"/>
  <c r="C13" i="8"/>
  <c r="C29" i="7"/>
  <c r="C28" i="7"/>
  <c r="C27" i="7"/>
  <c r="C26" i="7"/>
  <c r="C25" i="7"/>
  <c r="C24" i="7"/>
  <c r="F20" i="7"/>
  <c r="F19" i="7"/>
  <c r="F18" i="7"/>
  <c r="F17" i="7"/>
  <c r="F16" i="7"/>
  <c r="F15" i="7"/>
  <c r="E20" i="7"/>
  <c r="E19" i="7"/>
  <c r="E18" i="7"/>
  <c r="E17" i="7"/>
  <c r="E16" i="7"/>
  <c r="E15" i="7"/>
  <c r="D20" i="7"/>
  <c r="D19" i="7"/>
  <c r="D18" i="7"/>
  <c r="D17" i="7"/>
  <c r="D16" i="7"/>
  <c r="D15" i="7"/>
  <c r="C20" i="7"/>
  <c r="C19" i="7"/>
  <c r="C18" i="7"/>
  <c r="C17" i="7"/>
  <c r="C16" i="7"/>
  <c r="C15" i="7"/>
  <c r="C29" i="6"/>
  <c r="C28" i="6"/>
  <c r="C27" i="6"/>
  <c r="C26" i="6"/>
  <c r="C25" i="6"/>
  <c r="C24" i="6"/>
  <c r="F20" i="6"/>
  <c r="F19" i="6"/>
  <c r="F18" i="6"/>
  <c r="F17" i="6"/>
  <c r="F16" i="6"/>
  <c r="F15" i="6"/>
  <c r="E20" i="6"/>
  <c r="E19" i="6"/>
  <c r="E18" i="6"/>
  <c r="E17" i="6"/>
  <c r="E16" i="6"/>
  <c r="E15" i="6"/>
  <c r="D20" i="6"/>
  <c r="D19" i="6"/>
  <c r="D18" i="6"/>
  <c r="D17" i="6"/>
  <c r="D16" i="6"/>
  <c r="D15" i="6"/>
  <c r="C20" i="6"/>
  <c r="C19" i="6"/>
  <c r="C18" i="6"/>
  <c r="C17" i="6"/>
  <c r="C16" i="6"/>
  <c r="C15" i="6"/>
  <c r="C23" i="5"/>
  <c r="C22" i="5"/>
  <c r="C21" i="5"/>
  <c r="C20" i="5"/>
  <c r="F16" i="5"/>
  <c r="F15" i="5"/>
  <c r="F14" i="5"/>
  <c r="F13" i="5"/>
  <c r="E16" i="5"/>
  <c r="E15" i="5"/>
  <c r="E14" i="5"/>
  <c r="E13" i="5"/>
  <c r="D16" i="5"/>
  <c r="D15" i="5"/>
  <c r="D14" i="5"/>
  <c r="D13" i="5"/>
  <c r="C16" i="5"/>
  <c r="C15" i="5"/>
  <c r="C14" i="5"/>
  <c r="C13" i="5"/>
  <c r="C20" i="4"/>
  <c r="C19" i="4"/>
  <c r="C18" i="4"/>
  <c r="F14" i="4"/>
  <c r="F13" i="4"/>
  <c r="F12" i="4"/>
  <c r="E14" i="4"/>
  <c r="E12" i="4"/>
  <c r="E13" i="4"/>
  <c r="D14" i="4"/>
  <c r="D13" i="4"/>
  <c r="D12" i="4"/>
  <c r="C14" i="4"/>
  <c r="C13" i="4"/>
  <c r="C12" i="4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E38" i="2"/>
  <c r="E37" i="2"/>
  <c r="E36" i="2"/>
  <c r="E35" i="2"/>
  <c r="E33" i="2"/>
  <c r="E34" i="2"/>
  <c r="E32" i="2"/>
  <c r="E31" i="2"/>
  <c r="E30" i="2"/>
  <c r="E29" i="2"/>
  <c r="E28" i="2"/>
  <c r="E27" i="2"/>
  <c r="E25" i="2"/>
  <c r="E26" i="2"/>
  <c r="E24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38" i="2"/>
  <c r="C37" i="2"/>
  <c r="C36" i="2"/>
  <c r="C35" i="2"/>
  <c r="C34" i="2"/>
  <c r="C33" i="2"/>
  <c r="C32" i="2"/>
  <c r="C31" i="2"/>
  <c r="C30" i="2"/>
  <c r="C24" i="2"/>
  <c r="C29" i="2"/>
  <c r="C28" i="2"/>
  <c r="C27" i="2"/>
  <c r="C26" i="2"/>
  <c r="C25" i="2"/>
  <c r="C17" i="14"/>
  <c r="C16" i="14"/>
  <c r="F12" i="14"/>
  <c r="F11" i="14"/>
  <c r="E12" i="14"/>
  <c r="E11" i="14"/>
  <c r="D12" i="14"/>
  <c r="D11" i="14"/>
  <c r="C12" i="14"/>
  <c r="C11" i="14"/>
  <c r="C14" i="15"/>
  <c r="F10" i="15"/>
  <c r="E10" i="15"/>
  <c r="D10" i="15"/>
  <c r="C10" i="15"/>
  <c r="C14" i="17"/>
  <c r="F10" i="17"/>
  <c r="E10" i="17"/>
  <c r="D10" i="17"/>
  <c r="C10" i="17"/>
  <c r="C14" i="13"/>
  <c r="F10" i="13"/>
  <c r="E10" i="13"/>
  <c r="D10" i="13"/>
  <c r="C10" i="13"/>
  <c r="G34" i="1" l="1"/>
  <c r="G35" i="1"/>
  <c r="G36" i="1"/>
  <c r="G37" i="1"/>
  <c r="G38" i="1"/>
  <c r="G39" i="1"/>
  <c r="G40" i="1"/>
  <c r="G33" i="1"/>
  <c r="G27" i="1"/>
  <c r="G28" i="1"/>
  <c r="G29" i="1"/>
  <c r="G30" i="1"/>
  <c r="G26" i="1"/>
  <c r="C34" i="1"/>
  <c r="C35" i="1"/>
  <c r="C36" i="1"/>
  <c r="C37" i="1"/>
  <c r="C29" i="1"/>
  <c r="C33" i="1"/>
  <c r="C30" i="1"/>
  <c r="C28" i="1"/>
  <c r="C27" i="1"/>
  <c r="C26" i="1"/>
  <c r="G11" i="1" l="1"/>
  <c r="A19" i="1"/>
  <c r="B11" i="1"/>
  <c r="E7" i="1"/>
  <c r="E14" i="1" s="1"/>
  <c r="D7" i="1"/>
  <c r="D14" i="1" s="1"/>
  <c r="C7" i="1"/>
  <c r="C14" i="1" s="1"/>
  <c r="B7" i="1"/>
  <c r="C11" i="1" l="1"/>
  <c r="C13" i="1"/>
  <c r="E11" i="1"/>
  <c r="E15" i="1" s="1"/>
  <c r="E13" i="1"/>
  <c r="C12" i="1"/>
  <c r="E12" i="1"/>
  <c r="D11" i="1"/>
  <c r="D15" i="1" s="1"/>
  <c r="D12" i="1"/>
  <c r="D13" i="1"/>
  <c r="B12" i="1"/>
  <c r="F12" i="1" s="1"/>
  <c r="B13" i="1"/>
  <c r="F13" i="1" s="1"/>
  <c r="B14" i="1"/>
  <c r="F14" i="1" s="1"/>
  <c r="C15" i="1" l="1"/>
  <c r="F11" i="1"/>
  <c r="F15" i="1" s="1"/>
  <c r="B15" i="1"/>
  <c r="G14" i="1" l="1"/>
  <c r="G12" i="1"/>
  <c r="G13" i="1"/>
  <c r="G15" i="1" l="1"/>
  <c r="A20" i="1"/>
  <c r="B19" i="1" s="1"/>
</calcChain>
</file>

<file path=xl/sharedStrings.xml><?xml version="1.0" encoding="utf-8"?>
<sst xmlns="http://schemas.openxmlformats.org/spreadsheetml/2006/main" count="1622" uniqueCount="370">
  <si>
    <t xml:space="preserve">METODE ANALITYCAL HIERARCHY PROCESS (AHP) </t>
  </si>
  <si>
    <t>Kriteria</t>
  </si>
  <si>
    <t>Jenis Tumbuhan</t>
  </si>
  <si>
    <t>Cara Pengolahan</t>
  </si>
  <si>
    <t>Cara Penggunaan</t>
  </si>
  <si>
    <t>Bagian yang Digunakan</t>
  </si>
  <si>
    <t>Matriks Normalisasi</t>
  </si>
  <si>
    <t>C1</t>
  </si>
  <si>
    <t>C2</t>
  </si>
  <si>
    <t>C3</t>
  </si>
  <si>
    <t>C4</t>
  </si>
  <si>
    <t>Nilai Baris</t>
  </si>
  <si>
    <t>Prioritas eigein</t>
  </si>
  <si>
    <t>Total</t>
  </si>
  <si>
    <t>Cara Pemanfaatan</t>
  </si>
  <si>
    <t>Bagian yg digunakan</t>
  </si>
  <si>
    <t>Nilai CI dan CR</t>
  </si>
  <si>
    <t>Bobot</t>
  </si>
  <si>
    <t>Tipe</t>
  </si>
  <si>
    <t>CI</t>
  </si>
  <si>
    <t>CR</t>
  </si>
  <si>
    <t>Benefit</t>
  </si>
  <si>
    <t>BISUL</t>
  </si>
  <si>
    <t>Alternatif</t>
  </si>
  <si>
    <t>Nama Tumbuhan</t>
  </si>
  <si>
    <t>Jenis Penyakit</t>
  </si>
  <si>
    <t>Nilai</t>
  </si>
  <si>
    <t>Sambung nyawo</t>
  </si>
  <si>
    <t>Bisul</t>
  </si>
  <si>
    <t>Mulwo</t>
  </si>
  <si>
    <t>Kembang Sepatu Sungsang</t>
  </si>
  <si>
    <t>Salvia</t>
  </si>
  <si>
    <t>Waru Landak</t>
  </si>
  <si>
    <t>Sirsak</t>
  </si>
  <si>
    <t>Rumput Taiwan</t>
  </si>
  <si>
    <t xml:space="preserve">Murbei </t>
  </si>
  <si>
    <t>Bisul.</t>
  </si>
  <si>
    <t xml:space="preserve">Nangka </t>
  </si>
  <si>
    <t>Tanduk Rusa</t>
  </si>
  <si>
    <t>Bungur Kecil</t>
  </si>
  <si>
    <t>Kamboja</t>
  </si>
  <si>
    <t>Pulutan</t>
  </si>
  <si>
    <t>Blustru</t>
  </si>
  <si>
    <t>Asam kandis</t>
  </si>
  <si>
    <t>METODE WEIGHTED AGGREGATED SUM PRODUCT ASSESMENT (WASPAS)</t>
  </si>
  <si>
    <t>OBAT LUKA</t>
  </si>
  <si>
    <t>Daun cengkodok</t>
  </si>
  <si>
    <t>Obat luka</t>
  </si>
  <si>
    <t>Lirik</t>
  </si>
  <si>
    <t>Daun dewa</t>
  </si>
  <si>
    <t>Tuntung uhat</t>
  </si>
  <si>
    <t xml:space="preserve">Madang </t>
  </si>
  <si>
    <t xml:space="preserve">Kelor </t>
  </si>
  <si>
    <t xml:space="preserve">Pegagan </t>
  </si>
  <si>
    <t>Pakis kubuk</t>
  </si>
  <si>
    <t>Beriwit/Rumput Banjan</t>
  </si>
  <si>
    <t xml:space="preserve">Malakos </t>
  </si>
  <si>
    <t>Kelubut/Kemot</t>
  </si>
  <si>
    <t>Kayu Putih</t>
  </si>
  <si>
    <t>Bunga Landak</t>
  </si>
  <si>
    <t>Pisang</t>
  </si>
  <si>
    <t xml:space="preserve">Tambura </t>
  </si>
  <si>
    <t xml:space="preserve">Keladi </t>
  </si>
  <si>
    <t>Akar Sampai</t>
  </si>
  <si>
    <t>Rasam</t>
  </si>
  <si>
    <t>PANU</t>
  </si>
  <si>
    <t>Gulinggang/Ketepeng</t>
  </si>
  <si>
    <t>Angkok/ lengkuas</t>
  </si>
  <si>
    <t>JERAWAT</t>
  </si>
  <si>
    <t>Kembang melati</t>
  </si>
  <si>
    <t>Jerawat</t>
  </si>
  <si>
    <t xml:space="preserve">Sirih </t>
  </si>
  <si>
    <t>Jeruk Nipis</t>
  </si>
  <si>
    <t>Kembang Pukul Empat</t>
  </si>
  <si>
    <t>EKSIM</t>
  </si>
  <si>
    <t>Kecubung</t>
  </si>
  <si>
    <t>Eksim</t>
  </si>
  <si>
    <t>Kangkung</t>
  </si>
  <si>
    <t>Mimba</t>
  </si>
  <si>
    <t>Mengkudu</t>
  </si>
  <si>
    <t>Ahiok/ jahe</t>
  </si>
  <si>
    <t>Eksim.</t>
  </si>
  <si>
    <t>Wortel</t>
  </si>
  <si>
    <t>LUKA BAKAR</t>
  </si>
  <si>
    <t>Lidah buaya</t>
  </si>
  <si>
    <t>Luka Bakar</t>
  </si>
  <si>
    <t>Kayu Gambir</t>
  </si>
  <si>
    <t>Uduk-uduk /Karamunting</t>
  </si>
  <si>
    <t>Luka bakar</t>
  </si>
  <si>
    <t>Tabat Barito</t>
  </si>
  <si>
    <t>Jombang</t>
  </si>
  <si>
    <t>Ulur-ulur</t>
  </si>
  <si>
    <t>BOROK</t>
  </si>
  <si>
    <t>Sabambelum/cocor bebek</t>
  </si>
  <si>
    <t>Borok.</t>
  </si>
  <si>
    <t>Iler</t>
  </si>
  <si>
    <t>Borok</t>
  </si>
  <si>
    <t>Ciplukan</t>
  </si>
  <si>
    <t xml:space="preserve">Katuk </t>
  </si>
  <si>
    <t>BIDURAN</t>
  </si>
  <si>
    <t>Kelor</t>
  </si>
  <si>
    <t>Biduran</t>
  </si>
  <si>
    <t>Asam</t>
  </si>
  <si>
    <t xml:space="preserve">Kelapa </t>
  </si>
  <si>
    <t xml:space="preserve">Biduran </t>
  </si>
  <si>
    <t>KURAP</t>
  </si>
  <si>
    <t>Sahang Burung</t>
  </si>
  <si>
    <t xml:space="preserve">Kurap </t>
  </si>
  <si>
    <t>Akar letop</t>
  </si>
  <si>
    <t>Kurap</t>
  </si>
  <si>
    <t>KUDIS</t>
  </si>
  <si>
    <t>Gude</t>
  </si>
  <si>
    <t xml:space="preserve">Kudis </t>
  </si>
  <si>
    <t xml:space="preserve">Salam </t>
  </si>
  <si>
    <t>Kudis</t>
  </si>
  <si>
    <t>Akar Tuba</t>
  </si>
  <si>
    <t>GATAL-GATAL</t>
  </si>
  <si>
    <t>Tampar antu / lidah mertua</t>
  </si>
  <si>
    <t>Gatal-gatal</t>
  </si>
  <si>
    <t>Kapas Rampit</t>
  </si>
  <si>
    <t>Pucuk putat  / butun</t>
  </si>
  <si>
    <t>Sungkai</t>
  </si>
  <si>
    <t>Jarikng/ jengkol</t>
  </si>
  <si>
    <t xml:space="preserve">Binahong </t>
  </si>
  <si>
    <t>Jukut Pendul</t>
  </si>
  <si>
    <t>Gatal-Gatal</t>
  </si>
  <si>
    <t>Kunyit</t>
  </si>
  <si>
    <t>Alergi (Gatal-gatal)</t>
  </si>
  <si>
    <t>KUTIL</t>
  </si>
  <si>
    <t>Patah tulang</t>
  </si>
  <si>
    <t>Kutil</t>
  </si>
  <si>
    <t>Bawang merah</t>
  </si>
  <si>
    <t>MENGHILANGKAN KETOMBE</t>
  </si>
  <si>
    <t>Pandan</t>
  </si>
  <si>
    <t>Menghilangkan Ketombe</t>
  </si>
  <si>
    <t>CACAR</t>
  </si>
  <si>
    <t>Akar Kuning</t>
  </si>
  <si>
    <t>Obat cacar dan krumut</t>
  </si>
  <si>
    <t>Hambin buah/meniran</t>
  </si>
  <si>
    <t>BEKAS LUKA</t>
  </si>
  <si>
    <t>Paku uban</t>
  </si>
  <si>
    <t>Penghilang bekas luka</t>
  </si>
  <si>
    <t>Mengobati pertumbuhan jamur pada kulit (Panu)</t>
  </si>
  <si>
    <t>Nama</t>
  </si>
  <si>
    <t>Nama Latin</t>
  </si>
  <si>
    <t>Famili</t>
  </si>
  <si>
    <t>Bagian Tumbuhan</t>
  </si>
  <si>
    <t>Peronema Canescens Jeck</t>
  </si>
  <si>
    <t>Verbenaceae</t>
  </si>
  <si>
    <t>Penyakit Kulit (Gatal-gatal)</t>
  </si>
  <si>
    <t>Direbus</t>
  </si>
  <si>
    <t>Diminum</t>
  </si>
  <si>
    <t>Daun</t>
  </si>
  <si>
    <t>Pohon</t>
  </si>
  <si>
    <t>Musa paradisiaca L.</t>
  </si>
  <si>
    <t xml:space="preserve">Musaceae </t>
  </si>
  <si>
    <t>Mengobati luka luar.</t>
  </si>
  <si>
    <t xml:space="preserve">Langsung </t>
  </si>
  <si>
    <t xml:space="preserve">Dioleskan </t>
  </si>
  <si>
    <t>Getah</t>
  </si>
  <si>
    <t xml:space="preserve">Pohon </t>
  </si>
  <si>
    <t>Artocarpus heterophyllus hiern</t>
  </si>
  <si>
    <t xml:space="preserve">Moraceae </t>
  </si>
  <si>
    <t>Dibakar</t>
  </si>
  <si>
    <t>Moringa oleifera</t>
  </si>
  <si>
    <t xml:space="preserve">Moringaceae </t>
  </si>
  <si>
    <t>Mempercepat penyembuhan luka</t>
  </si>
  <si>
    <t xml:space="preserve">Ditumbuk </t>
  </si>
  <si>
    <t>Ditempel</t>
  </si>
  <si>
    <t xml:space="preserve">Daun </t>
  </si>
  <si>
    <t>Morus alba L.</t>
  </si>
  <si>
    <t>Moraceae</t>
  </si>
  <si>
    <t xml:space="preserve">Direbus </t>
  </si>
  <si>
    <t xml:space="preserve">Diminum </t>
  </si>
  <si>
    <t>physalis angulata L</t>
  </si>
  <si>
    <t>solanaceae</t>
  </si>
  <si>
    <t>Dimakan</t>
  </si>
  <si>
    <t>Brucea Javanica (L) Merr</t>
  </si>
  <si>
    <t>Simaraoubaceae</t>
  </si>
  <si>
    <t>Ditumbuk</t>
  </si>
  <si>
    <t>garcinia atrovorodos</t>
  </si>
  <si>
    <t>clusiaceae</t>
  </si>
  <si>
    <t>Langsung</t>
  </si>
  <si>
    <t>Buah</t>
  </si>
  <si>
    <t>Archidendron jiringa</t>
  </si>
  <si>
    <t>Fabaceae</t>
  </si>
  <si>
    <t>Digunakan untuk mandi</t>
  </si>
  <si>
    <t>Cocos nucifera</t>
  </si>
  <si>
    <t> Arecaceae</t>
  </si>
  <si>
    <t>Phyllanthus urinaria Linn</t>
  </si>
  <si>
    <t>Euphorbiaceae</t>
  </si>
  <si>
    <t>Pucuk putat/ butun</t>
  </si>
  <si>
    <t>Barringtonia acuatangula L</t>
  </si>
  <si>
    <t>Lecythidaceae</t>
  </si>
  <si>
    <t>Listea sp</t>
  </si>
  <si>
    <t xml:space="preserve">Lauraceae </t>
  </si>
  <si>
    <t xml:space="preserve">Ditempel </t>
  </si>
  <si>
    <t>Annona Muricata, Linn.</t>
  </si>
  <si>
    <t>Annonaceae</t>
  </si>
  <si>
    <t>Dioleskan</t>
  </si>
  <si>
    <t>Kulit Batang</t>
  </si>
  <si>
    <t>Syzygium Polyanthum</t>
  </si>
  <si>
    <t xml:space="preserve">Myrtaceae </t>
  </si>
  <si>
    <t>Cirus Aurantifolia</t>
  </si>
  <si>
    <t>Rutaceae</t>
  </si>
  <si>
    <t>Tamarindus Indica L.</t>
  </si>
  <si>
    <t>Caesalpiniaceae</t>
  </si>
  <si>
    <t>Senna Alata (L.) Roxb</t>
  </si>
  <si>
    <t>Leguminosae-Caes</t>
  </si>
  <si>
    <t>Penyakit Kulit (Panu)</t>
  </si>
  <si>
    <t>Perdu</t>
  </si>
  <si>
    <t>Stachiphrynium Borneensis Ridl.</t>
  </si>
  <si>
    <t>Marantbaceae</t>
  </si>
  <si>
    <t>Luka Terbuka</t>
  </si>
  <si>
    <t>Lagerstroemia Indica L.</t>
  </si>
  <si>
    <t>Lythraceae</t>
  </si>
  <si>
    <t>Akar</t>
  </si>
  <si>
    <t>Curcuma domestica</t>
  </si>
  <si>
    <t>Zingiberaceae</t>
  </si>
  <si>
    <t>Diparut</t>
  </si>
  <si>
    <t>Rimpang</t>
  </si>
  <si>
    <t>Melastome candidum</t>
  </si>
  <si>
    <t>melastomataceae</t>
  </si>
  <si>
    <t>Luka</t>
  </si>
  <si>
    <t>Gynura procumbens</t>
  </si>
  <si>
    <t>asteraceae</t>
  </si>
  <si>
    <t>Euphorbia tirucalli</t>
  </si>
  <si>
    <t>Bisul dan kutil</t>
  </si>
  <si>
    <t>Kalanchoe pinnata (Lamk</t>
  </si>
  <si>
    <t>Crassulaceae</t>
  </si>
  <si>
    <t>Cajanus cajan L. Millsp.</t>
  </si>
  <si>
    <t xml:space="preserve">Fabaceae </t>
  </si>
  <si>
    <t xml:space="preserve">Perdu </t>
  </si>
  <si>
    <t>Aloe vera</t>
  </si>
  <si>
    <t xml:space="preserve">Xanthorrhoeaceae </t>
  </si>
  <si>
    <t>Gynura segetum L.</t>
  </si>
  <si>
    <t xml:space="preserve">Asteraceae </t>
  </si>
  <si>
    <t xml:space="preserve">Mengobati luka </t>
  </si>
  <si>
    <t>Annona Reticulata L.</t>
  </si>
  <si>
    <t>Pandanus</t>
  </si>
  <si>
    <t>Pandanaceae</t>
  </si>
  <si>
    <t>obat luka</t>
  </si>
  <si>
    <r>
      <t>Dioleskan</t>
    </r>
    <r>
      <rPr>
        <sz val="12"/>
        <color rgb="FF000000"/>
        <rFont val="Times New Roman"/>
        <family val="1"/>
      </rPr>
      <t xml:space="preserve"> </t>
    </r>
  </si>
  <si>
    <t>Melastoma Malabathricum L.</t>
  </si>
  <si>
    <t>Melastomataceae</t>
  </si>
  <si>
    <t>Gossypium Acuminatum Roxb</t>
  </si>
  <si>
    <t>Malvaceae</t>
  </si>
  <si>
    <t>Penyakit kulit (gatal-gatal)</t>
  </si>
  <si>
    <t>Tampar antu /lidah mertua</t>
  </si>
  <si>
    <t>Sansevieria trifasciata</t>
  </si>
  <si>
    <t xml:space="preserve">Asparagaceae </t>
  </si>
  <si>
    <t>Jasminum sambac</t>
  </si>
  <si>
    <t>Oleaceae</t>
  </si>
  <si>
    <t>Bunga</t>
  </si>
  <si>
    <t>Moringa Oleifera, Lamk.</t>
  </si>
  <si>
    <t>Moringaceae</t>
  </si>
  <si>
    <t>Datura Metel, Linn.</t>
  </si>
  <si>
    <t>Solanaceae</t>
  </si>
  <si>
    <t>Melaleuca Leucadendrom, Linn.</t>
  </si>
  <si>
    <t>Myrtaceae</t>
  </si>
  <si>
    <t>Luka (Koreng)</t>
  </si>
  <si>
    <t>Clerodendrum Calamitosum, Linn.</t>
  </si>
  <si>
    <t>Plumeria Acuminata, W.T.Ait.</t>
  </si>
  <si>
    <t>Apocynaceae</t>
  </si>
  <si>
    <t>Digunakan Untuk Mandi</t>
  </si>
  <si>
    <t>Hibiscus Mutabilis L.</t>
  </si>
  <si>
    <t xml:space="preserve">Malvaceae </t>
  </si>
  <si>
    <t>Salviasplendens Ker-Gawl.</t>
  </si>
  <si>
    <t>Lamiaceae</t>
  </si>
  <si>
    <t>Tetrastigma sp.</t>
  </si>
  <si>
    <t>Vitaceae</t>
  </si>
  <si>
    <t>Batang</t>
  </si>
  <si>
    <t>Liana</t>
  </si>
  <si>
    <t>Tinospora Crispa Miers</t>
  </si>
  <si>
    <t>Menispermaceae</t>
  </si>
  <si>
    <t>arcangelisia flava Merr</t>
  </si>
  <si>
    <t>Menispermaceae </t>
  </si>
  <si>
    <t>Anredera cordifilia</t>
  </si>
  <si>
    <t>Basellaceae</t>
  </si>
  <si>
    <t xml:space="preserve">Liana </t>
  </si>
  <si>
    <t>p. Betle</t>
  </si>
  <si>
    <t>Piperaceae</t>
  </si>
  <si>
    <t>Passiflora Foetida L.</t>
  </si>
  <si>
    <t>Passifloraceae</t>
  </si>
  <si>
    <t>Paltycerium Coronarium</t>
  </si>
  <si>
    <t>Polypodiaceae</t>
  </si>
  <si>
    <t>Nephrolepis biserrata</t>
  </si>
  <si>
    <t>Davalliaceae</t>
  </si>
  <si>
    <t>Semak</t>
  </si>
  <si>
    <t>Gleichenia linearis</t>
  </si>
  <si>
    <t>gleicheniaceae</t>
  </si>
  <si>
    <t>Polypodium verrucosum</t>
  </si>
  <si>
    <t xml:space="preserve">Polypodiaceae </t>
  </si>
  <si>
    <t>Mengobati luka</t>
  </si>
  <si>
    <t>PaspalumConjugatum Berggr</t>
  </si>
  <si>
    <t>Gramineae</t>
  </si>
  <si>
    <t>Mengobati Luka</t>
  </si>
  <si>
    <t>Centella asiatica</t>
  </si>
  <si>
    <t xml:space="preserve">Apiaceae </t>
  </si>
  <si>
    <t>Colocasia sp</t>
  </si>
  <si>
    <t xml:space="preserve">Araceae </t>
  </si>
  <si>
    <t xml:space="preserve">Semak </t>
  </si>
  <si>
    <t>Sauropus androgynousL.</t>
  </si>
  <si>
    <t>Borok dan bisul.</t>
  </si>
  <si>
    <t>Barleria Prionitis L.</t>
  </si>
  <si>
    <t>Acanthaceae</t>
  </si>
  <si>
    <t>Urena lobata Linn</t>
  </si>
  <si>
    <t> Bunga</t>
  </si>
  <si>
    <t>Ageratum conyzoides L</t>
  </si>
  <si>
    <t xml:space="preserve"> Asteraceae</t>
  </si>
  <si>
    <t>Physalis Minina, Linn.</t>
  </si>
  <si>
    <t>Derris Elliptica (Wall.) Benth</t>
  </si>
  <si>
    <t>Zingiber officinale</t>
  </si>
  <si>
    <t>jamu-jamuan</t>
  </si>
  <si>
    <t>Herba</t>
  </si>
  <si>
    <t>A. Galanga</t>
  </si>
  <si>
    <t>zingiberaceae</t>
  </si>
  <si>
    <t>Obat Panu</t>
  </si>
  <si>
    <t>Allium cepa L</t>
  </si>
  <si>
    <t xml:space="preserve">Amarylilidaceae </t>
  </si>
  <si>
    <t>Ageratum conyzoides L.</t>
  </si>
  <si>
    <t xml:space="preserve">Herba </t>
  </si>
  <si>
    <t>Ficus Deltoidea Jack</t>
  </si>
  <si>
    <t>Murdannia bracteata</t>
  </si>
  <si>
    <t>Commelinaceae</t>
  </si>
  <si>
    <t>Mirabilis Jalapa L.</t>
  </si>
  <si>
    <t>Nyctaginaceae</t>
  </si>
  <si>
    <t>Kyllinga Brevifolia Rottb.</t>
  </si>
  <si>
    <t>Cyperaceae</t>
  </si>
  <si>
    <t>Daucus Carota, Linn.</t>
  </si>
  <si>
    <t>Apiaceae</t>
  </si>
  <si>
    <t>Luffa Cylindria L. Roem.</t>
  </si>
  <si>
    <t>Cucurbitaceae</t>
  </si>
  <si>
    <t>Coleus Scutellarioides L. Benth</t>
  </si>
  <si>
    <t>Taraxacum Officinsle Weber et Wiggers</t>
  </si>
  <si>
    <t>Asteraceae</t>
  </si>
  <si>
    <t>Obat bisul</t>
  </si>
  <si>
    <t>Obat Gatal-gatal</t>
  </si>
  <si>
    <t xml:space="preserve">Luka bakar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</si>
  <si>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</si>
  <si>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</si>
  <si>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</si>
  <si>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</si>
  <si>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</si>
  <si>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</si>
  <si>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</si>
  <si>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</si>
  <si>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</si>
  <si>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</si>
  <si>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</si>
  <si>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</si>
  <si>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</si>
  <si>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</si>
  <si>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</si>
  <si>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</si>
  <si>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</si>
  <si>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</si>
  <si>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RUMUS WASPAS</t>
  </si>
  <si>
    <t>1. Membuat Matriks Keputusan</t>
  </si>
  <si>
    <t>2. Normalisasi Matriks</t>
  </si>
  <si>
    <t>Kriteria Benefit</t>
  </si>
  <si>
    <t>3. Menghitung Preferensi (Qi)</t>
  </si>
  <si>
    <t>Bobot Sub Kriteria</t>
  </si>
  <si>
    <t>Jumlah</t>
  </si>
  <si>
    <t>Jumlah Data</t>
  </si>
  <si>
    <t>Normalisasi Rij</t>
  </si>
  <si>
    <t>Nilai Preferensi (Qi)</t>
  </si>
  <si>
    <t>Qi</t>
  </si>
  <si>
    <t>Normalisai Rij</t>
  </si>
  <si>
    <t>matriks 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</si>
</sst>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/>
    <xf numFmtId="2" fontId="2" fillId="0" borderId="2" xfId="0" applyNumberFormat="1" applyFont="1" applyBorder="1"/>
    <xf numFmtId="0" fontId="2" fillId="4" borderId="0" xfId="0" applyFont="1" applyFill="1"/>
    <xf numFmtId="0" fontId="2" fillId="0" borderId="0" xfId="0" applyFont="1"/>
    <xf numFmtId="2" fontId="2" fillId="0" borderId="0" xfId="0" applyNumberFormat="1" applyFont="1"/>
    <xf numFmtId="0" fontId="2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4" borderId="1" xfId="0" applyFont="1" applyFill="1" applyBorder="1" applyAlignment="1"/>
    <xf numFmtId="0" fontId="2" fillId="0" borderId="1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2" borderId="0" xfId="0" applyFont="1" applyFill="1" applyAlignment="1">
      <alignment horizontal="center"/>
    </xf>
    <xf numFmtId="0" fontId="2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/>
    <xf numFmtId="0" fontId="5" fillId="0" borderId="2" xfId="0" applyFont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/>
    <xf numFmtId="0" fontId="0" fillId="4" borderId="0" xfId="0" applyFill="1" applyAlignment="1"/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</xdr:row>
      <xdr:rowOff>0</xdr:rowOff>
    </xdr:from>
    <xdr:ext cx="1830916" cy="7238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1641667" y="719667"/>
              <a:ext cx="1830916" cy="723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/>
                    </a:rPr>
                    <m:t>𝑥</m:t>
                  </m:r>
                  <m:r>
                    <a:rPr lang="en-US" sz="1100" b="0" i="1">
                      <a:latin typeface="Cambria Math"/>
                    </a:rPr>
                    <m:t> </m:t>
                  </m:r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latin typeface="Cambria Math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4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latin typeface="Cambria Math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11</m:t>
                                </m:r>
                              </m:sub>
                            </m:sSub>
                          </m: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12</m:t>
                                </m:r>
                              </m:sub>
                            </m:sSub>
                          </m:e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𝑛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21</m:t>
                                </m:r>
                              </m:sub>
                            </m:sSub>
                          </m: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22</m:t>
                                </m:r>
                              </m:sub>
                            </m:sSub>
                          </m:e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𝑛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2</m:t>
                                </m:r>
                              </m:sub>
                            </m:sSub>
                          </m:e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𝑚𝑛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1641667" y="719667"/>
              <a:ext cx="1830916" cy="723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𝑥 </a:t>
              </a:r>
              <a:r>
                <a:rPr lang="en-US" sz="1100"/>
                <a:t>= </a:t>
              </a:r>
              <a:r>
                <a:rPr lang="en-US" sz="1100" i="0">
                  <a:latin typeface="Cambria Math"/>
                </a:rPr>
                <a:t>[■8(</a:t>
              </a:r>
              <a:r>
                <a:rPr lang="en-US" sz="1100" b="0" i="0">
                  <a:latin typeface="Cambria Math"/>
                </a:rPr>
                <a:t>𝑥_11&amp;𝑥_12&amp;</a:t>
              </a:r>
              <a:r>
                <a:rPr lang="en-US" sz="1100" i="0">
                  <a:latin typeface="Cambria Math"/>
                  <a:ea typeface="Cambria Math"/>
                </a:rPr>
                <a:t>⋯&amp;</a:t>
              </a:r>
              <a:r>
                <a:rPr lang="en-US" sz="1100" b="0" i="0">
                  <a:latin typeface="Cambria Math"/>
                </a:rPr>
                <a:t>𝑥_1𝑛@𝑥_21&amp;𝑥_22&amp;</a:t>
              </a:r>
              <a:r>
                <a:rPr lang="en-US" sz="1100" i="0">
                  <a:latin typeface="Cambria Math"/>
                  <a:ea typeface="Cambria Math"/>
                </a:rPr>
                <a:t>⋯&amp;</a:t>
              </a:r>
              <a:r>
                <a:rPr lang="en-US" sz="1100" b="0" i="0">
                  <a:latin typeface="Cambria Math"/>
                </a:rPr>
                <a:t>𝑥_2𝑛@</a:t>
              </a:r>
              <a:r>
                <a:rPr lang="en-US" sz="1100" i="0">
                  <a:latin typeface="Cambria Math"/>
                  <a:ea typeface="Cambria Math"/>
                </a:rPr>
                <a:t>⋯&amp;⋯&amp;⋯&amp;⋯@</a:t>
              </a:r>
              <a:r>
                <a:rPr lang="en-US" sz="1100" b="0" i="0">
                  <a:latin typeface="Cambria Math"/>
                </a:rPr>
                <a:t>𝑥_𝑚1&amp;𝑥_𝑚2&amp;</a:t>
              </a:r>
              <a:r>
                <a:rPr lang="en-US" sz="1100" i="0">
                  <a:latin typeface="Cambria Math"/>
                  <a:ea typeface="Cambria Math"/>
                </a:rPr>
                <a:t>⋯&amp;</a:t>
              </a:r>
              <a:r>
                <a:rPr lang="en-US" sz="1100" b="0" i="0">
                  <a:latin typeface="Cambria Math"/>
                </a:rPr>
                <a:t>𝑥_𝑚𝑛 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183090</xdr:colOff>
      <xdr:row>11</xdr:row>
      <xdr:rowOff>87842</xdr:rowOff>
    </xdr:from>
    <xdr:ext cx="1446742" cy="6424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1824757" y="2215092"/>
              <a:ext cx="1446742" cy="642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𝑖𝑗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𝑖𝑗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1824757" y="2215092"/>
              <a:ext cx="1446742" cy="642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𝑥_𝑖𝑗=  𝑥_𝑖𝑗/(〖𝑚𝑎𝑥〗_𝑖 𝑥_𝑖𝑗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77259</xdr:colOff>
      <xdr:row>17</xdr:row>
      <xdr:rowOff>98425</xdr:rowOff>
    </xdr:from>
    <xdr:ext cx="3235324" cy="4440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1718926" y="3463925"/>
              <a:ext cx="3235324" cy="444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𝑄𝑖</m:t>
                    </m:r>
                    <m:r>
                      <a:rPr lang="en-US" sz="1100" b="0" i="1">
                        <a:latin typeface="Cambria Math"/>
                      </a:rPr>
                      <m:t>=0.5 </m:t>
                    </m:r>
                    <m:nary>
                      <m:naryPr>
                        <m:chr m:val="∑"/>
                        <m:limLoc m:val="subSup"/>
                        <m:ctrlPr>
                          <a:rPr lang="en-US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latin typeface="Cambria Math"/>
                          </a:rPr>
                          <m:t>𝑗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/>
                          </a:rPr>
                          <m:t>=1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𝑖𝑗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+0.5 </m:t>
                        </m:r>
                        <m:nary>
                          <m:naryPr>
                            <m:chr m:val="∏"/>
                            <m:limLoc m:val="subSup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en-US" sz="1100" b="0" i="1">
                                <a:latin typeface="Cambria Math"/>
                              </a:rPr>
                              <m:t>𝑗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=1 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𝑖𝑗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1718926" y="3463925"/>
              <a:ext cx="3235324" cy="444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𝑄𝑖=0.5 ∑26_𝑗^𝑛▒〖=1 𝑥_𝑖𝑗 𝑤_𝑗+0.5 ∏26_𝑗^𝑛▒〖=1 (𝑥_𝑖𝑗 ) 𝑤_𝑗 〗〗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7" workbookViewId="0">
      <selection activeCell="H28" sqref="H28"/>
    </sheetView>
  </sheetViews>
  <sheetFormatPr defaultRowHeight="15" x14ac:dyDescent="0.25"/>
  <cols>
    <col min="1" max="1" width="19.42578125" customWidth="1"/>
    <col min="2" max="2" width="16.5703125" customWidth="1"/>
    <col min="3" max="3" width="17.5703125" customWidth="1"/>
    <col min="4" max="4" width="16.42578125" customWidth="1"/>
    <col min="5" max="5" width="24.28515625" customWidth="1"/>
    <col min="6" max="6" width="13" customWidth="1"/>
    <col min="7" max="7" width="14.85546875" customWidth="1"/>
  </cols>
  <sheetData>
    <row r="1" spans="1:7" ht="15.75" x14ac:dyDescent="0.25">
      <c r="A1" s="1" t="s">
        <v>0</v>
      </c>
      <c r="B1" s="1"/>
      <c r="C1" s="1"/>
      <c r="D1" s="1"/>
      <c r="E1" s="1"/>
    </row>
    <row r="2" spans="1:7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7" ht="15.75" x14ac:dyDescent="0.25">
      <c r="A3" s="3" t="s">
        <v>2</v>
      </c>
      <c r="B3" s="9">
        <v>1</v>
      </c>
      <c r="C3" s="10">
        <v>5</v>
      </c>
      <c r="D3" s="10">
        <v>3</v>
      </c>
      <c r="E3" s="10">
        <v>2</v>
      </c>
    </row>
    <row r="4" spans="1:7" ht="15.75" x14ac:dyDescent="0.25">
      <c r="A4" s="3" t="s">
        <v>3</v>
      </c>
      <c r="B4" s="10">
        <v>0.2</v>
      </c>
      <c r="C4" s="9">
        <v>1</v>
      </c>
      <c r="D4" s="10">
        <v>0.5</v>
      </c>
      <c r="E4" s="10">
        <v>0.33333333333333331</v>
      </c>
    </row>
    <row r="5" spans="1:7" ht="15.75" x14ac:dyDescent="0.25">
      <c r="A5" s="3" t="s">
        <v>14</v>
      </c>
      <c r="B5" s="10">
        <v>0.33333333333333331</v>
      </c>
      <c r="C5" s="10">
        <v>2</v>
      </c>
      <c r="D5" s="9">
        <v>1</v>
      </c>
      <c r="E5" s="10">
        <v>0.25</v>
      </c>
    </row>
    <row r="6" spans="1:7" ht="15.75" x14ac:dyDescent="0.25">
      <c r="A6" s="3" t="s">
        <v>15</v>
      </c>
      <c r="B6" s="10">
        <v>0.5</v>
      </c>
      <c r="C6" s="10">
        <v>3</v>
      </c>
      <c r="D6" s="10">
        <v>4</v>
      </c>
      <c r="E6" s="9">
        <v>1</v>
      </c>
    </row>
    <row r="7" spans="1:7" ht="15.75" x14ac:dyDescent="0.25">
      <c r="A7" s="3" t="s">
        <v>13</v>
      </c>
      <c r="B7" s="11">
        <f>SUM(B3:B6)</f>
        <v>2.0333333333333332</v>
      </c>
      <c r="C7" s="11">
        <f t="shared" ref="C7:D7" si="0">SUM(C3:C6)</f>
        <v>11</v>
      </c>
      <c r="D7" s="11">
        <f t="shared" si="0"/>
        <v>8.5</v>
      </c>
      <c r="E7" s="11">
        <f>SUM(E3:E6)</f>
        <v>3.5833333333333335</v>
      </c>
    </row>
    <row r="9" spans="1:7" ht="15.75" x14ac:dyDescent="0.25">
      <c r="A9" s="5" t="s">
        <v>6</v>
      </c>
      <c r="B9" s="6"/>
      <c r="C9" s="6"/>
      <c r="D9" s="6"/>
      <c r="E9" s="6"/>
      <c r="F9" s="6"/>
      <c r="G9" s="7"/>
    </row>
    <row r="10" spans="1:7" ht="15.75" x14ac:dyDescent="0.25">
      <c r="A10" s="2" t="s">
        <v>1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</row>
    <row r="11" spans="1:7" ht="15.75" x14ac:dyDescent="0.25">
      <c r="A11" s="8" t="s">
        <v>7</v>
      </c>
      <c r="B11" s="11">
        <f>B3/$B$7</f>
        <v>0.49180327868852464</v>
      </c>
      <c r="C11" s="11">
        <f>C3/$C$7</f>
        <v>0.45454545454545453</v>
      </c>
      <c r="D11" s="11">
        <f>D3/$D$7</f>
        <v>0.35294117647058826</v>
      </c>
      <c r="E11" s="11">
        <f>E3/$E$7</f>
        <v>0.55813953488372092</v>
      </c>
      <c r="F11" s="11">
        <f>SUM(B11:E11)</f>
        <v>1.8574294445882882</v>
      </c>
      <c r="G11" s="11">
        <f>F11/$F$15</f>
        <v>0.46435736114707205</v>
      </c>
    </row>
    <row r="12" spans="1:7" ht="15.75" x14ac:dyDescent="0.25">
      <c r="A12" s="8" t="s">
        <v>8</v>
      </c>
      <c r="B12" s="11">
        <f>B4/$B$7</f>
        <v>9.836065573770493E-2</v>
      </c>
      <c r="C12" s="11">
        <f>C4/$C$7</f>
        <v>9.0909090909090912E-2</v>
      </c>
      <c r="D12" s="11">
        <f>D4/$D$7</f>
        <v>5.8823529411764705E-2</v>
      </c>
      <c r="E12" s="11">
        <f>E4/$E$7</f>
        <v>9.3023255813953473E-2</v>
      </c>
      <c r="F12" s="11">
        <f>SUM(B12:E12)</f>
        <v>0.34111653187251406</v>
      </c>
      <c r="G12" s="11">
        <f>F12/$F$15</f>
        <v>8.5279132968128515E-2</v>
      </c>
    </row>
    <row r="13" spans="1:7" ht="15.75" x14ac:dyDescent="0.25">
      <c r="A13" s="8" t="s">
        <v>9</v>
      </c>
      <c r="B13" s="11">
        <f>B5/$B$7</f>
        <v>0.16393442622950818</v>
      </c>
      <c r="C13" s="11">
        <f>C5/$C$7</f>
        <v>0.18181818181818182</v>
      </c>
      <c r="D13" s="11">
        <f>D5/$D$7</f>
        <v>0.11764705882352941</v>
      </c>
      <c r="E13" s="11">
        <f>E5/$E$7</f>
        <v>6.9767441860465115E-2</v>
      </c>
      <c r="F13" s="11">
        <f>SUM(B13:E13)</f>
        <v>0.5331671087316846</v>
      </c>
      <c r="G13" s="11">
        <f>F13/$F$15</f>
        <v>0.13329177718292115</v>
      </c>
    </row>
    <row r="14" spans="1:7" ht="15.75" x14ac:dyDescent="0.25">
      <c r="A14" s="8" t="s">
        <v>10</v>
      </c>
      <c r="B14" s="11">
        <f>B6/$B$7</f>
        <v>0.24590163934426232</v>
      </c>
      <c r="C14" s="11">
        <f>C6/$C$7</f>
        <v>0.27272727272727271</v>
      </c>
      <c r="D14" s="11">
        <f>D6/$D$7</f>
        <v>0.47058823529411764</v>
      </c>
      <c r="E14" s="11">
        <f>E6/$E$7</f>
        <v>0.27906976744186046</v>
      </c>
      <c r="F14" s="11">
        <f>SUM(B14:E14)</f>
        <v>1.2682869148075131</v>
      </c>
      <c r="G14" s="11">
        <f>F14/$F$15</f>
        <v>0.31707172870187827</v>
      </c>
    </row>
    <row r="15" spans="1:7" ht="15.75" x14ac:dyDescent="0.25">
      <c r="A15" s="8" t="s">
        <v>13</v>
      </c>
      <c r="B15" s="12">
        <f>SUM(B11:B14)</f>
        <v>1</v>
      </c>
      <c r="C15" s="12">
        <f t="shared" ref="C15:E15" si="1">SUM(C11:C14)</f>
        <v>1</v>
      </c>
      <c r="D15" s="12">
        <f t="shared" si="1"/>
        <v>1</v>
      </c>
      <c r="E15" s="12">
        <f t="shared" si="1"/>
        <v>1</v>
      </c>
      <c r="F15" s="11">
        <f>SUM(F11:F14)</f>
        <v>4</v>
      </c>
      <c r="G15" s="11">
        <f>SUM(G11:G14)</f>
        <v>1</v>
      </c>
    </row>
    <row r="17" spans="1:7" ht="15.75" x14ac:dyDescent="0.25">
      <c r="A17" s="13" t="s">
        <v>16</v>
      </c>
      <c r="B17" s="14"/>
      <c r="C17" s="6"/>
      <c r="D17" s="2" t="s">
        <v>1</v>
      </c>
      <c r="E17" s="15" t="s">
        <v>17</v>
      </c>
      <c r="F17" s="15" t="s">
        <v>18</v>
      </c>
    </row>
    <row r="18" spans="1:7" ht="15.75" x14ac:dyDescent="0.25">
      <c r="A18" s="2" t="s">
        <v>19</v>
      </c>
      <c r="B18" s="2" t="s">
        <v>20</v>
      </c>
      <c r="C18" s="7"/>
      <c r="D18" s="16" t="s">
        <v>7</v>
      </c>
      <c r="E18" s="17">
        <v>0.46</v>
      </c>
      <c r="F18" s="17" t="s">
        <v>21</v>
      </c>
    </row>
    <row r="19" spans="1:7" ht="15.75" x14ac:dyDescent="0.25">
      <c r="A19" s="3">
        <f>(B7*G11)+(C7*G12)+(D7*G13)+(E7*G14)</f>
        <v>4.1514175642183533</v>
      </c>
      <c r="B19" s="18">
        <f>A20/0.9</f>
        <v>5.6080579340130846E-2</v>
      </c>
      <c r="C19" s="6"/>
      <c r="D19" s="16" t="s">
        <v>8</v>
      </c>
      <c r="E19" s="17">
        <v>0.09</v>
      </c>
      <c r="F19" s="17" t="s">
        <v>21</v>
      </c>
    </row>
    <row r="20" spans="1:7" ht="15.75" x14ac:dyDescent="0.25">
      <c r="A20" s="3">
        <f>(A19-4)/3</f>
        <v>5.0472521406117764E-2</v>
      </c>
      <c r="B20" s="19"/>
      <c r="C20" s="6"/>
      <c r="D20" s="16" t="s">
        <v>9</v>
      </c>
      <c r="E20" s="17">
        <v>0.13</v>
      </c>
      <c r="F20" s="17" t="s">
        <v>21</v>
      </c>
    </row>
    <row r="21" spans="1:7" ht="15.75" x14ac:dyDescent="0.25">
      <c r="A21" s="6"/>
      <c r="B21" s="6"/>
      <c r="C21" s="6"/>
      <c r="D21" s="16" t="s">
        <v>10</v>
      </c>
      <c r="E21" s="17">
        <v>0.32</v>
      </c>
      <c r="F21" s="17" t="s">
        <v>21</v>
      </c>
    </row>
    <row r="23" spans="1:7" x14ac:dyDescent="0.25">
      <c r="A23" s="51"/>
    </row>
    <row r="24" spans="1:7" x14ac:dyDescent="0.25">
      <c r="A24" s="52" t="s">
        <v>362</v>
      </c>
      <c r="B24" s="21"/>
      <c r="C24" s="21"/>
    </row>
    <row r="25" spans="1:7" ht="15" customHeight="1" x14ac:dyDescent="0.25">
      <c r="A25" s="2" t="s">
        <v>2</v>
      </c>
      <c r="B25" s="2" t="s">
        <v>26</v>
      </c>
      <c r="C25" s="2" t="s">
        <v>363</v>
      </c>
      <c r="D25" s="6"/>
      <c r="E25" s="2" t="s">
        <v>4</v>
      </c>
      <c r="F25" s="2" t="s">
        <v>26</v>
      </c>
      <c r="G25" s="2" t="s">
        <v>363</v>
      </c>
    </row>
    <row r="26" spans="1:7" ht="15" customHeight="1" x14ac:dyDescent="0.25">
      <c r="A26" s="8" t="s">
        <v>153</v>
      </c>
      <c r="B26" s="8">
        <v>18</v>
      </c>
      <c r="C26" s="4">
        <f>B26/B40</f>
        <v>0.23376623376623376</v>
      </c>
      <c r="D26" s="6"/>
      <c r="E26" s="8" t="s">
        <v>176</v>
      </c>
      <c r="F26" s="8">
        <v>2</v>
      </c>
      <c r="G26" s="4">
        <f>F26/$B$40</f>
        <v>2.5974025974025976E-2</v>
      </c>
    </row>
    <row r="27" spans="1:7" ht="15" customHeight="1" x14ac:dyDescent="0.25">
      <c r="A27" s="8" t="s">
        <v>210</v>
      </c>
      <c r="B27" s="8">
        <v>27</v>
      </c>
      <c r="C27" s="4">
        <f>B27/B40</f>
        <v>0.35064935064935066</v>
      </c>
      <c r="D27" s="6"/>
      <c r="E27" s="8" t="s">
        <v>168</v>
      </c>
      <c r="F27" s="8">
        <v>30</v>
      </c>
      <c r="G27" s="4">
        <f t="shared" ref="G27:G30" si="2">F27/$B$40</f>
        <v>0.38961038961038963</v>
      </c>
    </row>
    <row r="28" spans="1:7" ht="15" customHeight="1" x14ac:dyDescent="0.25">
      <c r="A28" s="8" t="s">
        <v>272</v>
      </c>
      <c r="B28" s="8">
        <v>7</v>
      </c>
      <c r="C28" s="4">
        <f>B28/B40</f>
        <v>9.0909090909090912E-2</v>
      </c>
      <c r="D28" s="6"/>
      <c r="E28" s="8" t="s">
        <v>151</v>
      </c>
      <c r="F28" s="8">
        <v>13</v>
      </c>
      <c r="G28" s="4">
        <f t="shared" si="2"/>
        <v>0.16883116883116883</v>
      </c>
    </row>
    <row r="29" spans="1:7" ht="15" customHeight="1" x14ac:dyDescent="0.25">
      <c r="A29" s="8" t="s">
        <v>288</v>
      </c>
      <c r="B29" s="8">
        <v>12</v>
      </c>
      <c r="C29" s="4">
        <f>B29/B40</f>
        <v>0.15584415584415584</v>
      </c>
      <c r="D29" s="6"/>
      <c r="E29" s="8" t="s">
        <v>199</v>
      </c>
      <c r="F29" s="8">
        <v>27</v>
      </c>
      <c r="G29" s="4">
        <f t="shared" si="2"/>
        <v>0.35064935064935066</v>
      </c>
    </row>
    <row r="30" spans="1:7" ht="15.75" x14ac:dyDescent="0.25">
      <c r="A30" s="8" t="s">
        <v>314</v>
      </c>
      <c r="B30" s="8">
        <v>13</v>
      </c>
      <c r="C30" s="4">
        <f>B30/B40</f>
        <v>0.16883116883116883</v>
      </c>
      <c r="D30" s="6"/>
      <c r="E30" s="8" t="s">
        <v>264</v>
      </c>
      <c r="F30" s="8">
        <v>5</v>
      </c>
      <c r="G30" s="4">
        <f t="shared" si="2"/>
        <v>6.4935064935064929E-2</v>
      </c>
    </row>
    <row r="31" spans="1:7" ht="15.75" x14ac:dyDescent="0.25">
      <c r="A31" s="6"/>
      <c r="B31" s="6"/>
      <c r="C31" s="6"/>
      <c r="D31" s="6"/>
      <c r="E31" s="6"/>
      <c r="F31" s="6"/>
      <c r="G31" s="6"/>
    </row>
    <row r="32" spans="1:7" ht="15.75" x14ac:dyDescent="0.25">
      <c r="A32" s="2" t="s">
        <v>3</v>
      </c>
      <c r="B32" s="2" t="s">
        <v>26</v>
      </c>
      <c r="C32" s="2" t="s">
        <v>363</v>
      </c>
      <c r="D32" s="6"/>
      <c r="E32" s="2" t="s">
        <v>5</v>
      </c>
      <c r="F32" s="2" t="s">
        <v>26</v>
      </c>
      <c r="G32" s="2" t="s">
        <v>363</v>
      </c>
    </row>
    <row r="33" spans="1:7" ht="15.75" x14ac:dyDescent="0.25">
      <c r="A33" s="3" t="s">
        <v>179</v>
      </c>
      <c r="B33" s="8">
        <v>46</v>
      </c>
      <c r="C33" s="4">
        <f>B33/$B$40</f>
        <v>0.59740259740259738</v>
      </c>
      <c r="D33" s="6"/>
      <c r="E33" s="8" t="s">
        <v>152</v>
      </c>
      <c r="F33" s="8">
        <v>48</v>
      </c>
      <c r="G33" s="4">
        <f>F33/$B$40</f>
        <v>0.62337662337662336</v>
      </c>
    </row>
    <row r="34" spans="1:7" ht="15.75" x14ac:dyDescent="0.25">
      <c r="A34" s="8" t="s">
        <v>150</v>
      </c>
      <c r="B34" s="8">
        <v>16</v>
      </c>
      <c r="C34" s="4">
        <f>B34/$B$40</f>
        <v>0.20779220779220781</v>
      </c>
      <c r="D34" s="6"/>
      <c r="E34" s="8" t="s">
        <v>216</v>
      </c>
      <c r="F34" s="8">
        <v>7</v>
      </c>
      <c r="G34" s="4">
        <f t="shared" ref="G34:G40" si="3">F34/$B$40</f>
        <v>9.0909090909090912E-2</v>
      </c>
    </row>
    <row r="35" spans="1:7" ht="15.75" x14ac:dyDescent="0.25">
      <c r="A35" s="8" t="s">
        <v>182</v>
      </c>
      <c r="B35" s="8">
        <v>11</v>
      </c>
      <c r="C35" s="4">
        <f t="shared" ref="C34:C37" si="4">B35/$B$40</f>
        <v>0.14285714285714285</v>
      </c>
      <c r="D35" s="6"/>
      <c r="E35" s="8" t="s">
        <v>183</v>
      </c>
      <c r="F35" s="8">
        <v>5</v>
      </c>
      <c r="G35" s="4">
        <f t="shared" si="3"/>
        <v>6.4935064935064929E-2</v>
      </c>
    </row>
    <row r="36" spans="1:7" ht="15.75" x14ac:dyDescent="0.25">
      <c r="A36" s="8" t="s">
        <v>219</v>
      </c>
      <c r="B36" s="8">
        <v>3</v>
      </c>
      <c r="C36" s="4">
        <f t="shared" si="4"/>
        <v>3.896103896103896E-2</v>
      </c>
      <c r="D36" s="6"/>
      <c r="E36" s="8" t="s">
        <v>220</v>
      </c>
      <c r="F36" s="8">
        <v>5</v>
      </c>
      <c r="G36" s="4">
        <f t="shared" si="3"/>
        <v>6.4935064935064929E-2</v>
      </c>
    </row>
    <row r="37" spans="1:7" ht="15.75" x14ac:dyDescent="0.25">
      <c r="A37" s="8" t="s">
        <v>163</v>
      </c>
      <c r="B37" s="8">
        <v>1</v>
      </c>
      <c r="C37" s="4">
        <f t="shared" si="4"/>
        <v>1.2987012987012988E-2</v>
      </c>
      <c r="D37" s="6"/>
      <c r="E37" s="8" t="s">
        <v>271</v>
      </c>
      <c r="F37" s="8">
        <v>3</v>
      </c>
      <c r="G37" s="4">
        <f t="shared" si="3"/>
        <v>3.896103896103896E-2</v>
      </c>
    </row>
    <row r="38" spans="1:7" ht="15.75" x14ac:dyDescent="0.25">
      <c r="A38" s="6"/>
      <c r="B38" s="6"/>
      <c r="C38" s="6"/>
      <c r="D38" s="6"/>
      <c r="E38" s="8" t="s">
        <v>159</v>
      </c>
      <c r="F38" s="8">
        <v>4</v>
      </c>
      <c r="G38" s="4">
        <f t="shared" si="3"/>
        <v>5.1948051948051951E-2</v>
      </c>
    </row>
    <row r="39" spans="1:7" ht="15.75" x14ac:dyDescent="0.25">
      <c r="A39" s="6"/>
      <c r="B39" s="53" t="s">
        <v>364</v>
      </c>
      <c r="C39" s="6"/>
      <c r="D39" s="6"/>
      <c r="E39" s="8" t="s">
        <v>253</v>
      </c>
      <c r="F39" s="8">
        <v>2</v>
      </c>
      <c r="G39" s="4">
        <f t="shared" si="3"/>
        <v>2.5974025974025976E-2</v>
      </c>
    </row>
    <row r="40" spans="1:7" ht="15.75" x14ac:dyDescent="0.25">
      <c r="A40" s="6"/>
      <c r="B40" s="16">
        <v>77</v>
      </c>
      <c r="C40" s="6"/>
      <c r="D40" s="6"/>
      <c r="E40" s="8" t="s">
        <v>200</v>
      </c>
      <c r="F40" s="8">
        <v>3</v>
      </c>
      <c r="G40" s="4">
        <f t="shared" si="3"/>
        <v>3.896103896103896E-2</v>
      </c>
    </row>
  </sheetData>
  <mergeCells count="2">
    <mergeCell ref="A1:E1"/>
    <mergeCell ref="B19:B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B1" zoomScale="90" zoomScaleNormal="90" workbookViewId="0">
      <selection activeCell="C18" sqref="C18"/>
    </sheetView>
  </sheetViews>
  <sheetFormatPr defaultRowHeight="15" x14ac:dyDescent="0.25"/>
  <cols>
    <col min="1" max="1" width="11.42578125" customWidth="1"/>
    <col min="2" max="2" width="17.28515625" customWidth="1"/>
    <col min="3" max="3" width="14.85546875" customWidth="1"/>
    <col min="4" max="4" width="16" customWidth="1"/>
    <col min="5" max="5" width="18.140625" customWidth="1"/>
    <col min="6" max="6" width="20.8554687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105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8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21" customHeight="1" x14ac:dyDescent="0.25">
      <c r="A6" s="25" t="s">
        <v>339</v>
      </c>
      <c r="B6" s="26" t="s">
        <v>108</v>
      </c>
      <c r="C6" s="54">
        <v>0.23</v>
      </c>
      <c r="D6" s="56">
        <v>0.21</v>
      </c>
      <c r="E6" s="54">
        <v>0.03</v>
      </c>
      <c r="F6" s="54">
        <v>0.62</v>
      </c>
      <c r="H6" s="16" t="s">
        <v>9</v>
      </c>
      <c r="I6" s="17">
        <v>0.13</v>
      </c>
      <c r="J6" s="17" t="s">
        <v>21</v>
      </c>
    </row>
    <row r="7" spans="1:10" ht="15.75" x14ac:dyDescent="0.25">
      <c r="A7" s="25" t="s">
        <v>340</v>
      </c>
      <c r="B7" s="26" t="s">
        <v>106</v>
      </c>
      <c r="C7" s="54">
        <v>0.23</v>
      </c>
      <c r="D7" s="56">
        <v>0.6</v>
      </c>
      <c r="E7" s="54">
        <v>0.39</v>
      </c>
      <c r="F7" s="54">
        <v>0.62</v>
      </c>
      <c r="H7" s="16" t="s">
        <v>10</v>
      </c>
      <c r="I7" s="17">
        <v>0.32</v>
      </c>
      <c r="J7" s="17" t="s">
        <v>21</v>
      </c>
    </row>
    <row r="9" spans="1:10" x14ac:dyDescent="0.25">
      <c r="A9" s="47" t="s">
        <v>365</v>
      </c>
      <c r="B9" s="47"/>
    </row>
    <row r="10" spans="1:10" ht="15.75" x14ac:dyDescent="0.25">
      <c r="A10" s="23" t="s">
        <v>23</v>
      </c>
      <c r="B10" s="24" t="s">
        <v>24</v>
      </c>
      <c r="C10" s="2" t="s">
        <v>2</v>
      </c>
      <c r="D10" s="2" t="s">
        <v>3</v>
      </c>
      <c r="E10" s="2" t="s">
        <v>4</v>
      </c>
      <c r="F10" s="2" t="s">
        <v>5</v>
      </c>
    </row>
    <row r="11" spans="1:10" ht="15.75" x14ac:dyDescent="0.25">
      <c r="A11" s="25" t="s">
        <v>339</v>
      </c>
      <c r="B11" s="26" t="s">
        <v>108</v>
      </c>
      <c r="C11" s="54">
        <f>C6/0.35</f>
        <v>0.65714285714285725</v>
      </c>
      <c r="D11" s="54">
        <f>D6/0.6</f>
        <v>0.35</v>
      </c>
      <c r="E11" s="54">
        <f>E6/0.39</f>
        <v>7.6923076923076913E-2</v>
      </c>
      <c r="F11" s="54">
        <f>F6/0.62</f>
        <v>1</v>
      </c>
    </row>
    <row r="12" spans="1:10" ht="15.75" x14ac:dyDescent="0.25">
      <c r="A12" s="25" t="s">
        <v>340</v>
      </c>
      <c r="B12" s="26" t="s">
        <v>106</v>
      </c>
      <c r="C12" s="54">
        <f>C7/0.35</f>
        <v>0.65714285714285725</v>
      </c>
      <c r="D12" s="54">
        <f>D7/0.6</f>
        <v>1</v>
      </c>
      <c r="E12" s="54">
        <f>E7/0.39</f>
        <v>1</v>
      </c>
      <c r="F12" s="54">
        <f>F7/0.62</f>
        <v>1</v>
      </c>
    </row>
    <row r="14" spans="1:10" x14ac:dyDescent="0.25">
      <c r="A14" s="47" t="s">
        <v>366</v>
      </c>
      <c r="B14" s="47"/>
    </row>
    <row r="15" spans="1:10" ht="15.75" x14ac:dyDescent="0.25">
      <c r="A15" s="23" t="s">
        <v>23</v>
      </c>
      <c r="B15" s="24" t="s">
        <v>24</v>
      </c>
      <c r="C15" s="2" t="s">
        <v>367</v>
      </c>
    </row>
    <row r="16" spans="1:10" ht="15.75" x14ac:dyDescent="0.25">
      <c r="A16" s="25" t="s">
        <v>339</v>
      </c>
      <c r="B16" s="26" t="s">
        <v>108</v>
      </c>
      <c r="C16" s="54">
        <f>0.5*((C11*I4)+(D11*I5)+(E11*I6)+(F11*I7))+0.5*((C11)^I4+(D11)^I5+(E11)^I6+(F11)^I7)</f>
        <v>2.0572264834841887</v>
      </c>
    </row>
    <row r="17" spans="1:3" ht="15.75" x14ac:dyDescent="0.25">
      <c r="A17" s="25" t="s">
        <v>340</v>
      </c>
      <c r="B17" s="26" t="s">
        <v>106</v>
      </c>
      <c r="C17" s="54">
        <f>0.5*((C12*I4)+(D12*I5)+(D12*I6)+(F12*I7))+0.5*((C12)^I4+(D12)^I5+(E12)^I6+(F12)^I7)</f>
        <v>2.3333291150394762</v>
      </c>
    </row>
  </sheetData>
  <mergeCells count="5">
    <mergeCell ref="A14:B14"/>
    <mergeCell ref="A3:F3"/>
    <mergeCell ref="A1:F1"/>
    <mergeCell ref="A4:B4"/>
    <mergeCell ref="A9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zoomScale="90" zoomScaleNormal="90" workbookViewId="0">
      <selection activeCell="C21" sqref="C21"/>
    </sheetView>
  </sheetViews>
  <sheetFormatPr defaultRowHeight="15" x14ac:dyDescent="0.25"/>
  <cols>
    <col min="1" max="1" width="11.42578125" customWidth="1"/>
    <col min="2" max="2" width="18" customWidth="1"/>
    <col min="3" max="3" width="17.28515625" customWidth="1"/>
    <col min="4" max="4" width="20.5703125" customWidth="1"/>
    <col min="5" max="5" width="17.140625" customWidth="1"/>
    <col min="6" max="6" width="22.28515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110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5.75" x14ac:dyDescent="0.25">
      <c r="A6" s="25" t="s">
        <v>339</v>
      </c>
      <c r="B6" s="26" t="s">
        <v>113</v>
      </c>
      <c r="C6" s="54">
        <v>0.23</v>
      </c>
      <c r="D6" s="56">
        <v>0.6</v>
      </c>
      <c r="E6" s="54">
        <v>0.39</v>
      </c>
      <c r="F6" s="54">
        <v>0.62</v>
      </c>
      <c r="H6" s="16" t="s">
        <v>9</v>
      </c>
      <c r="I6" s="17">
        <v>0.13</v>
      </c>
      <c r="J6" s="17" t="s">
        <v>21</v>
      </c>
    </row>
    <row r="7" spans="1:10" ht="15.75" x14ac:dyDescent="0.25">
      <c r="A7" s="25" t="s">
        <v>340</v>
      </c>
      <c r="B7" s="26" t="s">
        <v>111</v>
      </c>
      <c r="C7" s="54">
        <v>0.35</v>
      </c>
      <c r="D7" s="56">
        <v>0.6</v>
      </c>
      <c r="E7" s="54">
        <v>0.35</v>
      </c>
      <c r="F7" s="54">
        <v>0.62</v>
      </c>
      <c r="H7" s="16" t="s">
        <v>10</v>
      </c>
      <c r="I7" s="17">
        <v>0.32</v>
      </c>
      <c r="J7" s="17" t="s">
        <v>21</v>
      </c>
    </row>
    <row r="8" spans="1:10" ht="15.75" x14ac:dyDescent="0.25">
      <c r="A8" s="25" t="s">
        <v>341</v>
      </c>
      <c r="B8" s="26" t="s">
        <v>115</v>
      </c>
      <c r="C8" s="54">
        <v>0.16</v>
      </c>
      <c r="D8" s="56">
        <v>0.21</v>
      </c>
      <c r="E8" s="54">
        <v>0.06</v>
      </c>
      <c r="F8" s="54">
        <v>0.62</v>
      </c>
    </row>
    <row r="10" spans="1:10" x14ac:dyDescent="0.25">
      <c r="A10" s="47" t="s">
        <v>365</v>
      </c>
      <c r="B10" s="47"/>
    </row>
    <row r="11" spans="1:10" ht="15.75" x14ac:dyDescent="0.25">
      <c r="A11" s="23" t="s">
        <v>23</v>
      </c>
      <c r="B11" s="24" t="s">
        <v>24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ht="15.75" x14ac:dyDescent="0.25">
      <c r="A12" s="25" t="s">
        <v>339</v>
      </c>
      <c r="B12" s="26" t="s">
        <v>113</v>
      </c>
      <c r="C12" s="54">
        <f>C6/0.35</f>
        <v>0.65714285714285725</v>
      </c>
      <c r="D12" s="54">
        <f>D6/0.6</f>
        <v>1</v>
      </c>
      <c r="E12" s="54">
        <f>E6/0.39</f>
        <v>1</v>
      </c>
      <c r="F12" s="54">
        <f>F6/0.62</f>
        <v>1</v>
      </c>
    </row>
    <row r="13" spans="1:10" ht="15.75" x14ac:dyDescent="0.25">
      <c r="A13" s="25" t="s">
        <v>340</v>
      </c>
      <c r="B13" s="26" t="s">
        <v>111</v>
      </c>
      <c r="C13" s="54">
        <f>C7/0.35</f>
        <v>1</v>
      </c>
      <c r="D13" s="54">
        <f>D7/0.6</f>
        <v>1</v>
      </c>
      <c r="E13" s="54">
        <f>E7/0.39</f>
        <v>0.89743589743589736</v>
      </c>
      <c r="F13" s="54">
        <f>F7/0.62</f>
        <v>1</v>
      </c>
    </row>
    <row r="14" spans="1:10" ht="15.75" x14ac:dyDescent="0.25">
      <c r="A14" s="25" t="s">
        <v>341</v>
      </c>
      <c r="B14" s="26" t="s">
        <v>115</v>
      </c>
      <c r="C14" s="54">
        <f>C8/0.35</f>
        <v>0.45714285714285718</v>
      </c>
      <c r="D14" s="54">
        <f>D8/0.6</f>
        <v>0.35</v>
      </c>
      <c r="E14" s="54">
        <f>E8/0.39</f>
        <v>0.15384615384615383</v>
      </c>
      <c r="F14" s="54">
        <f>F8/0.62</f>
        <v>1</v>
      </c>
    </row>
    <row r="16" spans="1:10" x14ac:dyDescent="0.25">
      <c r="A16" s="47" t="s">
        <v>366</v>
      </c>
      <c r="B16" s="47"/>
    </row>
    <row r="17" spans="1:4" ht="15.75" x14ac:dyDescent="0.25">
      <c r="A17" s="23" t="s">
        <v>23</v>
      </c>
      <c r="B17" s="24" t="s">
        <v>24</v>
      </c>
      <c r="C17" s="2" t="s">
        <v>367</v>
      </c>
    </row>
    <row r="18" spans="1:4" ht="15.75" x14ac:dyDescent="0.25">
      <c r="A18" s="25" t="s">
        <v>339</v>
      </c>
      <c r="B18" s="26" t="s">
        <v>113</v>
      </c>
      <c r="C18" s="54">
        <f>0.5*((C12*I4)+(D12*I5)+(E12*I6)+(F12*I7))+0.5*((C12)^I4+(D12)^I5+(E12)^I6+(F12)^I7)</f>
        <v>2.3333291150394762</v>
      </c>
    </row>
    <row r="19" spans="1:4" ht="15.75" x14ac:dyDescent="0.25">
      <c r="A19" s="25" t="s">
        <v>340</v>
      </c>
      <c r="B19" s="26" t="s">
        <v>111</v>
      </c>
      <c r="C19" s="54">
        <f>0.5*((C13*I4)+(D13*I5)+(E13*I6)+(F13*I7))+0.5*((C13)^I4+(D13)^I5+(E13)^I6+(F13)^I7)</f>
        <v>2.4863486946521505</v>
      </c>
      <c r="D19" s="32"/>
    </row>
    <row r="20" spans="1:4" ht="15.75" x14ac:dyDescent="0.25">
      <c r="A20" s="25" t="s">
        <v>341</v>
      </c>
      <c r="B20" s="26" t="s">
        <v>115</v>
      </c>
      <c r="C20" s="54">
        <f>0.5*((C14*I4)+(D14*I5)+(E14*I6)+(F14*I7))+0.5*((C14)^I4+(D14)^I5+(E14)^I6+(F14)^I7)</f>
        <v>1.9866326923784801</v>
      </c>
    </row>
  </sheetData>
  <mergeCells count="5">
    <mergeCell ref="A3:F3"/>
    <mergeCell ref="A1:F1"/>
    <mergeCell ref="A4:B4"/>
    <mergeCell ref="A10:B10"/>
    <mergeCell ref="A16:B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0" zoomScaleNormal="90" workbookViewId="0">
      <selection activeCell="H5" sqref="H5:J9"/>
    </sheetView>
  </sheetViews>
  <sheetFormatPr defaultRowHeight="15" x14ac:dyDescent="0.25"/>
  <cols>
    <col min="1" max="1" width="11.42578125" customWidth="1"/>
    <col min="2" max="2" width="19.140625" customWidth="1"/>
    <col min="3" max="3" width="20" customWidth="1"/>
    <col min="4" max="4" width="19" customWidth="1"/>
    <col min="5" max="5" width="18.5703125" customWidth="1"/>
    <col min="6" max="6" width="21.140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116</v>
      </c>
      <c r="B3" s="41"/>
      <c r="C3" s="41"/>
      <c r="D3" s="41"/>
      <c r="E3" s="41"/>
      <c r="F3" s="41"/>
    </row>
    <row r="4" spans="1:10" x14ac:dyDescent="0.25">
      <c r="A4" s="55" t="s">
        <v>6</v>
      </c>
      <c r="B4" s="55"/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2" t="s">
        <v>1</v>
      </c>
      <c r="I5" s="15" t="s">
        <v>17</v>
      </c>
      <c r="J5" s="15" t="s">
        <v>18</v>
      </c>
    </row>
    <row r="6" spans="1:10" ht="19.5" customHeight="1" x14ac:dyDescent="0.25">
      <c r="A6" s="25" t="s">
        <v>339</v>
      </c>
      <c r="B6" s="26" t="s">
        <v>121</v>
      </c>
      <c r="C6" s="54">
        <v>0.23</v>
      </c>
      <c r="D6" s="56">
        <v>0.21</v>
      </c>
      <c r="E6" s="54">
        <v>0.17</v>
      </c>
      <c r="F6" s="54">
        <v>0.62</v>
      </c>
      <c r="H6" s="16" t="s">
        <v>7</v>
      </c>
      <c r="I6" s="17">
        <v>0.46</v>
      </c>
      <c r="J6" s="17" t="s">
        <v>21</v>
      </c>
    </row>
    <row r="7" spans="1:10" ht="22.5" customHeight="1" x14ac:dyDescent="0.25">
      <c r="A7" s="25" t="s">
        <v>340</v>
      </c>
      <c r="B7" s="26" t="s">
        <v>122</v>
      </c>
      <c r="C7" s="54">
        <v>0.23</v>
      </c>
      <c r="D7" s="56">
        <v>0.21</v>
      </c>
      <c r="E7" s="54">
        <v>0.06</v>
      </c>
      <c r="F7" s="54">
        <v>0.62</v>
      </c>
      <c r="H7" s="16" t="s">
        <v>8</v>
      </c>
      <c r="I7" s="17">
        <v>0.09</v>
      </c>
      <c r="J7" s="17" t="s">
        <v>21</v>
      </c>
    </row>
    <row r="8" spans="1:10" ht="17.25" customHeight="1" x14ac:dyDescent="0.25">
      <c r="A8" s="25" t="s">
        <v>341</v>
      </c>
      <c r="B8" s="28" t="s">
        <v>120</v>
      </c>
      <c r="C8" s="54">
        <v>0.23</v>
      </c>
      <c r="D8" s="56">
        <v>0.6</v>
      </c>
      <c r="E8" s="54">
        <v>0.35</v>
      </c>
      <c r="F8" s="54">
        <v>0.62</v>
      </c>
      <c r="H8" s="16" t="s">
        <v>9</v>
      </c>
      <c r="I8" s="17">
        <v>0.13</v>
      </c>
      <c r="J8" s="17" t="s">
        <v>21</v>
      </c>
    </row>
    <row r="9" spans="1:10" ht="16.5" customHeight="1" x14ac:dyDescent="0.25">
      <c r="A9" s="34" t="s">
        <v>342</v>
      </c>
      <c r="B9" s="35" t="s">
        <v>126</v>
      </c>
      <c r="C9" s="54">
        <v>0.35</v>
      </c>
      <c r="D9" s="56">
        <v>0.04</v>
      </c>
      <c r="E9" s="54">
        <v>0.35</v>
      </c>
      <c r="F9" s="54">
        <v>0.06</v>
      </c>
      <c r="H9" s="16" t="s">
        <v>10</v>
      </c>
      <c r="I9" s="17">
        <v>0.32</v>
      </c>
      <c r="J9" s="17" t="s">
        <v>21</v>
      </c>
    </row>
    <row r="10" spans="1:10" ht="34.5" customHeight="1" x14ac:dyDescent="0.25">
      <c r="A10" s="25" t="s">
        <v>343</v>
      </c>
      <c r="B10" s="26" t="s">
        <v>119</v>
      </c>
      <c r="C10" s="54">
        <v>0.35</v>
      </c>
      <c r="D10" s="56">
        <v>0.6</v>
      </c>
      <c r="E10" s="54">
        <v>0.35</v>
      </c>
      <c r="F10" s="54">
        <v>0.62</v>
      </c>
    </row>
    <row r="11" spans="1:10" ht="30" customHeight="1" x14ac:dyDescent="0.25">
      <c r="A11" s="25" t="s">
        <v>344</v>
      </c>
      <c r="B11" s="26" t="s">
        <v>117</v>
      </c>
      <c r="C11" s="54">
        <v>0.35</v>
      </c>
      <c r="D11" s="56">
        <v>0.6</v>
      </c>
      <c r="E11" s="54">
        <v>0.35</v>
      </c>
      <c r="F11" s="54">
        <v>0.62</v>
      </c>
    </row>
    <row r="12" spans="1:10" ht="15.75" x14ac:dyDescent="0.25">
      <c r="A12" s="25" t="s">
        <v>345</v>
      </c>
      <c r="B12" s="26" t="s">
        <v>123</v>
      </c>
      <c r="C12" s="54">
        <v>0.09</v>
      </c>
      <c r="D12" s="56">
        <v>0.6</v>
      </c>
      <c r="E12" s="54">
        <v>0.39</v>
      </c>
      <c r="F12" s="54">
        <v>0.62</v>
      </c>
    </row>
    <row r="13" spans="1:10" ht="15.75" x14ac:dyDescent="0.25">
      <c r="A13" s="25" t="s">
        <v>346</v>
      </c>
      <c r="B13" s="26" t="s">
        <v>124</v>
      </c>
      <c r="C13" s="54">
        <v>0.17</v>
      </c>
      <c r="D13" s="56">
        <v>0.21</v>
      </c>
      <c r="E13" s="54">
        <v>0.06</v>
      </c>
      <c r="F13" s="54">
        <v>0.62</v>
      </c>
    </row>
    <row r="15" spans="1:10" x14ac:dyDescent="0.25">
      <c r="A15" s="57" t="s">
        <v>365</v>
      </c>
      <c r="B15" s="57"/>
    </row>
    <row r="16" spans="1:10" ht="15.75" x14ac:dyDescent="0.25">
      <c r="A16" s="23" t="s">
        <v>23</v>
      </c>
      <c r="B16" s="24" t="s">
        <v>24</v>
      </c>
      <c r="C16" s="2" t="s">
        <v>2</v>
      </c>
      <c r="D16" s="2" t="s">
        <v>3</v>
      </c>
      <c r="E16" s="2" t="s">
        <v>4</v>
      </c>
      <c r="F16" s="2" t="s">
        <v>5</v>
      </c>
    </row>
    <row r="17" spans="1:6" ht="15.75" x14ac:dyDescent="0.25">
      <c r="A17" s="25" t="s">
        <v>339</v>
      </c>
      <c r="B17" s="26" t="s">
        <v>121</v>
      </c>
      <c r="C17" s="54">
        <f>C6/0.35</f>
        <v>0.65714285714285725</v>
      </c>
      <c r="D17" s="54">
        <f>D6/0.6</f>
        <v>0.35</v>
      </c>
      <c r="E17" s="54">
        <f>E6/0.39</f>
        <v>0.4358974358974359</v>
      </c>
      <c r="F17" s="54">
        <f>F6/0.62</f>
        <v>1</v>
      </c>
    </row>
    <row r="18" spans="1:6" ht="15.75" x14ac:dyDescent="0.25">
      <c r="A18" s="25" t="s">
        <v>340</v>
      </c>
      <c r="B18" s="26" t="s">
        <v>122</v>
      </c>
      <c r="C18" s="54">
        <f>C7/0.35</f>
        <v>0.65714285714285725</v>
      </c>
      <c r="D18" s="54">
        <f>D7/0.6</f>
        <v>0.35</v>
      </c>
      <c r="E18" s="54">
        <f>E7/0.39</f>
        <v>0.15384615384615383</v>
      </c>
      <c r="F18" s="54">
        <f>F7/0.62</f>
        <v>1</v>
      </c>
    </row>
    <row r="19" spans="1:6" ht="15.75" x14ac:dyDescent="0.25">
      <c r="A19" s="25" t="s">
        <v>341</v>
      </c>
      <c r="B19" s="28" t="s">
        <v>120</v>
      </c>
      <c r="C19" s="54">
        <f>C8/0.35</f>
        <v>0.65714285714285725</v>
      </c>
      <c r="D19" s="54">
        <f>D8/0.6</f>
        <v>1</v>
      </c>
      <c r="E19" s="54">
        <f>E8/0.39</f>
        <v>0.89743589743589736</v>
      </c>
      <c r="F19" s="54">
        <f>F8/0.62</f>
        <v>1</v>
      </c>
    </row>
    <row r="20" spans="1:6" ht="15.75" x14ac:dyDescent="0.25">
      <c r="A20" s="34" t="s">
        <v>342</v>
      </c>
      <c r="B20" s="35" t="s">
        <v>126</v>
      </c>
      <c r="C20" s="54">
        <f>C9/0.35</f>
        <v>1</v>
      </c>
      <c r="D20" s="54">
        <f>D9/0.6</f>
        <v>6.6666666666666666E-2</v>
      </c>
      <c r="E20" s="54">
        <f>E9/0.39</f>
        <v>0.89743589743589736</v>
      </c>
      <c r="F20" s="54">
        <f>F9/0.62</f>
        <v>9.6774193548387094E-2</v>
      </c>
    </row>
    <row r="21" spans="1:6" ht="15.75" x14ac:dyDescent="0.25">
      <c r="A21" s="25" t="s">
        <v>343</v>
      </c>
      <c r="B21" s="26" t="s">
        <v>119</v>
      </c>
      <c r="C21" s="54">
        <f>C10/0.35</f>
        <v>1</v>
      </c>
      <c r="D21" s="54">
        <f>D10/0.6</f>
        <v>1</v>
      </c>
      <c r="E21" s="54">
        <f>E10/0.39</f>
        <v>0.89743589743589736</v>
      </c>
      <c r="F21" s="54">
        <f>F10/0.62</f>
        <v>1</v>
      </c>
    </row>
    <row r="22" spans="1:6" ht="31.5" x14ac:dyDescent="0.25">
      <c r="A22" s="25" t="s">
        <v>344</v>
      </c>
      <c r="B22" s="26" t="s">
        <v>117</v>
      </c>
      <c r="C22" s="54">
        <f>C11/0.35</f>
        <v>1</v>
      </c>
      <c r="D22" s="54">
        <f>D11/0.6</f>
        <v>1</v>
      </c>
      <c r="E22" s="54">
        <f>E11/0.39</f>
        <v>0.89743589743589736</v>
      </c>
      <c r="F22" s="54">
        <f>F11/0.62</f>
        <v>1</v>
      </c>
    </row>
    <row r="23" spans="1:6" ht="15.75" x14ac:dyDescent="0.25">
      <c r="A23" s="25" t="s">
        <v>345</v>
      </c>
      <c r="B23" s="26" t="s">
        <v>123</v>
      </c>
      <c r="C23" s="54">
        <f>C12/0.35</f>
        <v>0.25714285714285717</v>
      </c>
      <c r="D23" s="54">
        <f>D12/0.6</f>
        <v>1</v>
      </c>
      <c r="E23" s="54">
        <f>E12/0.39</f>
        <v>1</v>
      </c>
      <c r="F23" s="54">
        <f>F12/0.62</f>
        <v>1</v>
      </c>
    </row>
    <row r="24" spans="1:6" ht="15.75" x14ac:dyDescent="0.25">
      <c r="A24" s="25" t="s">
        <v>346</v>
      </c>
      <c r="B24" s="26" t="s">
        <v>124</v>
      </c>
      <c r="C24" s="54">
        <f>C13/0.35</f>
        <v>0.48571428571428577</v>
      </c>
      <c r="D24" s="54">
        <f>D13/0.6</f>
        <v>0.35</v>
      </c>
      <c r="E24" s="54">
        <f>E13/0.39</f>
        <v>0.15384615384615383</v>
      </c>
      <c r="F24" s="54">
        <f>F13/0.62</f>
        <v>1</v>
      </c>
    </row>
    <row r="26" spans="1:6" x14ac:dyDescent="0.25">
      <c r="A26" s="57" t="s">
        <v>366</v>
      </c>
      <c r="B26" s="57"/>
    </row>
    <row r="27" spans="1:6" ht="15.75" x14ac:dyDescent="0.25">
      <c r="A27" s="23" t="s">
        <v>23</v>
      </c>
      <c r="B27" s="24" t="s">
        <v>24</v>
      </c>
      <c r="C27" s="2" t="s">
        <v>367</v>
      </c>
    </row>
    <row r="28" spans="1:6" ht="15.75" x14ac:dyDescent="0.25">
      <c r="A28" s="25" t="s">
        <v>339</v>
      </c>
      <c r="B28" s="26" t="s">
        <v>121</v>
      </c>
      <c r="C28" s="54">
        <f>0.5*((C17*I6)+(D17*I7)+(E17*I8)+(F17*I9))+0.5*((C17)^I6+(D17)^I7+(E17)^I8+(F17)^I9)</f>
        <v>2.1711719566730769</v>
      </c>
    </row>
    <row r="29" spans="1:6" ht="15.75" x14ac:dyDescent="0.25">
      <c r="A29" s="25" t="s">
        <v>340</v>
      </c>
      <c r="B29" s="26" t="s">
        <v>122</v>
      </c>
      <c r="C29" s="54">
        <f>0.5*((C18*I6)+(D18*I7)+(E18*I8)+(F18*I9))+0.5*((C18)^I6+(D18)^I7+(E18)^I8+(F18)^I9)</f>
        <v>2.0960049595105255</v>
      </c>
    </row>
    <row r="30" spans="1:6" ht="15.75" x14ac:dyDescent="0.25">
      <c r="A30" s="25" t="s">
        <v>341</v>
      </c>
      <c r="B30" s="28" t="s">
        <v>120</v>
      </c>
      <c r="C30" s="54">
        <f>0.5*((C19*I6)+(D19*I7)+(E19*I8)+(F19*I9))+0.5*((C19)^I6+(D19)^I7+(E19)^I8+(F19)^I9)</f>
        <v>2.3196778096916266</v>
      </c>
    </row>
    <row r="31" spans="1:6" ht="15.75" x14ac:dyDescent="0.25">
      <c r="A31" s="34" t="s">
        <v>342</v>
      </c>
      <c r="B31" s="35" t="s">
        <v>126</v>
      </c>
      <c r="C31" s="54">
        <f>0.5*((C20*I6)+(D20*I7)+(E20*I8)+(F20*I9))+0.5*((C20)^I6+(D20)^I7+(E20)^I8+(F20)^I9)</f>
        <v>1.9285014188191207</v>
      </c>
    </row>
    <row r="32" spans="1:6" ht="15.75" x14ac:dyDescent="0.25">
      <c r="A32" s="25" t="s">
        <v>343</v>
      </c>
      <c r="B32" s="26" t="s">
        <v>119</v>
      </c>
      <c r="C32" s="54">
        <f>0.5*((C21*I6)+(D21*I7)+(E21*I8)+(F21*I9))+0.5*((C21)^I6+(D21)^I7+(E21)^I8+(F21)^I9)</f>
        <v>2.4863486946521505</v>
      </c>
    </row>
    <row r="33" spans="1:3" ht="31.5" x14ac:dyDescent="0.25">
      <c r="A33" s="25" t="s">
        <v>344</v>
      </c>
      <c r="B33" s="26" t="s">
        <v>117</v>
      </c>
      <c r="C33" s="54">
        <f>0.5*((C22*I6)+(D22*I7)+(E22*I8)+(F22*I9))+0.5*((C22)^I6+(D22)^I7+(E22)^I8+(F22)^I9)</f>
        <v>2.4863486946521505</v>
      </c>
    </row>
    <row r="34" spans="1:3" ht="15.75" x14ac:dyDescent="0.25">
      <c r="A34" s="25" t="s">
        <v>345</v>
      </c>
      <c r="B34" s="26" t="s">
        <v>123</v>
      </c>
      <c r="C34" s="54">
        <f>0.5*((C23*I6)+(D23*I7)+(E23*I8)+(F23*I9))+0.5*((C23)^I6+(D23)^I7+(E23)^I8+(F23)^I9)</f>
        <v>2.0968440203515204</v>
      </c>
    </row>
    <row r="35" spans="1:3" ht="15.75" x14ac:dyDescent="0.25">
      <c r="A35" s="25" t="s">
        <v>346</v>
      </c>
      <c r="B35" s="26" t="s">
        <v>124</v>
      </c>
      <c r="C35" s="54">
        <f>0.5*((C24*I6)+(D24*I7)+(E24*I8)+(F24*I9))+0.5*((C24)^I6+(D24)^I7+(E24)^I8+(F24)^I9)</f>
        <v>2.0030685169607683</v>
      </c>
    </row>
  </sheetData>
  <mergeCells count="5">
    <mergeCell ref="A3:F3"/>
    <mergeCell ref="A1:F1"/>
    <mergeCell ref="A26:B26"/>
    <mergeCell ref="A15:B15"/>
    <mergeCell ref="A4: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D25" sqref="D25"/>
    </sheetView>
  </sheetViews>
  <sheetFormatPr defaultRowHeight="15" x14ac:dyDescent="0.25"/>
  <cols>
    <col min="1" max="1" width="11.140625" customWidth="1"/>
    <col min="2" max="2" width="18.5703125" customWidth="1"/>
    <col min="3" max="3" width="15.42578125" customWidth="1"/>
    <col min="4" max="4" width="16.85546875" customWidth="1"/>
    <col min="5" max="5" width="18.85546875" customWidth="1"/>
    <col min="6" max="6" width="21.28515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128</v>
      </c>
      <c r="B3" s="41"/>
      <c r="C3" s="41"/>
      <c r="D3" s="41"/>
      <c r="E3" s="41"/>
      <c r="F3" s="41"/>
      <c r="G3" s="45"/>
    </row>
    <row r="4" spans="1:10" x14ac:dyDescent="0.25">
      <c r="A4" s="55" t="s">
        <v>6</v>
      </c>
      <c r="B4" s="55"/>
    </row>
    <row r="5" spans="1:10" ht="24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2" t="s">
        <v>1</v>
      </c>
      <c r="I5" s="15" t="s">
        <v>17</v>
      </c>
      <c r="J5" s="15" t="s">
        <v>18</v>
      </c>
    </row>
    <row r="6" spans="1:10" ht="17.25" customHeight="1" x14ac:dyDescent="0.25">
      <c r="A6" s="25" t="s">
        <v>339</v>
      </c>
      <c r="B6" s="26" t="s">
        <v>129</v>
      </c>
      <c r="C6" s="54">
        <v>0.35</v>
      </c>
      <c r="D6" s="54">
        <v>0.14000000000000001</v>
      </c>
      <c r="E6" s="54">
        <v>0.39</v>
      </c>
      <c r="F6" s="54">
        <v>0.05</v>
      </c>
      <c r="H6" s="16" t="s">
        <v>7</v>
      </c>
      <c r="I6" s="17">
        <v>0.46</v>
      </c>
      <c r="J6" s="17" t="s">
        <v>21</v>
      </c>
    </row>
    <row r="7" spans="1:10" ht="15.75" x14ac:dyDescent="0.25">
      <c r="A7" s="25" t="s">
        <v>340</v>
      </c>
      <c r="B7" s="26" t="s">
        <v>131</v>
      </c>
      <c r="C7" s="54">
        <v>0.17</v>
      </c>
      <c r="D7" s="56">
        <v>0.6</v>
      </c>
      <c r="E7" s="54">
        <v>0.35</v>
      </c>
      <c r="F7" s="54">
        <v>0.06</v>
      </c>
      <c r="H7" s="16" t="s">
        <v>8</v>
      </c>
      <c r="I7" s="17">
        <v>0.09</v>
      </c>
      <c r="J7" s="17" t="s">
        <v>21</v>
      </c>
    </row>
    <row r="8" spans="1:10" ht="15.75" x14ac:dyDescent="0.25">
      <c r="H8" s="16" t="s">
        <v>9</v>
      </c>
      <c r="I8" s="17">
        <v>0.13</v>
      </c>
      <c r="J8" s="17" t="s">
        <v>21</v>
      </c>
    </row>
    <row r="9" spans="1:10" ht="15.75" x14ac:dyDescent="0.25">
      <c r="A9" s="47" t="s">
        <v>365</v>
      </c>
      <c r="B9" s="47"/>
      <c r="H9" s="16" t="s">
        <v>10</v>
      </c>
      <c r="I9" s="17">
        <v>0.32</v>
      </c>
      <c r="J9" s="17" t="s">
        <v>21</v>
      </c>
    </row>
    <row r="10" spans="1:10" ht="15.75" x14ac:dyDescent="0.25">
      <c r="A10" s="23" t="s">
        <v>23</v>
      </c>
      <c r="B10" s="24" t="s">
        <v>24</v>
      </c>
      <c r="C10" s="2" t="s">
        <v>2</v>
      </c>
      <c r="D10" s="2" t="s">
        <v>3</v>
      </c>
      <c r="E10" s="2" t="s">
        <v>4</v>
      </c>
      <c r="F10" s="2" t="s">
        <v>5</v>
      </c>
    </row>
    <row r="11" spans="1:10" ht="15.75" x14ac:dyDescent="0.25">
      <c r="A11" s="25" t="s">
        <v>339</v>
      </c>
      <c r="B11" s="26" t="s">
        <v>129</v>
      </c>
      <c r="C11" s="54">
        <f>C6/0.35</f>
        <v>1</v>
      </c>
      <c r="D11" s="54">
        <f>D6/0.6</f>
        <v>0.23333333333333336</v>
      </c>
      <c r="E11" s="54">
        <f>E6/0.39</f>
        <v>1</v>
      </c>
      <c r="F11" s="54">
        <f>F6/0.62</f>
        <v>8.0645161290322592E-2</v>
      </c>
    </row>
    <row r="12" spans="1:10" ht="15.75" x14ac:dyDescent="0.25">
      <c r="A12" s="25" t="s">
        <v>340</v>
      </c>
      <c r="B12" s="26" t="s">
        <v>131</v>
      </c>
      <c r="C12" s="54">
        <f>C7/0.35</f>
        <v>0.48571428571428577</v>
      </c>
      <c r="D12" s="54">
        <f>D7/0.6</f>
        <v>1</v>
      </c>
      <c r="E12" s="54">
        <f>E7/0.39</f>
        <v>0.89743589743589736</v>
      </c>
      <c r="F12" s="54">
        <f>F7/0.62</f>
        <v>9.6774193548387094E-2</v>
      </c>
    </row>
    <row r="14" spans="1:10" x14ac:dyDescent="0.25">
      <c r="A14" s="47" t="s">
        <v>366</v>
      </c>
      <c r="B14" s="47"/>
    </row>
    <row r="15" spans="1:10" ht="15.75" x14ac:dyDescent="0.25">
      <c r="A15" s="23" t="s">
        <v>23</v>
      </c>
      <c r="B15" s="24" t="s">
        <v>24</v>
      </c>
      <c r="C15" s="2" t="s">
        <v>367</v>
      </c>
      <c r="D15" s="32"/>
    </row>
    <row r="16" spans="1:10" ht="15.75" x14ac:dyDescent="0.25">
      <c r="A16" s="25" t="s">
        <v>339</v>
      </c>
      <c r="B16" s="26" t="s">
        <v>129</v>
      </c>
      <c r="C16" s="54">
        <f>0.5*((C11*I6)+(D11*I7)+(E11*I8)+(F11*I9))+0.5*((C11)^I6+(D11)^I7+(E11)^I8+(F11)^I9)</f>
        <v>1.9804185366426752</v>
      </c>
    </row>
    <row r="17" spans="1:3" ht="15.75" x14ac:dyDescent="0.25">
      <c r="A17" s="25" t="s">
        <v>340</v>
      </c>
      <c r="B17" s="26" t="s">
        <v>131</v>
      </c>
      <c r="C17" s="54">
        <f>0.5*((C12*I6)+(D12*I7)+(E12*I8)+(F12*I9))+0.5*((C12)^I6+(D12)^I7+(E12)^I8+(F12)^I9)</f>
        <v>1.8190423409798997</v>
      </c>
    </row>
  </sheetData>
  <mergeCells count="5">
    <mergeCell ref="A4:B4"/>
    <mergeCell ref="A9:B9"/>
    <mergeCell ref="A14:B14"/>
    <mergeCell ref="A3:F3"/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B1" workbookViewId="0">
      <selection activeCell="C13" sqref="C13"/>
    </sheetView>
  </sheetViews>
  <sheetFormatPr defaultRowHeight="15" x14ac:dyDescent="0.25"/>
  <cols>
    <col min="1" max="1" width="13.85546875" customWidth="1"/>
    <col min="2" max="2" width="19.85546875" customWidth="1"/>
    <col min="3" max="3" width="15.140625" customWidth="1"/>
    <col min="4" max="4" width="17.42578125" customWidth="1"/>
    <col min="5" max="5" width="18.28515625" customWidth="1"/>
    <col min="6" max="6" width="22.57031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135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5.75" x14ac:dyDescent="0.25">
      <c r="A6" s="25" t="s">
        <v>339</v>
      </c>
      <c r="B6" s="26" t="s">
        <v>136</v>
      </c>
      <c r="C6" s="54">
        <v>0.09</v>
      </c>
      <c r="D6" s="54">
        <v>0.14000000000000001</v>
      </c>
      <c r="E6" s="54">
        <v>0.17</v>
      </c>
      <c r="F6" s="54">
        <v>0.09</v>
      </c>
      <c r="H6" s="16" t="s">
        <v>9</v>
      </c>
      <c r="I6" s="17">
        <v>0.13</v>
      </c>
      <c r="J6" s="17" t="s">
        <v>21</v>
      </c>
    </row>
    <row r="7" spans="1:10" ht="15.75" x14ac:dyDescent="0.25">
      <c r="H7" s="16" t="s">
        <v>10</v>
      </c>
      <c r="I7" s="17">
        <v>0.32</v>
      </c>
      <c r="J7" s="17" t="s">
        <v>21</v>
      </c>
    </row>
    <row r="8" spans="1:10" x14ac:dyDescent="0.25">
      <c r="A8" s="47" t="s">
        <v>368</v>
      </c>
      <c r="B8" s="47"/>
    </row>
    <row r="9" spans="1:10" ht="15.75" x14ac:dyDescent="0.25">
      <c r="A9" s="23" t="s">
        <v>23</v>
      </c>
      <c r="B9" s="24" t="s">
        <v>24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10" ht="15.75" x14ac:dyDescent="0.25">
      <c r="A10" s="25" t="s">
        <v>339</v>
      </c>
      <c r="B10" s="26" t="s">
        <v>136</v>
      </c>
      <c r="C10" s="54">
        <f>C6/0.35</f>
        <v>0.25714285714285717</v>
      </c>
      <c r="D10" s="54">
        <f>D6/0.6</f>
        <v>0.23333333333333336</v>
      </c>
      <c r="E10" s="54">
        <f>E6/0.39</f>
        <v>0.4358974358974359</v>
      </c>
      <c r="F10" s="54">
        <f>F6/0.62</f>
        <v>0.14516129032258063</v>
      </c>
    </row>
    <row r="12" spans="1:10" x14ac:dyDescent="0.25">
      <c r="A12" s="47" t="s">
        <v>366</v>
      </c>
      <c r="B12" s="47"/>
    </row>
    <row r="13" spans="1:10" ht="15.75" x14ac:dyDescent="0.25">
      <c r="A13" s="23" t="s">
        <v>23</v>
      </c>
      <c r="B13" s="24" t="s">
        <v>24</v>
      </c>
      <c r="C13" s="2" t="s">
        <v>367</v>
      </c>
    </row>
    <row r="14" spans="1:10" ht="15.75" x14ac:dyDescent="0.25">
      <c r="A14" s="25" t="s">
        <v>339</v>
      </c>
      <c r="B14" s="26" t="s">
        <v>136</v>
      </c>
      <c r="C14" s="42">
        <f>0.5*((C10*I4)+(D10*I5)+(E10*I6)+(F10*I7))+0.5*((C10)^I4+(D10)^I5+(E10)^I6+(F10)^I7)</f>
        <v>1.5459873068595271</v>
      </c>
    </row>
  </sheetData>
  <mergeCells count="5">
    <mergeCell ref="A12:B12"/>
    <mergeCell ref="A3:F3"/>
    <mergeCell ref="A1:F1"/>
    <mergeCell ref="A4:B4"/>
    <mergeCell ref="A8:B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3" sqref="C13"/>
    </sheetView>
  </sheetViews>
  <sheetFormatPr defaultRowHeight="15" x14ac:dyDescent="0.25"/>
  <cols>
    <col min="1" max="1" width="11.7109375" customWidth="1"/>
    <col min="2" max="2" width="19.7109375" customWidth="1"/>
    <col min="3" max="3" width="17.5703125" customWidth="1"/>
    <col min="4" max="4" width="16.42578125" customWidth="1"/>
    <col min="5" max="5" width="16.7109375" customWidth="1"/>
    <col min="6" max="6" width="23.28515625" customWidth="1"/>
    <col min="7" max="7" width="10.710937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139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5.75" x14ac:dyDescent="0.25">
      <c r="A6" s="25" t="s">
        <v>339</v>
      </c>
      <c r="B6" s="26" t="s">
        <v>140</v>
      </c>
      <c r="C6" s="54">
        <v>0.16</v>
      </c>
      <c r="D6" s="56">
        <v>0.6</v>
      </c>
      <c r="E6" s="54">
        <v>0.39</v>
      </c>
      <c r="F6" s="54">
        <v>0.05</v>
      </c>
      <c r="H6" s="16" t="s">
        <v>9</v>
      </c>
      <c r="I6" s="17">
        <v>0.13</v>
      </c>
      <c r="J6" s="17" t="s">
        <v>21</v>
      </c>
    </row>
    <row r="7" spans="1:10" ht="15.75" x14ac:dyDescent="0.25">
      <c r="H7" s="16" t="s">
        <v>10</v>
      </c>
      <c r="I7" s="17">
        <v>0.32</v>
      </c>
      <c r="J7" s="17" t="s">
        <v>21</v>
      </c>
    </row>
    <row r="8" spans="1:10" x14ac:dyDescent="0.25">
      <c r="A8" s="47" t="s">
        <v>365</v>
      </c>
      <c r="B8" s="47"/>
    </row>
    <row r="9" spans="1:10" ht="15.75" x14ac:dyDescent="0.25">
      <c r="A9" s="23" t="s">
        <v>23</v>
      </c>
      <c r="B9" s="24" t="s">
        <v>24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10" ht="15.75" x14ac:dyDescent="0.25">
      <c r="A10" s="25" t="s">
        <v>339</v>
      </c>
      <c r="B10" s="26" t="s">
        <v>140</v>
      </c>
      <c r="C10" s="54">
        <f>C6/0.35</f>
        <v>0.45714285714285718</v>
      </c>
      <c r="D10" s="54">
        <f>D6/0.6</f>
        <v>1</v>
      </c>
      <c r="E10" s="54">
        <f>E6/0.39</f>
        <v>1</v>
      </c>
      <c r="F10" s="54">
        <f>F6/0.62</f>
        <v>8.0645161290322592E-2</v>
      </c>
    </row>
    <row r="12" spans="1:10" x14ac:dyDescent="0.25">
      <c r="A12" s="47" t="s">
        <v>366</v>
      </c>
      <c r="B12" s="47"/>
    </row>
    <row r="13" spans="1:10" ht="15.75" x14ac:dyDescent="0.25">
      <c r="A13" s="23" t="s">
        <v>23</v>
      </c>
      <c r="B13" s="24" t="s">
        <v>24</v>
      </c>
      <c r="C13" s="2" t="s">
        <v>367</v>
      </c>
    </row>
    <row r="14" spans="1:10" ht="15.75" x14ac:dyDescent="0.25">
      <c r="A14" s="25" t="s">
        <v>339</v>
      </c>
      <c r="B14" s="26" t="s">
        <v>140</v>
      </c>
      <c r="C14" s="54">
        <f>0.5*((C10*I4)+(D10*I5)+(E10*I6)+(F10*I7))+0.5*((C10)^I4+(D10)^I5+(E10)^I6+(F10)^I7)</f>
        <v>1.8002559052319951</v>
      </c>
    </row>
  </sheetData>
  <mergeCells count="5">
    <mergeCell ref="A12:B12"/>
    <mergeCell ref="A1:F1"/>
    <mergeCell ref="A3:F3"/>
    <mergeCell ref="A4:B4"/>
    <mergeCell ref="A8:B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8" sqref="A8:B8"/>
    </sheetView>
  </sheetViews>
  <sheetFormatPr defaultRowHeight="15" x14ac:dyDescent="0.25"/>
  <cols>
    <col min="1" max="1" width="11.5703125" customWidth="1"/>
    <col min="2" max="2" width="18" customWidth="1"/>
    <col min="3" max="3" width="14.7109375" customWidth="1"/>
    <col min="4" max="4" width="16" customWidth="1"/>
    <col min="5" max="5" width="17.85546875" customWidth="1"/>
    <col min="6" max="6" width="22.57031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132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5.75" x14ac:dyDescent="0.25">
      <c r="A6" s="25" t="s">
        <v>339</v>
      </c>
      <c r="B6" s="26" t="s">
        <v>133</v>
      </c>
      <c r="C6" s="54">
        <v>0.35</v>
      </c>
      <c r="D6" s="56">
        <v>0.6</v>
      </c>
      <c r="E6" s="54">
        <v>0.35</v>
      </c>
      <c r="F6" s="54">
        <v>0.62</v>
      </c>
      <c r="H6" s="16" t="s">
        <v>9</v>
      </c>
      <c r="I6" s="17">
        <v>0.13</v>
      </c>
      <c r="J6" s="17" t="s">
        <v>21</v>
      </c>
    </row>
    <row r="7" spans="1:10" ht="15.75" x14ac:dyDescent="0.25">
      <c r="H7" s="16" t="s">
        <v>10</v>
      </c>
      <c r="I7" s="17">
        <v>0.32</v>
      </c>
      <c r="J7" s="17" t="s">
        <v>21</v>
      </c>
    </row>
    <row r="8" spans="1:10" x14ac:dyDescent="0.25">
      <c r="A8" s="47" t="s">
        <v>365</v>
      </c>
      <c r="B8" s="47"/>
    </row>
    <row r="9" spans="1:10" ht="15.75" x14ac:dyDescent="0.25">
      <c r="A9" s="23" t="s">
        <v>23</v>
      </c>
      <c r="B9" s="24" t="s">
        <v>24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10" ht="15.75" x14ac:dyDescent="0.25">
      <c r="A10" s="25" t="s">
        <v>339</v>
      </c>
      <c r="B10" s="26" t="s">
        <v>133</v>
      </c>
      <c r="C10" s="54">
        <f>C6/0.35</f>
        <v>1</v>
      </c>
      <c r="D10" s="54">
        <f>D6/0.6</f>
        <v>1</v>
      </c>
      <c r="E10" s="54">
        <f>E6/0.39</f>
        <v>0.89743589743589736</v>
      </c>
      <c r="F10" s="54">
        <f>F6/0.62</f>
        <v>1</v>
      </c>
    </row>
    <row r="12" spans="1:10" x14ac:dyDescent="0.25">
      <c r="A12" s="47" t="s">
        <v>366</v>
      </c>
      <c r="B12" s="47"/>
    </row>
    <row r="13" spans="1:10" ht="15.75" x14ac:dyDescent="0.25">
      <c r="A13" s="23" t="s">
        <v>23</v>
      </c>
      <c r="B13" s="24" t="s">
        <v>24</v>
      </c>
      <c r="C13" s="2" t="s">
        <v>367</v>
      </c>
    </row>
    <row r="14" spans="1:10" ht="15.75" x14ac:dyDescent="0.25">
      <c r="A14" s="25" t="s">
        <v>339</v>
      </c>
      <c r="B14" s="26" t="s">
        <v>133</v>
      </c>
      <c r="C14" s="54">
        <f>0.5*((C10*I4)+(D10*I5)+(E10*I6)+(F10*I7))+0.5*((C10)^I4+(D10)^I5+(E10)^I6+(F10)^I7)</f>
        <v>2.4863486946521505</v>
      </c>
    </row>
  </sheetData>
  <mergeCells count="5">
    <mergeCell ref="A12:B12"/>
    <mergeCell ref="A3:F3"/>
    <mergeCell ref="A1:F1"/>
    <mergeCell ref="A4:B4"/>
    <mergeCell ref="A8:B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J4" sqref="J4"/>
    </sheetView>
  </sheetViews>
  <sheetFormatPr defaultRowHeight="15" x14ac:dyDescent="0.25"/>
  <cols>
    <col min="1" max="1" width="13.42578125" customWidth="1"/>
    <col min="2" max="2" width="22" customWidth="1"/>
    <col min="3" max="3" width="15.140625" customWidth="1"/>
    <col min="4" max="4" width="25" customWidth="1"/>
    <col min="5" max="5" width="13.5703125" customWidth="1"/>
    <col min="6" max="6" width="14.5703125" customWidth="1"/>
    <col min="7" max="7" width="13.7109375" customWidth="1"/>
    <col min="8" max="8" width="15.5703125" customWidth="1"/>
  </cols>
  <sheetData>
    <row r="1" spans="1:8" ht="31.5" x14ac:dyDescent="0.25">
      <c r="A1" s="38" t="s">
        <v>143</v>
      </c>
      <c r="B1" s="38" t="s">
        <v>144</v>
      </c>
      <c r="C1" s="38" t="s">
        <v>145</v>
      </c>
      <c r="D1" s="39" t="s">
        <v>25</v>
      </c>
      <c r="E1" s="39" t="s">
        <v>3</v>
      </c>
      <c r="F1" s="39" t="s">
        <v>4</v>
      </c>
      <c r="G1" s="39" t="s">
        <v>146</v>
      </c>
      <c r="H1" s="39" t="s">
        <v>2</v>
      </c>
    </row>
    <row r="2" spans="1:8" ht="31.5" x14ac:dyDescent="0.25">
      <c r="A2" s="27" t="s">
        <v>121</v>
      </c>
      <c r="B2" s="27" t="s">
        <v>147</v>
      </c>
      <c r="C2" s="27" t="s">
        <v>148</v>
      </c>
      <c r="D2" s="27" t="s">
        <v>149</v>
      </c>
      <c r="E2" s="27" t="s">
        <v>150</v>
      </c>
      <c r="F2" s="27" t="s">
        <v>151</v>
      </c>
      <c r="G2" s="27" t="s">
        <v>152</v>
      </c>
      <c r="H2" s="27" t="s">
        <v>153</v>
      </c>
    </row>
    <row r="3" spans="1:8" ht="31.5" x14ac:dyDescent="0.25">
      <c r="A3" s="27" t="s">
        <v>60</v>
      </c>
      <c r="B3" s="27" t="s">
        <v>154</v>
      </c>
      <c r="C3" s="27" t="s">
        <v>155</v>
      </c>
      <c r="D3" s="27" t="s">
        <v>156</v>
      </c>
      <c r="E3" s="27" t="s">
        <v>157</v>
      </c>
      <c r="F3" s="27" t="s">
        <v>158</v>
      </c>
      <c r="G3" s="27" t="s">
        <v>159</v>
      </c>
      <c r="H3" s="27" t="s">
        <v>160</v>
      </c>
    </row>
    <row r="4" spans="1:8" ht="35.25" customHeight="1" x14ac:dyDescent="0.25">
      <c r="A4" s="27" t="s">
        <v>37</v>
      </c>
      <c r="B4" s="27" t="s">
        <v>161</v>
      </c>
      <c r="C4" s="27" t="s">
        <v>162</v>
      </c>
      <c r="D4" s="27" t="s">
        <v>28</v>
      </c>
      <c r="E4" s="27" t="s">
        <v>163</v>
      </c>
      <c r="F4" s="27" t="s">
        <v>158</v>
      </c>
      <c r="G4" s="27" t="s">
        <v>152</v>
      </c>
      <c r="H4" s="27" t="s">
        <v>153</v>
      </c>
    </row>
    <row r="5" spans="1:8" ht="47.25" x14ac:dyDescent="0.25">
      <c r="A5" s="27" t="s">
        <v>52</v>
      </c>
      <c r="B5" s="27" t="s">
        <v>164</v>
      </c>
      <c r="C5" s="27" t="s">
        <v>165</v>
      </c>
      <c r="D5" s="27" t="s">
        <v>166</v>
      </c>
      <c r="E5" s="27" t="s">
        <v>167</v>
      </c>
      <c r="F5" s="27" t="s">
        <v>168</v>
      </c>
      <c r="G5" s="27" t="s">
        <v>169</v>
      </c>
      <c r="H5" s="27" t="s">
        <v>153</v>
      </c>
    </row>
    <row r="6" spans="1:8" ht="15.75" x14ac:dyDescent="0.25">
      <c r="A6" s="27" t="s">
        <v>35</v>
      </c>
      <c r="B6" s="27" t="s">
        <v>170</v>
      </c>
      <c r="C6" s="27" t="s">
        <v>171</v>
      </c>
      <c r="D6" s="27" t="s">
        <v>36</v>
      </c>
      <c r="E6" s="27" t="s">
        <v>172</v>
      </c>
      <c r="F6" s="27" t="s">
        <v>173</v>
      </c>
      <c r="G6" s="27" t="s">
        <v>152</v>
      </c>
      <c r="H6" s="27" t="s">
        <v>160</v>
      </c>
    </row>
    <row r="7" spans="1:8" ht="15.75" x14ac:dyDescent="0.25">
      <c r="A7" s="27" t="s">
        <v>108</v>
      </c>
      <c r="B7" s="27" t="s">
        <v>174</v>
      </c>
      <c r="C7" s="27" t="s">
        <v>175</v>
      </c>
      <c r="D7" s="27" t="s">
        <v>109</v>
      </c>
      <c r="E7" s="27" t="s">
        <v>150</v>
      </c>
      <c r="F7" s="27" t="s">
        <v>176</v>
      </c>
      <c r="G7" s="27" t="s">
        <v>152</v>
      </c>
      <c r="H7" s="27" t="s">
        <v>160</v>
      </c>
    </row>
    <row r="8" spans="1:8" ht="31.5" x14ac:dyDescent="0.25">
      <c r="A8" s="27" t="s">
        <v>106</v>
      </c>
      <c r="B8" s="27" t="s">
        <v>177</v>
      </c>
      <c r="C8" s="27" t="s">
        <v>178</v>
      </c>
      <c r="D8" s="27" t="s">
        <v>107</v>
      </c>
      <c r="E8" s="27" t="s">
        <v>179</v>
      </c>
      <c r="F8" s="27" t="s">
        <v>168</v>
      </c>
      <c r="G8" s="27" t="s">
        <v>152</v>
      </c>
      <c r="H8" s="27" t="s">
        <v>160</v>
      </c>
    </row>
    <row r="9" spans="1:8" ht="15.75" x14ac:dyDescent="0.25">
      <c r="A9" s="27" t="s">
        <v>43</v>
      </c>
      <c r="B9" s="27" t="s">
        <v>180</v>
      </c>
      <c r="C9" s="27" t="s">
        <v>181</v>
      </c>
      <c r="D9" s="27" t="s">
        <v>336</v>
      </c>
      <c r="E9" s="27" t="s">
        <v>182</v>
      </c>
      <c r="F9" s="27" t="s">
        <v>176</v>
      </c>
      <c r="G9" s="27" t="s">
        <v>183</v>
      </c>
      <c r="H9" s="27" t="s">
        <v>160</v>
      </c>
    </row>
    <row r="10" spans="1:8" ht="31.5" x14ac:dyDescent="0.25">
      <c r="A10" s="27" t="s">
        <v>122</v>
      </c>
      <c r="B10" s="27" t="s">
        <v>184</v>
      </c>
      <c r="C10" s="27" t="s">
        <v>185</v>
      </c>
      <c r="D10" s="27" t="s">
        <v>118</v>
      </c>
      <c r="E10" s="27" t="s">
        <v>150</v>
      </c>
      <c r="F10" s="27" t="s">
        <v>186</v>
      </c>
      <c r="G10" s="27" t="s">
        <v>152</v>
      </c>
      <c r="H10" s="27" t="s">
        <v>160</v>
      </c>
    </row>
    <row r="11" spans="1:8" ht="15.75" x14ac:dyDescent="0.25">
      <c r="A11" s="27" t="s">
        <v>103</v>
      </c>
      <c r="B11" s="27" t="s">
        <v>187</v>
      </c>
      <c r="C11" s="27" t="s">
        <v>188</v>
      </c>
      <c r="D11" s="27" t="s">
        <v>104</v>
      </c>
      <c r="E11" s="27" t="s">
        <v>182</v>
      </c>
      <c r="F11" s="27" t="s">
        <v>151</v>
      </c>
      <c r="G11" s="27" t="s">
        <v>183</v>
      </c>
      <c r="H11" s="27" t="s">
        <v>160</v>
      </c>
    </row>
    <row r="12" spans="1:8" ht="63" x14ac:dyDescent="0.25">
      <c r="A12" s="29" t="s">
        <v>138</v>
      </c>
      <c r="B12" s="29" t="s">
        <v>189</v>
      </c>
      <c r="C12" s="29" t="s">
        <v>190</v>
      </c>
      <c r="D12" s="29" t="s">
        <v>142</v>
      </c>
      <c r="E12" s="29" t="s">
        <v>150</v>
      </c>
      <c r="F12" s="29" t="s">
        <v>173</v>
      </c>
      <c r="G12" s="27" t="s">
        <v>152</v>
      </c>
      <c r="H12" s="27" t="s">
        <v>160</v>
      </c>
    </row>
    <row r="13" spans="1:8" ht="31.5" x14ac:dyDescent="0.25">
      <c r="A13" s="29" t="s">
        <v>191</v>
      </c>
      <c r="B13" s="29" t="s">
        <v>192</v>
      </c>
      <c r="C13" s="29" t="s">
        <v>193</v>
      </c>
      <c r="D13" s="8" t="s">
        <v>337</v>
      </c>
      <c r="E13" s="29" t="s">
        <v>179</v>
      </c>
      <c r="F13" s="29" t="s">
        <v>158</v>
      </c>
      <c r="G13" s="27" t="s">
        <v>152</v>
      </c>
      <c r="H13" s="27" t="s">
        <v>160</v>
      </c>
    </row>
    <row r="14" spans="1:8" ht="15.75" x14ac:dyDescent="0.25">
      <c r="A14" s="27" t="s">
        <v>51</v>
      </c>
      <c r="B14" s="27" t="s">
        <v>194</v>
      </c>
      <c r="C14" s="27" t="s">
        <v>195</v>
      </c>
      <c r="D14" s="8" t="s">
        <v>241</v>
      </c>
      <c r="E14" s="27" t="s">
        <v>167</v>
      </c>
      <c r="F14" s="27" t="s">
        <v>196</v>
      </c>
      <c r="G14" s="27" t="s">
        <v>169</v>
      </c>
      <c r="H14" s="27" t="s">
        <v>160</v>
      </c>
    </row>
    <row r="15" spans="1:8" ht="15.75" x14ac:dyDescent="0.25">
      <c r="A15" s="27" t="s">
        <v>33</v>
      </c>
      <c r="B15" s="27" t="s">
        <v>197</v>
      </c>
      <c r="C15" s="27" t="s">
        <v>198</v>
      </c>
      <c r="D15" s="27" t="s">
        <v>28</v>
      </c>
      <c r="E15" s="27" t="s">
        <v>179</v>
      </c>
      <c r="F15" s="27" t="s">
        <v>168</v>
      </c>
      <c r="G15" s="27" t="s">
        <v>152</v>
      </c>
      <c r="H15" s="27" t="s">
        <v>153</v>
      </c>
    </row>
    <row r="16" spans="1:8" ht="15.75" x14ac:dyDescent="0.25">
      <c r="A16" s="27" t="s">
        <v>79</v>
      </c>
      <c r="B16" s="27"/>
      <c r="C16" s="27"/>
      <c r="D16" s="27" t="s">
        <v>76</v>
      </c>
      <c r="E16" s="27" t="s">
        <v>182</v>
      </c>
      <c r="F16" s="27" t="s">
        <v>199</v>
      </c>
      <c r="G16" s="27" t="s">
        <v>200</v>
      </c>
      <c r="H16" s="27" t="s">
        <v>153</v>
      </c>
    </row>
    <row r="17" spans="1:8" ht="15.75" x14ac:dyDescent="0.25">
      <c r="A17" s="27" t="s">
        <v>113</v>
      </c>
      <c r="B17" s="27" t="s">
        <v>201</v>
      </c>
      <c r="C17" s="27" t="s">
        <v>202</v>
      </c>
      <c r="D17" s="27" t="s">
        <v>114</v>
      </c>
      <c r="E17" s="27" t="s">
        <v>179</v>
      </c>
      <c r="F17" s="27" t="s">
        <v>168</v>
      </c>
      <c r="G17" s="27" t="s">
        <v>152</v>
      </c>
      <c r="H17" s="27" t="s">
        <v>153</v>
      </c>
    </row>
    <row r="18" spans="1:8" ht="15.75" x14ac:dyDescent="0.25">
      <c r="A18" s="27" t="s">
        <v>72</v>
      </c>
      <c r="B18" s="27" t="s">
        <v>203</v>
      </c>
      <c r="C18" s="27" t="s">
        <v>204</v>
      </c>
      <c r="D18" s="27" t="s">
        <v>70</v>
      </c>
      <c r="E18" s="27" t="s">
        <v>182</v>
      </c>
      <c r="F18" s="27" t="s">
        <v>199</v>
      </c>
      <c r="G18" s="27" t="s">
        <v>183</v>
      </c>
      <c r="H18" s="27" t="s">
        <v>153</v>
      </c>
    </row>
    <row r="19" spans="1:8" ht="15.75" x14ac:dyDescent="0.25">
      <c r="A19" s="27" t="s">
        <v>102</v>
      </c>
      <c r="B19" s="27" t="s">
        <v>205</v>
      </c>
      <c r="C19" s="27" t="s">
        <v>206</v>
      </c>
      <c r="D19" s="27" t="s">
        <v>101</v>
      </c>
      <c r="E19" s="27" t="s">
        <v>150</v>
      </c>
      <c r="F19" s="27" t="s">
        <v>151</v>
      </c>
      <c r="G19" s="27" t="s">
        <v>183</v>
      </c>
      <c r="H19" s="27" t="s">
        <v>153</v>
      </c>
    </row>
    <row r="20" spans="1:8" ht="46.5" customHeight="1" x14ac:dyDescent="0.25">
      <c r="A20" s="31" t="s">
        <v>66</v>
      </c>
      <c r="B20" s="31" t="s">
        <v>207</v>
      </c>
      <c r="C20" s="31" t="s">
        <v>208</v>
      </c>
      <c r="D20" s="8" t="s">
        <v>209</v>
      </c>
      <c r="E20" s="31" t="s">
        <v>179</v>
      </c>
      <c r="F20" s="31" t="s">
        <v>199</v>
      </c>
      <c r="G20" s="31" t="s">
        <v>152</v>
      </c>
      <c r="H20" s="31" t="s">
        <v>210</v>
      </c>
    </row>
    <row r="21" spans="1:8" ht="15" customHeight="1" x14ac:dyDescent="0.25">
      <c r="A21" s="31" t="s">
        <v>48</v>
      </c>
      <c r="B21" s="31" t="s">
        <v>211</v>
      </c>
      <c r="C21" s="31" t="s">
        <v>212</v>
      </c>
      <c r="D21" s="8" t="s">
        <v>213</v>
      </c>
      <c r="E21" s="31" t="s">
        <v>179</v>
      </c>
      <c r="F21" s="31" t="s">
        <v>168</v>
      </c>
      <c r="G21" s="31" t="s">
        <v>152</v>
      </c>
      <c r="H21" s="31" t="s">
        <v>210</v>
      </c>
    </row>
    <row r="22" spans="1:8" ht="15.75" x14ac:dyDescent="0.25">
      <c r="A22" s="27" t="s">
        <v>39</v>
      </c>
      <c r="B22" s="27" t="s">
        <v>214</v>
      </c>
      <c r="C22" s="27" t="s">
        <v>215</v>
      </c>
      <c r="D22" s="8" t="s">
        <v>28</v>
      </c>
      <c r="E22" s="27" t="s">
        <v>150</v>
      </c>
      <c r="F22" s="27" t="s">
        <v>151</v>
      </c>
      <c r="G22" s="27" t="s">
        <v>216</v>
      </c>
      <c r="H22" s="27" t="s">
        <v>210</v>
      </c>
    </row>
    <row r="23" spans="1:8" ht="15.75" x14ac:dyDescent="0.25">
      <c r="A23" s="27" t="s">
        <v>126</v>
      </c>
      <c r="B23" s="27" t="s">
        <v>217</v>
      </c>
      <c r="C23" s="27" t="s">
        <v>218</v>
      </c>
      <c r="D23" s="36" t="s">
        <v>127</v>
      </c>
      <c r="E23" s="27" t="s">
        <v>219</v>
      </c>
      <c r="F23" s="27" t="s">
        <v>199</v>
      </c>
      <c r="G23" s="27" t="s">
        <v>220</v>
      </c>
      <c r="H23" s="27" t="s">
        <v>210</v>
      </c>
    </row>
    <row r="24" spans="1:8" ht="31.5" x14ac:dyDescent="0.25">
      <c r="A24" s="27" t="s">
        <v>46</v>
      </c>
      <c r="B24" s="29" t="s">
        <v>221</v>
      </c>
      <c r="C24" s="29" t="s">
        <v>222</v>
      </c>
      <c r="D24" s="8" t="s">
        <v>223</v>
      </c>
      <c r="E24" s="27" t="s">
        <v>179</v>
      </c>
      <c r="F24" s="27" t="s">
        <v>168</v>
      </c>
      <c r="G24" s="27" t="s">
        <v>152</v>
      </c>
      <c r="H24" s="27" t="s">
        <v>210</v>
      </c>
    </row>
    <row r="25" spans="1:8" ht="29.25" customHeight="1" x14ac:dyDescent="0.25">
      <c r="A25" s="27" t="s">
        <v>27</v>
      </c>
      <c r="B25" s="27" t="s">
        <v>224</v>
      </c>
      <c r="C25" s="27" t="s">
        <v>225</v>
      </c>
      <c r="D25" s="27" t="s">
        <v>28</v>
      </c>
      <c r="E25" s="27" t="s">
        <v>179</v>
      </c>
      <c r="F25" s="27" t="s">
        <v>168</v>
      </c>
      <c r="G25" s="27" t="s">
        <v>152</v>
      </c>
      <c r="H25" s="27" t="s">
        <v>210</v>
      </c>
    </row>
    <row r="26" spans="1:8" ht="31.5" customHeight="1" x14ac:dyDescent="0.25">
      <c r="A26" s="31" t="s">
        <v>129</v>
      </c>
      <c r="B26" s="31" t="s">
        <v>226</v>
      </c>
      <c r="C26" s="31" t="s">
        <v>190</v>
      </c>
      <c r="D26" s="27" t="s">
        <v>227</v>
      </c>
      <c r="E26" s="31" t="s">
        <v>182</v>
      </c>
      <c r="F26" s="31" t="s">
        <v>168</v>
      </c>
      <c r="G26" s="31" t="s">
        <v>159</v>
      </c>
      <c r="H26" s="31" t="s">
        <v>210</v>
      </c>
    </row>
    <row r="27" spans="1:8" ht="31.5" x14ac:dyDescent="0.25">
      <c r="A27" s="29" t="s">
        <v>93</v>
      </c>
      <c r="B27" s="29" t="s">
        <v>228</v>
      </c>
      <c r="C27" s="29" t="s">
        <v>229</v>
      </c>
      <c r="D27" s="29" t="s">
        <v>94</v>
      </c>
      <c r="E27" s="29" t="s">
        <v>167</v>
      </c>
      <c r="F27" s="27" t="s">
        <v>199</v>
      </c>
      <c r="G27" s="29" t="s">
        <v>152</v>
      </c>
      <c r="H27" s="29" t="s">
        <v>210</v>
      </c>
    </row>
    <row r="28" spans="1:8" ht="31.5" x14ac:dyDescent="0.25">
      <c r="A28" s="27" t="s">
        <v>111</v>
      </c>
      <c r="B28" s="27" t="s">
        <v>230</v>
      </c>
      <c r="C28" s="27" t="s">
        <v>231</v>
      </c>
      <c r="D28" s="27" t="s">
        <v>112</v>
      </c>
      <c r="E28" s="27" t="s">
        <v>179</v>
      </c>
      <c r="F28" s="27" t="s">
        <v>158</v>
      </c>
      <c r="G28" s="27" t="s">
        <v>152</v>
      </c>
      <c r="H28" s="27" t="s">
        <v>232</v>
      </c>
    </row>
    <row r="29" spans="1:8" ht="31.5" x14ac:dyDescent="0.25">
      <c r="A29" s="27" t="s">
        <v>84</v>
      </c>
      <c r="B29" s="27" t="s">
        <v>233</v>
      </c>
      <c r="C29" s="27" t="s">
        <v>234</v>
      </c>
      <c r="D29" s="27" t="s">
        <v>85</v>
      </c>
      <c r="E29" s="27" t="s">
        <v>179</v>
      </c>
      <c r="F29" s="27" t="s">
        <v>196</v>
      </c>
      <c r="G29" s="27" t="s">
        <v>152</v>
      </c>
      <c r="H29" s="27" t="s">
        <v>210</v>
      </c>
    </row>
    <row r="30" spans="1:8" ht="15.75" x14ac:dyDescent="0.25">
      <c r="A30" s="27" t="s">
        <v>49</v>
      </c>
      <c r="B30" s="27" t="s">
        <v>235</v>
      </c>
      <c r="C30" s="27" t="s">
        <v>236</v>
      </c>
      <c r="D30" s="27" t="s">
        <v>237</v>
      </c>
      <c r="E30" s="27" t="s">
        <v>167</v>
      </c>
      <c r="F30" s="27" t="s">
        <v>158</v>
      </c>
      <c r="G30" s="27" t="s">
        <v>152</v>
      </c>
      <c r="H30" s="27" t="s">
        <v>232</v>
      </c>
    </row>
    <row r="31" spans="1:8" ht="15.75" x14ac:dyDescent="0.25">
      <c r="A31" s="27" t="s">
        <v>29</v>
      </c>
      <c r="B31" s="27" t="s">
        <v>238</v>
      </c>
      <c r="C31" s="27" t="s">
        <v>198</v>
      </c>
      <c r="D31" s="27" t="s">
        <v>28</v>
      </c>
      <c r="E31" s="27" t="s">
        <v>179</v>
      </c>
      <c r="F31" s="27" t="s">
        <v>168</v>
      </c>
      <c r="G31" s="27" t="s">
        <v>152</v>
      </c>
      <c r="H31" s="27" t="s">
        <v>210</v>
      </c>
    </row>
    <row r="32" spans="1:8" ht="31.5" x14ac:dyDescent="0.25">
      <c r="A32" s="27" t="s">
        <v>133</v>
      </c>
      <c r="B32" s="27" t="s">
        <v>239</v>
      </c>
      <c r="C32" s="27" t="s">
        <v>240</v>
      </c>
      <c r="D32" s="27" t="s">
        <v>134</v>
      </c>
      <c r="E32" s="27" t="s">
        <v>179</v>
      </c>
      <c r="F32" s="27" t="s">
        <v>199</v>
      </c>
      <c r="G32" s="27" t="s">
        <v>152</v>
      </c>
      <c r="H32" s="27" t="s">
        <v>232</v>
      </c>
    </row>
    <row r="33" spans="1:8" ht="15.75" x14ac:dyDescent="0.25">
      <c r="A33" s="29" t="s">
        <v>50</v>
      </c>
      <c r="B33" s="29"/>
      <c r="C33" s="29"/>
      <c r="D33" s="29" t="s">
        <v>241</v>
      </c>
      <c r="E33" s="27" t="s">
        <v>179</v>
      </c>
      <c r="F33" s="27" t="s">
        <v>242</v>
      </c>
      <c r="G33" s="27" t="s">
        <v>152</v>
      </c>
      <c r="H33" s="29" t="s">
        <v>210</v>
      </c>
    </row>
    <row r="34" spans="1:8" ht="31.5" x14ac:dyDescent="0.25">
      <c r="A34" s="29" t="s">
        <v>87</v>
      </c>
      <c r="B34" s="27" t="s">
        <v>243</v>
      </c>
      <c r="C34" s="27" t="s">
        <v>244</v>
      </c>
      <c r="D34" s="27" t="s">
        <v>338</v>
      </c>
      <c r="E34" s="27" t="s">
        <v>179</v>
      </c>
      <c r="F34" s="27" t="s">
        <v>199</v>
      </c>
      <c r="G34" s="27" t="s">
        <v>152</v>
      </c>
      <c r="H34" s="27" t="s">
        <v>210</v>
      </c>
    </row>
    <row r="35" spans="1:8" ht="31.5" x14ac:dyDescent="0.25">
      <c r="A35" s="27" t="s">
        <v>119</v>
      </c>
      <c r="B35" s="27" t="s">
        <v>245</v>
      </c>
      <c r="C35" s="27" t="s">
        <v>246</v>
      </c>
      <c r="D35" s="27" t="s">
        <v>247</v>
      </c>
      <c r="E35" s="27" t="s">
        <v>179</v>
      </c>
      <c r="F35" s="29" t="s">
        <v>199</v>
      </c>
      <c r="G35" s="27" t="s">
        <v>152</v>
      </c>
      <c r="H35" s="27" t="s">
        <v>210</v>
      </c>
    </row>
    <row r="36" spans="1:8" ht="39" customHeight="1" x14ac:dyDescent="0.25">
      <c r="A36" s="27" t="s">
        <v>248</v>
      </c>
      <c r="B36" s="27" t="s">
        <v>249</v>
      </c>
      <c r="C36" s="27" t="s">
        <v>250</v>
      </c>
      <c r="D36" s="33" t="s">
        <v>118</v>
      </c>
      <c r="E36" s="27" t="s">
        <v>179</v>
      </c>
      <c r="F36" s="27" t="s">
        <v>199</v>
      </c>
      <c r="G36" s="27" t="s">
        <v>152</v>
      </c>
      <c r="H36" s="27" t="s">
        <v>232</v>
      </c>
    </row>
    <row r="37" spans="1:8" ht="31.5" x14ac:dyDescent="0.25">
      <c r="A37" s="29" t="s">
        <v>69</v>
      </c>
      <c r="B37" s="29" t="s">
        <v>251</v>
      </c>
      <c r="C37" s="29" t="s">
        <v>252</v>
      </c>
      <c r="D37" s="29" t="s">
        <v>70</v>
      </c>
      <c r="E37" s="29" t="s">
        <v>179</v>
      </c>
      <c r="F37" s="29" t="s">
        <v>199</v>
      </c>
      <c r="G37" s="29" t="s">
        <v>253</v>
      </c>
      <c r="H37" s="29" t="s">
        <v>232</v>
      </c>
    </row>
    <row r="38" spans="1:8" ht="31.5" x14ac:dyDescent="0.25">
      <c r="A38" s="27" t="s">
        <v>100</v>
      </c>
      <c r="B38" s="27" t="s">
        <v>254</v>
      </c>
      <c r="C38" s="27" t="s">
        <v>255</v>
      </c>
      <c r="D38" s="27" t="s">
        <v>101</v>
      </c>
      <c r="E38" s="27" t="s">
        <v>150</v>
      </c>
      <c r="F38" s="27" t="s">
        <v>151</v>
      </c>
      <c r="G38" s="27" t="s">
        <v>152</v>
      </c>
      <c r="H38" s="27" t="s">
        <v>210</v>
      </c>
    </row>
    <row r="39" spans="1:8" ht="31.5" customHeight="1" x14ac:dyDescent="0.25">
      <c r="A39" s="27" t="s">
        <v>75</v>
      </c>
      <c r="B39" s="27" t="s">
        <v>256</v>
      </c>
      <c r="C39" s="27" t="s">
        <v>257</v>
      </c>
      <c r="D39" s="27" t="s">
        <v>76</v>
      </c>
      <c r="E39" s="27" t="s">
        <v>179</v>
      </c>
      <c r="F39" s="27" t="s">
        <v>199</v>
      </c>
      <c r="G39" s="27" t="s">
        <v>152</v>
      </c>
      <c r="H39" s="27" t="s">
        <v>210</v>
      </c>
    </row>
    <row r="40" spans="1:8" ht="31.5" x14ac:dyDescent="0.25">
      <c r="A40" s="27" t="s">
        <v>58</v>
      </c>
      <c r="B40" s="27" t="s">
        <v>258</v>
      </c>
      <c r="C40" s="27" t="s">
        <v>259</v>
      </c>
      <c r="D40" s="27" t="s">
        <v>260</v>
      </c>
      <c r="E40" s="27" t="s">
        <v>179</v>
      </c>
      <c r="F40" s="27" t="s">
        <v>168</v>
      </c>
      <c r="G40" s="27" t="s">
        <v>200</v>
      </c>
      <c r="H40" s="27" t="s">
        <v>210</v>
      </c>
    </row>
    <row r="41" spans="1:8" ht="31.5" x14ac:dyDescent="0.25">
      <c r="A41" s="27" t="s">
        <v>86</v>
      </c>
      <c r="B41" s="27" t="s">
        <v>261</v>
      </c>
      <c r="C41" s="27" t="s">
        <v>148</v>
      </c>
      <c r="D41" s="27" t="s">
        <v>85</v>
      </c>
      <c r="E41" s="27" t="s">
        <v>179</v>
      </c>
      <c r="F41" s="27" t="s">
        <v>168</v>
      </c>
      <c r="G41" s="27" t="s">
        <v>152</v>
      </c>
      <c r="H41" s="27" t="s">
        <v>210</v>
      </c>
    </row>
    <row r="42" spans="1:8" ht="31.5" x14ac:dyDescent="0.25">
      <c r="A42" s="27" t="s">
        <v>40</v>
      </c>
      <c r="B42" s="27" t="s">
        <v>262</v>
      </c>
      <c r="C42" s="27" t="s">
        <v>263</v>
      </c>
      <c r="D42" s="27" t="s">
        <v>28</v>
      </c>
      <c r="E42" s="27" t="s">
        <v>182</v>
      </c>
      <c r="F42" s="27" t="s">
        <v>199</v>
      </c>
      <c r="G42" s="27" t="s">
        <v>159</v>
      </c>
      <c r="H42" s="27" t="s">
        <v>210</v>
      </c>
    </row>
    <row r="43" spans="1:8" ht="31.5" x14ac:dyDescent="0.25">
      <c r="A43" s="27" t="s">
        <v>78</v>
      </c>
      <c r="B43" s="27"/>
      <c r="C43" s="27"/>
      <c r="D43" s="27" t="s">
        <v>76</v>
      </c>
      <c r="E43" s="27" t="s">
        <v>150</v>
      </c>
      <c r="F43" s="27" t="s">
        <v>264</v>
      </c>
      <c r="G43" s="27" t="s">
        <v>200</v>
      </c>
      <c r="H43" s="27" t="s">
        <v>210</v>
      </c>
    </row>
    <row r="44" spans="1:8" ht="47.25" x14ac:dyDescent="0.25">
      <c r="A44" s="27" t="s">
        <v>30</v>
      </c>
      <c r="B44" s="27"/>
      <c r="C44" s="27" t="s">
        <v>246</v>
      </c>
      <c r="D44" s="27" t="s">
        <v>28</v>
      </c>
      <c r="E44" s="27" t="s">
        <v>179</v>
      </c>
      <c r="F44" s="27" t="s">
        <v>168</v>
      </c>
      <c r="G44" s="27" t="s">
        <v>152</v>
      </c>
      <c r="H44" s="27" t="s">
        <v>210</v>
      </c>
    </row>
    <row r="45" spans="1:8" ht="15.75" x14ac:dyDescent="0.25">
      <c r="A45" s="27" t="s">
        <v>32</v>
      </c>
      <c r="B45" s="27" t="s">
        <v>265</v>
      </c>
      <c r="C45" s="27" t="s">
        <v>266</v>
      </c>
      <c r="D45" s="27" t="s">
        <v>28</v>
      </c>
      <c r="E45" s="27" t="s">
        <v>179</v>
      </c>
      <c r="F45" s="27" t="s">
        <v>199</v>
      </c>
      <c r="G45" s="27" t="s">
        <v>152</v>
      </c>
      <c r="H45" s="27" t="s">
        <v>210</v>
      </c>
    </row>
    <row r="46" spans="1:8" ht="31.5" x14ac:dyDescent="0.25">
      <c r="A46" s="27" t="s">
        <v>31</v>
      </c>
      <c r="B46" s="27" t="s">
        <v>267</v>
      </c>
      <c r="C46" s="27" t="s">
        <v>268</v>
      </c>
      <c r="D46" s="27" t="s">
        <v>28</v>
      </c>
      <c r="E46" s="27" t="s">
        <v>179</v>
      </c>
      <c r="F46" s="27" t="s">
        <v>168</v>
      </c>
      <c r="G46" s="27" t="s">
        <v>152</v>
      </c>
      <c r="H46" s="27" t="s">
        <v>210</v>
      </c>
    </row>
    <row r="47" spans="1:8" ht="30" customHeight="1" x14ac:dyDescent="0.25">
      <c r="A47" s="27" t="s">
        <v>91</v>
      </c>
      <c r="B47" s="27" t="s">
        <v>269</v>
      </c>
      <c r="C47" s="27" t="s">
        <v>270</v>
      </c>
      <c r="D47" s="27" t="s">
        <v>85</v>
      </c>
      <c r="E47" s="27" t="s">
        <v>182</v>
      </c>
      <c r="F47" s="27" t="s">
        <v>158</v>
      </c>
      <c r="G47" s="27" t="s">
        <v>271</v>
      </c>
      <c r="H47" s="27" t="s">
        <v>272</v>
      </c>
    </row>
    <row r="48" spans="1:8" ht="30.75" customHeight="1" x14ac:dyDescent="0.25">
      <c r="A48" s="27" t="s">
        <v>63</v>
      </c>
      <c r="B48" s="27" t="s">
        <v>273</v>
      </c>
      <c r="C48" s="27" t="s">
        <v>274</v>
      </c>
      <c r="D48" s="27" t="s">
        <v>223</v>
      </c>
      <c r="E48" s="27" t="s">
        <v>150</v>
      </c>
      <c r="F48" s="27" t="s">
        <v>151</v>
      </c>
      <c r="G48" s="27" t="s">
        <v>216</v>
      </c>
      <c r="H48" s="27" t="s">
        <v>272</v>
      </c>
    </row>
    <row r="49" spans="1:8" ht="31.5" x14ac:dyDescent="0.25">
      <c r="A49" s="27" t="s">
        <v>136</v>
      </c>
      <c r="B49" s="27" t="s">
        <v>275</v>
      </c>
      <c r="C49" s="29" t="s">
        <v>276</v>
      </c>
      <c r="D49" s="27" t="s">
        <v>137</v>
      </c>
      <c r="E49" s="27" t="s">
        <v>182</v>
      </c>
      <c r="F49" s="27" t="s">
        <v>151</v>
      </c>
      <c r="G49" s="27" t="s">
        <v>216</v>
      </c>
      <c r="H49" s="27" t="s">
        <v>272</v>
      </c>
    </row>
    <row r="50" spans="1:8" ht="15.75" x14ac:dyDescent="0.25">
      <c r="A50" s="27" t="s">
        <v>123</v>
      </c>
      <c r="B50" s="27" t="s">
        <v>277</v>
      </c>
      <c r="C50" s="27" t="s">
        <v>278</v>
      </c>
      <c r="D50" s="27" t="s">
        <v>70</v>
      </c>
      <c r="E50" s="27" t="s">
        <v>167</v>
      </c>
      <c r="F50" s="27" t="s">
        <v>196</v>
      </c>
      <c r="G50" s="27" t="s">
        <v>169</v>
      </c>
      <c r="H50" s="27" t="s">
        <v>279</v>
      </c>
    </row>
    <row r="51" spans="1:8" ht="15.75" x14ac:dyDescent="0.25">
      <c r="A51" s="29" t="s">
        <v>71</v>
      </c>
      <c r="B51" s="37" t="s">
        <v>280</v>
      </c>
      <c r="C51" s="29" t="s">
        <v>281</v>
      </c>
      <c r="D51" s="29" t="s">
        <v>70</v>
      </c>
      <c r="E51" s="29" t="s">
        <v>150</v>
      </c>
      <c r="F51" s="29" t="s">
        <v>168</v>
      </c>
      <c r="G51" s="27" t="s">
        <v>152</v>
      </c>
      <c r="H51" s="29" t="s">
        <v>272</v>
      </c>
    </row>
    <row r="52" spans="1:8" ht="31.5" x14ac:dyDescent="0.25">
      <c r="A52" s="27" t="s">
        <v>57</v>
      </c>
      <c r="B52" s="27" t="s">
        <v>282</v>
      </c>
      <c r="C52" s="27" t="s">
        <v>283</v>
      </c>
      <c r="D52" s="27" t="s">
        <v>223</v>
      </c>
      <c r="E52" s="27" t="s">
        <v>179</v>
      </c>
      <c r="F52" s="27" t="s">
        <v>168</v>
      </c>
      <c r="G52" s="27" t="s">
        <v>152</v>
      </c>
      <c r="H52" s="27" t="s">
        <v>272</v>
      </c>
    </row>
    <row r="53" spans="1:8" ht="31.5" x14ac:dyDescent="0.25">
      <c r="A53" s="27" t="s">
        <v>38</v>
      </c>
      <c r="B53" s="27" t="s">
        <v>284</v>
      </c>
      <c r="C53" s="27" t="s">
        <v>285</v>
      </c>
      <c r="D53" s="27" t="s">
        <v>28</v>
      </c>
      <c r="E53" s="27" t="s">
        <v>179</v>
      </c>
      <c r="F53" s="27" t="s">
        <v>168</v>
      </c>
      <c r="G53" s="27" t="s">
        <v>152</v>
      </c>
      <c r="H53" s="27" t="s">
        <v>272</v>
      </c>
    </row>
    <row r="54" spans="1:8" ht="31.5" x14ac:dyDescent="0.25">
      <c r="A54" s="27" t="s">
        <v>140</v>
      </c>
      <c r="B54" s="27" t="s">
        <v>286</v>
      </c>
      <c r="C54" s="27" t="s">
        <v>287</v>
      </c>
      <c r="D54" s="27" t="s">
        <v>141</v>
      </c>
      <c r="E54" s="27" t="s">
        <v>179</v>
      </c>
      <c r="F54" s="27" t="s">
        <v>168</v>
      </c>
      <c r="G54" s="27" t="s">
        <v>159</v>
      </c>
      <c r="H54" s="27" t="s">
        <v>288</v>
      </c>
    </row>
    <row r="55" spans="1:8" ht="15.75" x14ac:dyDescent="0.25">
      <c r="A55" s="27" t="s">
        <v>64</v>
      </c>
      <c r="B55" s="27" t="s">
        <v>289</v>
      </c>
      <c r="C55" s="27" t="s">
        <v>290</v>
      </c>
      <c r="D55" s="27" t="s">
        <v>47</v>
      </c>
      <c r="E55" s="27" t="s">
        <v>179</v>
      </c>
      <c r="F55" s="27" t="s">
        <v>168</v>
      </c>
      <c r="G55" s="27" t="s">
        <v>152</v>
      </c>
      <c r="H55" s="27" t="s">
        <v>288</v>
      </c>
    </row>
    <row r="56" spans="1:8" ht="31.5" x14ac:dyDescent="0.25">
      <c r="A56" s="27" t="s">
        <v>54</v>
      </c>
      <c r="B56" s="27" t="s">
        <v>291</v>
      </c>
      <c r="C56" s="27" t="s">
        <v>292</v>
      </c>
      <c r="D56" s="27" t="s">
        <v>293</v>
      </c>
      <c r="E56" s="27" t="s">
        <v>179</v>
      </c>
      <c r="F56" s="27" t="s">
        <v>199</v>
      </c>
      <c r="G56" s="27" t="s">
        <v>152</v>
      </c>
      <c r="H56" s="27" t="s">
        <v>288</v>
      </c>
    </row>
    <row r="57" spans="1:8" ht="31.5" x14ac:dyDescent="0.25">
      <c r="A57" s="27" t="s">
        <v>55</v>
      </c>
      <c r="B57" s="27" t="s">
        <v>294</v>
      </c>
      <c r="C57" s="27" t="s">
        <v>295</v>
      </c>
      <c r="D57" s="27" t="s">
        <v>296</v>
      </c>
      <c r="E57" s="27" t="s">
        <v>179</v>
      </c>
      <c r="F57" s="27" t="s">
        <v>199</v>
      </c>
      <c r="G57" s="27" t="s">
        <v>271</v>
      </c>
      <c r="H57" s="27" t="s">
        <v>288</v>
      </c>
    </row>
    <row r="58" spans="1:8" ht="15.75" x14ac:dyDescent="0.25">
      <c r="A58" s="27" t="s">
        <v>53</v>
      </c>
      <c r="B58" s="27" t="s">
        <v>297</v>
      </c>
      <c r="C58" s="27" t="s">
        <v>298</v>
      </c>
      <c r="D58" s="27" t="s">
        <v>47</v>
      </c>
      <c r="E58" s="27" t="s">
        <v>167</v>
      </c>
      <c r="F58" s="27" t="s">
        <v>196</v>
      </c>
      <c r="G58" s="27" t="s">
        <v>152</v>
      </c>
      <c r="H58" s="27" t="s">
        <v>288</v>
      </c>
    </row>
    <row r="59" spans="1:8" ht="15.75" x14ac:dyDescent="0.25">
      <c r="A59" s="27" t="s">
        <v>62</v>
      </c>
      <c r="B59" s="27" t="s">
        <v>299</v>
      </c>
      <c r="C59" s="27" t="s">
        <v>300</v>
      </c>
      <c r="D59" s="27" t="s">
        <v>293</v>
      </c>
      <c r="E59" s="27" t="s">
        <v>182</v>
      </c>
      <c r="F59" s="27" t="s">
        <v>199</v>
      </c>
      <c r="G59" s="27" t="s">
        <v>271</v>
      </c>
      <c r="H59" s="27" t="s">
        <v>301</v>
      </c>
    </row>
    <row r="60" spans="1:8" ht="31.5" x14ac:dyDescent="0.25">
      <c r="A60" s="27" t="s">
        <v>98</v>
      </c>
      <c r="B60" s="27" t="s">
        <v>302</v>
      </c>
      <c r="C60" s="27" t="s">
        <v>190</v>
      </c>
      <c r="D60" s="27" t="s">
        <v>303</v>
      </c>
      <c r="E60" s="27" t="s">
        <v>167</v>
      </c>
      <c r="F60" s="27" t="s">
        <v>196</v>
      </c>
      <c r="G60" s="27" t="s">
        <v>152</v>
      </c>
      <c r="H60" s="27" t="s">
        <v>301</v>
      </c>
    </row>
    <row r="61" spans="1:8" ht="31.5" x14ac:dyDescent="0.25">
      <c r="A61" s="27" t="s">
        <v>59</v>
      </c>
      <c r="B61" s="27" t="s">
        <v>304</v>
      </c>
      <c r="C61" s="27" t="s">
        <v>305</v>
      </c>
      <c r="D61" s="27" t="s">
        <v>223</v>
      </c>
      <c r="E61" s="27" t="s">
        <v>179</v>
      </c>
      <c r="F61" s="27" t="s">
        <v>168</v>
      </c>
      <c r="G61" s="27" t="s">
        <v>216</v>
      </c>
      <c r="H61" s="27" t="s">
        <v>288</v>
      </c>
    </row>
    <row r="62" spans="1:8" ht="15.75" x14ac:dyDescent="0.25">
      <c r="A62" s="29" t="s">
        <v>41</v>
      </c>
      <c r="B62" s="29" t="s">
        <v>306</v>
      </c>
      <c r="C62" s="29" t="s">
        <v>246</v>
      </c>
      <c r="D62" s="29" t="s">
        <v>36</v>
      </c>
      <c r="E62" s="27" t="s">
        <v>182</v>
      </c>
      <c r="F62" s="29" t="s">
        <v>168</v>
      </c>
      <c r="G62" s="29" t="s">
        <v>307</v>
      </c>
      <c r="H62" s="27" t="s">
        <v>288</v>
      </c>
    </row>
    <row r="63" spans="1:8" ht="15.75" x14ac:dyDescent="0.25">
      <c r="A63" s="29" t="s">
        <v>61</v>
      </c>
      <c r="B63" s="29" t="s">
        <v>308</v>
      </c>
      <c r="C63" s="29" t="s">
        <v>309</v>
      </c>
      <c r="D63" s="29" t="s">
        <v>47</v>
      </c>
      <c r="E63" s="29" t="s">
        <v>150</v>
      </c>
      <c r="F63" s="29" t="s">
        <v>151</v>
      </c>
      <c r="G63" s="29" t="s">
        <v>216</v>
      </c>
      <c r="H63" s="27" t="s">
        <v>288</v>
      </c>
    </row>
    <row r="64" spans="1:8" ht="15.75" x14ac:dyDescent="0.25">
      <c r="A64" s="27" t="s">
        <v>97</v>
      </c>
      <c r="B64" s="27" t="s">
        <v>310</v>
      </c>
      <c r="C64" s="27" t="s">
        <v>257</v>
      </c>
      <c r="D64" s="27" t="s">
        <v>96</v>
      </c>
      <c r="E64" s="27" t="s">
        <v>179</v>
      </c>
      <c r="F64" s="27" t="s">
        <v>168</v>
      </c>
      <c r="G64" s="27" t="s">
        <v>152</v>
      </c>
      <c r="H64" s="27" t="s">
        <v>288</v>
      </c>
    </row>
    <row r="65" spans="1:8" ht="31.5" x14ac:dyDescent="0.25">
      <c r="A65" s="27" t="s">
        <v>115</v>
      </c>
      <c r="B65" s="27" t="s">
        <v>311</v>
      </c>
      <c r="C65" s="27" t="s">
        <v>185</v>
      </c>
      <c r="D65" s="27" t="s">
        <v>114</v>
      </c>
      <c r="E65" s="27" t="s">
        <v>150</v>
      </c>
      <c r="F65" s="27" t="s">
        <v>264</v>
      </c>
      <c r="G65" s="27" t="s">
        <v>152</v>
      </c>
      <c r="H65" s="27" t="s">
        <v>288</v>
      </c>
    </row>
    <row r="66" spans="1:8" ht="15.75" x14ac:dyDescent="0.25">
      <c r="A66" s="27" t="s">
        <v>80</v>
      </c>
      <c r="B66" s="27" t="s">
        <v>312</v>
      </c>
      <c r="C66" s="27" t="s">
        <v>313</v>
      </c>
      <c r="D66" s="27" t="s">
        <v>81</v>
      </c>
      <c r="E66" s="27" t="s">
        <v>219</v>
      </c>
      <c r="F66" s="27" t="s">
        <v>199</v>
      </c>
      <c r="G66" s="27" t="s">
        <v>220</v>
      </c>
      <c r="H66" s="27" t="s">
        <v>314</v>
      </c>
    </row>
    <row r="67" spans="1:8" ht="31.5" x14ac:dyDescent="0.25">
      <c r="A67" s="27" t="s">
        <v>67</v>
      </c>
      <c r="B67" s="27" t="s">
        <v>315</v>
      </c>
      <c r="C67" s="27" t="s">
        <v>316</v>
      </c>
      <c r="D67" s="27" t="s">
        <v>317</v>
      </c>
      <c r="E67" s="27" t="s">
        <v>179</v>
      </c>
      <c r="F67" s="27" t="s">
        <v>168</v>
      </c>
      <c r="G67" s="27" t="s">
        <v>220</v>
      </c>
      <c r="H67" s="27" t="s">
        <v>314</v>
      </c>
    </row>
    <row r="68" spans="1:8" ht="31.5" x14ac:dyDescent="0.25">
      <c r="A68" s="27" t="s">
        <v>131</v>
      </c>
      <c r="B68" s="27" t="s">
        <v>318</v>
      </c>
      <c r="C68" s="27" t="s">
        <v>319</v>
      </c>
      <c r="D68" s="27" t="s">
        <v>130</v>
      </c>
      <c r="E68" s="27" t="s">
        <v>179</v>
      </c>
      <c r="F68" s="27" t="s">
        <v>199</v>
      </c>
      <c r="G68" s="27" t="s">
        <v>220</v>
      </c>
      <c r="H68" s="27" t="s">
        <v>314</v>
      </c>
    </row>
    <row r="69" spans="1:8" ht="31.5" x14ac:dyDescent="0.25">
      <c r="A69" s="27" t="s">
        <v>56</v>
      </c>
      <c r="B69" s="27" t="s">
        <v>320</v>
      </c>
      <c r="C69" s="27" t="s">
        <v>236</v>
      </c>
      <c r="D69" s="27" t="s">
        <v>47</v>
      </c>
      <c r="E69" s="27" t="s">
        <v>167</v>
      </c>
      <c r="F69" s="27" t="s">
        <v>173</v>
      </c>
      <c r="G69" s="27" t="s">
        <v>152</v>
      </c>
      <c r="H69" s="27" t="s">
        <v>321</v>
      </c>
    </row>
    <row r="70" spans="1:8" ht="32.25" customHeight="1" x14ac:dyDescent="0.25">
      <c r="A70" s="27" t="s">
        <v>89</v>
      </c>
      <c r="B70" s="27" t="s">
        <v>322</v>
      </c>
      <c r="C70" s="27" t="s">
        <v>171</v>
      </c>
      <c r="D70" s="27" t="s">
        <v>88</v>
      </c>
      <c r="E70" s="27" t="s">
        <v>150</v>
      </c>
      <c r="F70" s="27" t="s">
        <v>151</v>
      </c>
      <c r="G70" s="27" t="s">
        <v>152</v>
      </c>
      <c r="H70" s="27" t="s">
        <v>314</v>
      </c>
    </row>
    <row r="71" spans="1:8" ht="31.5" x14ac:dyDescent="0.25">
      <c r="A71" s="27" t="s">
        <v>34</v>
      </c>
      <c r="B71" s="27" t="s">
        <v>323</v>
      </c>
      <c r="C71" s="27" t="s">
        <v>324</v>
      </c>
      <c r="D71" s="27" t="s">
        <v>28</v>
      </c>
      <c r="E71" s="27" t="s">
        <v>179</v>
      </c>
      <c r="F71" s="27" t="s">
        <v>168</v>
      </c>
      <c r="G71" s="27" t="s">
        <v>152</v>
      </c>
      <c r="H71" s="27" t="s">
        <v>314</v>
      </c>
    </row>
    <row r="72" spans="1:8" ht="32.25" customHeight="1" x14ac:dyDescent="0.25">
      <c r="A72" s="27" t="s">
        <v>73</v>
      </c>
      <c r="B72" s="27" t="s">
        <v>325</v>
      </c>
      <c r="C72" s="27" t="s">
        <v>326</v>
      </c>
      <c r="D72" s="33" t="s">
        <v>70</v>
      </c>
      <c r="E72" s="27" t="s">
        <v>179</v>
      </c>
      <c r="F72" s="27" t="s">
        <v>199</v>
      </c>
      <c r="G72" s="27" t="s">
        <v>183</v>
      </c>
      <c r="H72" s="27" t="s">
        <v>314</v>
      </c>
    </row>
    <row r="73" spans="1:8" ht="15.75" x14ac:dyDescent="0.25">
      <c r="A73" s="27" t="s">
        <v>77</v>
      </c>
      <c r="B73" s="27"/>
      <c r="C73" s="27"/>
      <c r="D73" s="27" t="s">
        <v>76</v>
      </c>
      <c r="E73" s="27" t="s">
        <v>179</v>
      </c>
      <c r="F73" s="27" t="s">
        <v>168</v>
      </c>
      <c r="G73" s="27" t="s">
        <v>152</v>
      </c>
      <c r="H73" s="27" t="s">
        <v>314</v>
      </c>
    </row>
    <row r="74" spans="1:8" ht="31.5" x14ac:dyDescent="0.25">
      <c r="A74" s="27" t="s">
        <v>124</v>
      </c>
      <c r="B74" s="27" t="s">
        <v>327</v>
      </c>
      <c r="C74" s="27" t="s">
        <v>328</v>
      </c>
      <c r="D74" s="27" t="s">
        <v>125</v>
      </c>
      <c r="E74" s="27" t="s">
        <v>150</v>
      </c>
      <c r="F74" s="27" t="s">
        <v>264</v>
      </c>
      <c r="G74" s="27" t="s">
        <v>152</v>
      </c>
      <c r="H74" s="27" t="s">
        <v>314</v>
      </c>
    </row>
    <row r="75" spans="1:8" ht="15.75" x14ac:dyDescent="0.25">
      <c r="A75" s="27" t="s">
        <v>82</v>
      </c>
      <c r="B75" s="27" t="s">
        <v>329</v>
      </c>
      <c r="C75" s="27" t="s">
        <v>330</v>
      </c>
      <c r="D75" s="27" t="s">
        <v>76</v>
      </c>
      <c r="E75" s="27" t="s">
        <v>219</v>
      </c>
      <c r="F75" s="27" t="s">
        <v>151</v>
      </c>
      <c r="G75" s="27" t="s">
        <v>220</v>
      </c>
      <c r="H75" s="27" t="s">
        <v>314</v>
      </c>
    </row>
    <row r="76" spans="1:8" ht="31.5" x14ac:dyDescent="0.25">
      <c r="A76" s="27" t="s">
        <v>42</v>
      </c>
      <c r="B76" s="27" t="s">
        <v>331</v>
      </c>
      <c r="C76" s="27" t="s">
        <v>332</v>
      </c>
      <c r="D76" s="27" t="s">
        <v>28</v>
      </c>
      <c r="E76" s="27" t="s">
        <v>150</v>
      </c>
      <c r="F76" s="27" t="s">
        <v>264</v>
      </c>
      <c r="G76" s="27" t="s">
        <v>216</v>
      </c>
      <c r="H76" s="27" t="s">
        <v>314</v>
      </c>
    </row>
    <row r="77" spans="1:8" ht="33" customHeight="1" x14ac:dyDescent="0.25">
      <c r="A77" s="27" t="s">
        <v>95</v>
      </c>
      <c r="B77" s="27" t="s">
        <v>333</v>
      </c>
      <c r="C77" s="27" t="s">
        <v>268</v>
      </c>
      <c r="D77" s="27" t="s">
        <v>96</v>
      </c>
      <c r="E77" s="27" t="s">
        <v>179</v>
      </c>
      <c r="F77" s="27" t="s">
        <v>168</v>
      </c>
      <c r="G77" s="27" t="s">
        <v>152</v>
      </c>
      <c r="H77" s="27" t="s">
        <v>314</v>
      </c>
    </row>
    <row r="78" spans="1:8" ht="38.25" customHeight="1" x14ac:dyDescent="0.25">
      <c r="A78" s="27" t="s">
        <v>90</v>
      </c>
      <c r="B78" s="27" t="s">
        <v>334</v>
      </c>
      <c r="C78" s="27" t="s">
        <v>335</v>
      </c>
      <c r="D78" s="27" t="s">
        <v>85</v>
      </c>
      <c r="E78" s="27" t="s">
        <v>179</v>
      </c>
      <c r="F78" s="27" t="s">
        <v>199</v>
      </c>
      <c r="G78" s="27" t="s">
        <v>216</v>
      </c>
      <c r="H78" s="27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B23" zoomScale="70" zoomScaleNormal="70" workbookViewId="0">
      <selection activeCell="H49" sqref="H49"/>
    </sheetView>
  </sheetViews>
  <sheetFormatPr defaultRowHeight="15" x14ac:dyDescent="0.25"/>
  <cols>
    <col min="1" max="1" width="13.28515625" customWidth="1"/>
    <col min="2" max="2" width="25.7109375" customWidth="1"/>
    <col min="3" max="3" width="18.5703125" customWidth="1"/>
    <col min="4" max="4" width="20.140625" customWidth="1"/>
    <col min="5" max="5" width="20.7109375" customWidth="1"/>
    <col min="6" max="6" width="26.7109375" customWidth="1"/>
    <col min="7" max="7" width="9.7109375" customWidth="1"/>
    <col min="8" max="8" width="11.140625" customWidth="1"/>
    <col min="9" max="9" width="11" customWidth="1"/>
    <col min="10" max="10" width="11.5703125" customWidth="1"/>
  </cols>
  <sheetData>
    <row r="1" spans="1:16" ht="15.75" x14ac:dyDescent="0.25">
      <c r="A1" s="30" t="s">
        <v>44</v>
      </c>
      <c r="B1" s="30"/>
      <c r="C1" s="30"/>
      <c r="D1" s="30"/>
      <c r="E1" s="30"/>
      <c r="F1" s="30"/>
      <c r="G1" s="43"/>
    </row>
    <row r="2" spans="1:16" ht="9" customHeight="1" x14ac:dyDescent="0.25"/>
    <row r="3" spans="1:16" ht="15.75" x14ac:dyDescent="0.25">
      <c r="A3" s="40" t="s">
        <v>22</v>
      </c>
      <c r="B3" s="41"/>
      <c r="C3" s="41"/>
      <c r="D3" s="41"/>
      <c r="E3" s="41"/>
      <c r="F3" s="41"/>
      <c r="L3" s="46" t="s">
        <v>357</v>
      </c>
      <c r="M3" s="46"/>
    </row>
    <row r="4" spans="1:16" x14ac:dyDescent="0.25">
      <c r="A4" s="55" t="s">
        <v>6</v>
      </c>
      <c r="B4" s="55"/>
      <c r="L4" s="20" t="s">
        <v>358</v>
      </c>
      <c r="M4" s="20"/>
      <c r="N4" s="20"/>
    </row>
    <row r="5" spans="1:16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2" t="s">
        <v>1</v>
      </c>
      <c r="I5" s="15" t="s">
        <v>17</v>
      </c>
      <c r="J5" s="15" t="s">
        <v>18</v>
      </c>
      <c r="L5" s="22"/>
      <c r="M5" s="22"/>
      <c r="N5" s="22"/>
      <c r="O5" s="48"/>
      <c r="P5" s="48"/>
    </row>
    <row r="6" spans="1:16" ht="15.75" x14ac:dyDescent="0.25">
      <c r="A6" s="25" t="s">
        <v>339</v>
      </c>
      <c r="B6" s="26" t="s">
        <v>37</v>
      </c>
      <c r="C6" s="54">
        <v>0.23</v>
      </c>
      <c r="D6" s="56">
        <v>0.01</v>
      </c>
      <c r="E6" s="54">
        <v>0.35</v>
      </c>
      <c r="F6" s="54">
        <v>0.62</v>
      </c>
      <c r="H6" s="16" t="s">
        <v>7</v>
      </c>
      <c r="I6" s="17">
        <v>0.46</v>
      </c>
      <c r="J6" s="17" t="s">
        <v>21</v>
      </c>
      <c r="L6" s="22"/>
      <c r="M6" s="22"/>
      <c r="N6" s="22"/>
      <c r="O6" s="48"/>
      <c r="P6" s="48"/>
    </row>
    <row r="7" spans="1:16" ht="15.75" x14ac:dyDescent="0.25">
      <c r="A7" s="25" t="s">
        <v>340</v>
      </c>
      <c r="B7" s="26" t="s">
        <v>35</v>
      </c>
      <c r="C7" s="54">
        <v>0.23</v>
      </c>
      <c r="D7" s="56">
        <v>0.21</v>
      </c>
      <c r="E7" s="54">
        <v>0.17</v>
      </c>
      <c r="F7" s="54">
        <v>0.62</v>
      </c>
      <c r="H7" s="16" t="s">
        <v>8</v>
      </c>
      <c r="I7" s="17">
        <v>0.09</v>
      </c>
      <c r="J7" s="17" t="s">
        <v>21</v>
      </c>
      <c r="L7" s="22"/>
      <c r="M7" s="22"/>
      <c r="N7" s="22"/>
      <c r="O7" s="48"/>
      <c r="P7" s="48"/>
    </row>
    <row r="8" spans="1:16" ht="15.75" x14ac:dyDescent="0.25">
      <c r="A8" s="25" t="s">
        <v>341</v>
      </c>
      <c r="B8" s="26" t="s">
        <v>43</v>
      </c>
      <c r="C8" s="54">
        <v>0.23</v>
      </c>
      <c r="D8" s="56">
        <v>0.14000000000000001</v>
      </c>
      <c r="E8" s="54">
        <v>0.03</v>
      </c>
      <c r="F8" s="54">
        <v>0.06</v>
      </c>
      <c r="H8" s="16" t="s">
        <v>9</v>
      </c>
      <c r="I8" s="17">
        <v>0.13</v>
      </c>
      <c r="J8" s="17" t="s">
        <v>21</v>
      </c>
      <c r="L8" s="22"/>
      <c r="M8" s="22"/>
      <c r="N8" s="22"/>
      <c r="O8" s="48"/>
      <c r="P8" s="48"/>
    </row>
    <row r="9" spans="1:16" ht="15.75" x14ac:dyDescent="0.25">
      <c r="A9" s="25" t="s">
        <v>342</v>
      </c>
      <c r="B9" s="26" t="s">
        <v>33</v>
      </c>
      <c r="C9" s="54">
        <v>0.23</v>
      </c>
      <c r="D9" s="56">
        <v>0.6</v>
      </c>
      <c r="E9" s="54">
        <v>0.39</v>
      </c>
      <c r="F9" s="54">
        <v>0.62</v>
      </c>
      <c r="H9" s="16" t="s">
        <v>10</v>
      </c>
      <c r="I9" s="17">
        <v>0.32</v>
      </c>
      <c r="J9" s="17" t="s">
        <v>21</v>
      </c>
    </row>
    <row r="10" spans="1:16" ht="15.75" x14ac:dyDescent="0.25">
      <c r="A10" s="25" t="s">
        <v>343</v>
      </c>
      <c r="B10" s="26" t="s">
        <v>39</v>
      </c>
      <c r="C10" s="54">
        <v>0.35</v>
      </c>
      <c r="D10" s="56">
        <v>0.21</v>
      </c>
      <c r="E10" s="54">
        <v>0.17</v>
      </c>
      <c r="F10" s="54">
        <v>0.09</v>
      </c>
      <c r="L10" s="49" t="s">
        <v>359</v>
      </c>
      <c r="M10" s="49"/>
      <c r="N10" s="49"/>
    </row>
    <row r="11" spans="1:16" ht="15.75" x14ac:dyDescent="0.25">
      <c r="A11" s="25" t="s">
        <v>344</v>
      </c>
      <c r="B11" s="26" t="s">
        <v>27</v>
      </c>
      <c r="C11" s="54">
        <v>0.35</v>
      </c>
      <c r="D11" s="56">
        <v>0.6</v>
      </c>
      <c r="E11" s="54">
        <v>0.39</v>
      </c>
      <c r="F11" s="54">
        <v>0.62</v>
      </c>
      <c r="L11" s="20" t="s">
        <v>360</v>
      </c>
      <c r="M11" s="20"/>
    </row>
    <row r="12" spans="1:16" ht="15.75" x14ac:dyDescent="0.25">
      <c r="A12" s="25" t="s">
        <v>345</v>
      </c>
      <c r="B12" s="26" t="s">
        <v>29</v>
      </c>
      <c r="C12" s="54">
        <v>0.35</v>
      </c>
      <c r="D12" s="56">
        <v>0.6</v>
      </c>
      <c r="E12" s="54">
        <v>0.39</v>
      </c>
      <c r="F12" s="54">
        <v>0.62</v>
      </c>
      <c r="L12" s="20"/>
      <c r="M12" s="20"/>
      <c r="N12" s="20"/>
    </row>
    <row r="13" spans="1:16" ht="18" customHeight="1" x14ac:dyDescent="0.25">
      <c r="A13" s="25" t="s">
        <v>346</v>
      </c>
      <c r="B13" s="26" t="s">
        <v>40</v>
      </c>
      <c r="C13" s="54">
        <v>0.35</v>
      </c>
      <c r="D13" s="56">
        <v>0.14000000000000001</v>
      </c>
      <c r="E13" s="54">
        <v>0.35</v>
      </c>
      <c r="F13" s="54">
        <v>0.05</v>
      </c>
      <c r="L13" s="20"/>
      <c r="M13" s="20"/>
      <c r="N13" s="20"/>
    </row>
    <row r="14" spans="1:16" ht="15.75" x14ac:dyDescent="0.25">
      <c r="A14" s="25" t="s">
        <v>347</v>
      </c>
      <c r="B14" s="26" t="s">
        <v>30</v>
      </c>
      <c r="C14" s="54">
        <v>0.35</v>
      </c>
      <c r="D14" s="56">
        <v>0.6</v>
      </c>
      <c r="E14" s="54">
        <v>0.39</v>
      </c>
      <c r="F14" s="54">
        <v>0.62</v>
      </c>
      <c r="L14" s="20"/>
      <c r="M14" s="20"/>
      <c r="N14" s="20"/>
    </row>
    <row r="15" spans="1:16" ht="15.75" x14ac:dyDescent="0.25">
      <c r="A15" s="25" t="s">
        <v>348</v>
      </c>
      <c r="B15" s="26" t="s">
        <v>32</v>
      </c>
      <c r="C15" s="54">
        <v>0.35</v>
      </c>
      <c r="D15" s="56">
        <v>0.6</v>
      </c>
      <c r="E15" s="54">
        <v>0.35</v>
      </c>
      <c r="F15" s="54">
        <v>0.62</v>
      </c>
      <c r="L15" s="20"/>
      <c r="M15" s="20"/>
      <c r="N15" s="20"/>
    </row>
    <row r="16" spans="1:16" ht="15.75" x14ac:dyDescent="0.25">
      <c r="A16" s="25" t="s">
        <v>349</v>
      </c>
      <c r="B16" s="26" t="s">
        <v>31</v>
      </c>
      <c r="C16" s="54">
        <v>0.35</v>
      </c>
      <c r="D16" s="56">
        <v>0.6</v>
      </c>
      <c r="E16" s="54">
        <v>0.39</v>
      </c>
      <c r="F16" s="54">
        <v>0.62</v>
      </c>
    </row>
    <row r="17" spans="1:17" ht="15.75" x14ac:dyDescent="0.25">
      <c r="A17" s="25" t="s">
        <v>350</v>
      </c>
      <c r="B17" s="26" t="s">
        <v>38</v>
      </c>
      <c r="C17" s="54">
        <v>0.09</v>
      </c>
      <c r="D17" s="56">
        <v>0.6</v>
      </c>
      <c r="E17" s="54">
        <v>0.39</v>
      </c>
      <c r="F17" s="54">
        <v>0.62</v>
      </c>
      <c r="L17" s="50" t="s">
        <v>361</v>
      </c>
      <c r="M17" s="50"/>
      <c r="N17" s="50"/>
    </row>
    <row r="18" spans="1:17" ht="15.75" x14ac:dyDescent="0.25">
      <c r="A18" s="25" t="s">
        <v>351</v>
      </c>
      <c r="B18" s="28" t="s">
        <v>41</v>
      </c>
      <c r="C18" s="54">
        <v>0.16</v>
      </c>
      <c r="D18" s="56">
        <v>0.14000000000000001</v>
      </c>
      <c r="E18" s="54">
        <v>0.39</v>
      </c>
      <c r="F18" s="54">
        <v>0.03</v>
      </c>
      <c r="L18" s="20"/>
      <c r="M18" s="20"/>
      <c r="N18" s="20"/>
      <c r="O18" s="20"/>
      <c r="P18" s="20"/>
      <c r="Q18" s="20"/>
    </row>
    <row r="19" spans="1:17" ht="15.75" x14ac:dyDescent="0.25">
      <c r="A19" s="25" t="s">
        <v>352</v>
      </c>
      <c r="B19" s="26" t="s">
        <v>34</v>
      </c>
      <c r="C19" s="54">
        <v>0.17</v>
      </c>
      <c r="D19" s="56">
        <v>0.6</v>
      </c>
      <c r="E19" s="54">
        <v>0.39</v>
      </c>
      <c r="F19" s="54">
        <v>0.62</v>
      </c>
      <c r="L19" s="20"/>
      <c r="M19" s="20"/>
      <c r="N19" s="20"/>
      <c r="O19" s="20"/>
      <c r="P19" s="20"/>
      <c r="Q19" s="20"/>
    </row>
    <row r="20" spans="1:17" ht="15.75" x14ac:dyDescent="0.25">
      <c r="A20" s="25" t="s">
        <v>353</v>
      </c>
      <c r="B20" s="26" t="s">
        <v>42</v>
      </c>
      <c r="C20" s="54">
        <v>0.17</v>
      </c>
      <c r="D20" s="56">
        <v>0.21</v>
      </c>
      <c r="E20" s="54">
        <v>0.06</v>
      </c>
      <c r="F20" s="54">
        <v>0.09</v>
      </c>
      <c r="L20" s="20"/>
      <c r="M20" s="20"/>
      <c r="N20" s="20"/>
      <c r="O20" s="20"/>
      <c r="P20" s="20"/>
      <c r="Q20" s="20"/>
    </row>
    <row r="22" spans="1:17" x14ac:dyDescent="0.25">
      <c r="A22" s="57" t="s">
        <v>365</v>
      </c>
      <c r="B22" s="57"/>
    </row>
    <row r="23" spans="1:17" ht="15.75" x14ac:dyDescent="0.25">
      <c r="A23" s="23" t="s">
        <v>23</v>
      </c>
      <c r="B23" s="24" t="s">
        <v>24</v>
      </c>
      <c r="C23" s="2" t="s">
        <v>2</v>
      </c>
      <c r="D23" s="2" t="s">
        <v>3</v>
      </c>
      <c r="E23" s="2" t="s">
        <v>4</v>
      </c>
      <c r="F23" s="2" t="s">
        <v>5</v>
      </c>
    </row>
    <row r="24" spans="1:17" ht="15.75" x14ac:dyDescent="0.25">
      <c r="A24" s="25" t="s">
        <v>339</v>
      </c>
      <c r="B24" s="26" t="s">
        <v>37</v>
      </c>
      <c r="C24" s="54">
        <f>C6/0.35</f>
        <v>0.65714285714285725</v>
      </c>
      <c r="D24" s="54">
        <f>D6/0.6</f>
        <v>1.6666666666666666E-2</v>
      </c>
      <c r="E24" s="54">
        <f>E6/0.39</f>
        <v>0.89743589743589736</v>
      </c>
      <c r="F24" s="54">
        <f>F6/0.62</f>
        <v>1</v>
      </c>
    </row>
    <row r="25" spans="1:17" ht="15.75" x14ac:dyDescent="0.25">
      <c r="A25" s="25" t="s">
        <v>340</v>
      </c>
      <c r="B25" s="26" t="s">
        <v>35</v>
      </c>
      <c r="C25" s="54">
        <f>C7/0.35</f>
        <v>0.65714285714285725</v>
      </c>
      <c r="D25" s="54">
        <f>D7/0.6</f>
        <v>0.35</v>
      </c>
      <c r="E25" s="54">
        <f>E7/0.39</f>
        <v>0.4358974358974359</v>
      </c>
      <c r="F25" s="54">
        <f>F7/0.62</f>
        <v>1</v>
      </c>
    </row>
    <row r="26" spans="1:17" ht="15.75" x14ac:dyDescent="0.25">
      <c r="A26" s="25" t="s">
        <v>341</v>
      </c>
      <c r="B26" s="26" t="s">
        <v>43</v>
      </c>
      <c r="C26" s="54">
        <f>C8/0.35</f>
        <v>0.65714285714285725</v>
      </c>
      <c r="D26" s="54">
        <f>D8/0.6</f>
        <v>0.23333333333333336</v>
      </c>
      <c r="E26" s="54">
        <f>E8/0.39</f>
        <v>7.6923076923076913E-2</v>
      </c>
      <c r="F26" s="54">
        <f>F8/0.62</f>
        <v>9.6774193548387094E-2</v>
      </c>
    </row>
    <row r="27" spans="1:17" ht="15.75" x14ac:dyDescent="0.25">
      <c r="A27" s="25" t="s">
        <v>342</v>
      </c>
      <c r="B27" s="26" t="s">
        <v>33</v>
      </c>
      <c r="C27" s="54">
        <f>C9/0.35</f>
        <v>0.65714285714285725</v>
      </c>
      <c r="D27" s="54">
        <f>D9/0.6</f>
        <v>1</v>
      </c>
      <c r="E27" s="54">
        <f>E9/0.39</f>
        <v>1</v>
      </c>
      <c r="F27" s="54">
        <f>F9/0.62</f>
        <v>1</v>
      </c>
    </row>
    <row r="28" spans="1:17" ht="15.75" x14ac:dyDescent="0.25">
      <c r="A28" s="25" t="s">
        <v>343</v>
      </c>
      <c r="B28" s="26" t="s">
        <v>39</v>
      </c>
      <c r="C28" s="54">
        <f>C10/0.35</f>
        <v>1</v>
      </c>
      <c r="D28" s="54">
        <f>D10/0.6</f>
        <v>0.35</v>
      </c>
      <c r="E28" s="54">
        <f>E10/0.39</f>
        <v>0.4358974358974359</v>
      </c>
      <c r="F28" s="54">
        <f>F10/0.62</f>
        <v>0.14516129032258063</v>
      </c>
    </row>
    <row r="29" spans="1:17" ht="15.75" x14ac:dyDescent="0.25">
      <c r="A29" s="25" t="s">
        <v>344</v>
      </c>
      <c r="B29" s="26" t="s">
        <v>27</v>
      </c>
      <c r="C29" s="54">
        <f>C11/0.35</f>
        <v>1</v>
      </c>
      <c r="D29" s="54">
        <f>D11/0.6</f>
        <v>1</v>
      </c>
      <c r="E29" s="54">
        <f>E11/0.39</f>
        <v>1</v>
      </c>
      <c r="F29" s="54">
        <f>F11/0.62</f>
        <v>1</v>
      </c>
    </row>
    <row r="30" spans="1:17" ht="15.75" x14ac:dyDescent="0.25">
      <c r="A30" s="25" t="s">
        <v>345</v>
      </c>
      <c r="B30" s="26" t="s">
        <v>29</v>
      </c>
      <c r="C30" s="54">
        <f>C12/0.35</f>
        <v>1</v>
      </c>
      <c r="D30" s="54">
        <f>D12/0.6</f>
        <v>1</v>
      </c>
      <c r="E30" s="54">
        <f>E12/0.39</f>
        <v>1</v>
      </c>
      <c r="F30" s="54">
        <f>F12/0.62</f>
        <v>1</v>
      </c>
    </row>
    <row r="31" spans="1:17" ht="15.75" x14ac:dyDescent="0.25">
      <c r="A31" s="25" t="s">
        <v>346</v>
      </c>
      <c r="B31" s="26" t="s">
        <v>40</v>
      </c>
      <c r="C31" s="54">
        <f>C13/0.35</f>
        <v>1</v>
      </c>
      <c r="D31" s="54">
        <f>D13/0.6</f>
        <v>0.23333333333333336</v>
      </c>
      <c r="E31" s="54">
        <f>E13/0.39</f>
        <v>0.89743589743589736</v>
      </c>
      <c r="F31" s="54">
        <f>F13/0.62</f>
        <v>8.0645161290322592E-2</v>
      </c>
    </row>
    <row r="32" spans="1:17" ht="15.75" x14ac:dyDescent="0.25">
      <c r="A32" s="25" t="s">
        <v>347</v>
      </c>
      <c r="B32" s="26" t="s">
        <v>30</v>
      </c>
      <c r="C32" s="54">
        <f>C14/0.35</f>
        <v>1</v>
      </c>
      <c r="D32" s="54">
        <f>D14/0.6</f>
        <v>1</v>
      </c>
      <c r="E32" s="54">
        <f>E14/0.39</f>
        <v>1</v>
      </c>
      <c r="F32" s="54">
        <f>F14/0.62</f>
        <v>1</v>
      </c>
    </row>
    <row r="33" spans="1:6" ht="15.75" x14ac:dyDescent="0.25">
      <c r="A33" s="25" t="s">
        <v>348</v>
      </c>
      <c r="B33" s="26" t="s">
        <v>32</v>
      </c>
      <c r="C33" s="54">
        <f>C15/0.35</f>
        <v>1</v>
      </c>
      <c r="D33" s="54">
        <f>D15/0.6</f>
        <v>1</v>
      </c>
      <c r="E33" s="54">
        <f>E15/0.39</f>
        <v>0.89743589743589736</v>
      </c>
      <c r="F33" s="54">
        <f>F15/0.62</f>
        <v>1</v>
      </c>
    </row>
    <row r="34" spans="1:6" ht="15.75" x14ac:dyDescent="0.25">
      <c r="A34" s="25" t="s">
        <v>349</v>
      </c>
      <c r="B34" s="26" t="s">
        <v>31</v>
      </c>
      <c r="C34" s="54">
        <f>C16/0.35</f>
        <v>1</v>
      </c>
      <c r="D34" s="54">
        <f>D16/0.6</f>
        <v>1</v>
      </c>
      <c r="E34" s="54">
        <f>E16/0.39</f>
        <v>1</v>
      </c>
      <c r="F34" s="54">
        <f>F16/0.62</f>
        <v>1</v>
      </c>
    </row>
    <row r="35" spans="1:6" ht="15.75" x14ac:dyDescent="0.25">
      <c r="A35" s="25" t="s">
        <v>350</v>
      </c>
      <c r="B35" s="26" t="s">
        <v>38</v>
      </c>
      <c r="C35" s="54">
        <f>C17/0.35</f>
        <v>0.25714285714285717</v>
      </c>
      <c r="D35" s="54">
        <f>D17/0.6</f>
        <v>1</v>
      </c>
      <c r="E35" s="54">
        <f>E17/0.39</f>
        <v>1</v>
      </c>
      <c r="F35" s="54">
        <f>F17/0.62</f>
        <v>1</v>
      </c>
    </row>
    <row r="36" spans="1:6" ht="15.75" x14ac:dyDescent="0.25">
      <c r="A36" s="25" t="s">
        <v>351</v>
      </c>
      <c r="B36" s="28" t="s">
        <v>41</v>
      </c>
      <c r="C36" s="54">
        <f>C18/0.35</f>
        <v>0.45714285714285718</v>
      </c>
      <c r="D36" s="54">
        <f>D18/0.6</f>
        <v>0.23333333333333336</v>
      </c>
      <c r="E36" s="54">
        <f>E18/0.39</f>
        <v>1</v>
      </c>
      <c r="F36" s="54">
        <f>F18/0.62</f>
        <v>4.8387096774193547E-2</v>
      </c>
    </row>
    <row r="37" spans="1:6" ht="15.75" x14ac:dyDescent="0.25">
      <c r="A37" s="25" t="s">
        <v>352</v>
      </c>
      <c r="B37" s="26" t="s">
        <v>34</v>
      </c>
      <c r="C37" s="54">
        <f>C19/0.35</f>
        <v>0.48571428571428577</v>
      </c>
      <c r="D37" s="54">
        <f>D19/0.6</f>
        <v>1</v>
      </c>
      <c r="E37" s="54">
        <f>E19/0.39</f>
        <v>1</v>
      </c>
      <c r="F37" s="54">
        <f>F19/0.62</f>
        <v>1</v>
      </c>
    </row>
    <row r="38" spans="1:6" ht="15.75" x14ac:dyDescent="0.25">
      <c r="A38" s="25" t="s">
        <v>353</v>
      </c>
      <c r="B38" s="26" t="s">
        <v>42</v>
      </c>
      <c r="C38" s="54">
        <f>C20/0.35</f>
        <v>0.48571428571428577</v>
      </c>
      <c r="D38" s="54">
        <f>D20/0.6</f>
        <v>0.35</v>
      </c>
      <c r="E38" s="54">
        <f>E20/0.39</f>
        <v>0.15384615384615383</v>
      </c>
      <c r="F38" s="54">
        <f>F20/0.62</f>
        <v>0.14516129032258063</v>
      </c>
    </row>
    <row r="40" spans="1:6" x14ac:dyDescent="0.25">
      <c r="A40" s="57" t="s">
        <v>366</v>
      </c>
      <c r="B40" s="57"/>
    </row>
    <row r="41" spans="1:6" ht="15.75" x14ac:dyDescent="0.25">
      <c r="A41" s="23" t="s">
        <v>23</v>
      </c>
      <c r="B41" s="24" t="s">
        <v>24</v>
      </c>
      <c r="C41" s="2" t="s">
        <v>367</v>
      </c>
    </row>
    <row r="42" spans="1:6" ht="15.75" x14ac:dyDescent="0.25">
      <c r="A42" s="25" t="s">
        <v>339</v>
      </c>
      <c r="B42" s="26" t="s">
        <v>37</v>
      </c>
      <c r="C42" s="54">
        <f>0.5*((C24*I6)+(D24*I7)+(E24*I8)+(F24*I9))+0.5*((C24)^I6+(D24)^I7+(E24)^I8+(F24)^I9)</f>
        <v>2.1213165238087202</v>
      </c>
    </row>
    <row r="43" spans="1:6" ht="15.75" x14ac:dyDescent="0.25">
      <c r="A43" s="25" t="s">
        <v>340</v>
      </c>
      <c r="B43" s="26" t="s">
        <v>35</v>
      </c>
      <c r="C43" s="54">
        <f>0.5*((C25*I6)+(D25*I7)+(E25*I8)+(F25*I9))+0.5*((C25)^I6+(D25)^I7+(E25)^I8+(F25)^I9)</f>
        <v>2.1711719566730769</v>
      </c>
    </row>
    <row r="44" spans="1:6" ht="15.75" x14ac:dyDescent="0.25">
      <c r="A44" s="25" t="s">
        <v>341</v>
      </c>
      <c r="B44" s="26" t="s">
        <v>43</v>
      </c>
      <c r="C44" s="54">
        <f>0.5*((C26*I6)+(D26*I7)+(E26*I8)+(F26*I9))+0.5*((C26)^I6+(D26)^I7+(E26)^I8+(F26)^I9)</f>
        <v>1.6279757866461229</v>
      </c>
    </row>
    <row r="45" spans="1:6" ht="15.75" x14ac:dyDescent="0.25">
      <c r="A45" s="25" t="s">
        <v>342</v>
      </c>
      <c r="B45" s="26" t="s">
        <v>33</v>
      </c>
      <c r="C45" s="54">
        <f>0.5*((C27*I6)+(D27*I7)+(E27*I8)+(F27*I9))+0.5*((C27)^I6+(D27)^I7+(E27)^I8+(F27)^I9)</f>
        <v>2.3333291150394762</v>
      </c>
    </row>
    <row r="46" spans="1:6" ht="15.75" x14ac:dyDescent="0.25">
      <c r="A46" s="25" t="s">
        <v>343</v>
      </c>
      <c r="B46" s="26" t="s">
        <v>39</v>
      </c>
      <c r="C46" s="54">
        <f>0.5*((C28*I6)+(D28*I7)+(E28*I8)+(F28*I9))+0.5*((C28)^I6+(D28)^I7+(E28)^I8+(F28)^I9)</f>
        <v>1.970694957184103</v>
      </c>
    </row>
    <row r="47" spans="1:6" ht="15.75" x14ac:dyDescent="0.25">
      <c r="A47" s="25" t="s">
        <v>344</v>
      </c>
      <c r="B47" s="26" t="s">
        <v>27</v>
      </c>
      <c r="C47" s="54">
        <f>0.5*((C29*I6)+(D29*I7)+(E29*I8)+(F29*I9))+0.5*((C29)^I6+(D29)^I7+(E29)^I8+(F29)^I9)</f>
        <v>2.5</v>
      </c>
    </row>
    <row r="48" spans="1:6" ht="15.75" x14ac:dyDescent="0.25">
      <c r="A48" s="25" t="s">
        <v>345</v>
      </c>
      <c r="B48" s="26" t="s">
        <v>29</v>
      </c>
      <c r="C48" s="54">
        <f>0.5*((C30*I6)+(D30*I7)+(E30*I8)+(F30*I9))+0.5*((C30)^I6+(D30)^I7+(E30)^I8+(F30)^I9)</f>
        <v>2.5</v>
      </c>
    </row>
    <row r="49" spans="1:3" ht="15.75" x14ac:dyDescent="0.25">
      <c r="A49" s="25" t="s">
        <v>346</v>
      </c>
      <c r="B49" s="26" t="s">
        <v>40</v>
      </c>
      <c r="C49" s="54">
        <f>0.5*((C31*I6)+(D31*I7)+(E31*I8)+(F31*I9))+0.5*((C31)^I6+(D31)^I7+(E31)^I8+(F31)^I9)</f>
        <v>1.9667672312948261</v>
      </c>
    </row>
    <row r="50" spans="1:3" ht="15.75" x14ac:dyDescent="0.25">
      <c r="A50" s="25" t="s">
        <v>347</v>
      </c>
      <c r="B50" s="26" t="s">
        <v>30</v>
      </c>
      <c r="C50" s="54">
        <f>0.5*((C32*I6)+(D32*I7)+(E32*I8)+(F32*I9))+0.5*((C32)^I6+(D32)^I7+(E32)^I8+(F32)^I9)</f>
        <v>2.5</v>
      </c>
    </row>
    <row r="51" spans="1:3" ht="15.75" x14ac:dyDescent="0.25">
      <c r="A51" s="25" t="s">
        <v>348</v>
      </c>
      <c r="B51" s="26" t="s">
        <v>32</v>
      </c>
      <c r="C51" s="54">
        <f>0.5*((C33*I6)+(D33*I7)+(E33*I8)+(F33*I9))+0.5*((C33)^I6+(D33)^I7+(E33)^I8+(F33)^I9)</f>
        <v>2.4863486946521505</v>
      </c>
    </row>
    <row r="52" spans="1:3" ht="15.75" x14ac:dyDescent="0.25">
      <c r="A52" s="25" t="s">
        <v>349</v>
      </c>
      <c r="B52" s="26" t="s">
        <v>31</v>
      </c>
      <c r="C52" s="54">
        <f>0.5*((C34*I6)+(D34*I7)+(E34*I8)+(F34*I9))+0.5*((C34)^I6+(D34)^I7+(E34)^I8+(F34)^I9)</f>
        <v>2.5</v>
      </c>
    </row>
    <row r="53" spans="1:3" ht="15.75" x14ac:dyDescent="0.25">
      <c r="A53" s="25" t="s">
        <v>350</v>
      </c>
      <c r="B53" s="26" t="s">
        <v>38</v>
      </c>
      <c r="C53" s="54">
        <f>0.5*((C35*I6)+(D35*I7)+(E35*I8)+(F35*I9))+0.5*((C35)^I6+(D35)^I7+(E35)^I8+(F35)^I9)</f>
        <v>2.0968440203515204</v>
      </c>
    </row>
    <row r="54" spans="1:3" ht="15.75" x14ac:dyDescent="0.25">
      <c r="A54" s="25" t="s">
        <v>351</v>
      </c>
      <c r="B54" s="28" t="s">
        <v>41</v>
      </c>
      <c r="C54" s="54">
        <f>0.5*((C36*I6)+(D36*I7)+(E36*I8)+(F36*I9))+0.5*((C36)^I6+(D36)^I7+(E36)^I8+(F36)^I9)</f>
        <v>1.6655253103168437</v>
      </c>
    </row>
    <row r="55" spans="1:3" ht="15.75" x14ac:dyDescent="0.25">
      <c r="A55" s="25" t="s">
        <v>352</v>
      </c>
      <c r="B55" s="26" t="s">
        <v>34</v>
      </c>
      <c r="C55" s="54">
        <f>0.5*((C37*I6)+(D37*I7)+(E37*I8)+(F37*I9))+0.5*((C37)^I6+(D37)^I7+(E37)^I8+(F37)^I9)</f>
        <v>2.240392672489719</v>
      </c>
    </row>
    <row r="56" spans="1:3" ht="15.75" x14ac:dyDescent="0.25">
      <c r="A56" s="25" t="s">
        <v>353</v>
      </c>
      <c r="B56" s="26" t="s">
        <v>42</v>
      </c>
      <c r="C56" s="54">
        <f>0.5*((C38*I6)+(D38*I7)+(E38*I8)+(F38*I9))+0.5*((C38)^I6+(D38)^I7+(E38)^I8+(F38)^I9)</f>
        <v>1.6359206325112705</v>
      </c>
    </row>
  </sheetData>
  <sortState ref="A5:G19">
    <sortCondition ref="A5:A19"/>
  </sortState>
  <mergeCells count="13">
    <mergeCell ref="A4:B4"/>
    <mergeCell ref="L10:N10"/>
    <mergeCell ref="L11:M11"/>
    <mergeCell ref="L12:N15"/>
    <mergeCell ref="L17:N17"/>
    <mergeCell ref="L18:Q20"/>
    <mergeCell ref="A40:B40"/>
    <mergeCell ref="A22:B22"/>
    <mergeCell ref="A3:F3"/>
    <mergeCell ref="A1:F1"/>
    <mergeCell ref="L3:M3"/>
    <mergeCell ref="L5:N8"/>
    <mergeCell ref="L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B12" zoomScale="90" zoomScaleNormal="90" workbookViewId="0">
      <selection activeCell="G17" sqref="G17"/>
    </sheetView>
  </sheetViews>
  <sheetFormatPr defaultRowHeight="15" x14ac:dyDescent="0.25"/>
  <cols>
    <col min="1" max="1" width="16.5703125" customWidth="1"/>
    <col min="2" max="2" width="22.85546875" customWidth="1"/>
    <col min="3" max="3" width="15.85546875" customWidth="1"/>
    <col min="4" max="4" width="16.7109375" customWidth="1"/>
    <col min="5" max="5" width="18.85546875" customWidth="1"/>
    <col min="6" max="6" width="22.5703125" customWidth="1"/>
  </cols>
  <sheetData>
    <row r="1" spans="1:7" ht="15.75" x14ac:dyDescent="0.25">
      <c r="A1" s="30" t="s">
        <v>44</v>
      </c>
      <c r="B1" s="30"/>
      <c r="C1" s="30"/>
      <c r="D1" s="30"/>
      <c r="E1" s="30"/>
      <c r="F1" s="30"/>
      <c r="G1" s="43"/>
    </row>
    <row r="2" spans="1:7" ht="8.25" customHeight="1" x14ac:dyDescent="0.25"/>
    <row r="3" spans="1:7" ht="15.75" x14ac:dyDescent="0.25">
      <c r="A3" s="40" t="s">
        <v>45</v>
      </c>
      <c r="B3" s="41"/>
      <c r="C3" s="41"/>
      <c r="D3" s="41"/>
      <c r="E3" s="41"/>
      <c r="F3" s="41"/>
    </row>
    <row r="4" spans="1:7" x14ac:dyDescent="0.25">
      <c r="A4" s="55" t="s">
        <v>6</v>
      </c>
      <c r="B4" s="55"/>
    </row>
    <row r="5" spans="1:7" ht="21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</row>
    <row r="6" spans="1:7" ht="18" customHeight="1" x14ac:dyDescent="0.25">
      <c r="A6" s="25" t="s">
        <v>339</v>
      </c>
      <c r="B6" s="26" t="s">
        <v>60</v>
      </c>
      <c r="C6" s="54">
        <v>0.23</v>
      </c>
      <c r="D6" s="56">
        <v>0.14000000000000001</v>
      </c>
      <c r="E6" s="54">
        <v>0.35</v>
      </c>
      <c r="F6" s="54">
        <v>0.05</v>
      </c>
    </row>
    <row r="7" spans="1:7" ht="18" customHeight="1" x14ac:dyDescent="0.25">
      <c r="A7" s="25" t="s">
        <v>340</v>
      </c>
      <c r="B7" s="26" t="s">
        <v>52</v>
      </c>
      <c r="C7" s="54">
        <v>0.23</v>
      </c>
      <c r="D7" s="56">
        <v>0.6</v>
      </c>
      <c r="E7" s="54">
        <v>0.39</v>
      </c>
      <c r="F7" s="54">
        <v>0.62</v>
      </c>
    </row>
    <row r="8" spans="1:7" ht="17.25" customHeight="1" x14ac:dyDescent="0.25">
      <c r="A8" s="25" t="s">
        <v>341</v>
      </c>
      <c r="B8" s="26" t="s">
        <v>51</v>
      </c>
      <c r="C8" s="54">
        <v>0.23</v>
      </c>
      <c r="D8" s="56">
        <v>0.6</v>
      </c>
      <c r="E8" s="54">
        <v>0.39</v>
      </c>
      <c r="F8" s="54">
        <v>0.62</v>
      </c>
    </row>
    <row r="9" spans="1:7" ht="15.75" x14ac:dyDescent="0.25">
      <c r="A9" s="25" t="s">
        <v>342</v>
      </c>
      <c r="B9" s="26" t="s">
        <v>48</v>
      </c>
      <c r="C9" s="54">
        <v>0.35</v>
      </c>
      <c r="D9" s="56">
        <v>0.6</v>
      </c>
      <c r="E9" s="54">
        <v>0.39</v>
      </c>
      <c r="F9" s="54">
        <v>0.62</v>
      </c>
    </row>
    <row r="10" spans="1:7" ht="16.5" customHeight="1" x14ac:dyDescent="0.25">
      <c r="A10" s="25" t="s">
        <v>343</v>
      </c>
      <c r="B10" s="26" t="s">
        <v>46</v>
      </c>
      <c r="C10" s="54">
        <v>0.35</v>
      </c>
      <c r="D10" s="56">
        <v>0.6</v>
      </c>
      <c r="E10" s="54">
        <v>0.39</v>
      </c>
      <c r="F10" s="54">
        <v>0.62</v>
      </c>
    </row>
    <row r="11" spans="1:7" ht="14.25" customHeight="1" x14ac:dyDescent="0.25">
      <c r="A11" s="25" t="s">
        <v>344</v>
      </c>
      <c r="B11" s="26" t="s">
        <v>49</v>
      </c>
      <c r="C11" s="54">
        <v>0.35</v>
      </c>
      <c r="D11" s="56">
        <v>0.6</v>
      </c>
      <c r="E11" s="54">
        <v>0.35</v>
      </c>
      <c r="F11" s="54">
        <v>0.62</v>
      </c>
    </row>
    <row r="12" spans="1:7" ht="18.75" customHeight="1" x14ac:dyDescent="0.25">
      <c r="A12" s="25" t="s">
        <v>345</v>
      </c>
      <c r="B12" s="28" t="s">
        <v>50</v>
      </c>
      <c r="C12" s="54">
        <v>0.35</v>
      </c>
      <c r="D12" s="56">
        <v>0.6</v>
      </c>
      <c r="E12" s="54">
        <v>0.35</v>
      </c>
      <c r="F12" s="54">
        <v>0.62</v>
      </c>
    </row>
    <row r="13" spans="1:7" ht="18.75" customHeight="1" x14ac:dyDescent="0.25">
      <c r="A13" s="25" t="s">
        <v>346</v>
      </c>
      <c r="B13" s="26" t="s">
        <v>58</v>
      </c>
      <c r="C13" s="54">
        <v>0.35</v>
      </c>
      <c r="D13" s="56">
        <v>0.6</v>
      </c>
      <c r="E13" s="54">
        <v>0.39</v>
      </c>
      <c r="F13" s="54">
        <v>0.04</v>
      </c>
    </row>
    <row r="14" spans="1:7" ht="16.5" customHeight="1" x14ac:dyDescent="0.25">
      <c r="A14" s="25" t="s">
        <v>347</v>
      </c>
      <c r="B14" s="26" t="s">
        <v>63</v>
      </c>
      <c r="C14" s="54">
        <v>0.09</v>
      </c>
      <c r="D14" s="56">
        <v>0.21</v>
      </c>
      <c r="E14" s="54">
        <v>0.17</v>
      </c>
      <c r="F14" s="54">
        <v>0.09</v>
      </c>
    </row>
    <row r="15" spans="1:7" ht="17.25" customHeight="1" x14ac:dyDescent="0.25">
      <c r="A15" s="25" t="s">
        <v>348</v>
      </c>
      <c r="B15" s="26" t="s">
        <v>57</v>
      </c>
      <c r="C15" s="54">
        <v>0.09</v>
      </c>
      <c r="D15" s="56">
        <v>0.6</v>
      </c>
      <c r="E15" s="54">
        <v>0.39</v>
      </c>
      <c r="F15" s="54">
        <v>0.62</v>
      </c>
    </row>
    <row r="16" spans="1:7" ht="17.25" customHeight="1" x14ac:dyDescent="0.25">
      <c r="A16" s="25" t="s">
        <v>349</v>
      </c>
      <c r="B16" s="26" t="s">
        <v>64</v>
      </c>
      <c r="C16" s="54">
        <v>0.16</v>
      </c>
      <c r="D16" s="56">
        <v>0.6</v>
      </c>
      <c r="E16" s="54">
        <v>0.39</v>
      </c>
      <c r="F16" s="54">
        <v>0.62</v>
      </c>
    </row>
    <row r="17" spans="1:6" ht="16.5" customHeight="1" x14ac:dyDescent="0.25">
      <c r="A17" s="25" t="s">
        <v>350</v>
      </c>
      <c r="B17" s="26" t="s">
        <v>54</v>
      </c>
      <c r="C17" s="54">
        <v>0.16</v>
      </c>
      <c r="D17" s="56">
        <v>0.6</v>
      </c>
      <c r="E17" s="54">
        <v>0.35</v>
      </c>
      <c r="F17" s="54">
        <v>0.62</v>
      </c>
    </row>
    <row r="18" spans="1:6" ht="15.75" customHeight="1" x14ac:dyDescent="0.25">
      <c r="A18" s="25" t="s">
        <v>351</v>
      </c>
      <c r="B18" s="26" t="s">
        <v>55</v>
      </c>
      <c r="C18" s="54">
        <v>0.16</v>
      </c>
      <c r="D18" s="56">
        <v>0.6</v>
      </c>
      <c r="E18" s="54">
        <v>0.35</v>
      </c>
      <c r="F18" s="54">
        <v>0.62</v>
      </c>
    </row>
    <row r="19" spans="1:6" ht="17.25" customHeight="1" x14ac:dyDescent="0.25">
      <c r="A19" s="25" t="s">
        <v>352</v>
      </c>
      <c r="B19" s="26" t="s">
        <v>53</v>
      </c>
      <c r="C19" s="54">
        <v>0.16</v>
      </c>
      <c r="D19" s="56">
        <v>0.6</v>
      </c>
      <c r="E19" s="54">
        <v>0.39</v>
      </c>
      <c r="F19" s="54">
        <v>0.62</v>
      </c>
    </row>
    <row r="20" spans="1:6" ht="14.25" customHeight="1" x14ac:dyDescent="0.25">
      <c r="A20" s="25" t="s">
        <v>353</v>
      </c>
      <c r="B20" s="26" t="s">
        <v>62</v>
      </c>
      <c r="C20" s="54">
        <v>0.16</v>
      </c>
      <c r="D20" s="56">
        <v>0.14000000000000001</v>
      </c>
      <c r="E20" s="54">
        <v>0.35</v>
      </c>
      <c r="F20" s="54">
        <v>0.04</v>
      </c>
    </row>
    <row r="21" spans="1:6" ht="14.25" customHeight="1" x14ac:dyDescent="0.25">
      <c r="A21" s="25" t="s">
        <v>354</v>
      </c>
      <c r="B21" s="26" t="s">
        <v>59</v>
      </c>
      <c r="C21" s="54">
        <v>0.16</v>
      </c>
      <c r="D21" s="56">
        <v>0.6</v>
      </c>
      <c r="E21" s="54">
        <v>0.39</v>
      </c>
      <c r="F21" s="54">
        <v>0.09</v>
      </c>
    </row>
    <row r="22" spans="1:6" ht="15.75" x14ac:dyDescent="0.25">
      <c r="A22" s="25" t="s">
        <v>355</v>
      </c>
      <c r="B22" s="28" t="s">
        <v>61</v>
      </c>
      <c r="C22" s="54">
        <v>0.16</v>
      </c>
      <c r="D22" s="56">
        <v>0.21</v>
      </c>
      <c r="E22" s="54">
        <v>0.17</v>
      </c>
      <c r="F22" s="54">
        <v>0.09</v>
      </c>
    </row>
    <row r="23" spans="1:6" ht="15.75" x14ac:dyDescent="0.25">
      <c r="A23" s="25" t="s">
        <v>356</v>
      </c>
      <c r="B23" s="26" t="s">
        <v>56</v>
      </c>
      <c r="C23" s="54">
        <v>0.17</v>
      </c>
      <c r="D23" s="56">
        <v>0.6</v>
      </c>
      <c r="E23" s="54">
        <v>0.17</v>
      </c>
      <c r="F23" s="54">
        <v>0.62</v>
      </c>
    </row>
    <row r="25" spans="1:6" x14ac:dyDescent="0.25">
      <c r="A25" s="57" t="s">
        <v>365</v>
      </c>
      <c r="B25" s="57"/>
    </row>
    <row r="26" spans="1:6" ht="15.75" x14ac:dyDescent="0.25">
      <c r="A26" s="23" t="s">
        <v>23</v>
      </c>
      <c r="B26" s="24" t="s">
        <v>24</v>
      </c>
      <c r="C26" s="2" t="s">
        <v>2</v>
      </c>
      <c r="D26" s="2" t="s">
        <v>3</v>
      </c>
      <c r="E26" s="2" t="s">
        <v>4</v>
      </c>
      <c r="F26" s="2" t="s">
        <v>5</v>
      </c>
    </row>
    <row r="27" spans="1:6" ht="15.75" x14ac:dyDescent="0.25">
      <c r="A27" s="25" t="s">
        <v>339</v>
      </c>
      <c r="B27" s="26" t="s">
        <v>60</v>
      </c>
      <c r="C27" s="54">
        <f>C6/0.35</f>
        <v>0.65714285714285725</v>
      </c>
      <c r="D27" s="54">
        <f>D6/0.6</f>
        <v>0.23333333333333336</v>
      </c>
      <c r="E27" s="54">
        <f>E6/0.39</f>
        <v>0.89743589743589736</v>
      </c>
      <c r="F27" s="54">
        <f>F6/0.62</f>
        <v>8.0645161290322592E-2</v>
      </c>
    </row>
    <row r="28" spans="1:6" ht="15.75" x14ac:dyDescent="0.25">
      <c r="A28" s="25" t="s">
        <v>340</v>
      </c>
      <c r="B28" s="26" t="s">
        <v>52</v>
      </c>
      <c r="C28" s="54">
        <f>C7/0.35</f>
        <v>0.65714285714285725</v>
      </c>
      <c r="D28" s="54">
        <f>D7/0.6</f>
        <v>1</v>
      </c>
      <c r="E28" s="54">
        <f>E7/0.39</f>
        <v>1</v>
      </c>
      <c r="F28" s="54">
        <f>F7/0.62</f>
        <v>1</v>
      </c>
    </row>
    <row r="29" spans="1:6" ht="15.75" x14ac:dyDescent="0.25">
      <c r="A29" s="25" t="s">
        <v>341</v>
      </c>
      <c r="B29" s="26" t="s">
        <v>51</v>
      </c>
      <c r="C29" s="54">
        <f>C8/0.35</f>
        <v>0.65714285714285725</v>
      </c>
      <c r="D29" s="54">
        <f>D8/0.6</f>
        <v>1</v>
      </c>
      <c r="E29" s="54">
        <f>E8/0.39</f>
        <v>1</v>
      </c>
      <c r="F29" s="54">
        <f>F8/0.62</f>
        <v>1</v>
      </c>
    </row>
    <row r="30" spans="1:6" ht="15.75" x14ac:dyDescent="0.25">
      <c r="A30" s="25" t="s">
        <v>342</v>
      </c>
      <c r="B30" s="26" t="s">
        <v>48</v>
      </c>
      <c r="C30" s="54">
        <f>C9/0.35</f>
        <v>1</v>
      </c>
      <c r="D30" s="54">
        <f>D9/0.6</f>
        <v>1</v>
      </c>
      <c r="E30" s="54">
        <f>E9/0.39</f>
        <v>1</v>
      </c>
      <c r="F30" s="54">
        <f>F9/0.62</f>
        <v>1</v>
      </c>
    </row>
    <row r="31" spans="1:6" ht="15.75" x14ac:dyDescent="0.25">
      <c r="A31" s="25" t="s">
        <v>343</v>
      </c>
      <c r="B31" s="26" t="s">
        <v>46</v>
      </c>
      <c r="C31" s="54">
        <f>C10/0.35</f>
        <v>1</v>
      </c>
      <c r="D31" s="54">
        <f>D10/0.6</f>
        <v>1</v>
      </c>
      <c r="E31" s="54">
        <f>E10/0.39</f>
        <v>1</v>
      </c>
      <c r="F31" s="54">
        <f>F10/0.62</f>
        <v>1</v>
      </c>
    </row>
    <row r="32" spans="1:6" ht="15.75" x14ac:dyDescent="0.25">
      <c r="A32" s="25" t="s">
        <v>344</v>
      </c>
      <c r="B32" s="26" t="s">
        <v>49</v>
      </c>
      <c r="C32" s="54">
        <f>C11/0.35</f>
        <v>1</v>
      </c>
      <c r="D32" s="54">
        <f>D11/0.6</f>
        <v>1</v>
      </c>
      <c r="E32" s="54">
        <f>E11/0.39</f>
        <v>0.89743589743589736</v>
      </c>
      <c r="F32" s="54">
        <f>F11/0.62</f>
        <v>1</v>
      </c>
    </row>
    <row r="33" spans="1:6" ht="15.75" x14ac:dyDescent="0.25">
      <c r="A33" s="25" t="s">
        <v>345</v>
      </c>
      <c r="B33" s="28" t="s">
        <v>50</v>
      </c>
      <c r="C33" s="54">
        <f>C12/0.35</f>
        <v>1</v>
      </c>
      <c r="D33" s="54">
        <f>D12/0.6</f>
        <v>1</v>
      </c>
      <c r="E33" s="54">
        <f>E12/0.39</f>
        <v>0.89743589743589736</v>
      </c>
      <c r="F33" s="54">
        <f>F12/0.62</f>
        <v>1</v>
      </c>
    </row>
    <row r="34" spans="1:6" ht="15.75" x14ac:dyDescent="0.25">
      <c r="A34" s="25" t="s">
        <v>346</v>
      </c>
      <c r="B34" s="26" t="s">
        <v>58</v>
      </c>
      <c r="C34" s="54">
        <f>C13/0.35</f>
        <v>1</v>
      </c>
      <c r="D34" s="54">
        <f>D13/0.6</f>
        <v>1</v>
      </c>
      <c r="E34" s="54">
        <f>E13/0.39</f>
        <v>1</v>
      </c>
      <c r="F34" s="54">
        <f>F13/0.62</f>
        <v>6.4516129032258063E-2</v>
      </c>
    </row>
    <row r="35" spans="1:6" ht="15.75" x14ac:dyDescent="0.25">
      <c r="A35" s="25" t="s">
        <v>347</v>
      </c>
      <c r="B35" s="26" t="s">
        <v>63</v>
      </c>
      <c r="C35" s="54">
        <f>C14/0.35</f>
        <v>0.25714285714285717</v>
      </c>
      <c r="D35" s="54">
        <f>D14/0.6</f>
        <v>0.35</v>
      </c>
      <c r="E35" s="54">
        <f>E14/0.39</f>
        <v>0.4358974358974359</v>
      </c>
      <c r="F35" s="54">
        <f>F14/0.62</f>
        <v>0.14516129032258063</v>
      </c>
    </row>
    <row r="36" spans="1:6" ht="15.75" x14ac:dyDescent="0.25">
      <c r="A36" s="25" t="s">
        <v>348</v>
      </c>
      <c r="B36" s="26" t="s">
        <v>57</v>
      </c>
      <c r="C36" s="54">
        <f>C15/0.35</f>
        <v>0.25714285714285717</v>
      </c>
      <c r="D36" s="54">
        <f>D15/0.6</f>
        <v>1</v>
      </c>
      <c r="E36" s="54">
        <f>E15/0.39</f>
        <v>1</v>
      </c>
      <c r="F36" s="54">
        <f>F15/0.62</f>
        <v>1</v>
      </c>
    </row>
    <row r="37" spans="1:6" ht="15.75" x14ac:dyDescent="0.25">
      <c r="A37" s="25" t="s">
        <v>349</v>
      </c>
      <c r="B37" s="26" t="s">
        <v>64</v>
      </c>
      <c r="C37" s="54">
        <f>C16/0.35</f>
        <v>0.45714285714285718</v>
      </c>
      <c r="D37" s="54">
        <f>D16/0.6</f>
        <v>1</v>
      </c>
      <c r="E37" s="54">
        <f>E16/0.39</f>
        <v>1</v>
      </c>
      <c r="F37" s="54">
        <f>F16/0.62</f>
        <v>1</v>
      </c>
    </row>
    <row r="38" spans="1:6" ht="15.75" x14ac:dyDescent="0.25">
      <c r="A38" s="25" t="s">
        <v>350</v>
      </c>
      <c r="B38" s="26" t="s">
        <v>54</v>
      </c>
      <c r="C38" s="54">
        <f>C17/0.35</f>
        <v>0.45714285714285718</v>
      </c>
      <c r="D38" s="54">
        <f>D17/0.6</f>
        <v>1</v>
      </c>
      <c r="E38" s="54">
        <f>E17/0.39</f>
        <v>0.89743589743589736</v>
      </c>
      <c r="F38" s="54">
        <f>F17/0.62</f>
        <v>1</v>
      </c>
    </row>
    <row r="39" spans="1:6" ht="15.75" x14ac:dyDescent="0.25">
      <c r="A39" s="25" t="s">
        <v>351</v>
      </c>
      <c r="B39" s="26" t="s">
        <v>55</v>
      </c>
      <c r="C39" s="54">
        <f>C18/0.35</f>
        <v>0.45714285714285718</v>
      </c>
      <c r="D39" s="54">
        <f>D18/0.6</f>
        <v>1</v>
      </c>
      <c r="E39" s="54">
        <f>E18/0.39</f>
        <v>0.89743589743589736</v>
      </c>
      <c r="F39" s="54">
        <f>F18/0.62</f>
        <v>1</v>
      </c>
    </row>
    <row r="40" spans="1:6" ht="15.75" x14ac:dyDescent="0.25">
      <c r="A40" s="25" t="s">
        <v>352</v>
      </c>
      <c r="B40" s="26" t="s">
        <v>53</v>
      </c>
      <c r="C40" s="54">
        <f>C19/0.35</f>
        <v>0.45714285714285718</v>
      </c>
      <c r="D40" s="54">
        <f>D19/0.6</f>
        <v>1</v>
      </c>
      <c r="E40" s="54">
        <f>E19/0.39</f>
        <v>1</v>
      </c>
      <c r="F40" s="54">
        <f>F19/0.62</f>
        <v>1</v>
      </c>
    </row>
    <row r="41" spans="1:6" ht="15.75" x14ac:dyDescent="0.25">
      <c r="A41" s="25" t="s">
        <v>353</v>
      </c>
      <c r="B41" s="26" t="s">
        <v>62</v>
      </c>
      <c r="C41" s="54">
        <f>C20/0.35</f>
        <v>0.45714285714285718</v>
      </c>
      <c r="D41" s="54">
        <f>D20/0.6</f>
        <v>0.23333333333333336</v>
      </c>
      <c r="E41" s="54">
        <f>E20/0.39</f>
        <v>0.89743589743589736</v>
      </c>
      <c r="F41" s="54">
        <f>F20/0.62</f>
        <v>6.4516129032258063E-2</v>
      </c>
    </row>
    <row r="42" spans="1:6" ht="15.75" x14ac:dyDescent="0.25">
      <c r="A42" s="25" t="s">
        <v>354</v>
      </c>
      <c r="B42" s="26" t="s">
        <v>59</v>
      </c>
      <c r="C42" s="54">
        <f>C21/0.35</f>
        <v>0.45714285714285718</v>
      </c>
      <c r="D42" s="54">
        <f>D21/0.6</f>
        <v>1</v>
      </c>
      <c r="E42" s="54">
        <f>E21/0.39</f>
        <v>1</v>
      </c>
      <c r="F42" s="54">
        <f>F21/0.62</f>
        <v>0.14516129032258063</v>
      </c>
    </row>
    <row r="43" spans="1:6" ht="15.75" x14ac:dyDescent="0.25">
      <c r="A43" s="25" t="s">
        <v>355</v>
      </c>
      <c r="B43" s="28" t="s">
        <v>61</v>
      </c>
      <c r="C43" s="54">
        <f>C22/0.35</f>
        <v>0.45714285714285718</v>
      </c>
      <c r="D43" s="54">
        <f>D22/0.6</f>
        <v>0.35</v>
      </c>
      <c r="E43" s="54">
        <f>E22/0.39</f>
        <v>0.4358974358974359</v>
      </c>
      <c r="F43" s="54">
        <f>F22/0.62</f>
        <v>0.14516129032258063</v>
      </c>
    </row>
    <row r="44" spans="1:6" ht="15.75" x14ac:dyDescent="0.25">
      <c r="A44" s="25" t="s">
        <v>356</v>
      </c>
      <c r="B44" s="26" t="s">
        <v>56</v>
      </c>
      <c r="C44" s="54">
        <f>C23/0.35</f>
        <v>0.48571428571428577</v>
      </c>
      <c r="D44" s="54">
        <f>D23/0.6</f>
        <v>1</v>
      </c>
      <c r="E44" s="54">
        <f>E23/0.39</f>
        <v>0.4358974358974359</v>
      </c>
      <c r="F44" s="54">
        <f>F23/0.62</f>
        <v>1</v>
      </c>
    </row>
    <row r="46" spans="1:6" x14ac:dyDescent="0.25">
      <c r="A46" s="57" t="s">
        <v>366</v>
      </c>
      <c r="B46" s="57"/>
    </row>
    <row r="47" spans="1:6" ht="15.75" x14ac:dyDescent="0.25">
      <c r="A47" s="23" t="s">
        <v>23</v>
      </c>
      <c r="B47" s="24" t="s">
        <v>24</v>
      </c>
      <c r="C47" s="2" t="s">
        <v>367</v>
      </c>
    </row>
    <row r="48" spans="1:6" ht="15.75" x14ac:dyDescent="0.25">
      <c r="A48" s="25" t="s">
        <v>339</v>
      </c>
      <c r="B48" s="26" t="s">
        <v>60</v>
      </c>
      <c r="C48" s="54">
        <f>0.5*((C27*F52)+(D27*F53)+(E27*F54)+(F27*F55))+0.5*((C27)^F52+(D27)^F53+(E27)^F54+(F27)^F55)</f>
        <v>1.800096346334302</v>
      </c>
    </row>
    <row r="49" spans="1:7" ht="15.75" x14ac:dyDescent="0.25">
      <c r="A49" s="25" t="s">
        <v>340</v>
      </c>
      <c r="B49" s="26" t="s">
        <v>52</v>
      </c>
      <c r="C49" s="54">
        <f>0.5*((C28*F52)+(D28*F53)+(E28*F54)+(F28*F55))+0.5*((C28)^F52+(D28)^F53+(E28)^F54+(F28)^F55)</f>
        <v>2.3333291150394762</v>
      </c>
    </row>
    <row r="50" spans="1:7" ht="15.75" x14ac:dyDescent="0.25">
      <c r="A50" s="25" t="s">
        <v>341</v>
      </c>
      <c r="B50" s="26" t="s">
        <v>51</v>
      </c>
      <c r="C50" s="54">
        <f>0.5*((C29*F52)+(D29*F53)+(E29*F54)+(F29*F55))+0.5*((C29)^F52+(D29)^F53+(E29)^F54+(F29)^F55)</f>
        <v>2.3333291150394762</v>
      </c>
    </row>
    <row r="51" spans="1:7" ht="15.75" x14ac:dyDescent="0.25">
      <c r="A51" s="25" t="s">
        <v>342</v>
      </c>
      <c r="B51" s="26" t="s">
        <v>48</v>
      </c>
      <c r="C51" s="54">
        <f>0.5*((C30*F52)+(D30*F53)+(E30*F54)+(F30*F55))+0.5*((C30)^F52+(D30)^F53+(E30)^F54+(F30)^F55)</f>
        <v>2.5</v>
      </c>
      <c r="E51" s="2" t="s">
        <v>1</v>
      </c>
      <c r="F51" s="15" t="s">
        <v>17</v>
      </c>
      <c r="G51" s="15" t="s">
        <v>18</v>
      </c>
    </row>
    <row r="52" spans="1:7" ht="15.75" x14ac:dyDescent="0.25">
      <c r="A52" s="25" t="s">
        <v>343</v>
      </c>
      <c r="B52" s="26" t="s">
        <v>46</v>
      </c>
      <c r="C52" s="54">
        <f>0.5*((C31*F52)+(D31*F53)+(E31*F54)+(F31*F55))+0.5*((C31)^F52+(D31)^F53+(E31)^F54+(F31)^F55)</f>
        <v>2.5</v>
      </c>
      <c r="E52" s="16" t="s">
        <v>7</v>
      </c>
      <c r="F52" s="17">
        <v>0.46</v>
      </c>
      <c r="G52" s="17" t="s">
        <v>21</v>
      </c>
    </row>
    <row r="53" spans="1:7" ht="15.75" x14ac:dyDescent="0.25">
      <c r="A53" s="25" t="s">
        <v>344</v>
      </c>
      <c r="B53" s="26" t="s">
        <v>49</v>
      </c>
      <c r="C53" s="54">
        <f>0.5*((C32*F52)+(D32*F53)+(E32*F54)+(F32*F55))+0.5*((C32)^F52+(D32)^F53+(E32)^F54+(F32)^F55)</f>
        <v>2.4863486946521505</v>
      </c>
      <c r="E53" s="16" t="s">
        <v>8</v>
      </c>
      <c r="F53" s="17">
        <v>0.09</v>
      </c>
      <c r="G53" s="17" t="s">
        <v>21</v>
      </c>
    </row>
    <row r="54" spans="1:7" ht="15.75" x14ac:dyDescent="0.25">
      <c r="A54" s="25" t="s">
        <v>345</v>
      </c>
      <c r="B54" s="28" t="s">
        <v>50</v>
      </c>
      <c r="C54" s="54">
        <f>0.5*((C33*F52)+(D33*F53)+(E33*F54)+(F33*F55))+0.5*((C33)^F52+(D33)^F53+(E33)^F54+(F33)^F55)</f>
        <v>2.4863486946521505</v>
      </c>
      <c r="E54" s="16" t="s">
        <v>9</v>
      </c>
      <c r="F54" s="17">
        <v>0.13</v>
      </c>
      <c r="G54" s="17" t="s">
        <v>21</v>
      </c>
    </row>
    <row r="55" spans="1:7" ht="15.75" x14ac:dyDescent="0.25">
      <c r="A55" s="25" t="s">
        <v>346</v>
      </c>
      <c r="B55" s="26" t="s">
        <v>58</v>
      </c>
      <c r="C55" s="54">
        <f>0.5*((C34*F52)+(D34*F53)+(E34*F54)+(F34*F55))+0.5*((C34)^F52+(D34)^F53+(E34)^F54+(F34)^F55)</f>
        <v>2.0583228325467942</v>
      </c>
      <c r="E55" s="16" t="s">
        <v>10</v>
      </c>
      <c r="F55" s="17">
        <v>0.32</v>
      </c>
      <c r="G55" s="17" t="s">
        <v>21</v>
      </c>
    </row>
    <row r="56" spans="1:7" ht="15.75" x14ac:dyDescent="0.25">
      <c r="A56" s="25" t="s">
        <v>347</v>
      </c>
      <c r="B56" s="26" t="s">
        <v>63</v>
      </c>
      <c r="C56" s="54">
        <f>0.5*((C35*F52)+(D35*F53)+(E35*F54)+(F35*F55))+0.5*((C35)^F52+(D35)^F53+(E35)^F54+(F35)^F55)</f>
        <v>1.567538977535623</v>
      </c>
    </row>
    <row r="57" spans="1:7" ht="15.75" x14ac:dyDescent="0.25">
      <c r="A57" s="25" t="s">
        <v>348</v>
      </c>
      <c r="B57" s="26" t="s">
        <v>57</v>
      </c>
      <c r="C57" s="54">
        <f>0.5*((C36*F52)+(D36*F53)+(E36*F54)+(F36*F55))+0.5*((C36)^F52+(D36)^F53+(E36)^F54+(F36)^F55)</f>
        <v>2.0968440203515204</v>
      </c>
    </row>
    <row r="58" spans="1:7" ht="15.75" x14ac:dyDescent="0.25">
      <c r="A58" s="25" t="s">
        <v>349</v>
      </c>
      <c r="B58" s="26" t="s">
        <v>64</v>
      </c>
      <c r="C58" s="54">
        <f>0.5*((C37*F52)+(D37*F53)+(E37*F54)+(F37*F55))+0.5*((C37)^F52+(D37)^F53+(E37)^F54+(F37)^F55)</f>
        <v>2.2239568479074308</v>
      </c>
    </row>
    <row r="59" spans="1:7" ht="15.75" x14ac:dyDescent="0.25">
      <c r="A59" s="25" t="s">
        <v>350</v>
      </c>
      <c r="B59" s="26" t="s">
        <v>54</v>
      </c>
      <c r="C59" s="54">
        <f>0.5*((C38*F52)+(D38*F53)+(E38*F54)+(F38*F55))+0.5*((C38)^F52+(D38)^F53+(E38)^F54+(F38)^F55)</f>
        <v>2.2103055425595817</v>
      </c>
    </row>
    <row r="60" spans="1:7" ht="15.75" x14ac:dyDescent="0.25">
      <c r="A60" s="25" t="s">
        <v>351</v>
      </c>
      <c r="B60" s="26" t="s">
        <v>55</v>
      </c>
      <c r="C60" s="54">
        <f>0.5*((C39*F52)+(D39*F53)+(E39*F54)+(F39*F55))+0.5*((C39)^F52+(D39)^F53+(E39)^F54+(F39)^F55)</f>
        <v>2.2103055425595817</v>
      </c>
    </row>
    <row r="61" spans="1:7" ht="15.75" x14ac:dyDescent="0.25">
      <c r="A61" s="25" t="s">
        <v>352</v>
      </c>
      <c r="B61" s="26" t="s">
        <v>53</v>
      </c>
      <c r="C61" s="54">
        <f>0.5*((C40*F52)+(D40*F53)+(E40*F54)+(F40*F55))+0.5*((C40)^F52+(D40)^F53+(E40)^F54+(F40)^F55)</f>
        <v>2.2239568479074308</v>
      </c>
    </row>
    <row r="62" spans="1:7" ht="15.75" x14ac:dyDescent="0.25">
      <c r="A62" s="25" t="s">
        <v>353</v>
      </c>
      <c r="B62" s="26" t="s">
        <v>62</v>
      </c>
      <c r="C62" s="54">
        <f>0.5*((C41*F52)+(D41*F53)+(E41*F54)+(F41*F55))+0.5*((C41)^F52+(D41)^F53+(E41)^F54+(F41)^F55)</f>
        <v>1.6727478544244871</v>
      </c>
    </row>
    <row r="63" spans="1:7" ht="15.75" x14ac:dyDescent="0.25">
      <c r="A63" s="25" t="s">
        <v>354</v>
      </c>
      <c r="B63" s="26" t="s">
        <v>59</v>
      </c>
      <c r="C63" s="54">
        <f>0.5*((C42*F52)+(D42*F53)+(E42*F54)+(F42*F55))+0.5*((C42)^F52+(D42)^F53+(E42)^F54+(F42)^F55)</f>
        <v>1.856808963457933</v>
      </c>
    </row>
    <row r="64" spans="1:7" ht="15.75" x14ac:dyDescent="0.25">
      <c r="A64" s="25" t="s">
        <v>355</v>
      </c>
      <c r="B64" s="28" t="s">
        <v>61</v>
      </c>
      <c r="C64" s="54">
        <f>0.5*((C43*F52)+(D43*F53)+(E43*F54)+(F43*F55))+0.5*((C43)^F52+(D43)^F53+(E43)^F54+(F43)^F55)</f>
        <v>1.694651805091534</v>
      </c>
    </row>
    <row r="65" spans="1:3" ht="15.75" x14ac:dyDescent="0.25">
      <c r="A65" s="25" t="s">
        <v>356</v>
      </c>
      <c r="B65" s="26" t="s">
        <v>56</v>
      </c>
      <c r="C65" s="54">
        <f>0.5*((C44*F52)+(D44*F53)+(E44*F54)+(F44*F55))+0.5*((C44)^F52+(D44)^F53+(E44)^F54+(F44)^F55)</f>
        <v>2.152564364129113</v>
      </c>
    </row>
  </sheetData>
  <sortState ref="A5:G22">
    <sortCondition ref="A5:A22"/>
  </sortState>
  <mergeCells count="5">
    <mergeCell ref="A3:F3"/>
    <mergeCell ref="A1:F1"/>
    <mergeCell ref="A46:B46"/>
    <mergeCell ref="A25:B25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C1" zoomScale="90" zoomScaleNormal="90" workbookViewId="0">
      <selection activeCell="C21" sqref="C21"/>
    </sheetView>
  </sheetViews>
  <sheetFormatPr defaultRowHeight="15" x14ac:dyDescent="0.25"/>
  <cols>
    <col min="2" max="2" width="20.85546875" customWidth="1"/>
    <col min="3" max="3" width="25.28515625" customWidth="1"/>
    <col min="4" max="4" width="20.7109375" customWidth="1"/>
    <col min="5" max="5" width="18.85546875" customWidth="1"/>
    <col min="6" max="6" width="22.28515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2" spans="1:10" ht="9.75" customHeight="1" x14ac:dyDescent="0.25"/>
    <row r="3" spans="1:10" ht="15.75" x14ac:dyDescent="0.25">
      <c r="A3" s="40" t="s">
        <v>65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8.75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8" customHeight="1" x14ac:dyDescent="0.25">
      <c r="A6" s="25" t="s">
        <v>339</v>
      </c>
      <c r="B6" s="28" t="s">
        <v>138</v>
      </c>
      <c r="C6" s="54">
        <v>0.23</v>
      </c>
      <c r="D6" s="54">
        <v>0.21</v>
      </c>
      <c r="E6" s="54">
        <v>0.17</v>
      </c>
      <c r="F6" s="54">
        <v>0.62</v>
      </c>
      <c r="H6" s="16" t="s">
        <v>9</v>
      </c>
      <c r="I6" s="17">
        <v>0.13</v>
      </c>
      <c r="J6" s="17" t="s">
        <v>21</v>
      </c>
    </row>
    <row r="7" spans="1:10" ht="16.5" customHeight="1" x14ac:dyDescent="0.25">
      <c r="A7" s="25" t="s">
        <v>340</v>
      </c>
      <c r="B7" s="26" t="s">
        <v>66</v>
      </c>
      <c r="C7" s="54">
        <v>0.35</v>
      </c>
      <c r="D7" s="56">
        <v>0.6</v>
      </c>
      <c r="E7" s="54">
        <v>0.35</v>
      </c>
      <c r="F7" s="54">
        <v>0.62</v>
      </c>
      <c r="H7" s="16" t="s">
        <v>10</v>
      </c>
      <c r="I7" s="17">
        <v>0.32</v>
      </c>
      <c r="J7" s="17" t="s">
        <v>21</v>
      </c>
    </row>
    <row r="8" spans="1:10" ht="15.75" x14ac:dyDescent="0.25">
      <c r="A8" s="25" t="s">
        <v>341</v>
      </c>
      <c r="B8" s="26" t="s">
        <v>67</v>
      </c>
      <c r="C8" s="54">
        <v>0.17</v>
      </c>
      <c r="D8" s="56">
        <v>0.6</v>
      </c>
      <c r="E8" s="54">
        <v>0.39</v>
      </c>
      <c r="F8" s="54">
        <v>0.06</v>
      </c>
    </row>
    <row r="10" spans="1:10" x14ac:dyDescent="0.25">
      <c r="A10" s="57" t="s">
        <v>365</v>
      </c>
      <c r="B10" s="57"/>
    </row>
    <row r="11" spans="1:10" ht="15.75" x14ac:dyDescent="0.25">
      <c r="A11" s="23" t="s">
        <v>23</v>
      </c>
      <c r="B11" s="24" t="s">
        <v>24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ht="15.75" x14ac:dyDescent="0.25">
      <c r="A12" s="25" t="s">
        <v>339</v>
      </c>
      <c r="B12" s="28" t="s">
        <v>138</v>
      </c>
      <c r="C12" s="54">
        <f>C6/0.35</f>
        <v>0.65714285714285725</v>
      </c>
      <c r="D12" s="56">
        <f>D6/0.6</f>
        <v>0.35</v>
      </c>
      <c r="E12" s="54">
        <f>E6/0.39</f>
        <v>0.4358974358974359</v>
      </c>
      <c r="F12" s="54">
        <f>F6/0.62</f>
        <v>1</v>
      </c>
    </row>
    <row r="13" spans="1:10" ht="15.75" x14ac:dyDescent="0.25">
      <c r="A13" s="25" t="s">
        <v>340</v>
      </c>
      <c r="B13" s="26" t="s">
        <v>66</v>
      </c>
      <c r="C13" s="54">
        <f>C7/0.35</f>
        <v>1</v>
      </c>
      <c r="D13" s="54">
        <f>D7/0.6</f>
        <v>1</v>
      </c>
      <c r="E13" s="54">
        <f>E7/0.39</f>
        <v>0.89743589743589736</v>
      </c>
      <c r="F13" s="54">
        <f>F7/0.62</f>
        <v>1</v>
      </c>
    </row>
    <row r="14" spans="1:10" ht="15.75" x14ac:dyDescent="0.25">
      <c r="A14" s="25" t="s">
        <v>341</v>
      </c>
      <c r="B14" s="26" t="s">
        <v>67</v>
      </c>
      <c r="C14" s="54">
        <f>C8/0.35</f>
        <v>0.48571428571428577</v>
      </c>
      <c r="D14" s="54">
        <f>D8/0.6</f>
        <v>1</v>
      </c>
      <c r="E14" s="54">
        <f>E8/0.39</f>
        <v>1</v>
      </c>
      <c r="F14" s="54">
        <f>F8/0.62</f>
        <v>9.6774193548387094E-2</v>
      </c>
    </row>
    <row r="15" spans="1:10" ht="15.75" x14ac:dyDescent="0.25">
      <c r="A15" s="32"/>
      <c r="B15" s="32"/>
      <c r="C15" s="32"/>
      <c r="D15" s="32"/>
    </row>
    <row r="16" spans="1:10" x14ac:dyDescent="0.25">
      <c r="A16" s="57" t="s">
        <v>366</v>
      </c>
      <c r="B16" s="57"/>
    </row>
    <row r="17" spans="1:4" ht="15.75" x14ac:dyDescent="0.25">
      <c r="A17" s="23" t="s">
        <v>23</v>
      </c>
      <c r="B17" s="24" t="s">
        <v>24</v>
      </c>
      <c r="C17" s="2" t="s">
        <v>367</v>
      </c>
    </row>
    <row r="18" spans="1:4" ht="15.75" x14ac:dyDescent="0.25">
      <c r="A18" s="25" t="s">
        <v>339</v>
      </c>
      <c r="B18" s="28" t="s">
        <v>138</v>
      </c>
      <c r="C18" s="54">
        <f>0.5*((C12*I4)+(D12*I5)+(E12*I6)+(F12*I7))+0.5*((C12)^I4+(D12)^I5+(E12)^I6+(F12)^I7)</f>
        <v>2.1711719566730769</v>
      </c>
    </row>
    <row r="19" spans="1:4" ht="15.75" x14ac:dyDescent="0.25">
      <c r="A19" s="25" t="s">
        <v>340</v>
      </c>
      <c r="B19" s="26" t="s">
        <v>66</v>
      </c>
      <c r="C19" s="54">
        <f>0.5*((C13*I4)+(D13*I5)+(E13*I6)+(F13*I7))+0.5*((C13)^I4+(D13)^I5+(E13)^I6+(F13)^I7)</f>
        <v>2.4863486946521505</v>
      </c>
    </row>
    <row r="20" spans="1:4" ht="15.75" x14ac:dyDescent="0.25">
      <c r="A20" s="25" t="s">
        <v>341</v>
      </c>
      <c r="B20" s="26" t="s">
        <v>67</v>
      </c>
      <c r="C20" s="54">
        <f>0.5*((C14*I4)+(D14*I5)+(E14*I6)+(F14*I7))+0.5*((C14)^I4+(D14)^I5+(E14)^I6+(F14)^I7)</f>
        <v>1.8326936463277488</v>
      </c>
    </row>
    <row r="24" spans="1:4" ht="15.75" x14ac:dyDescent="0.25">
      <c r="A24" s="32"/>
      <c r="B24" s="32"/>
      <c r="C24" s="32"/>
      <c r="D24" s="32"/>
    </row>
  </sheetData>
  <mergeCells count="5">
    <mergeCell ref="A16:B16"/>
    <mergeCell ref="A10:B10"/>
    <mergeCell ref="A4:B4"/>
    <mergeCell ref="A3:F3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zoomScale="70" zoomScaleNormal="70" workbookViewId="0">
      <selection activeCell="C24" sqref="C24"/>
    </sheetView>
  </sheetViews>
  <sheetFormatPr defaultRowHeight="15" x14ac:dyDescent="0.25"/>
  <cols>
    <col min="1" max="1" width="12.5703125" customWidth="1"/>
    <col min="2" max="2" width="17.140625" customWidth="1"/>
    <col min="3" max="3" width="16.5703125" customWidth="1"/>
    <col min="4" max="4" width="18.140625" customWidth="1"/>
    <col min="5" max="5" width="17.140625" customWidth="1"/>
    <col min="6" max="6" width="24.140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68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22.5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5.75" x14ac:dyDescent="0.25">
      <c r="A6" s="25" t="s">
        <v>339</v>
      </c>
      <c r="B6" s="26" t="s">
        <v>72</v>
      </c>
      <c r="C6" s="54">
        <v>0.23</v>
      </c>
      <c r="D6" s="54">
        <v>0.14000000000000001</v>
      </c>
      <c r="E6" s="54">
        <v>0.35</v>
      </c>
      <c r="F6" s="54">
        <v>0.06</v>
      </c>
      <c r="H6" s="16" t="s">
        <v>9</v>
      </c>
      <c r="I6" s="17">
        <v>0.13</v>
      </c>
      <c r="J6" s="17" t="s">
        <v>21</v>
      </c>
    </row>
    <row r="7" spans="1:10" ht="17.25" customHeight="1" x14ac:dyDescent="0.25">
      <c r="A7" s="25" t="s">
        <v>340</v>
      </c>
      <c r="B7" s="28" t="s">
        <v>69</v>
      </c>
      <c r="C7" s="54">
        <v>0.35</v>
      </c>
      <c r="D7" s="56">
        <v>0.6</v>
      </c>
      <c r="E7" s="54">
        <v>0.35</v>
      </c>
      <c r="F7" s="54">
        <v>0.03</v>
      </c>
      <c r="H7" s="16" t="s">
        <v>10</v>
      </c>
      <c r="I7" s="17">
        <v>0.32</v>
      </c>
      <c r="J7" s="17" t="s">
        <v>21</v>
      </c>
    </row>
    <row r="8" spans="1:10" ht="14.25" customHeight="1" x14ac:dyDescent="0.25">
      <c r="A8" s="25" t="s">
        <v>341</v>
      </c>
      <c r="B8" s="28" t="s">
        <v>71</v>
      </c>
      <c r="C8" s="54">
        <v>0.09</v>
      </c>
      <c r="D8" s="54">
        <v>0.21</v>
      </c>
      <c r="E8" s="54">
        <v>0.39</v>
      </c>
      <c r="F8" s="54">
        <v>0.62</v>
      </c>
    </row>
    <row r="9" spans="1:10" ht="29.25" customHeight="1" x14ac:dyDescent="0.25">
      <c r="A9" s="25" t="s">
        <v>342</v>
      </c>
      <c r="B9" s="26" t="s">
        <v>73</v>
      </c>
      <c r="C9" s="54">
        <v>0.17</v>
      </c>
      <c r="D9" s="56">
        <v>0.6</v>
      </c>
      <c r="E9" s="54">
        <v>0.35</v>
      </c>
      <c r="F9" s="54">
        <v>0.06</v>
      </c>
    </row>
    <row r="11" spans="1:10" x14ac:dyDescent="0.25">
      <c r="A11" s="57" t="s">
        <v>365</v>
      </c>
      <c r="B11" s="57"/>
    </row>
    <row r="12" spans="1:10" ht="15.75" x14ac:dyDescent="0.25">
      <c r="A12" s="23" t="s">
        <v>23</v>
      </c>
      <c r="B12" s="24" t="s">
        <v>24</v>
      </c>
      <c r="C12" s="2" t="s">
        <v>2</v>
      </c>
      <c r="D12" s="2" t="s">
        <v>3</v>
      </c>
      <c r="E12" s="2" t="s">
        <v>4</v>
      </c>
      <c r="F12" s="2" t="s">
        <v>5</v>
      </c>
    </row>
    <row r="13" spans="1:10" ht="15.75" x14ac:dyDescent="0.25">
      <c r="A13" s="25" t="s">
        <v>339</v>
      </c>
      <c r="B13" s="26" t="s">
        <v>72</v>
      </c>
      <c r="C13" s="54">
        <f>C6/0.35</f>
        <v>0.65714285714285725</v>
      </c>
      <c r="D13" s="54">
        <f>D6/0.6</f>
        <v>0.23333333333333336</v>
      </c>
      <c r="E13" s="54">
        <f>E6/0.39</f>
        <v>0.89743589743589736</v>
      </c>
      <c r="F13" s="54">
        <f>F6/0.62</f>
        <v>9.6774193548387094E-2</v>
      </c>
    </row>
    <row r="14" spans="1:10" ht="15.75" x14ac:dyDescent="0.25">
      <c r="A14" s="25" t="s">
        <v>340</v>
      </c>
      <c r="B14" s="28" t="s">
        <v>69</v>
      </c>
      <c r="C14" s="54">
        <f>C7/0.35</f>
        <v>1</v>
      </c>
      <c r="D14" s="54">
        <f>D7/0.6</f>
        <v>1</v>
      </c>
      <c r="E14" s="54">
        <f>E7/0.39</f>
        <v>0.89743589743589736</v>
      </c>
      <c r="F14" s="54">
        <f>F7/0.62</f>
        <v>4.8387096774193547E-2</v>
      </c>
    </row>
    <row r="15" spans="1:10" ht="15.75" x14ac:dyDescent="0.25">
      <c r="A15" s="25" t="s">
        <v>341</v>
      </c>
      <c r="B15" s="28" t="s">
        <v>71</v>
      </c>
      <c r="C15" s="54">
        <f>C8/0.35</f>
        <v>0.25714285714285717</v>
      </c>
      <c r="D15" s="54">
        <f>D8/0.6</f>
        <v>0.35</v>
      </c>
      <c r="E15" s="54">
        <f>E8/0.39</f>
        <v>1</v>
      </c>
      <c r="F15" s="54">
        <f>F8/0.62</f>
        <v>1</v>
      </c>
    </row>
    <row r="16" spans="1:10" ht="31.5" x14ac:dyDescent="0.25">
      <c r="A16" s="25" t="s">
        <v>342</v>
      </c>
      <c r="B16" s="26" t="s">
        <v>73</v>
      </c>
      <c r="C16" s="54">
        <f>C9/0.35</f>
        <v>0.48571428571428577</v>
      </c>
      <c r="D16" s="54">
        <f>D9/0.6</f>
        <v>1</v>
      </c>
      <c r="E16" s="54">
        <f>E9/0.39</f>
        <v>0.89743589743589736</v>
      </c>
      <c r="F16" s="54">
        <f>F9/0.62</f>
        <v>9.6774193548387094E-2</v>
      </c>
    </row>
    <row r="18" spans="1:3" x14ac:dyDescent="0.25">
      <c r="A18" s="57" t="s">
        <v>366</v>
      </c>
      <c r="B18" s="57"/>
    </row>
    <row r="19" spans="1:3" ht="15.75" x14ac:dyDescent="0.25">
      <c r="A19" s="23" t="s">
        <v>23</v>
      </c>
      <c r="B19" s="24" t="s">
        <v>24</v>
      </c>
      <c r="C19" s="2" t="s">
        <v>367</v>
      </c>
    </row>
    <row r="20" spans="1:3" ht="15.75" x14ac:dyDescent="0.25">
      <c r="A20" s="25" t="s">
        <v>339</v>
      </c>
      <c r="B20" s="26" t="s">
        <v>72</v>
      </c>
      <c r="C20" s="54">
        <f>0.5*((C13*I4)+(D13*I5)+(E13*I6)+(F13*I7))+0.5*((C13)^I4+(D13)^I5+(E13)^I6+(F13)^I7)</f>
        <v>1.8160982628477675</v>
      </c>
    </row>
    <row r="21" spans="1:3" ht="15.75" x14ac:dyDescent="0.25">
      <c r="A21" s="25" t="s">
        <v>340</v>
      </c>
      <c r="B21" s="28" t="s">
        <v>69</v>
      </c>
      <c r="C21" s="54">
        <f>0.5*((C14*I4)+(D14*I5)+(E14*I6)+(F14*I7))+0.5*((C14)^I4+(D14)^I5+(E14)^I6+(F14)^I7)</f>
        <v>2.0237976777434521</v>
      </c>
    </row>
    <row r="22" spans="1:3" ht="15.75" x14ac:dyDescent="0.25">
      <c r="A22" s="25" t="s">
        <v>341</v>
      </c>
      <c r="B22" s="28" t="s">
        <v>71</v>
      </c>
      <c r="C22" s="54">
        <f>0.5*((C15*I4)+(D15*I5)+(E15*I6)+(F15*I7))+0.5*((C15)^I4+(D15)^I5+(E15)^I6+(F15)^I7)</f>
        <v>2.0225151703457271</v>
      </c>
    </row>
    <row r="23" spans="1:3" ht="31.5" x14ac:dyDescent="0.25">
      <c r="A23" s="25" t="s">
        <v>342</v>
      </c>
      <c r="B23" s="26" t="s">
        <v>73</v>
      </c>
      <c r="C23" s="54">
        <f>0.5*((C16*I4)+(D16*I5)+(E16*I6)+(F16*I7))+0.5*((C16)^I4+(D16)^I5+(E16)^I6+(F16)^I7)</f>
        <v>1.8190423409798997</v>
      </c>
    </row>
  </sheetData>
  <mergeCells count="5">
    <mergeCell ref="A3:F3"/>
    <mergeCell ref="A1:F1"/>
    <mergeCell ref="A18:B18"/>
    <mergeCell ref="A11:B1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5" zoomScale="90" zoomScaleNormal="90" workbookViewId="0">
      <selection activeCell="C30" sqref="C30"/>
    </sheetView>
  </sheetViews>
  <sheetFormatPr defaultRowHeight="15" x14ac:dyDescent="0.25"/>
  <cols>
    <col min="1" max="1" width="13.28515625" customWidth="1"/>
    <col min="2" max="2" width="17.85546875" customWidth="1"/>
    <col min="3" max="3" width="18" customWidth="1"/>
    <col min="4" max="4" width="20.42578125" customWidth="1"/>
    <col min="5" max="5" width="18.85546875" customWidth="1"/>
    <col min="6" max="6" width="23.42578125" customWidth="1"/>
    <col min="7" max="7" width="9.85546875" customWidth="1"/>
    <col min="8" max="8" width="10.28515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74</v>
      </c>
      <c r="B3" s="41"/>
      <c r="C3" s="41"/>
      <c r="D3" s="41"/>
      <c r="E3" s="41"/>
      <c r="F3" s="41"/>
    </row>
    <row r="4" spans="1:10" ht="15.75" x14ac:dyDescent="0.25">
      <c r="A4" s="55" t="s">
        <v>6</v>
      </c>
      <c r="B4" s="55"/>
      <c r="H4" s="2" t="s">
        <v>1</v>
      </c>
      <c r="I4" s="15" t="s">
        <v>17</v>
      </c>
      <c r="J4" s="15" t="s">
        <v>18</v>
      </c>
    </row>
    <row r="5" spans="1:10" ht="15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7</v>
      </c>
      <c r="I5" s="17">
        <v>0.46</v>
      </c>
      <c r="J5" s="17" t="s">
        <v>21</v>
      </c>
    </row>
    <row r="6" spans="1:10" ht="16.5" customHeight="1" x14ac:dyDescent="0.25">
      <c r="A6" s="25" t="s">
        <v>339</v>
      </c>
      <c r="B6" s="26" t="s">
        <v>79</v>
      </c>
      <c r="C6" s="54">
        <v>0.23</v>
      </c>
      <c r="D6" s="54">
        <v>0.14000000000000001</v>
      </c>
      <c r="E6" s="54">
        <v>0.35</v>
      </c>
      <c r="F6" s="54">
        <v>0.04</v>
      </c>
      <c r="H6" s="16" t="s">
        <v>8</v>
      </c>
      <c r="I6" s="17">
        <v>0.09</v>
      </c>
      <c r="J6" s="17" t="s">
        <v>21</v>
      </c>
    </row>
    <row r="7" spans="1:10" ht="15.75" customHeight="1" x14ac:dyDescent="0.25">
      <c r="A7" s="25" t="s">
        <v>340</v>
      </c>
      <c r="B7" s="26" t="s">
        <v>75</v>
      </c>
      <c r="C7" s="54">
        <v>0.35</v>
      </c>
      <c r="D7" s="56">
        <v>0.6</v>
      </c>
      <c r="E7" s="54">
        <v>0.35</v>
      </c>
      <c r="F7" s="54">
        <v>0.62</v>
      </c>
      <c r="H7" s="16" t="s">
        <v>9</v>
      </c>
      <c r="I7" s="17">
        <v>0.13</v>
      </c>
      <c r="J7" s="17" t="s">
        <v>21</v>
      </c>
    </row>
    <row r="8" spans="1:10" ht="15.75" customHeight="1" x14ac:dyDescent="0.25">
      <c r="A8" s="25" t="s">
        <v>341</v>
      </c>
      <c r="B8" s="26" t="s">
        <v>78</v>
      </c>
      <c r="C8" s="54">
        <v>0.35</v>
      </c>
      <c r="D8" s="54">
        <v>0.21</v>
      </c>
      <c r="E8" s="54">
        <v>0.06</v>
      </c>
      <c r="F8" s="54">
        <v>0.04</v>
      </c>
      <c r="H8" s="16" t="s">
        <v>10</v>
      </c>
      <c r="I8" s="17">
        <v>0.32</v>
      </c>
      <c r="J8" s="17" t="s">
        <v>21</v>
      </c>
    </row>
    <row r="9" spans="1:10" ht="15.75" x14ac:dyDescent="0.25">
      <c r="A9" s="25" t="s">
        <v>342</v>
      </c>
      <c r="B9" s="26" t="s">
        <v>80</v>
      </c>
      <c r="C9" s="54">
        <v>0.17</v>
      </c>
      <c r="D9" s="54">
        <v>0.04</v>
      </c>
      <c r="E9" s="54">
        <v>0.35</v>
      </c>
      <c r="F9" s="54">
        <v>0.06</v>
      </c>
    </row>
    <row r="10" spans="1:10" ht="15.75" x14ac:dyDescent="0.25">
      <c r="A10" s="25" t="s">
        <v>343</v>
      </c>
      <c r="B10" s="26" t="s">
        <v>77</v>
      </c>
      <c r="C10" s="54">
        <v>0.17</v>
      </c>
      <c r="D10" s="56">
        <v>0.6</v>
      </c>
      <c r="E10" s="54">
        <v>0.39</v>
      </c>
      <c r="F10" s="54">
        <v>0.62</v>
      </c>
    </row>
    <row r="11" spans="1:10" ht="15.75" x14ac:dyDescent="0.25">
      <c r="A11" s="25" t="s">
        <v>344</v>
      </c>
      <c r="B11" s="26" t="s">
        <v>82</v>
      </c>
      <c r="C11" s="54">
        <v>0.17</v>
      </c>
      <c r="D11" s="54">
        <v>0.04</v>
      </c>
      <c r="E11" s="54">
        <v>0.17</v>
      </c>
      <c r="F11" s="54">
        <v>0.06</v>
      </c>
    </row>
    <row r="13" spans="1:10" x14ac:dyDescent="0.25">
      <c r="A13" s="57" t="s">
        <v>365</v>
      </c>
      <c r="B13" s="57"/>
    </row>
    <row r="14" spans="1:10" ht="15.75" x14ac:dyDescent="0.25">
      <c r="A14" s="23" t="s">
        <v>23</v>
      </c>
      <c r="B14" s="24" t="s">
        <v>24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10" ht="15.75" x14ac:dyDescent="0.25">
      <c r="A15" s="25" t="s">
        <v>339</v>
      </c>
      <c r="B15" s="26" t="s">
        <v>79</v>
      </c>
      <c r="C15" s="54">
        <f>C6/0.35</f>
        <v>0.65714285714285725</v>
      </c>
      <c r="D15" s="54">
        <f>D6/0.6</f>
        <v>0.23333333333333336</v>
      </c>
      <c r="E15" s="54">
        <f>E6/0.39</f>
        <v>0.89743589743589736</v>
      </c>
      <c r="F15" s="54">
        <f>F6/0.62</f>
        <v>6.4516129032258063E-2</v>
      </c>
    </row>
    <row r="16" spans="1:10" ht="15.75" x14ac:dyDescent="0.25">
      <c r="A16" s="25" t="s">
        <v>340</v>
      </c>
      <c r="B16" s="26" t="s">
        <v>75</v>
      </c>
      <c r="C16" s="54">
        <f>C7/0.35</f>
        <v>1</v>
      </c>
      <c r="D16" s="54">
        <f>D7/0.6</f>
        <v>1</v>
      </c>
      <c r="E16" s="54">
        <f>E7/0.39</f>
        <v>0.89743589743589736</v>
      </c>
      <c r="F16" s="54">
        <f>F7/0.62</f>
        <v>1</v>
      </c>
    </row>
    <row r="17" spans="1:6" ht="15.75" x14ac:dyDescent="0.25">
      <c r="A17" s="25" t="s">
        <v>341</v>
      </c>
      <c r="B17" s="26" t="s">
        <v>78</v>
      </c>
      <c r="C17" s="54">
        <f>C8/0.35</f>
        <v>1</v>
      </c>
      <c r="D17" s="54">
        <f>D8/0.6</f>
        <v>0.35</v>
      </c>
      <c r="E17" s="54">
        <f>E8/0.39</f>
        <v>0.15384615384615383</v>
      </c>
      <c r="F17" s="54">
        <f>F8/0.62</f>
        <v>6.4516129032258063E-2</v>
      </c>
    </row>
    <row r="18" spans="1:6" ht="15.75" x14ac:dyDescent="0.25">
      <c r="A18" s="25" t="s">
        <v>342</v>
      </c>
      <c r="B18" s="26" t="s">
        <v>80</v>
      </c>
      <c r="C18" s="54">
        <f>C9/0.35</f>
        <v>0.48571428571428577</v>
      </c>
      <c r="D18" s="54">
        <f>D9/0.6</f>
        <v>6.6666666666666666E-2</v>
      </c>
      <c r="E18" s="54">
        <f>E9/0.39</f>
        <v>0.89743589743589736</v>
      </c>
      <c r="F18" s="54">
        <f>F9/0.62</f>
        <v>9.6774193548387094E-2</v>
      </c>
    </row>
    <row r="19" spans="1:6" ht="15.75" x14ac:dyDescent="0.25">
      <c r="A19" s="25" t="s">
        <v>343</v>
      </c>
      <c r="B19" s="26" t="s">
        <v>77</v>
      </c>
      <c r="C19" s="54">
        <f>C10/0.35</f>
        <v>0.48571428571428577</v>
      </c>
      <c r="D19" s="54">
        <f>D10/0.6</f>
        <v>1</v>
      </c>
      <c r="E19" s="54">
        <f>E10/0.39</f>
        <v>1</v>
      </c>
      <c r="F19" s="54">
        <f>F10/0.62</f>
        <v>1</v>
      </c>
    </row>
    <row r="20" spans="1:6" ht="15.75" x14ac:dyDescent="0.25">
      <c r="A20" s="25" t="s">
        <v>344</v>
      </c>
      <c r="B20" s="26" t="s">
        <v>82</v>
      </c>
      <c r="C20" s="54">
        <f>C11/0.35</f>
        <v>0.48571428571428577</v>
      </c>
      <c r="D20" s="54">
        <f>D11/0.6</f>
        <v>6.6666666666666666E-2</v>
      </c>
      <c r="E20" s="54">
        <f>E11/0.39</f>
        <v>0.4358974358974359</v>
      </c>
      <c r="F20" s="54">
        <f>F11/0.62</f>
        <v>9.6774193548387094E-2</v>
      </c>
    </row>
    <row r="22" spans="1:6" x14ac:dyDescent="0.25">
      <c r="A22" s="57" t="s">
        <v>366</v>
      </c>
      <c r="B22" s="57"/>
    </row>
    <row r="23" spans="1:6" ht="15.75" x14ac:dyDescent="0.25">
      <c r="A23" s="23" t="s">
        <v>23</v>
      </c>
      <c r="B23" s="24" t="s">
        <v>24</v>
      </c>
      <c r="C23" s="2" t="s">
        <v>367</v>
      </c>
    </row>
    <row r="24" spans="1:6" ht="15.75" x14ac:dyDescent="0.25">
      <c r="A24" s="25" t="s">
        <v>339</v>
      </c>
      <c r="B24" s="26" t="s">
        <v>79</v>
      </c>
      <c r="C24" s="54">
        <f>0.5*((C15*I5)+(D15*I6)+(E15*I7)+(F15*I8))+0.5*((C15)^I5+(D15)^I6+(E15)^I7+(F15)^I8)</f>
        <v>1.7821201215565319</v>
      </c>
    </row>
    <row r="25" spans="1:6" ht="15.75" x14ac:dyDescent="0.25">
      <c r="A25" s="25" t="s">
        <v>340</v>
      </c>
      <c r="B25" s="26" t="s">
        <v>75</v>
      </c>
      <c r="C25" s="54">
        <f>0.5*((C16*I5)+(D16*I6)+(E16*I7)+(F16*I8))+0.5*((C16)^I5+(D16)^I6+(E16)^I7+(F16)^I8)</f>
        <v>2.4863486946521505</v>
      </c>
    </row>
    <row r="26" spans="1:6" ht="15.75" x14ac:dyDescent="0.25">
      <c r="A26" s="25" t="s">
        <v>341</v>
      </c>
      <c r="B26" s="26" t="s">
        <v>78</v>
      </c>
      <c r="C26" s="54">
        <f>0.5*((C17*I5)+(D17*I6)+(E17*I7)+(F17*I8))+0.5*((C17)^I5+(D17)^I6+(E17)^I7+(F17)^I8)</f>
        <v>1.8209986770178435</v>
      </c>
    </row>
    <row r="27" spans="1:6" ht="15.75" x14ac:dyDescent="0.25">
      <c r="A27" s="25" t="s">
        <v>342</v>
      </c>
      <c r="B27" s="26" t="s">
        <v>80</v>
      </c>
      <c r="C27" s="54">
        <f>0.5*((C18*I5)+(D18*I6)+(E18*I7)+(F18*I8))+0.5*((C18)^I5+(D18)^I6+(E18)^I7+(F18)^I8)</f>
        <v>1.6688940913088401</v>
      </c>
    </row>
    <row r="28" spans="1:6" ht="15.75" x14ac:dyDescent="0.25">
      <c r="A28" s="25" t="s">
        <v>343</v>
      </c>
      <c r="B28" s="26" t="s">
        <v>77</v>
      </c>
      <c r="C28" s="54">
        <f>0.5*((C19*I5)+(D19*I6)+(E19*I7)+(F19*I8))+0.5*((C19)^I5+(D19)^I6+(E19)^I7+(F19)^I8)</f>
        <v>2.240392672489719</v>
      </c>
    </row>
    <row r="29" spans="1:6" ht="15.75" x14ac:dyDescent="0.25">
      <c r="A29" s="25" t="s">
        <v>344</v>
      </c>
      <c r="B29" s="26" t="s">
        <v>82</v>
      </c>
      <c r="C29" s="54">
        <f>0.5*((C20*I5)+(D20*I6)+(E20*I7)+(F20*I8))+0.5*((C20)^I5+(D20)^I6+(E20)^I7+(F20)^I8)</f>
        <v>1.5947170882960831</v>
      </c>
    </row>
  </sheetData>
  <mergeCells count="5">
    <mergeCell ref="A1:F1"/>
    <mergeCell ref="A3:F3"/>
    <mergeCell ref="A22:B22"/>
    <mergeCell ref="A13:B13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B6" zoomScale="90" zoomScaleNormal="90" workbookViewId="0">
      <selection activeCell="C30" sqref="C30"/>
    </sheetView>
  </sheetViews>
  <sheetFormatPr defaultRowHeight="15" x14ac:dyDescent="0.25"/>
  <cols>
    <col min="1" max="1" width="12.42578125" customWidth="1"/>
    <col min="2" max="2" width="27.85546875" customWidth="1"/>
    <col min="3" max="3" width="17.85546875" customWidth="1"/>
    <col min="4" max="4" width="20.85546875" customWidth="1"/>
    <col min="5" max="5" width="16.5703125" customWidth="1"/>
    <col min="6" max="6" width="23.285156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83</v>
      </c>
      <c r="B3" s="41"/>
      <c r="C3" s="41"/>
      <c r="D3" s="41"/>
      <c r="E3" s="41"/>
      <c r="F3" s="41"/>
    </row>
    <row r="4" spans="1:10" ht="15.75" x14ac:dyDescent="0.25">
      <c r="A4" s="55" t="s">
        <v>369</v>
      </c>
      <c r="B4" s="55"/>
      <c r="H4" s="2" t="s">
        <v>1</v>
      </c>
      <c r="I4" s="15" t="s">
        <v>17</v>
      </c>
      <c r="J4" s="15" t="s">
        <v>18</v>
      </c>
    </row>
    <row r="5" spans="1:10" ht="18" customHeight="1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7</v>
      </c>
      <c r="I5" s="17">
        <v>0.46</v>
      </c>
      <c r="J5" s="17" t="s">
        <v>21</v>
      </c>
    </row>
    <row r="6" spans="1:10" ht="15.75" customHeight="1" x14ac:dyDescent="0.25">
      <c r="A6" s="25" t="s">
        <v>339</v>
      </c>
      <c r="B6" s="26" t="s">
        <v>84</v>
      </c>
      <c r="C6" s="54">
        <v>0.35</v>
      </c>
      <c r="D6" s="56">
        <v>0.6</v>
      </c>
      <c r="E6" s="54">
        <v>0.39</v>
      </c>
      <c r="F6" s="54">
        <v>0.62</v>
      </c>
      <c r="H6" s="16" t="s">
        <v>8</v>
      </c>
      <c r="I6" s="17">
        <v>0.09</v>
      </c>
      <c r="J6" s="17" t="s">
        <v>21</v>
      </c>
    </row>
    <row r="7" spans="1:10" ht="15" customHeight="1" x14ac:dyDescent="0.25">
      <c r="A7" s="25" t="s">
        <v>340</v>
      </c>
      <c r="B7" s="28" t="s">
        <v>87</v>
      </c>
      <c r="C7" s="54">
        <v>0.35</v>
      </c>
      <c r="D7" s="56">
        <v>0.6</v>
      </c>
      <c r="E7" s="54">
        <v>0.35</v>
      </c>
      <c r="F7" s="54">
        <v>0.62</v>
      </c>
      <c r="H7" s="16" t="s">
        <v>9</v>
      </c>
      <c r="I7" s="17">
        <v>0.13</v>
      </c>
      <c r="J7" s="17" t="s">
        <v>21</v>
      </c>
    </row>
    <row r="8" spans="1:10" ht="17.25" customHeight="1" x14ac:dyDescent="0.25">
      <c r="A8" s="25" t="s">
        <v>341</v>
      </c>
      <c r="B8" s="26" t="s">
        <v>86</v>
      </c>
      <c r="C8" s="54">
        <v>0.35</v>
      </c>
      <c r="D8" s="56">
        <v>0.6</v>
      </c>
      <c r="E8" s="54">
        <v>0.39</v>
      </c>
      <c r="F8" s="54">
        <v>0.62</v>
      </c>
      <c r="H8" s="16" t="s">
        <v>10</v>
      </c>
      <c r="I8" s="17">
        <v>0.32</v>
      </c>
      <c r="J8" s="17" t="s">
        <v>21</v>
      </c>
    </row>
    <row r="9" spans="1:10" ht="18.75" customHeight="1" x14ac:dyDescent="0.25">
      <c r="A9" s="25" t="s">
        <v>342</v>
      </c>
      <c r="B9" s="26" t="s">
        <v>91</v>
      </c>
      <c r="C9" s="54">
        <v>0.09</v>
      </c>
      <c r="D9" s="56">
        <v>0.14000000000000001</v>
      </c>
      <c r="E9" s="54">
        <v>0.35</v>
      </c>
      <c r="F9" s="54">
        <v>0.04</v>
      </c>
    </row>
    <row r="10" spans="1:10" ht="15.75" customHeight="1" x14ac:dyDescent="0.25">
      <c r="A10" s="25" t="s">
        <v>343</v>
      </c>
      <c r="B10" s="26" t="s">
        <v>89</v>
      </c>
      <c r="C10" s="54">
        <v>0.17</v>
      </c>
      <c r="D10" s="56">
        <v>0.21</v>
      </c>
      <c r="E10" s="54">
        <v>0.17</v>
      </c>
      <c r="F10" s="54">
        <v>0.62</v>
      </c>
    </row>
    <row r="11" spans="1:10" ht="15.75" x14ac:dyDescent="0.25">
      <c r="A11" s="25" t="s">
        <v>344</v>
      </c>
      <c r="B11" s="26" t="s">
        <v>90</v>
      </c>
      <c r="C11" s="54">
        <v>0.17</v>
      </c>
      <c r="D11" s="56">
        <v>0.6</v>
      </c>
      <c r="E11" s="54">
        <v>0.35</v>
      </c>
      <c r="F11" s="54">
        <v>0.09</v>
      </c>
    </row>
    <row r="13" spans="1:10" x14ac:dyDescent="0.25">
      <c r="A13" s="57" t="s">
        <v>365</v>
      </c>
      <c r="B13" s="57"/>
    </row>
    <row r="14" spans="1:10" ht="15.75" x14ac:dyDescent="0.25">
      <c r="A14" s="23" t="s">
        <v>23</v>
      </c>
      <c r="B14" s="24" t="s">
        <v>24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10" ht="15.75" x14ac:dyDescent="0.25">
      <c r="A15" s="25" t="s">
        <v>339</v>
      </c>
      <c r="B15" s="26" t="s">
        <v>84</v>
      </c>
      <c r="C15" s="54">
        <f>C6/0.35</f>
        <v>1</v>
      </c>
      <c r="D15" s="54">
        <f>D6/0.6</f>
        <v>1</v>
      </c>
      <c r="E15" s="54">
        <f>E6/0.39</f>
        <v>1</v>
      </c>
      <c r="F15" s="54">
        <f>F6/0.62</f>
        <v>1</v>
      </c>
    </row>
    <row r="16" spans="1:10" ht="15.75" x14ac:dyDescent="0.25">
      <c r="A16" s="25" t="s">
        <v>340</v>
      </c>
      <c r="B16" s="28" t="s">
        <v>87</v>
      </c>
      <c r="C16" s="54">
        <f>C7/0.35</f>
        <v>1</v>
      </c>
      <c r="D16" s="54">
        <f>D7/0.6</f>
        <v>1</v>
      </c>
      <c r="E16" s="54">
        <f>E7/0.39</f>
        <v>0.89743589743589736</v>
      </c>
      <c r="F16" s="54">
        <f>F7/0.62</f>
        <v>1</v>
      </c>
    </row>
    <row r="17" spans="1:6" ht="15.75" x14ac:dyDescent="0.25">
      <c r="A17" s="25" t="s">
        <v>341</v>
      </c>
      <c r="B17" s="26" t="s">
        <v>86</v>
      </c>
      <c r="C17" s="54">
        <f>C8/0.35</f>
        <v>1</v>
      </c>
      <c r="D17" s="54">
        <f>D8/0.6</f>
        <v>1</v>
      </c>
      <c r="E17" s="54">
        <f>E8/0.39</f>
        <v>1</v>
      </c>
      <c r="F17" s="54">
        <f>F8/0.62</f>
        <v>1</v>
      </c>
    </row>
    <row r="18" spans="1:6" ht="15.75" x14ac:dyDescent="0.25">
      <c r="A18" s="25" t="s">
        <v>342</v>
      </c>
      <c r="B18" s="26" t="s">
        <v>91</v>
      </c>
      <c r="C18" s="54">
        <f>C9/0.35</f>
        <v>0.25714285714285717</v>
      </c>
      <c r="D18" s="54">
        <f>D9/0.6</f>
        <v>0.23333333333333336</v>
      </c>
      <c r="E18" s="54">
        <f>E9/0.39</f>
        <v>0.89743589743589736</v>
      </c>
      <c r="F18" s="54">
        <f>F9/0.62</f>
        <v>6.4516129032258063E-2</v>
      </c>
    </row>
    <row r="19" spans="1:6" ht="15.75" x14ac:dyDescent="0.25">
      <c r="A19" s="25" t="s">
        <v>343</v>
      </c>
      <c r="B19" s="26" t="s">
        <v>89</v>
      </c>
      <c r="C19" s="54">
        <f>C10/0.35</f>
        <v>0.48571428571428577</v>
      </c>
      <c r="D19" s="54">
        <f>D10/0.6</f>
        <v>0.35</v>
      </c>
      <c r="E19" s="54">
        <f>E10/0.39</f>
        <v>0.4358974358974359</v>
      </c>
      <c r="F19" s="54">
        <f>F10/0.62</f>
        <v>1</v>
      </c>
    </row>
    <row r="20" spans="1:6" ht="15.75" x14ac:dyDescent="0.25">
      <c r="A20" s="25" t="s">
        <v>344</v>
      </c>
      <c r="B20" s="26" t="s">
        <v>90</v>
      </c>
      <c r="C20" s="54">
        <f>C11/0.35</f>
        <v>0.48571428571428577</v>
      </c>
      <c r="D20" s="54">
        <f>D11/0.6</f>
        <v>1</v>
      </c>
      <c r="E20" s="54">
        <f>E11/0.39</f>
        <v>0.89743589743589736</v>
      </c>
      <c r="F20" s="54">
        <f>F11/0.62</f>
        <v>0.14516129032258063</v>
      </c>
    </row>
    <row r="22" spans="1:6" x14ac:dyDescent="0.25">
      <c r="A22" s="57" t="s">
        <v>366</v>
      </c>
      <c r="B22" s="57"/>
    </row>
    <row r="23" spans="1:6" ht="15.75" x14ac:dyDescent="0.25">
      <c r="A23" s="23" t="s">
        <v>23</v>
      </c>
      <c r="B23" s="24" t="s">
        <v>24</v>
      </c>
      <c r="C23" s="2" t="s">
        <v>367</v>
      </c>
    </row>
    <row r="24" spans="1:6" ht="15.75" x14ac:dyDescent="0.25">
      <c r="A24" s="25" t="s">
        <v>339</v>
      </c>
      <c r="B24" s="26" t="s">
        <v>84</v>
      </c>
      <c r="C24" s="54">
        <f>0.5*((C15*I5)+(D15*I6)+(E15*I7)+(F15*I8))+0.5*((C15)^I5+(D15)^I6+(E15)^I7+(F15)^I8)</f>
        <v>2.5</v>
      </c>
    </row>
    <row r="25" spans="1:6" ht="15.75" x14ac:dyDescent="0.25">
      <c r="A25" s="25" t="s">
        <v>340</v>
      </c>
      <c r="B25" s="28" t="s">
        <v>87</v>
      </c>
      <c r="C25" s="54">
        <f>0.5*((C16*I5)+(D16*I6)+(E16*I7)+(F16*I8))+0.5*((C16)^I5+(D16)^I6+(E16)^I7+(F16)^I8)</f>
        <v>2.4863486946521505</v>
      </c>
    </row>
    <row r="26" spans="1:6" ht="15.75" x14ac:dyDescent="0.25">
      <c r="A26" s="25" t="s">
        <v>341</v>
      </c>
      <c r="B26" s="26" t="s">
        <v>86</v>
      </c>
      <c r="C26" s="54">
        <f>0.5*((C17*I5)+(D17*I6)+(E17*I7)+(F17*I8))+0.5*((C17)^I5+(D17)^I6+(E17)^I7+(F17)^I8)</f>
        <v>2.5</v>
      </c>
    </row>
    <row r="27" spans="1:6" ht="15.75" x14ac:dyDescent="0.25">
      <c r="A27" s="25" t="s">
        <v>342</v>
      </c>
      <c r="B27" s="26" t="s">
        <v>91</v>
      </c>
      <c r="C27" s="54">
        <f>0.5*((C18*I5)+(D18*I6)+(E18*I7)+(F18*I8))+0.5*((C18)^I5+(D18)^I6+(E18)^I7+(F18)^I8)</f>
        <v>1.5456350268685761</v>
      </c>
    </row>
    <row r="28" spans="1:6" ht="15.75" x14ac:dyDescent="0.25">
      <c r="A28" s="25" t="s">
        <v>343</v>
      </c>
      <c r="B28" s="26" t="s">
        <v>89</v>
      </c>
      <c r="C28" s="54">
        <f>0.5*((C19*I5)+(D19*I6)+(E19*I7)+(F19*I8))+0.5*((C19)^I5+(D19)^I6+(E19)^I7+(F19)^I8)</f>
        <v>2.0782355141233202</v>
      </c>
    </row>
    <row r="29" spans="1:6" ht="15.75" x14ac:dyDescent="0.25">
      <c r="A29" s="25" t="s">
        <v>344</v>
      </c>
      <c r="B29" s="26" t="s">
        <v>90</v>
      </c>
      <c r="C29" s="54">
        <f>0.5*((C20*I5)+(D20*I6)+(E20*I7)+(F20*I8))+0.5*((C20)^I5+(D20)^I6+(E20)^I7+(F20)^I8)</f>
        <v>1.8595934826923723</v>
      </c>
    </row>
  </sheetData>
  <mergeCells count="5">
    <mergeCell ref="A3:F3"/>
    <mergeCell ref="A1:F1"/>
    <mergeCell ref="A22:B22"/>
    <mergeCell ref="A13:B1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2" zoomScale="90" zoomScaleNormal="90" workbookViewId="0">
      <selection activeCell="C24" sqref="C24"/>
    </sheetView>
  </sheetViews>
  <sheetFormatPr defaultRowHeight="15" x14ac:dyDescent="0.25"/>
  <cols>
    <col min="1" max="1" width="13.28515625" customWidth="1"/>
    <col min="2" max="2" width="17.7109375" customWidth="1"/>
    <col min="3" max="3" width="16.85546875" customWidth="1"/>
    <col min="4" max="4" width="18.7109375" customWidth="1"/>
    <col min="5" max="5" width="19.28515625" customWidth="1"/>
    <col min="6" max="6" width="22.710937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4"/>
    </row>
    <row r="2" spans="1:10" ht="9.75" customHeight="1" x14ac:dyDescent="0.25">
      <c r="A2" s="58"/>
      <c r="B2" s="58"/>
      <c r="C2" s="58"/>
      <c r="D2" s="58"/>
      <c r="E2" s="58"/>
      <c r="F2" s="58"/>
      <c r="G2" s="44"/>
    </row>
    <row r="3" spans="1:10" ht="15.75" x14ac:dyDescent="0.25">
      <c r="A3" s="40" t="s">
        <v>92</v>
      </c>
      <c r="B3" s="41"/>
      <c r="C3" s="41"/>
      <c r="D3" s="41"/>
      <c r="E3" s="41"/>
      <c r="F3" s="41"/>
    </row>
    <row r="4" spans="1:10" x14ac:dyDescent="0.25">
      <c r="A4" s="55" t="s">
        <v>6</v>
      </c>
      <c r="B4" s="55"/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2" t="s">
        <v>1</v>
      </c>
      <c r="I5" s="15" t="s">
        <v>17</v>
      </c>
      <c r="J5" s="15" t="s">
        <v>18</v>
      </c>
    </row>
    <row r="6" spans="1:10" ht="33.75" customHeight="1" x14ac:dyDescent="0.25">
      <c r="A6" s="25" t="s">
        <v>339</v>
      </c>
      <c r="B6" s="28" t="s">
        <v>93</v>
      </c>
      <c r="C6" s="54">
        <v>0.35</v>
      </c>
      <c r="D6" s="56">
        <v>0.6</v>
      </c>
      <c r="E6" s="54">
        <v>0.35</v>
      </c>
      <c r="F6" s="54">
        <v>0.62</v>
      </c>
      <c r="H6" s="16" t="s">
        <v>7</v>
      </c>
      <c r="I6" s="17">
        <v>0.46</v>
      </c>
      <c r="J6" s="17" t="s">
        <v>21</v>
      </c>
    </row>
    <row r="7" spans="1:10" ht="15.75" x14ac:dyDescent="0.25">
      <c r="A7" s="25" t="s">
        <v>340</v>
      </c>
      <c r="B7" s="26" t="s">
        <v>98</v>
      </c>
      <c r="C7" s="54">
        <v>0.16</v>
      </c>
      <c r="D7" s="56">
        <v>0.6</v>
      </c>
      <c r="E7" s="54">
        <v>0.39</v>
      </c>
      <c r="F7" s="54">
        <v>0.62</v>
      </c>
      <c r="H7" s="16" t="s">
        <v>8</v>
      </c>
      <c r="I7" s="17">
        <v>0.09</v>
      </c>
      <c r="J7" s="17" t="s">
        <v>21</v>
      </c>
    </row>
    <row r="8" spans="1:10" ht="15.75" x14ac:dyDescent="0.25">
      <c r="A8" s="25" t="s">
        <v>341</v>
      </c>
      <c r="B8" s="26" t="s">
        <v>97</v>
      </c>
      <c r="C8" s="54">
        <v>0.16</v>
      </c>
      <c r="D8" s="56">
        <v>0.6</v>
      </c>
      <c r="E8" s="54">
        <v>0.39</v>
      </c>
      <c r="F8" s="54">
        <v>0.62</v>
      </c>
      <c r="H8" s="16" t="s">
        <v>9</v>
      </c>
      <c r="I8" s="17">
        <v>0.13</v>
      </c>
      <c r="J8" s="17" t="s">
        <v>21</v>
      </c>
    </row>
    <row r="9" spans="1:10" ht="15.75" x14ac:dyDescent="0.25">
      <c r="A9" s="25" t="s">
        <v>342</v>
      </c>
      <c r="B9" s="26" t="s">
        <v>95</v>
      </c>
      <c r="C9" s="54">
        <v>0.17</v>
      </c>
      <c r="D9" s="56">
        <v>0.6</v>
      </c>
      <c r="E9" s="54">
        <v>0.39</v>
      </c>
      <c r="F9" s="54">
        <v>0.62</v>
      </c>
      <c r="H9" s="16" t="s">
        <v>10</v>
      </c>
      <c r="I9" s="17">
        <v>0.32</v>
      </c>
      <c r="J9" s="17" t="s">
        <v>21</v>
      </c>
    </row>
    <row r="10" spans="1:10" ht="15.75" x14ac:dyDescent="0.25">
      <c r="A10" s="32"/>
      <c r="B10" s="32"/>
      <c r="C10" s="32"/>
      <c r="D10" s="6"/>
    </row>
    <row r="11" spans="1:10" x14ac:dyDescent="0.25">
      <c r="A11" s="57" t="s">
        <v>365</v>
      </c>
      <c r="B11" s="57"/>
    </row>
    <row r="12" spans="1:10" ht="15.75" x14ac:dyDescent="0.25">
      <c r="A12" s="23" t="s">
        <v>23</v>
      </c>
      <c r="B12" s="24" t="s">
        <v>24</v>
      </c>
      <c r="C12" s="2" t="s">
        <v>2</v>
      </c>
      <c r="D12" s="2" t="s">
        <v>3</v>
      </c>
      <c r="E12" s="2" t="s">
        <v>4</v>
      </c>
      <c r="F12" s="2" t="s">
        <v>5</v>
      </c>
    </row>
    <row r="13" spans="1:10" ht="31.5" x14ac:dyDescent="0.25">
      <c r="A13" s="25" t="s">
        <v>339</v>
      </c>
      <c r="B13" s="28" t="s">
        <v>93</v>
      </c>
      <c r="C13" s="54">
        <f>C6/0.35</f>
        <v>1</v>
      </c>
      <c r="D13" s="54">
        <f>D6/0.6</f>
        <v>1</v>
      </c>
      <c r="E13" s="54">
        <f>E6/0.39</f>
        <v>0.89743589743589736</v>
      </c>
      <c r="F13" s="54">
        <f>F6/0.62</f>
        <v>1</v>
      </c>
    </row>
    <row r="14" spans="1:10" ht="15.75" x14ac:dyDescent="0.25">
      <c r="A14" s="25" t="s">
        <v>340</v>
      </c>
      <c r="B14" s="26" t="s">
        <v>98</v>
      </c>
      <c r="C14" s="54">
        <f>C7/0.35</f>
        <v>0.45714285714285718</v>
      </c>
      <c r="D14" s="54">
        <f>D7/0.6</f>
        <v>1</v>
      </c>
      <c r="E14" s="54">
        <f>E7/0.39</f>
        <v>1</v>
      </c>
      <c r="F14" s="54">
        <f>F7/0.62</f>
        <v>1</v>
      </c>
    </row>
    <row r="15" spans="1:10" ht="15.75" x14ac:dyDescent="0.25">
      <c r="A15" s="25" t="s">
        <v>341</v>
      </c>
      <c r="B15" s="26" t="s">
        <v>97</v>
      </c>
      <c r="C15" s="54">
        <f>C8/0.35</f>
        <v>0.45714285714285718</v>
      </c>
      <c r="D15" s="54">
        <f>D8/0.6</f>
        <v>1</v>
      </c>
      <c r="E15" s="54">
        <f>E8/0.39</f>
        <v>1</v>
      </c>
      <c r="F15" s="54">
        <f>F8/0.62</f>
        <v>1</v>
      </c>
    </row>
    <row r="16" spans="1:10" ht="15.75" x14ac:dyDescent="0.25">
      <c r="A16" s="25" t="s">
        <v>342</v>
      </c>
      <c r="B16" s="26" t="s">
        <v>95</v>
      </c>
      <c r="C16" s="54">
        <f>C9/0.35</f>
        <v>0.48571428571428577</v>
      </c>
      <c r="D16" s="54">
        <f>D9/0.6</f>
        <v>1</v>
      </c>
      <c r="E16" s="54">
        <f>E9/0.39</f>
        <v>1</v>
      </c>
      <c r="F16" s="54">
        <f>F9/0.62</f>
        <v>1</v>
      </c>
    </row>
    <row r="18" spans="1:4" x14ac:dyDescent="0.25">
      <c r="A18" s="57" t="s">
        <v>366</v>
      </c>
      <c r="B18" s="57"/>
    </row>
    <row r="19" spans="1:4" ht="15.75" x14ac:dyDescent="0.25">
      <c r="A19" s="23" t="s">
        <v>23</v>
      </c>
      <c r="B19" s="24" t="s">
        <v>24</v>
      </c>
      <c r="C19" s="2" t="s">
        <v>367</v>
      </c>
    </row>
    <row r="20" spans="1:4" ht="31.5" x14ac:dyDescent="0.25">
      <c r="A20" s="25" t="s">
        <v>339</v>
      </c>
      <c r="B20" s="28" t="s">
        <v>93</v>
      </c>
      <c r="C20" s="54">
        <f>0.5*((C13*I6)+(D13*I7)+(E13*I8)+(F13*I9))+0.5*((C13)^I6+(D13)^I7+(E13)^I8+(F13)^I9)</f>
        <v>2.4863486946521505</v>
      </c>
    </row>
    <row r="21" spans="1:4" ht="15.75" x14ac:dyDescent="0.25">
      <c r="A21" s="25" t="s">
        <v>340</v>
      </c>
      <c r="B21" s="26" t="s">
        <v>98</v>
      </c>
      <c r="C21" s="54">
        <f>0.5*((C14*I6)+(D14*I7)+(E14*I8)+(F14*I9))+0.5*((C14)^I6+(D14)^I7+(E14)^I8+(F14)^I9)</f>
        <v>2.2239568479074308</v>
      </c>
      <c r="D21" s="32"/>
    </row>
    <row r="22" spans="1:4" ht="15.75" x14ac:dyDescent="0.25">
      <c r="A22" s="25" t="s">
        <v>341</v>
      </c>
      <c r="B22" s="26" t="s">
        <v>97</v>
      </c>
      <c r="C22" s="54">
        <f>0.5*((C15*I6)+(D15*I7)+(E15*I8)+(F15*I9))+0.5*((C15)^I6+(D15)^I7+(E15)^I8+(F15)^I9)</f>
        <v>2.2239568479074308</v>
      </c>
    </row>
    <row r="23" spans="1:4" ht="15.75" x14ac:dyDescent="0.25">
      <c r="A23" s="25" t="s">
        <v>342</v>
      </c>
      <c r="B23" s="26" t="s">
        <v>95</v>
      </c>
      <c r="C23" s="54">
        <f>0.5*((C16*I6)+(D16*I7)+(E16*I8)+(F16*I9))+0.5*((C16)^I6+(D16)^I7+(E16)^I8+(F16)^I9)</f>
        <v>2.240392672489719</v>
      </c>
    </row>
  </sheetData>
  <mergeCells count="5">
    <mergeCell ref="A1:F1"/>
    <mergeCell ref="A3:F3"/>
    <mergeCell ref="A18:B18"/>
    <mergeCell ref="A11:B11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90" zoomScaleNormal="90" workbookViewId="0">
      <selection activeCell="C20" sqref="C20"/>
    </sheetView>
  </sheetViews>
  <sheetFormatPr defaultRowHeight="15" x14ac:dyDescent="0.25"/>
  <cols>
    <col min="1" max="1" width="14.28515625" customWidth="1"/>
    <col min="2" max="2" width="17.5703125" customWidth="1"/>
    <col min="3" max="3" width="16.7109375" customWidth="1"/>
    <col min="4" max="4" width="17.140625" customWidth="1"/>
    <col min="5" max="5" width="18.42578125" customWidth="1"/>
    <col min="6" max="6" width="21.42578125" customWidth="1"/>
  </cols>
  <sheetData>
    <row r="1" spans="1:10" ht="15.75" x14ac:dyDescent="0.25">
      <c r="A1" s="30" t="s">
        <v>44</v>
      </c>
      <c r="B1" s="30"/>
      <c r="C1" s="30"/>
      <c r="D1" s="30"/>
      <c r="E1" s="30"/>
      <c r="F1" s="30"/>
      <c r="G1" s="43"/>
    </row>
    <row r="3" spans="1:10" ht="15.75" x14ac:dyDescent="0.25">
      <c r="A3" s="40" t="s">
        <v>99</v>
      </c>
      <c r="B3" s="41"/>
      <c r="C3" s="41"/>
      <c r="D3" s="41"/>
      <c r="E3" s="41"/>
      <c r="F3" s="41"/>
      <c r="H3" s="2" t="s">
        <v>1</v>
      </c>
      <c r="I3" s="15" t="s">
        <v>17</v>
      </c>
      <c r="J3" s="15" t="s">
        <v>18</v>
      </c>
    </row>
    <row r="4" spans="1:10" ht="15.75" x14ac:dyDescent="0.25">
      <c r="A4" s="55" t="s">
        <v>6</v>
      </c>
      <c r="B4" s="55"/>
      <c r="H4" s="16" t="s">
        <v>7</v>
      </c>
      <c r="I4" s="17">
        <v>0.46</v>
      </c>
      <c r="J4" s="17" t="s">
        <v>21</v>
      </c>
    </row>
    <row r="5" spans="1:10" ht="15.75" x14ac:dyDescent="0.25">
      <c r="A5" s="23" t="s">
        <v>23</v>
      </c>
      <c r="B5" s="24" t="s">
        <v>24</v>
      </c>
      <c r="C5" s="2" t="s">
        <v>2</v>
      </c>
      <c r="D5" s="2" t="s">
        <v>3</v>
      </c>
      <c r="E5" s="2" t="s">
        <v>4</v>
      </c>
      <c r="F5" s="2" t="s">
        <v>5</v>
      </c>
      <c r="H5" s="16" t="s">
        <v>8</v>
      </c>
      <c r="I5" s="17">
        <v>0.09</v>
      </c>
      <c r="J5" s="17" t="s">
        <v>21</v>
      </c>
    </row>
    <row r="6" spans="1:10" ht="15.75" x14ac:dyDescent="0.25">
      <c r="A6" s="25" t="s">
        <v>339</v>
      </c>
      <c r="B6" s="26" t="s">
        <v>103</v>
      </c>
      <c r="C6" s="54">
        <v>0.23</v>
      </c>
      <c r="D6" s="54">
        <v>0.14000000000000001</v>
      </c>
      <c r="E6" s="54">
        <v>0.17</v>
      </c>
      <c r="F6" s="54">
        <v>0.06</v>
      </c>
      <c r="H6" s="16" t="s">
        <v>9</v>
      </c>
      <c r="I6" s="17">
        <v>0.13</v>
      </c>
      <c r="J6" s="17" t="s">
        <v>21</v>
      </c>
    </row>
    <row r="7" spans="1:10" ht="15.75" x14ac:dyDescent="0.25">
      <c r="A7" s="25" t="s">
        <v>340</v>
      </c>
      <c r="B7" s="26" t="s">
        <v>102</v>
      </c>
      <c r="C7" s="54">
        <v>0.23</v>
      </c>
      <c r="D7" s="54">
        <v>0.21</v>
      </c>
      <c r="E7" s="54">
        <v>0.17</v>
      </c>
      <c r="F7" s="54">
        <v>0.06</v>
      </c>
      <c r="H7" s="16" t="s">
        <v>10</v>
      </c>
      <c r="I7" s="17">
        <v>0.32</v>
      </c>
      <c r="J7" s="17" t="s">
        <v>21</v>
      </c>
    </row>
    <row r="8" spans="1:10" ht="15.75" x14ac:dyDescent="0.25">
      <c r="A8" s="25" t="s">
        <v>341</v>
      </c>
      <c r="B8" s="26" t="s">
        <v>100</v>
      </c>
      <c r="C8" s="54">
        <v>0.35</v>
      </c>
      <c r="D8" s="54">
        <v>0.21</v>
      </c>
      <c r="E8" s="54">
        <v>0.17</v>
      </c>
      <c r="F8" s="54">
        <v>0.62</v>
      </c>
    </row>
    <row r="10" spans="1:10" x14ac:dyDescent="0.25">
      <c r="A10" s="57" t="s">
        <v>365</v>
      </c>
      <c r="B10" s="57"/>
    </row>
    <row r="11" spans="1:10" ht="15.75" x14ac:dyDescent="0.25">
      <c r="A11" s="23" t="s">
        <v>23</v>
      </c>
      <c r="B11" s="24" t="s">
        <v>24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ht="15.75" x14ac:dyDescent="0.25">
      <c r="A12" s="25" t="s">
        <v>339</v>
      </c>
      <c r="B12" s="26" t="s">
        <v>103</v>
      </c>
      <c r="C12" s="54">
        <f>C6/0.35</f>
        <v>0.65714285714285725</v>
      </c>
      <c r="D12" s="54">
        <f>D6/0.6</f>
        <v>0.23333333333333336</v>
      </c>
      <c r="E12" s="54">
        <f>E6/0.39</f>
        <v>0.4358974358974359</v>
      </c>
      <c r="F12" s="54">
        <f>F6/0.62</f>
        <v>9.6774193548387094E-2</v>
      </c>
    </row>
    <row r="13" spans="1:10" ht="15.75" x14ac:dyDescent="0.25">
      <c r="A13" s="25" t="s">
        <v>340</v>
      </c>
      <c r="B13" s="26" t="s">
        <v>102</v>
      </c>
      <c r="C13" s="54">
        <f>C7/0.35</f>
        <v>0.65714285714285725</v>
      </c>
      <c r="D13" s="54">
        <f>D7/0.6</f>
        <v>0.35</v>
      </c>
      <c r="E13" s="54">
        <f>E7/0.39</f>
        <v>0.4358974358974359</v>
      </c>
      <c r="F13" s="54">
        <f>F7/0.62</f>
        <v>9.6774193548387094E-2</v>
      </c>
    </row>
    <row r="14" spans="1:10" ht="15.75" x14ac:dyDescent="0.25">
      <c r="A14" s="25" t="s">
        <v>341</v>
      </c>
      <c r="B14" s="26" t="s">
        <v>100</v>
      </c>
      <c r="C14" s="54">
        <f>C8/0.35</f>
        <v>1</v>
      </c>
      <c r="D14" s="54">
        <f>D8/0.6</f>
        <v>0.35</v>
      </c>
      <c r="E14" s="54">
        <f>E8/0.39</f>
        <v>0.4358974358974359</v>
      </c>
      <c r="F14" s="54">
        <f>F8/0.62</f>
        <v>1</v>
      </c>
    </row>
    <row r="16" spans="1:10" x14ac:dyDescent="0.25">
      <c r="A16" s="57" t="s">
        <v>366</v>
      </c>
      <c r="B16" s="57"/>
    </row>
    <row r="17" spans="1:3" ht="15.75" x14ac:dyDescent="0.25">
      <c r="A17" s="23" t="s">
        <v>23</v>
      </c>
      <c r="B17" s="24" t="s">
        <v>24</v>
      </c>
      <c r="C17" s="2" t="s">
        <v>367</v>
      </c>
    </row>
    <row r="18" spans="1:3" ht="15.75" x14ac:dyDescent="0.25">
      <c r="A18" s="25" t="s">
        <v>339</v>
      </c>
      <c r="B18" s="26" t="s">
        <v>103</v>
      </c>
      <c r="C18" s="54">
        <f>0.5*((C12*I4)+(D12*I5)+(E12*I6)+(F12*I7))+0.5*((C12)^I4+(D12)^I5+(E12)^I6+(F12)^I7)</f>
        <v>1.7419212598350109</v>
      </c>
    </row>
    <row r="19" spans="1:3" ht="15.75" x14ac:dyDescent="0.25">
      <c r="A19" s="25" t="s">
        <v>340</v>
      </c>
      <c r="B19" s="26" t="s">
        <v>102</v>
      </c>
      <c r="C19" s="54">
        <f>0.5*((C13*I4)+(D13*I5)+(E13*I6)+(F13*I7))+0.5*((C13)^I4+(D13)^I5+(E13)^I6+(F13)^I7)</f>
        <v>1.7634729305111065</v>
      </c>
    </row>
    <row r="20" spans="1:3" ht="15.75" x14ac:dyDescent="0.25">
      <c r="A20" s="25" t="s">
        <v>341</v>
      </c>
      <c r="B20" s="26" t="s">
        <v>100</v>
      </c>
      <c r="C20" s="54">
        <f>0.5*((C14*I4)+(D14*I5)+(E14*I6)+(F14*I7))+0.5*((C14)^I4+(D14)^I5+(E14)^I6+(F14)^I7)</f>
        <v>2.3378428416336012</v>
      </c>
    </row>
  </sheetData>
  <mergeCells count="5">
    <mergeCell ref="A3:F3"/>
    <mergeCell ref="A1:F1"/>
    <mergeCell ref="A16:B16"/>
    <mergeCell ref="A10:B10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AHP</vt:lpstr>
      <vt:lpstr>BISUL</vt:lpstr>
      <vt:lpstr>OBAT LUKA</vt:lpstr>
      <vt:lpstr>PANU</vt:lpstr>
      <vt:lpstr>JERAWAT</vt:lpstr>
      <vt:lpstr>EKSIM</vt:lpstr>
      <vt:lpstr>LUKA BAKAR</vt:lpstr>
      <vt:lpstr>BOROK</vt:lpstr>
      <vt:lpstr>BIDURAN</vt:lpstr>
      <vt:lpstr>KURAP</vt:lpstr>
      <vt:lpstr>KUDIS</vt:lpstr>
      <vt:lpstr>GATAL-GATAL</vt:lpstr>
      <vt:lpstr>KUTIL</vt:lpstr>
      <vt:lpstr>CACAR</vt:lpstr>
      <vt:lpstr>BEKAS LUKA</vt:lpstr>
      <vt:lpstr>MENGHILANGKAN KETOMBE</vt:lpstr>
      <vt:lpstr>THBO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ACER-GK</dc:creator>
  <cp:lastModifiedBy>ACER-GK</cp:lastModifiedBy>
  <dcterms:created xsi:type="dcterms:W3CDTF">2020-03-07T00:22:12Z</dcterms:created>
  <dcterms:modified xsi:type="dcterms:W3CDTF">2020-03-07T13:54:22Z</dcterms:modified>
</cp:coreProperties>
</file>