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120" yWindow="120" windowWidth="28515" windowHeight="14370" activeTab="2"/>
  </bookViews>
  <sheets>
    <sheet name="Tree" sheetId="1" r:id="rId1"/>
    <sheet name="Environment" sheetId="2" r:id="rId2"/>
    <sheet name="Mechanics" sheetId="3" r:id="rId3"/>
  </sheets>
  <definedNames>
    <definedName name="divider">Tree!$B$76</definedName>
    <definedName name="exponent">Tree!$B$77</definedName>
    <definedName name="Light_units_generated_standard">Tree!$B$47</definedName>
    <definedName name="Set_foilage_density">Tree!$D$67</definedName>
    <definedName name="Set_light_input">Tree!$F$67</definedName>
  </definedNames>
  <calcPr calcId="145621"/>
</workbook>
</file>

<file path=xl/calcChain.xml><?xml version="1.0" encoding="utf-8"?>
<calcChain xmlns="http://schemas.openxmlformats.org/spreadsheetml/2006/main">
  <c r="D91" i="1" l="1"/>
  <c r="D99" i="1"/>
  <c r="C84" i="1"/>
  <c r="D85" i="1" s="1"/>
  <c r="C85" i="1"/>
  <c r="D86" i="1" s="1"/>
  <c r="C86" i="1"/>
  <c r="D87" i="1" s="1"/>
  <c r="C87" i="1"/>
  <c r="D88" i="1" s="1"/>
  <c r="C88" i="1"/>
  <c r="D89" i="1" s="1"/>
  <c r="C89" i="1"/>
  <c r="D90" i="1" s="1"/>
  <c r="C90" i="1"/>
  <c r="C91" i="1"/>
  <c r="D92" i="1" s="1"/>
  <c r="C92" i="1"/>
  <c r="D93" i="1" s="1"/>
  <c r="C93" i="1"/>
  <c r="D94" i="1" s="1"/>
  <c r="C94" i="1"/>
  <c r="D95" i="1" s="1"/>
  <c r="C95" i="1"/>
  <c r="D96" i="1" s="1"/>
  <c r="C96" i="1"/>
  <c r="D97" i="1" s="1"/>
  <c r="C97" i="1"/>
  <c r="D98" i="1" s="1"/>
  <c r="C98" i="1"/>
  <c r="C99" i="1"/>
  <c r="D100" i="1" s="1"/>
  <c r="C100" i="1"/>
  <c r="D101" i="1" s="1"/>
  <c r="C101" i="1"/>
  <c r="D102" i="1" s="1"/>
  <c r="C102" i="1"/>
  <c r="C83" i="1"/>
  <c r="D84" i="1" s="1"/>
  <c r="C82" i="1"/>
  <c r="D83" i="1" s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83" i="1"/>
  <c r="F69" i="1"/>
  <c r="E69" i="1"/>
  <c r="G69" i="1"/>
  <c r="H69" i="1"/>
  <c r="I69" i="1"/>
  <c r="J69" i="1"/>
  <c r="F70" i="1"/>
  <c r="G70" i="1"/>
  <c r="H70" i="1"/>
  <c r="I70" i="1"/>
  <c r="J70" i="1"/>
  <c r="G71" i="1"/>
  <c r="H71" i="1"/>
  <c r="I71" i="1"/>
  <c r="J71" i="1"/>
  <c r="H72" i="1"/>
  <c r="I72" i="1"/>
  <c r="J72" i="1"/>
  <c r="I73" i="1"/>
  <c r="J73" i="1"/>
  <c r="J74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B61" i="1"/>
  <c r="B62" i="1"/>
  <c r="B63" i="1"/>
  <c r="B64" i="1"/>
  <c r="B60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B51" i="1"/>
  <c r="B52" i="1"/>
  <c r="B53" i="1"/>
  <c r="B54" i="1"/>
  <c r="B55" i="1"/>
  <c r="B50" i="1"/>
  <c r="B77" i="1"/>
  <c r="C69" i="1" s="1"/>
  <c r="B72" i="1" l="1"/>
  <c r="E74" i="1"/>
  <c r="E75" i="1"/>
  <c r="E72" i="1"/>
  <c r="J75" i="1"/>
  <c r="E73" i="1"/>
  <c r="F72" i="1"/>
  <c r="E70" i="1"/>
  <c r="B69" i="1"/>
  <c r="I75" i="1"/>
  <c r="I74" i="1"/>
  <c r="F71" i="1"/>
  <c r="B73" i="1"/>
  <c r="F75" i="1"/>
  <c r="F74" i="1"/>
  <c r="F73" i="1"/>
  <c r="E71" i="1"/>
  <c r="B75" i="1"/>
  <c r="B71" i="1"/>
  <c r="H75" i="1"/>
  <c r="D75" i="1"/>
  <c r="H74" i="1"/>
  <c r="D74" i="1"/>
  <c r="H73" i="1"/>
  <c r="D73" i="1"/>
  <c r="D72" i="1"/>
  <c r="D71" i="1"/>
  <c r="D70" i="1"/>
  <c r="D69" i="1"/>
  <c r="B74" i="1"/>
  <c r="B70" i="1"/>
  <c r="G75" i="1"/>
  <c r="C75" i="1"/>
  <c r="G74" i="1"/>
  <c r="C74" i="1"/>
  <c r="G73" i="1"/>
  <c r="C73" i="1"/>
  <c r="G72" i="1"/>
  <c r="C72" i="1"/>
  <c r="C71" i="1"/>
  <c r="C70" i="1"/>
  <c r="B78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B37" i="1"/>
  <c r="B38" i="1"/>
  <c r="B39" i="1"/>
  <c r="B40" i="1"/>
  <c r="B41" i="1"/>
  <c r="B42" i="1"/>
  <c r="B43" i="1"/>
  <c r="B44" i="1"/>
  <c r="B36" i="1"/>
  <c r="D17" i="1"/>
  <c r="D22" i="1" s="1"/>
  <c r="D18" i="1"/>
  <c r="D19" i="1"/>
  <c r="D20" i="1"/>
  <c r="D21" i="1"/>
  <c r="D16" i="1"/>
  <c r="B11" i="1" l="1"/>
  <c r="B12" i="1" s="1"/>
</calcChain>
</file>

<file path=xl/sharedStrings.xml><?xml version="1.0" encoding="utf-8"?>
<sst xmlns="http://schemas.openxmlformats.org/spreadsheetml/2006/main" count="161" uniqueCount="143">
  <si>
    <t>Basics</t>
  </si>
  <si>
    <t>Top:</t>
  </si>
  <si>
    <t>Width:</t>
  </si>
  <si>
    <t>Height</t>
  </si>
  <si>
    <t>Maximum Width is current Height</t>
  </si>
  <si>
    <t>Roots:</t>
  </si>
  <si>
    <t>Depth:</t>
  </si>
  <si>
    <t>No limitations on Root placement</t>
  </si>
  <si>
    <t>Expected Playing Time (seconds):</t>
  </si>
  <si>
    <t>Average Action Interval (seconds):</t>
  </si>
  <si>
    <t>Estimated Actions:</t>
  </si>
  <si>
    <t>Of which Growth Actions:</t>
  </si>
  <si>
    <t>Growth Actions to reach maximum size:</t>
  </si>
  <si>
    <t>Tree Height:</t>
  </si>
  <si>
    <t>Tree Width:</t>
  </si>
  <si>
    <t>Foilage Density:</t>
  </si>
  <si>
    <t>Root Areas:</t>
  </si>
  <si>
    <t>Root Width:</t>
  </si>
  <si>
    <t>Root Branching:</t>
  </si>
  <si>
    <t>Actions:</t>
  </si>
  <si>
    <t>Weight:</t>
  </si>
  <si>
    <t>Calculated Actions:</t>
  </si>
  <si>
    <t>Sum:</t>
  </si>
  <si>
    <t>Moisture intake per second (%):</t>
  </si>
  <si>
    <t>Light absorption (%):</t>
  </si>
  <si>
    <t>Tree top Width</t>
  </si>
  <si>
    <t>Tree Top Height</t>
  </si>
  <si>
    <t>Tree top width:</t>
  </si>
  <si>
    <t>Light units generated per second per horizontal segment:</t>
  </si>
  <si>
    <t>Light intake by width and density</t>
  </si>
  <si>
    <t>delta light intake</t>
  </si>
  <si>
    <t>New tree top width:</t>
  </si>
  <si>
    <t>New Foilage Density:</t>
  </si>
  <si>
    <t>Light units required by tree top size</t>
  </si>
  <si>
    <t>Tree top size by width and height</t>
  </si>
  <si>
    <t>divider:</t>
  </si>
  <si>
    <t>exponent:</t>
  </si>
  <si>
    <t>Set foilage density:</t>
  </si>
  <si>
    <t>Free light units by width</t>
  </si>
  <si>
    <t>Set light input:</t>
  </si>
  <si>
    <t>Weather Effects</t>
  </si>
  <si>
    <t>Weather effects length (seconds):</t>
  </si>
  <si>
    <t>Effect name:</t>
  </si>
  <si>
    <t>Sunshine</t>
  </si>
  <si>
    <t>Rain</t>
  </si>
  <si>
    <t>Effect1:</t>
  </si>
  <si>
    <t>Effect2:</t>
  </si>
  <si>
    <t>Spring</t>
  </si>
  <si>
    <t>Adds 2 points of light input</t>
  </si>
  <si>
    <t>Increases synthesis rate by 25% points</t>
  </si>
  <si>
    <t>Adds +5% points soil moisture</t>
  </si>
  <si>
    <t>Hazard name:</t>
  </si>
  <si>
    <t>Cold spell</t>
  </si>
  <si>
    <t>Reduces foilage density by 1 level</t>
  </si>
  <si>
    <t>Drought</t>
  </si>
  <si>
    <t>Reduces soil moisture by 20% points</t>
  </si>
  <si>
    <t>Storm</t>
  </si>
  <si>
    <t>5% chance for each height level above minimum height to break off</t>
  </si>
  <si>
    <t>(tree top size/(root areas*root strength)) % chance to uproot and kill tree</t>
  </si>
  <si>
    <t>Reduces water pool by 20%</t>
  </si>
  <si>
    <t>Cancels out with Sunshine</t>
  </si>
  <si>
    <t>Cancels out with Rain</t>
  </si>
  <si>
    <t>Ends Spring</t>
  </si>
  <si>
    <t>10% chance of gaining a bonus feature</t>
  </si>
  <si>
    <t>Bonus Features</t>
  </si>
  <si>
    <t>Feature name:</t>
  </si>
  <si>
    <t>Symbiotic Fungus Colony</t>
  </si>
  <si>
    <t>Adds 10% synthesis output</t>
  </si>
  <si>
    <t>Bird Nest</t>
  </si>
  <si>
    <t>Adds 1 weather effect point per 10 s</t>
  </si>
  <si>
    <t>Nutrient Synthesis rule</t>
  </si>
  <si>
    <t>Nutrient Synthesis</t>
  </si>
  <si>
    <t>(light_level/water_level)^(SIGN(light_level-water_level))</t>
  </si>
  <si>
    <t>Root Areas</t>
  </si>
  <si>
    <t>Water intake</t>
  </si>
  <si>
    <t>soil humidity</t>
  </si>
  <si>
    <t>root branching level</t>
  </si>
  <si>
    <t>Tree top size water requirement</t>
  </si>
  <si>
    <t>(size*3)</t>
  </si>
  <si>
    <t>Water generated:</t>
  </si>
  <si>
    <t>humidity intake per second (%):</t>
  </si>
  <si>
    <t>soil_humidity*humidity_intake/8</t>
  </si>
  <si>
    <t>Mechanic description</t>
  </si>
  <si>
    <t>Trees take in Water through the Roots</t>
  </si>
  <si>
    <t>Roots grow in the Soil hexes</t>
  </si>
  <si>
    <t>Roots can grow into an enemy soil hex if their Strength is at least equal to the enemy root's Strength</t>
  </si>
  <si>
    <t>A high Root Strength decreases risk of uprooting in a Storm</t>
  </si>
  <si>
    <t>The Branching level indicates how much Soil Humidity a root converts into Water every second</t>
  </si>
  <si>
    <t>A soil hex's soil humidity is reduced when a root converts humidity into water</t>
  </si>
  <si>
    <t>Roots can grow into any free hex adjacent to an already existing root</t>
  </si>
  <si>
    <t>Every horizontal segment has a Light input</t>
  </si>
  <si>
    <t>Trees take in Water and Energy to generate Nutrients</t>
  </si>
  <si>
    <t>Trees convert Light input into Energy through their Foilage</t>
  </si>
  <si>
    <t>Trees take in Light for every horizontal segment their Treetop occupies</t>
  </si>
  <si>
    <t>Treetop growth is not limited in Height</t>
  </si>
  <si>
    <t>A treetop's Width can never grow greater than twice its Height</t>
  </si>
  <si>
    <t>When growing in width, treetops always grow one space on BOTH sides</t>
  </si>
  <si>
    <t>When growing in width, treetops can overlap with other treetops</t>
  </si>
  <si>
    <t>If two or more treetops overlap, the tree with the greater Height converts first, only then is the remaining light converted by the next higher tree</t>
  </si>
  <si>
    <t>If two or more trees have the same height, they share Light input evenly</t>
  </si>
  <si>
    <t>A treetop's area determines how much Water and Energy the tree requires to sustain itself every second</t>
  </si>
  <si>
    <t>Water and Energy are first taken from the intake</t>
  </si>
  <si>
    <t>If an intake is not sufficient to sustain the tree, the tree takes the resource from its Reserves</t>
  </si>
  <si>
    <t>Any Water and Energy left over after sustaining the tree is partially converted into Nutrients, the rest is stored in the tree's Reserves</t>
  </si>
  <si>
    <t>A tree tries to convert 50% of the greater intake into nutrients</t>
  </si>
  <si>
    <t>One unit of Water and one unit of Energy are converted into one unit of Nutrient</t>
  </si>
  <si>
    <t>A tree's roots have a Strength level (1-5)</t>
  </si>
  <si>
    <t>A tree's roots have a Branching level (1-5)</t>
  </si>
  <si>
    <t>Treetops can grow in Height (4-10) and Width (3-19)</t>
  </si>
  <si>
    <t>Light input varies by weather (10 or 12)</t>
  </si>
  <si>
    <t>A tree's Foilage has a Density level (0-5)</t>
  </si>
  <si>
    <t>Foilage density determines how much Light input is converted into Energy (34%-100%)</t>
  </si>
  <si>
    <t>Every Soil hex has a soil humidity (0%-100%)</t>
  </si>
  <si>
    <t>If a tree has depleted a Reserve, it takes Damage</t>
  </si>
  <si>
    <t>When a tree takes damage, it converts Health into Nutrients</t>
  </si>
  <si>
    <t>When a tree's Health reaches zero, it is killed (GAME OVER)</t>
  </si>
  <si>
    <t>Missing Water or Energy is taken from the Reserve</t>
  </si>
  <si>
    <t>If a Reserve is depleted, no more Nutrients are generated</t>
  </si>
  <si>
    <t>Nutrients are used to grow all aspects of the tree (see above)</t>
  </si>
  <si>
    <t>A player gains Weather points over time</t>
  </si>
  <si>
    <t>Sunshine increases the Light input to 12</t>
  </si>
  <si>
    <t xml:space="preserve">Weather Effects last for 10 seconds or until Canceled </t>
  </si>
  <si>
    <t>Sunshine cancels out Rain</t>
  </si>
  <si>
    <t>Weather points can be used to activate Weather Effects (Sunshine, Rain, Spring)</t>
  </si>
  <si>
    <t>Rain adds +5% points humidity to all soil hexes every second</t>
  </si>
  <si>
    <t>Rain cancels out Sunshine</t>
  </si>
  <si>
    <t>Spring increases maximum Water/Energy conversion to 75%</t>
  </si>
  <si>
    <t>When a player activates a Weather Effect a random enemy player is awarded a Hazard point</t>
  </si>
  <si>
    <t>Hazard points can be spent to to activate Hazards (Cold Snap, Drought, Storm)</t>
  </si>
  <si>
    <t>When two effects cancel out, the new effect's duration is reduced by the current effect's remaining duration</t>
  </si>
  <si>
    <t>Cold Snap</t>
  </si>
  <si>
    <t>A Cold Snap reduces all trees' Foilage density by one (to a minimum of zero)</t>
  </si>
  <si>
    <t>A Cold Snap ends Spring immediately</t>
  </si>
  <si>
    <t>A Drought reduces all soil hexes' humidity by 20% points</t>
  </si>
  <si>
    <t>A Drought reduces all trees' Water Reserves by 20%</t>
  </si>
  <si>
    <t>A Storm has a chance to uproot and kill a tree (GAME OVER)</t>
  </si>
  <si>
    <t>A Storm blows either from left to right or from right to left</t>
  </si>
  <si>
    <t>The chance that a tree is uprooted is (tree top size/(root areas*root strength)) %</t>
  </si>
  <si>
    <t>A Storm "hits" trees in sequence (i.e. a storm blowing from left to right hits the left-most tree first, then the second tree from the left and so on)</t>
  </si>
  <si>
    <t>A Storm has a chance to break off Height from a treetop</t>
  </si>
  <si>
    <t>Heigth levels that are required to support a tree's Width cannot break off</t>
  </si>
  <si>
    <t>Any additional Height levels have a 5% chance to break off</t>
  </si>
  <si>
    <t>This chance is divided by 2 for every tree the sotrm has already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</si>
</sst>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105"/>
  <sheetViews>
    <sheetView topLeftCell="A10" zoomScale="90" zoomScaleNormal="90" workbookViewId="0">
      <selection activeCell="C27" sqref="C27"/>
    </sheetView>
  </sheetViews>
  <sheetFormatPr baseColWidth="10" defaultRowHeight="15" x14ac:dyDescent="0.25"/>
  <cols>
    <col min="1" max="1" width="52.5703125" bestFit="1" customWidth="1"/>
    <col min="2" max="2" width="26.5703125" customWidth="1"/>
    <col min="3" max="3" width="19.42578125" bestFit="1" customWidth="1"/>
    <col min="4" max="4" width="16.85546875" customWidth="1"/>
  </cols>
  <sheetData>
    <row r="1" spans="1:8" x14ac:dyDescent="0.25">
      <c r="A1" t="s">
        <v>0</v>
      </c>
    </row>
    <row r="3" spans="1:8" x14ac:dyDescent="0.25">
      <c r="A3" t="s">
        <v>1</v>
      </c>
      <c r="D3" t="s">
        <v>5</v>
      </c>
      <c r="G3" t="s">
        <v>70</v>
      </c>
    </row>
    <row r="4" spans="1:8" x14ac:dyDescent="0.25">
      <c r="A4" t="s">
        <v>2</v>
      </c>
      <c r="B4">
        <v>20</v>
      </c>
      <c r="D4" t="s">
        <v>2</v>
      </c>
      <c r="E4">
        <v>20</v>
      </c>
      <c r="G4" t="s">
        <v>71</v>
      </c>
      <c r="H4" t="s">
        <v>72</v>
      </c>
    </row>
    <row r="5" spans="1:8" x14ac:dyDescent="0.25">
      <c r="A5" t="s">
        <v>3</v>
      </c>
      <c r="B5">
        <v>10</v>
      </c>
      <c r="D5" t="s">
        <v>6</v>
      </c>
      <c r="E5">
        <v>4</v>
      </c>
    </row>
    <row r="7" spans="1:8" x14ac:dyDescent="0.25">
      <c r="A7" t="s">
        <v>4</v>
      </c>
      <c r="D7" t="s">
        <v>7</v>
      </c>
    </row>
    <row r="9" spans="1:8" x14ac:dyDescent="0.25">
      <c r="A9" t="s">
        <v>8</v>
      </c>
      <c r="B9">
        <v>300</v>
      </c>
    </row>
    <row r="10" spans="1:8" x14ac:dyDescent="0.25">
      <c r="A10" t="s">
        <v>9</v>
      </c>
      <c r="B10">
        <v>3</v>
      </c>
    </row>
    <row r="11" spans="1:8" x14ac:dyDescent="0.25">
      <c r="A11" t="s">
        <v>10</v>
      </c>
      <c r="B11">
        <f>B9/B10</f>
        <v>100</v>
      </c>
    </row>
    <row r="12" spans="1:8" x14ac:dyDescent="0.25">
      <c r="A12" t="s">
        <v>11</v>
      </c>
      <c r="B12">
        <f>B11*0.8</f>
        <v>80</v>
      </c>
    </row>
    <row r="14" spans="1:8" x14ac:dyDescent="0.25">
      <c r="A14" t="s">
        <v>12</v>
      </c>
    </row>
    <row r="15" spans="1:8" x14ac:dyDescent="0.25">
      <c r="B15" t="s">
        <v>19</v>
      </c>
      <c r="C15" t="s">
        <v>20</v>
      </c>
      <c r="D15" t="s">
        <v>21</v>
      </c>
    </row>
    <row r="16" spans="1:8" x14ac:dyDescent="0.25">
      <c r="A16" t="s">
        <v>13</v>
      </c>
      <c r="B16">
        <v>10</v>
      </c>
      <c r="C16">
        <v>1</v>
      </c>
      <c r="D16">
        <f>B16*C16</f>
        <v>10</v>
      </c>
    </row>
    <row r="17" spans="1:5" x14ac:dyDescent="0.25">
      <c r="A17" t="s">
        <v>14</v>
      </c>
      <c r="B17">
        <v>10</v>
      </c>
      <c r="C17">
        <v>1</v>
      </c>
      <c r="D17">
        <f t="shared" ref="D17:D21" si="0">B17*C17</f>
        <v>10</v>
      </c>
    </row>
    <row r="18" spans="1:5" x14ac:dyDescent="0.25">
      <c r="A18" t="s">
        <v>15</v>
      </c>
      <c r="B18">
        <v>10</v>
      </c>
      <c r="C18">
        <v>0.5</v>
      </c>
      <c r="D18">
        <f t="shared" si="0"/>
        <v>5</v>
      </c>
    </row>
    <row r="19" spans="1:5" x14ac:dyDescent="0.25">
      <c r="A19" t="s">
        <v>16</v>
      </c>
      <c r="B19">
        <v>20</v>
      </c>
      <c r="C19">
        <v>0.5</v>
      </c>
      <c r="D19">
        <f t="shared" si="0"/>
        <v>10</v>
      </c>
    </row>
    <row r="20" spans="1:5" x14ac:dyDescent="0.25">
      <c r="A20" t="s">
        <v>18</v>
      </c>
      <c r="B20">
        <v>5</v>
      </c>
      <c r="C20">
        <v>4</v>
      </c>
      <c r="D20">
        <f t="shared" si="0"/>
        <v>20</v>
      </c>
    </row>
    <row r="21" spans="1:5" x14ac:dyDescent="0.25">
      <c r="A21" t="s">
        <v>17</v>
      </c>
      <c r="B21">
        <v>5</v>
      </c>
      <c r="C21">
        <v>3</v>
      </c>
      <c r="D21">
        <f t="shared" si="0"/>
        <v>15</v>
      </c>
    </row>
    <row r="22" spans="1:5" x14ac:dyDescent="0.25">
      <c r="A22" s="1" t="s">
        <v>22</v>
      </c>
      <c r="B22" s="1"/>
      <c r="C22" s="1"/>
      <c r="D22" s="1">
        <f>SUM(D16:D21)</f>
        <v>70</v>
      </c>
    </row>
    <row r="25" spans="1:5" x14ac:dyDescent="0.25">
      <c r="A25" t="s">
        <v>15</v>
      </c>
      <c r="C25" t="s">
        <v>24</v>
      </c>
      <c r="D25" t="s">
        <v>18</v>
      </c>
      <c r="E25" t="s">
        <v>23</v>
      </c>
    </row>
    <row r="26" spans="1:5" x14ac:dyDescent="0.25">
      <c r="A26">
        <v>0</v>
      </c>
      <c r="C26">
        <v>34</v>
      </c>
      <c r="D26">
        <v>1</v>
      </c>
      <c r="E26">
        <v>1</v>
      </c>
    </row>
    <row r="27" spans="1:5" x14ac:dyDescent="0.25">
      <c r="A27">
        <v>1</v>
      </c>
      <c r="C27">
        <v>68</v>
      </c>
      <c r="D27">
        <v>2</v>
      </c>
      <c r="E27">
        <v>2</v>
      </c>
    </row>
    <row r="28" spans="1:5" x14ac:dyDescent="0.25">
      <c r="A28">
        <v>2</v>
      </c>
      <c r="C28">
        <v>76</v>
      </c>
      <c r="D28">
        <v>3</v>
      </c>
      <c r="E28">
        <v>3</v>
      </c>
    </row>
    <row r="29" spans="1:5" x14ac:dyDescent="0.25">
      <c r="A29">
        <v>3</v>
      </c>
      <c r="C29">
        <v>84</v>
      </c>
      <c r="D29">
        <v>4</v>
      </c>
      <c r="E29">
        <v>4</v>
      </c>
    </row>
    <row r="30" spans="1:5" x14ac:dyDescent="0.25">
      <c r="A30">
        <v>4</v>
      </c>
      <c r="C30">
        <v>92</v>
      </c>
      <c r="D30">
        <v>5</v>
      </c>
      <c r="E30">
        <v>5</v>
      </c>
    </row>
    <row r="31" spans="1:5" x14ac:dyDescent="0.25">
      <c r="A31">
        <v>5</v>
      </c>
      <c r="C31">
        <v>100</v>
      </c>
    </row>
    <row r="33" spans="1:8" x14ac:dyDescent="0.25">
      <c r="A33" t="s">
        <v>34</v>
      </c>
    </row>
    <row r="34" spans="1:8" x14ac:dyDescent="0.25">
      <c r="B34" t="s">
        <v>26</v>
      </c>
    </row>
    <row r="35" spans="1:8" x14ac:dyDescent="0.25">
      <c r="A35" t="s">
        <v>25</v>
      </c>
      <c r="B35" s="2">
        <v>4</v>
      </c>
      <c r="C35" s="2">
        <v>5</v>
      </c>
      <c r="D35" s="2">
        <v>6</v>
      </c>
      <c r="E35" s="2">
        <v>7</v>
      </c>
      <c r="F35" s="2">
        <v>8</v>
      </c>
      <c r="G35" s="2">
        <v>9</v>
      </c>
      <c r="H35" s="2">
        <v>10</v>
      </c>
    </row>
    <row r="36" spans="1:8" x14ac:dyDescent="0.25">
      <c r="A36">
        <v>3</v>
      </c>
      <c r="B36" s="2">
        <f>IF($A36&lt;(2*B$35),$A36*B$35,"N/A")</f>
        <v>12</v>
      </c>
      <c r="C36" s="2">
        <f t="shared" ref="C36:H36" si="1">IF($A36&lt;(2*C$35),$A36*C$35,"N/A")</f>
        <v>15</v>
      </c>
      <c r="D36" s="2">
        <f t="shared" si="1"/>
        <v>18</v>
      </c>
      <c r="E36" s="2">
        <f t="shared" si="1"/>
        <v>21</v>
      </c>
      <c r="F36" s="2">
        <f t="shared" si="1"/>
        <v>24</v>
      </c>
      <c r="G36" s="2">
        <f t="shared" si="1"/>
        <v>27</v>
      </c>
      <c r="H36" s="2">
        <f t="shared" si="1"/>
        <v>30</v>
      </c>
    </row>
    <row r="37" spans="1:8" x14ac:dyDescent="0.25">
      <c r="A37">
        <v>5</v>
      </c>
      <c r="B37" s="2">
        <f t="shared" ref="B37:H44" si="2">IF($A37&lt;(2*B$35),$A37*B$35,"N/A")</f>
        <v>20</v>
      </c>
      <c r="C37" s="2">
        <f t="shared" si="2"/>
        <v>25</v>
      </c>
      <c r="D37" s="2">
        <f t="shared" si="2"/>
        <v>30</v>
      </c>
      <c r="E37" s="2">
        <f t="shared" si="2"/>
        <v>35</v>
      </c>
      <c r="F37" s="2">
        <f t="shared" si="2"/>
        <v>40</v>
      </c>
      <c r="G37" s="2">
        <f t="shared" si="2"/>
        <v>45</v>
      </c>
      <c r="H37" s="2">
        <f t="shared" si="2"/>
        <v>50</v>
      </c>
    </row>
    <row r="38" spans="1:8" x14ac:dyDescent="0.25">
      <c r="A38">
        <v>7</v>
      </c>
      <c r="B38" s="2">
        <f t="shared" si="2"/>
        <v>28</v>
      </c>
      <c r="C38" s="2">
        <f t="shared" si="2"/>
        <v>35</v>
      </c>
      <c r="D38" s="2">
        <f t="shared" si="2"/>
        <v>42</v>
      </c>
      <c r="E38" s="2">
        <f t="shared" si="2"/>
        <v>49</v>
      </c>
      <c r="F38" s="2">
        <f t="shared" si="2"/>
        <v>56</v>
      </c>
      <c r="G38" s="2">
        <f t="shared" si="2"/>
        <v>63</v>
      </c>
      <c r="H38" s="2">
        <f t="shared" si="2"/>
        <v>70</v>
      </c>
    </row>
    <row r="39" spans="1:8" x14ac:dyDescent="0.25">
      <c r="A39">
        <v>9</v>
      </c>
      <c r="B39" s="2" t="str">
        <f t="shared" si="2"/>
        <v>N/A</v>
      </c>
      <c r="C39" s="2">
        <f t="shared" si="2"/>
        <v>45</v>
      </c>
      <c r="D39" s="2">
        <f t="shared" si="2"/>
        <v>54</v>
      </c>
      <c r="E39" s="2">
        <f t="shared" si="2"/>
        <v>63</v>
      </c>
      <c r="F39" s="2">
        <f t="shared" si="2"/>
        <v>72</v>
      </c>
      <c r="G39" s="2">
        <f t="shared" si="2"/>
        <v>81</v>
      </c>
      <c r="H39" s="2">
        <f t="shared" si="2"/>
        <v>90</v>
      </c>
    </row>
    <row r="40" spans="1:8" x14ac:dyDescent="0.25">
      <c r="A40">
        <v>11</v>
      </c>
      <c r="B40" s="2" t="str">
        <f t="shared" si="2"/>
        <v>N/A</v>
      </c>
      <c r="C40" s="2" t="str">
        <f t="shared" si="2"/>
        <v>N/A</v>
      </c>
      <c r="D40" s="2">
        <f t="shared" si="2"/>
        <v>66</v>
      </c>
      <c r="E40" s="2">
        <f t="shared" si="2"/>
        <v>77</v>
      </c>
      <c r="F40" s="2">
        <f t="shared" si="2"/>
        <v>88</v>
      </c>
      <c r="G40" s="2">
        <f t="shared" si="2"/>
        <v>99</v>
      </c>
      <c r="H40" s="2">
        <f t="shared" si="2"/>
        <v>110</v>
      </c>
    </row>
    <row r="41" spans="1:8" x14ac:dyDescent="0.25">
      <c r="A41">
        <v>13</v>
      </c>
      <c r="B41" s="2" t="str">
        <f t="shared" si="2"/>
        <v>N/A</v>
      </c>
      <c r="C41" s="2" t="str">
        <f t="shared" si="2"/>
        <v>N/A</v>
      </c>
      <c r="D41" s="2" t="str">
        <f t="shared" si="2"/>
        <v>N/A</v>
      </c>
      <c r="E41" s="2">
        <f t="shared" si="2"/>
        <v>91</v>
      </c>
      <c r="F41" s="2">
        <f t="shared" si="2"/>
        <v>104</v>
      </c>
      <c r="G41" s="2">
        <f t="shared" si="2"/>
        <v>117</v>
      </c>
      <c r="H41" s="2">
        <f t="shared" si="2"/>
        <v>130</v>
      </c>
    </row>
    <row r="42" spans="1:8" x14ac:dyDescent="0.25">
      <c r="A42">
        <v>15</v>
      </c>
      <c r="B42" s="2" t="str">
        <f t="shared" si="2"/>
        <v>N/A</v>
      </c>
      <c r="C42" s="2" t="str">
        <f t="shared" si="2"/>
        <v>N/A</v>
      </c>
      <c r="D42" s="2" t="str">
        <f t="shared" si="2"/>
        <v>N/A</v>
      </c>
      <c r="E42" s="2" t="str">
        <f t="shared" si="2"/>
        <v>N/A</v>
      </c>
      <c r="F42" s="2">
        <f t="shared" si="2"/>
        <v>120</v>
      </c>
      <c r="G42" s="2">
        <f t="shared" si="2"/>
        <v>135</v>
      </c>
      <c r="H42" s="2">
        <f t="shared" si="2"/>
        <v>150</v>
      </c>
    </row>
    <row r="43" spans="1:8" x14ac:dyDescent="0.25">
      <c r="A43">
        <v>17</v>
      </c>
      <c r="B43" s="2" t="str">
        <f t="shared" si="2"/>
        <v>N/A</v>
      </c>
      <c r="C43" s="2" t="str">
        <f t="shared" si="2"/>
        <v>N/A</v>
      </c>
      <c r="D43" s="2" t="str">
        <f t="shared" si="2"/>
        <v>N/A</v>
      </c>
      <c r="E43" s="2" t="str">
        <f t="shared" si="2"/>
        <v>N/A</v>
      </c>
      <c r="F43" s="2" t="str">
        <f t="shared" si="2"/>
        <v>N/A</v>
      </c>
      <c r="G43" s="2">
        <f t="shared" si="2"/>
        <v>153</v>
      </c>
      <c r="H43" s="2">
        <f t="shared" si="2"/>
        <v>170</v>
      </c>
    </row>
    <row r="44" spans="1:8" x14ac:dyDescent="0.25">
      <c r="A44">
        <v>19</v>
      </c>
      <c r="B44" s="2" t="str">
        <f t="shared" si="2"/>
        <v>N/A</v>
      </c>
      <c r="C44" s="2" t="str">
        <f t="shared" si="2"/>
        <v>N/A</v>
      </c>
      <c r="D44" s="2" t="str">
        <f t="shared" si="2"/>
        <v>N/A</v>
      </c>
      <c r="E44" s="2" t="str">
        <f t="shared" si="2"/>
        <v>N/A</v>
      </c>
      <c r="F44" s="2" t="str">
        <f t="shared" si="2"/>
        <v>N/A</v>
      </c>
      <c r="G44" s="2" t="str">
        <f t="shared" si="2"/>
        <v>N/A</v>
      </c>
      <c r="H44" s="2">
        <f t="shared" si="2"/>
        <v>190</v>
      </c>
    </row>
    <row r="46" spans="1:8" x14ac:dyDescent="0.25">
      <c r="A46" t="s">
        <v>29</v>
      </c>
    </row>
    <row r="47" spans="1:8" x14ac:dyDescent="0.25">
      <c r="A47" t="s">
        <v>28</v>
      </c>
      <c r="B47">
        <v>10</v>
      </c>
    </row>
    <row r="48" spans="1:8" x14ac:dyDescent="0.25">
      <c r="B48" t="s">
        <v>27</v>
      </c>
    </row>
    <row r="49" spans="1:10" x14ac:dyDescent="0.25">
      <c r="A49" t="s">
        <v>15</v>
      </c>
      <c r="B49">
        <v>3</v>
      </c>
      <c r="C49">
        <v>5</v>
      </c>
      <c r="D49">
        <v>7</v>
      </c>
      <c r="E49">
        <v>9</v>
      </c>
      <c r="F49">
        <v>11</v>
      </c>
      <c r="G49">
        <v>13</v>
      </c>
      <c r="H49">
        <v>15</v>
      </c>
      <c r="I49">
        <v>17</v>
      </c>
      <c r="J49">
        <v>19</v>
      </c>
    </row>
    <row r="50" spans="1:10" x14ac:dyDescent="0.25">
      <c r="A50">
        <v>0</v>
      </c>
      <c r="B50" s="2">
        <f>$C26/100*Light_units_generated_standard*B$49</f>
        <v>10.200000000000001</v>
      </c>
      <c r="C50" s="2">
        <f>$C26/100*Light_units_generated_standard*C$49</f>
        <v>17</v>
      </c>
      <c r="D50" s="2">
        <f>$C26/100*Light_units_generated_standard*D$49</f>
        <v>23.800000000000004</v>
      </c>
      <c r="E50" s="2">
        <f>$C26/100*Light_units_generated_standard*E$49</f>
        <v>30.6</v>
      </c>
      <c r="F50" s="2">
        <f>$C26/100*Light_units_generated_standard*F$49</f>
        <v>37.400000000000006</v>
      </c>
      <c r="G50" s="2">
        <f>$C26/100*Light_units_generated_standard*G$49</f>
        <v>44.2</v>
      </c>
      <c r="H50" s="2">
        <f>$C26/100*Light_units_generated_standard*H$49</f>
        <v>51.000000000000007</v>
      </c>
      <c r="I50" s="2">
        <f>$C26/100*Light_units_generated_standard*I$49</f>
        <v>57.800000000000004</v>
      </c>
      <c r="J50" s="2">
        <f>$C26/100*Light_units_generated_standard*J$49</f>
        <v>64.600000000000009</v>
      </c>
    </row>
    <row r="51" spans="1:10" x14ac:dyDescent="0.25">
      <c r="A51">
        <v>1</v>
      </c>
      <c r="B51" s="2">
        <f>$C27/100*Light_units_generated_standard*B$49</f>
        <v>20.400000000000002</v>
      </c>
      <c r="C51" s="2">
        <f>$C27/100*Light_units_generated_standard*C$49</f>
        <v>34</v>
      </c>
      <c r="D51" s="2">
        <f>$C27/100*Light_units_generated_standard*D$49</f>
        <v>47.600000000000009</v>
      </c>
      <c r="E51" s="2">
        <f>$C27/100*Light_units_generated_standard*E$49</f>
        <v>61.2</v>
      </c>
      <c r="F51" s="2">
        <f>$C27/100*Light_units_generated_standard*F$49</f>
        <v>74.800000000000011</v>
      </c>
      <c r="G51" s="2">
        <f>$C27/100*Light_units_generated_standard*G$49</f>
        <v>88.4</v>
      </c>
      <c r="H51" s="2">
        <f>$C27/100*Light_units_generated_standard*H$49</f>
        <v>102.00000000000001</v>
      </c>
      <c r="I51" s="2">
        <f>$C27/100*Light_units_generated_standard*I$49</f>
        <v>115.60000000000001</v>
      </c>
      <c r="J51" s="2">
        <f>$C27/100*Light_units_generated_standard*J$49</f>
        <v>129.20000000000002</v>
      </c>
    </row>
    <row r="52" spans="1:10" x14ac:dyDescent="0.25">
      <c r="A52">
        <v>2</v>
      </c>
      <c r="B52" s="2">
        <f>$C28/100*Light_units_generated_standard*B$49</f>
        <v>22.799999999999997</v>
      </c>
      <c r="C52" s="2">
        <f>$C28/100*Light_units_generated_standard*C$49</f>
        <v>38</v>
      </c>
      <c r="D52" s="2">
        <f>$C28/100*Light_units_generated_standard*D$49</f>
        <v>53.199999999999996</v>
      </c>
      <c r="E52" s="2">
        <f>$C28/100*Light_units_generated_standard*E$49</f>
        <v>68.399999999999991</v>
      </c>
      <c r="F52" s="2">
        <f>$C28/100*Light_units_generated_standard*F$49</f>
        <v>83.6</v>
      </c>
      <c r="G52" s="2">
        <f>$C28/100*Light_units_generated_standard*G$49</f>
        <v>98.8</v>
      </c>
      <c r="H52" s="2">
        <f>$C28/100*Light_units_generated_standard*H$49</f>
        <v>114</v>
      </c>
      <c r="I52" s="2">
        <f>$C28/100*Light_units_generated_standard*I$49</f>
        <v>129.19999999999999</v>
      </c>
      <c r="J52" s="2">
        <f>$C28/100*Light_units_generated_standard*J$49</f>
        <v>144.4</v>
      </c>
    </row>
    <row r="53" spans="1:10" x14ac:dyDescent="0.25">
      <c r="A53">
        <v>3</v>
      </c>
      <c r="B53" s="2">
        <f>$C29/100*Light_units_generated_standard*B$49</f>
        <v>25.200000000000003</v>
      </c>
      <c r="C53" s="2">
        <f>$C29/100*Light_units_generated_standard*C$49</f>
        <v>42</v>
      </c>
      <c r="D53" s="2">
        <f>$C29/100*Light_units_generated_standard*D$49</f>
        <v>58.800000000000004</v>
      </c>
      <c r="E53" s="2">
        <f>$C29/100*Light_units_generated_standard*E$49</f>
        <v>75.600000000000009</v>
      </c>
      <c r="F53" s="2">
        <f>$C29/100*Light_units_generated_standard*F$49</f>
        <v>92.4</v>
      </c>
      <c r="G53" s="2">
        <f>$C29/100*Light_units_generated_standard*G$49</f>
        <v>109.2</v>
      </c>
      <c r="H53" s="2">
        <f>$C29/100*Light_units_generated_standard*H$49</f>
        <v>126</v>
      </c>
      <c r="I53" s="2">
        <f>$C29/100*Light_units_generated_standard*I$49</f>
        <v>142.80000000000001</v>
      </c>
      <c r="J53" s="2">
        <f>$C29/100*Light_units_generated_standard*J$49</f>
        <v>159.6</v>
      </c>
    </row>
    <row r="54" spans="1:10" x14ac:dyDescent="0.25">
      <c r="A54">
        <v>4</v>
      </c>
      <c r="B54" s="2">
        <f>$C30/100*Light_units_generated_standard*B$49</f>
        <v>27.6</v>
      </c>
      <c r="C54" s="2">
        <f>$C30/100*Light_units_generated_standard*C$49</f>
        <v>46.000000000000007</v>
      </c>
      <c r="D54" s="2">
        <f>$C30/100*Light_units_generated_standard*D$49</f>
        <v>64.400000000000006</v>
      </c>
      <c r="E54" s="2">
        <f>$C30/100*Light_units_generated_standard*E$49</f>
        <v>82.800000000000011</v>
      </c>
      <c r="F54" s="2">
        <f>$C30/100*Light_units_generated_standard*F$49</f>
        <v>101.20000000000002</v>
      </c>
      <c r="G54" s="2">
        <f>$C30/100*Light_units_generated_standard*G$49</f>
        <v>119.60000000000001</v>
      </c>
      <c r="H54" s="2">
        <f>$C30/100*Light_units_generated_standard*H$49</f>
        <v>138.00000000000003</v>
      </c>
      <c r="I54" s="2">
        <f>$C30/100*Light_units_generated_standard*I$49</f>
        <v>156.4</v>
      </c>
      <c r="J54" s="2">
        <f>$C30/100*Light_units_generated_standard*J$49</f>
        <v>174.8</v>
      </c>
    </row>
    <row r="55" spans="1:10" x14ac:dyDescent="0.25">
      <c r="A55">
        <v>5</v>
      </c>
      <c r="B55" s="2">
        <f>$C31/100*Light_units_generated_standard*B$49</f>
        <v>30</v>
      </c>
      <c r="C55" s="2">
        <f>$C31/100*Light_units_generated_standard*C$49</f>
        <v>50</v>
      </c>
      <c r="D55" s="2">
        <f>$C31/100*Light_units_generated_standard*D$49</f>
        <v>70</v>
      </c>
      <c r="E55" s="2">
        <f>$C31/100*Light_units_generated_standard*E$49</f>
        <v>90</v>
      </c>
      <c r="F55" s="2">
        <f>$C31/100*Light_units_generated_standard*F$49</f>
        <v>110</v>
      </c>
      <c r="G55" s="2">
        <f>$C31/100*Light_units_generated_standard*G$49</f>
        <v>130</v>
      </c>
      <c r="H55" s="2">
        <f>$C31/100*Light_units_generated_standard*H$49</f>
        <v>150</v>
      </c>
      <c r="I55" s="2">
        <f>$C31/100*Light_units_generated_standard*I$49</f>
        <v>170</v>
      </c>
      <c r="J55" s="2">
        <f>$C31/100*Light_units_generated_standard*J$49</f>
        <v>190</v>
      </c>
    </row>
    <row r="56" spans="1:10" x14ac:dyDescent="0.25">
      <c r="B56" s="2"/>
      <c r="C56" s="2"/>
      <c r="D56" s="2"/>
      <c r="E56" s="2"/>
      <c r="F56" s="2"/>
      <c r="G56" s="2"/>
      <c r="H56" s="2"/>
    </row>
    <row r="57" spans="1:10" x14ac:dyDescent="0.25">
      <c r="A57" s="3" t="s">
        <v>30</v>
      </c>
      <c r="C57" s="2"/>
      <c r="D57" s="2"/>
      <c r="E57" s="2"/>
      <c r="F57" s="2"/>
      <c r="G57" s="2"/>
      <c r="H57" s="2"/>
    </row>
    <row r="58" spans="1:10" x14ac:dyDescent="0.25">
      <c r="B58" t="s">
        <v>31</v>
      </c>
    </row>
    <row r="59" spans="1:10" x14ac:dyDescent="0.25">
      <c r="A59" t="s">
        <v>32</v>
      </c>
      <c r="B59">
        <v>5</v>
      </c>
      <c r="C59">
        <v>7</v>
      </c>
      <c r="D59">
        <v>9</v>
      </c>
      <c r="E59">
        <v>11</v>
      </c>
      <c r="F59">
        <v>13</v>
      </c>
      <c r="G59">
        <v>15</v>
      </c>
      <c r="H59">
        <v>17</v>
      </c>
      <c r="I59">
        <v>19</v>
      </c>
    </row>
    <row r="60" spans="1:10" x14ac:dyDescent="0.25">
      <c r="A60">
        <v>0</v>
      </c>
      <c r="B60" s="2">
        <f>(B$59*$C26-(B$59-2)*$C27)/100*Light_units_generated_standard</f>
        <v>-3.4000000000000004</v>
      </c>
      <c r="C60" s="2">
        <f>(C$59*$C26-(C$59-2)*$C27)/100*Light_units_generated_standard</f>
        <v>-10.199999999999999</v>
      </c>
      <c r="D60" s="2">
        <f>(D$59*$C26-(D$59-2)*$C27)/100*Light_units_generated_standard</f>
        <v>-17</v>
      </c>
      <c r="E60" s="2">
        <f>(E$59*$C26-(E$59-2)*$C27)/100*Light_units_generated_standard</f>
        <v>-23.799999999999997</v>
      </c>
      <c r="F60" s="2">
        <f>(F$59*$C26-(F$59-2)*$C27)/100*Light_units_generated_standard</f>
        <v>-30.6</v>
      </c>
      <c r="G60" s="2">
        <f>(G$59*$C26-(G$59-2)*$C27)/100*Light_units_generated_standard</f>
        <v>-37.400000000000006</v>
      </c>
      <c r="H60" s="2">
        <f>(H$59*$C26-(H$59-2)*$C27)/100*Light_units_generated_standard</f>
        <v>-44.2</v>
      </c>
      <c r="I60" s="2">
        <f>(I$59*$C26-(I$59-2)*$C27)/100*Light_units_generated_standard</f>
        <v>-51</v>
      </c>
      <c r="J60" s="2"/>
    </row>
    <row r="61" spans="1:10" x14ac:dyDescent="0.25">
      <c r="A61">
        <v>1</v>
      </c>
      <c r="B61" s="2">
        <f>(B$59*$C27-(B$59-2)*$C28)/100*Light_units_generated_standard</f>
        <v>11.200000000000001</v>
      </c>
      <c r="C61" s="2">
        <f>(C$59*$C27-(C$59-2)*$C28)/100*Light_units_generated_standard</f>
        <v>9.6</v>
      </c>
      <c r="D61" s="2">
        <f>(D$59*$C27-(D$59-2)*$C28)/100*Light_units_generated_standard</f>
        <v>8</v>
      </c>
      <c r="E61" s="2">
        <f>(E$59*$C27-(E$59-2)*$C28)/100*Light_units_generated_standard</f>
        <v>6.4</v>
      </c>
      <c r="F61" s="2">
        <f>(F$59*$C27-(F$59-2)*$C28)/100*Light_units_generated_standard</f>
        <v>4.8</v>
      </c>
      <c r="G61" s="2">
        <f>(G$59*$C27-(G$59-2)*$C28)/100*Light_units_generated_standard</f>
        <v>3.2</v>
      </c>
      <c r="H61" s="2">
        <f>(H$59*$C27-(H$59-2)*$C28)/100*Light_units_generated_standard</f>
        <v>1.6</v>
      </c>
      <c r="I61" s="2">
        <f>(I$59*$C27-(I$59-2)*$C28)/100*Light_units_generated_standard</f>
        <v>0</v>
      </c>
      <c r="J61" s="2"/>
    </row>
    <row r="62" spans="1:10" x14ac:dyDescent="0.25">
      <c r="A62">
        <v>2</v>
      </c>
      <c r="B62" s="2">
        <f>(B$59*$C28-(B$59-2)*$C29)/100*Light_units_generated_standard</f>
        <v>12.8</v>
      </c>
      <c r="C62" s="2">
        <f>(C$59*$C28-(C$59-2)*$C29)/100*Light_units_generated_standard</f>
        <v>11.200000000000001</v>
      </c>
      <c r="D62" s="2">
        <f>(D$59*$C28-(D$59-2)*$C29)/100*Light_units_generated_standard</f>
        <v>9.6</v>
      </c>
      <c r="E62" s="2">
        <f>(E$59*$C28-(E$59-2)*$C29)/100*Light_units_generated_standard</f>
        <v>8</v>
      </c>
      <c r="F62" s="2">
        <f>(F$59*$C28-(F$59-2)*$C29)/100*Light_units_generated_standard</f>
        <v>6.4</v>
      </c>
      <c r="G62" s="2">
        <f>(G$59*$C28-(G$59-2)*$C29)/100*Light_units_generated_standard</f>
        <v>4.8</v>
      </c>
      <c r="H62" s="2">
        <f>(H$59*$C28-(H$59-2)*$C29)/100*Light_units_generated_standard</f>
        <v>3.2</v>
      </c>
      <c r="I62" s="2">
        <f>(I$59*$C28-(I$59-2)*$C29)/100*Light_units_generated_standard</f>
        <v>1.6</v>
      </c>
      <c r="J62" s="2"/>
    </row>
    <row r="63" spans="1:10" x14ac:dyDescent="0.25">
      <c r="A63">
        <v>3</v>
      </c>
      <c r="B63" s="2">
        <f>(B$59*$C29-(B$59-2)*$C30)/100*Light_units_generated_standard</f>
        <v>14.399999999999999</v>
      </c>
      <c r="C63" s="2">
        <f>(C$59*$C29-(C$59-2)*$C30)/100*Light_units_generated_standard</f>
        <v>12.8</v>
      </c>
      <c r="D63" s="2">
        <f>(D$59*$C29-(D$59-2)*$C30)/100*Light_units_generated_standard</f>
        <v>11.200000000000001</v>
      </c>
      <c r="E63" s="2">
        <f>(E$59*$C29-(E$59-2)*$C30)/100*Light_units_generated_standard</f>
        <v>9.6</v>
      </c>
      <c r="F63" s="2">
        <f>(F$59*$C29-(F$59-2)*$C30)/100*Light_units_generated_standard</f>
        <v>8</v>
      </c>
      <c r="G63" s="2">
        <f>(G$59*$C29-(G$59-2)*$C30)/100*Light_units_generated_standard</f>
        <v>6.4</v>
      </c>
      <c r="H63" s="2">
        <f>(H$59*$C29-(H$59-2)*$C30)/100*Light_units_generated_standard</f>
        <v>4.8</v>
      </c>
      <c r="I63" s="2">
        <f>(I$59*$C29-(I$59-2)*$C30)/100*Light_units_generated_standard</f>
        <v>3.2</v>
      </c>
      <c r="J63" s="2"/>
    </row>
    <row r="64" spans="1:10" x14ac:dyDescent="0.25">
      <c r="A64">
        <v>4</v>
      </c>
      <c r="B64" s="2">
        <f>(B$59*$C30-(B$59-2)*$C31)/100*Light_units_generated_standard</f>
        <v>16</v>
      </c>
      <c r="C64" s="2">
        <f>(C$59*$C30-(C$59-2)*$C31)/100*Light_units_generated_standard</f>
        <v>14.399999999999999</v>
      </c>
      <c r="D64" s="2">
        <f>(D$59*$C30-(D$59-2)*$C31)/100*Light_units_generated_standard</f>
        <v>12.8</v>
      </c>
      <c r="E64" s="2">
        <f>(E$59*$C30-(E$59-2)*$C31)/100*Light_units_generated_standard</f>
        <v>11.200000000000001</v>
      </c>
      <c r="F64" s="2">
        <f>(F$59*$C30-(F$59-2)*$C31)/100*Light_units_generated_standard</f>
        <v>9.6</v>
      </c>
      <c r="G64" s="2">
        <f>(G$59*$C30-(G$59-2)*$C31)/100*Light_units_generated_standard</f>
        <v>8</v>
      </c>
      <c r="H64" s="2">
        <f>(H$59*$C30-(H$59-2)*$C31)/100*Light_units_generated_standard</f>
        <v>6.4</v>
      </c>
      <c r="I64" s="2">
        <f>(I$59*$C30-(I$59-2)*$C31)/100*Light_units_generated_standard</f>
        <v>4.8</v>
      </c>
      <c r="J64" s="2"/>
    </row>
    <row r="65" spans="1:10" x14ac:dyDescent="0.25"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t="s">
        <v>33</v>
      </c>
    </row>
    <row r="67" spans="1:10" x14ac:dyDescent="0.25">
      <c r="B67" t="s">
        <v>38</v>
      </c>
      <c r="C67" t="s">
        <v>37</v>
      </c>
      <c r="D67">
        <v>84</v>
      </c>
      <c r="E67" t="s">
        <v>39</v>
      </c>
      <c r="F67">
        <v>12</v>
      </c>
    </row>
    <row r="68" spans="1:10" x14ac:dyDescent="0.25">
      <c r="A68" t="s">
        <v>26</v>
      </c>
      <c r="B68">
        <v>3</v>
      </c>
      <c r="C68">
        <v>5</v>
      </c>
      <c r="D68">
        <v>7</v>
      </c>
      <c r="E68">
        <v>9</v>
      </c>
      <c r="F68">
        <v>11</v>
      </c>
      <c r="G68">
        <v>13</v>
      </c>
      <c r="H68">
        <v>15</v>
      </c>
      <c r="I68">
        <v>17</v>
      </c>
      <c r="J68">
        <v>19</v>
      </c>
    </row>
    <row r="69" spans="1:10" x14ac:dyDescent="0.25">
      <c r="A69">
        <v>4</v>
      </c>
      <c r="B69">
        <f>IF(B$68&lt;2*$A69,Set_foilage_density/100*B$68*Set_light_input-($A69*B$68/divider)^exponent,"N/A")</f>
        <v>14.133739060297231</v>
      </c>
      <c r="C69">
        <f>IF(C$68&lt;2*$A69,Set_foilage_density/100*C$68*Set_light_input-($A69*C$68/divider)^exponent,"N/A")</f>
        <v>25.223145943577325</v>
      </c>
      <c r="D69">
        <f>IF(D$68&lt;2*$A69,Set_foilage_density/100*D$68*Set_light_input-($A69*D$68/divider)^exponent,"N/A")</f>
        <v>36.76982588570651</v>
      </c>
      <c r="E69" t="str">
        <f>IF(E$68&lt;2*$A69,Set_foilage_density/100*E$68*Set_light_input-($A69*E$68/divider)^exponent,"N/A")</f>
        <v>N/A</v>
      </c>
      <c r="F69" t="str">
        <f>IF(F$68&lt;2*$A69,Set_foilage_density/100*F$68*Set_light_input-($A69*F$68/divider)^exponent,"N/A")</f>
        <v>N/A</v>
      </c>
      <c r="G69" t="str">
        <f>IF(G$68&lt;2*$A69,Set_foilage_density/100*G$68*Set_light_input-($A69*G$68/divider)^exponent,"N/A")</f>
        <v>N/A</v>
      </c>
      <c r="H69" t="str">
        <f>IF(H$68&lt;2*$A69,Set_foilage_density/100*H$68*Set_light_input-($A69*H$68/divider)^exponent,"N/A")</f>
        <v>N/A</v>
      </c>
      <c r="I69" t="str">
        <f>IF(I$68&lt;2*$A69,Set_foilage_density/100*I$68*Set_light_input-($A69*I$68/divider)^exponent,"N/A")</f>
        <v>N/A</v>
      </c>
      <c r="J69" t="str">
        <f>IF(J$68&lt;2*$A69,Set_foilage_density/100*J$68*Set_light_input-($A69*J$68/divider)^exponent,"N/A")</f>
        <v>N/A</v>
      </c>
    </row>
    <row r="70" spans="1:10" x14ac:dyDescent="0.25">
      <c r="A70">
        <v>5</v>
      </c>
      <c r="B70">
        <f>IF(B$68&lt;2*$A70,Set_foilage_density/100*B$68*Set_light_input-($A70*B$68/divider)^exponent,"N/A")</f>
        <v>10.663162440087536</v>
      </c>
      <c r="C70">
        <f>IF(C$68&lt;2*$A70,Set_foilage_density/100*C$68*Set_light_input-($A70*C$68/divider)^exponent,"N/A")</f>
        <v>19.798038192885137</v>
      </c>
      <c r="D70">
        <f>IF(D$68&lt;2*$A70,Set_foilage_density/100*D$68*Set_light_input-($A70*D$68/divider)^exponent,"N/A")</f>
        <v>29.488720189424008</v>
      </c>
      <c r="E70">
        <f>IF(E$68&lt;2*$A70,Set_foilage_density/100*E$68*Set_light_input-($A70*E$68/divider)^exponent,"N/A")</f>
        <v>39.553574924127119</v>
      </c>
      <c r="F70" t="str">
        <f>IF(F$68&lt;2*$A70,Set_foilage_density/100*F$68*Set_light_input-($A70*F$68/divider)^exponent,"N/A")</f>
        <v>N/A</v>
      </c>
      <c r="G70" t="str">
        <f>IF(G$68&lt;2*$A70,Set_foilage_density/100*G$68*Set_light_input-($A70*G$68/divider)^exponent,"N/A")</f>
        <v>N/A</v>
      </c>
      <c r="H70" t="str">
        <f>IF(H$68&lt;2*$A70,Set_foilage_density/100*H$68*Set_light_input-($A70*H$68/divider)^exponent,"N/A")</f>
        <v>N/A</v>
      </c>
      <c r="I70" t="str">
        <f>IF(I$68&lt;2*$A70,Set_foilage_density/100*I$68*Set_light_input-($A70*I$68/divider)^exponent,"N/A")</f>
        <v>N/A</v>
      </c>
      <c r="J70" t="str">
        <f>IF(J$68&lt;2*$A70,Set_foilage_density/100*J$68*Set_light_input-($A70*J$68/divider)^exponent,"N/A")</f>
        <v>N/A</v>
      </c>
    </row>
    <row r="71" spans="1:10" x14ac:dyDescent="0.25">
      <c r="A71">
        <v>6</v>
      </c>
      <c r="B71">
        <f>IF(B$68&lt;2*$A71,Set_foilage_density/100*B$68*Set_light_input-($A71*B$68/divider)^exponent,"N/A")</f>
        <v>7.2792253112845628</v>
      </c>
      <c r="C71">
        <f>IF(C$68&lt;2*$A71,Set_foilage_density/100*C$68*Set_light_input-($A71*C$68/divider)^exponent,"N/A")</f>
        <v>14.508362858123391</v>
      </c>
      <c r="D71">
        <f>IF(D$68&lt;2*$A71,Set_foilage_density/100*D$68*Set_light_input-($A71*D$68/divider)^exponent,"N/A")</f>
        <v>22.389380050695053</v>
      </c>
      <c r="E71">
        <f>IF(E$68&lt;2*$A71,Set_foilage_density/100*E$68*Set_light_input-($A71*E$68/divider)^exponent,"N/A")</f>
        <v>30.709247282725549</v>
      </c>
      <c r="F71">
        <f>IF(F$68&lt;2*$A71,Set_foilage_density/100*F$68*Set_light_input-($A71*F$68/divider)^exponent,"N/A")</f>
        <v>39.357629041480976</v>
      </c>
      <c r="G71" t="str">
        <f>IF(G$68&lt;2*$A71,Set_foilage_density/100*G$68*Set_light_input-($A71*G$68/divider)^exponent,"N/A")</f>
        <v>N/A</v>
      </c>
      <c r="H71" t="str">
        <f>IF(H$68&lt;2*$A71,Set_foilage_density/100*H$68*Set_light_input-($A71*H$68/divider)^exponent,"N/A")</f>
        <v>N/A</v>
      </c>
      <c r="I71" t="str">
        <f>IF(I$68&lt;2*$A71,Set_foilage_density/100*I$68*Set_light_input-($A71*I$68/divider)^exponent,"N/A")</f>
        <v>N/A</v>
      </c>
      <c r="J71" t="str">
        <f>IF(J$68&lt;2*$A71,Set_foilage_density/100*J$68*Set_light_input-($A71*J$68/divider)^exponent,"N/A")</f>
        <v>N/A</v>
      </c>
    </row>
    <row r="72" spans="1:10" x14ac:dyDescent="0.25">
      <c r="A72">
        <v>7</v>
      </c>
      <c r="B72">
        <f>IF(B$68&lt;2*$A72,Set_foilage_density/100*B$68*Set_light_input-($A72*B$68/divider)^exponent,"N/A")</f>
        <v>3.9656788209434417</v>
      </c>
      <c r="C72">
        <f>IF(C$68&lt;2*$A72,Set_foilage_density/100*C$68*Set_light_input-($A72*C$68/divider)^exponent,"N/A")</f>
        <v>9.3287201894240113</v>
      </c>
      <c r="D72">
        <f>IF(D$68&lt;2*$A72,Set_foilage_density/100*D$68*Set_light_input-($A72*D$68/divider)^exponent,"N/A")</f>
        <v>15.437716144118653</v>
      </c>
      <c r="E72">
        <f>IF(E$68&lt;2*$A72,Set_foilage_density/100*E$68*Set_light_input-($A72*E$68/divider)^exponent,"N/A")</f>
        <v>22.048894060985958</v>
      </c>
      <c r="F72">
        <f>IF(F$68&lt;2*$A72,Set_foilage_density/100*F$68*Set_light_input-($A72*F$68/divider)^exponent,"N/A")</f>
        <v>29.035995538977545</v>
      </c>
      <c r="G72">
        <f>IF(G$68&lt;2*$A72,Set_foilage_density/100*G$68*Set_light_input-($A72*G$68/divider)^exponent,"N/A")</f>
        <v>36.322019720214584</v>
      </c>
      <c r="H72" t="str">
        <f>IF(H$68&lt;2*$A72,Set_foilage_density/100*H$68*Set_light_input-($A72*H$68/divider)^exponent,"N/A")</f>
        <v>N/A</v>
      </c>
      <c r="I72" t="str">
        <f>IF(I$68&lt;2*$A72,Set_foilage_density/100*I$68*Set_light_input-($A72*I$68/divider)^exponent,"N/A")</f>
        <v>N/A</v>
      </c>
      <c r="J72" t="str">
        <f>IF(J$68&lt;2*$A72,Set_foilage_density/100*J$68*Set_light_input-($A72*J$68/divider)^exponent,"N/A")</f>
        <v>N/A</v>
      </c>
    </row>
    <row r="73" spans="1:10" x14ac:dyDescent="0.25">
      <c r="A73">
        <v>8</v>
      </c>
      <c r="B73">
        <f>IF(B$68&lt;2*$A73,Set_foilage_density/100*B$68*Set_light_input-($A73*B$68/divider)^exponent,"N/A")</f>
        <v>0.71122286267887347</v>
      </c>
      <c r="C73">
        <f>IF(C$68&lt;2*$A73,Set_foilage_density/100*C$68*Set_light_input-($A73*C$68/divider)^exponent,"N/A")</f>
        <v>4.2414461783403894</v>
      </c>
      <c r="D73">
        <f>IF(D$68&lt;2*$A73,Set_foilage_density/100*D$68*Set_light_input-($A73*D$68/divider)^exponent,"N/A")</f>
        <v>8.6100213806505721</v>
      </c>
      <c r="E73">
        <f>IF(E$68&lt;2*$A73,Set_foilage_density/100*E$68*Set_light_input-($A73*E$68/divider)^exponent,"N/A")</f>
        <v>13.542981068570242</v>
      </c>
      <c r="F73">
        <f>IF(F$68&lt;2*$A73,Set_foilage_density/100*F$68*Set_light_input-($A73*F$68/divider)^exponent,"N/A")</f>
        <v>18.898427905880382</v>
      </c>
      <c r="G73">
        <f>IF(G$68&lt;2*$A73,Set_foilage_density/100*G$68*Set_light_input-($A73*G$68/divider)^exponent,"N/A")</f>
        <v>24.589823361054428</v>
      </c>
      <c r="H73">
        <f>IF(H$68&lt;2*$A73,Set_foilage_density/100*H$68*Set_light_input-($A73*H$68/divider)^exponent,"N/A")</f>
        <v>30.559054878056912</v>
      </c>
      <c r="I73" t="str">
        <f>IF(I$68&lt;2*$A73,Set_foilage_density/100*I$68*Set_light_input-($A73*I$68/divider)^exponent,"N/A")</f>
        <v>N/A</v>
      </c>
      <c r="J73" t="str">
        <f>IF(J$68&lt;2*$A73,Set_foilage_density/100*J$68*Set_light_input-($A73*J$68/divider)^exponent,"N/A")</f>
        <v>N/A</v>
      </c>
    </row>
    <row r="74" spans="1:10" x14ac:dyDescent="0.25">
      <c r="A74">
        <v>9</v>
      </c>
      <c r="B74">
        <f>IF(B$68&lt;2*$A74,Set_foilage_density/100*B$68*Set_light_input-($A74*B$68/divider)^exponent,"N/A")</f>
        <v>-2.492437173322287</v>
      </c>
      <c r="C74">
        <f>IF(C$68&lt;2*$A74,Set_foilage_density/100*C$68*Set_light_input-($A74*C$68/divider)^exponent,"N/A")</f>
        <v>-0.76642507587287412</v>
      </c>
      <c r="D74">
        <f>IF(D$68&lt;2*$A74,Set_foilage_density/100*D$68*Set_light_input-($A74*D$68/divider)^exponent,"N/A")</f>
        <v>1.8888940609859617</v>
      </c>
      <c r="E74">
        <f>IF(E$68&lt;2*$A74,Set_foilage_density/100*E$68*Set_light_input-($A74*E$68/divider)^exponent,"N/A")</f>
        <v>5.1698293427634212</v>
      </c>
      <c r="F74">
        <f>IF(F$68&lt;2*$A74,Set_foilage_density/100*F$68*Set_light_input-($A74*F$68/divider)^exponent,"N/A")</f>
        <v>8.9190885923653695</v>
      </c>
      <c r="G74">
        <f>IF(G$68&lt;2*$A74,Set_foilage_density/100*G$68*Set_light_input-($A74*G$68/divider)^exponent,"N/A")</f>
        <v>13.040744469723336</v>
      </c>
      <c r="H74">
        <f>IF(H$68&lt;2*$A74,Set_foilage_density/100*H$68*Set_light_input-($A74*H$68/divider)^exponent,"N/A")</f>
        <v>17.470379624245055</v>
      </c>
      <c r="I74">
        <f>IF(I$68&lt;2*$A74,Set_foilage_density/100*I$68*Set_light_input-($A74*I$68/divider)^exponent,"N/A")</f>
        <v>22.161867392269414</v>
      </c>
      <c r="J74" t="str">
        <f>IF(J$68&lt;2*$A74,Set_foilage_density/100*J$68*Set_light_input-($A74*J$68/divider)^exponent,"N/A")</f>
        <v>N/A</v>
      </c>
    </row>
    <row r="75" spans="1:10" x14ac:dyDescent="0.25">
      <c r="A75">
        <v>10</v>
      </c>
      <c r="B75">
        <f>IF(B$68&lt;2*$A75,Set_foilage_density/100*B$68*Set_light_input-($A75*B$68/divider)^exponent,"N/A")</f>
        <v>-5.6516371418766127</v>
      </c>
      <c r="C75">
        <f>IF(C$68&lt;2*$A75,Set_foilage_density/100*C$68*Set_light_input-($A75*C$68/divider)^exponent,"N/A")</f>
        <v>-5.7047976032470658</v>
      </c>
      <c r="D75">
        <f>IF(D$68&lt;2*$A75,Set_foilage_density/100*D$68*Set_light_input-($A75*D$68/divider)^exponent,"N/A")</f>
        <v>-4.7389581387866855</v>
      </c>
      <c r="E75">
        <f>IF(E$68&lt;2*$A75,Set_foilage_density/100*E$68*Set_light_input-($A75*E$68/divider)^exponent,"N/A")</f>
        <v>-3.0871206368255741</v>
      </c>
      <c r="F75">
        <f>IF(F$68&lt;2*$A75,Set_foilage_density/100*F$68*Set_light_input-($A75*F$68/divider)^exponent,"N/A")</f>
        <v>-0.92175846730008004</v>
      </c>
      <c r="G75">
        <f>IF(G$68&lt;2*$A75,Set_foilage_density/100*G$68*Set_light_input-($A75*G$68/divider)^exponent,"N/A")</f>
        <v>1.651942518107262</v>
      </c>
      <c r="H75">
        <f>IF(H$68&lt;2*$A75,Set_foilage_density/100*H$68*Set_light_input-($A75*H$68/divider)^exponent,"N/A")</f>
        <v>4.5633476715435108</v>
      </c>
      <c r="I75">
        <f>IF(I$68&lt;2*$A75,Set_foilage_density/100*I$68*Set_light_input-($A75*I$68/divider)^exponent,"N/A")</f>
        <v>7.7618783738264199</v>
      </c>
      <c r="J75">
        <f>IF(J$68&lt;2*$A75,Set_foilage_density/100*J$68*Set_light_input-($A75*J$68/divider)^exponent,"N/A")</f>
        <v>11.209608958440725</v>
      </c>
    </row>
    <row r="76" spans="1:10" x14ac:dyDescent="0.25">
      <c r="A76" t="s">
        <v>35</v>
      </c>
      <c r="B76">
        <v>0.5</v>
      </c>
    </row>
    <row r="77" spans="1:10" x14ac:dyDescent="0.25">
      <c r="A77" t="s">
        <v>36</v>
      </c>
      <c r="B77">
        <f>ROUND(LOG(190)/(LOG(190)-LOG(B76))*0.99,4)</f>
        <v>0.87450000000000006</v>
      </c>
    </row>
    <row r="78" spans="1:10" x14ac:dyDescent="0.25">
      <c r="A78" s="4">
        <v>190</v>
      </c>
      <c r="B78">
        <f>(190/B76)^B77</f>
        <v>180.31039104155926</v>
      </c>
    </row>
    <row r="82" spans="1:6" x14ac:dyDescent="0.25">
      <c r="A82" t="s">
        <v>73</v>
      </c>
      <c r="B82" t="s">
        <v>74</v>
      </c>
      <c r="C82">
        <f>F82</f>
        <v>50</v>
      </c>
      <c r="E82" t="s">
        <v>75</v>
      </c>
      <c r="F82">
        <v>50</v>
      </c>
    </row>
    <row r="83" spans="1:6" x14ac:dyDescent="0.25">
      <c r="A83">
        <v>1</v>
      </c>
      <c r="B83">
        <f>$F$82*$F$83*A83/100</f>
        <v>2.5</v>
      </c>
      <c r="C83">
        <f>F$82*(1-F$83/100)^A83</f>
        <v>47.5</v>
      </c>
      <c r="D83">
        <f>C82*F$83/8</f>
        <v>31.25</v>
      </c>
      <c r="E83" t="s">
        <v>76</v>
      </c>
      <c r="F83">
        <v>5</v>
      </c>
    </row>
    <row r="84" spans="1:6" x14ac:dyDescent="0.25">
      <c r="A84">
        <v>2</v>
      </c>
      <c r="B84">
        <f>$F$82*$F$83*A84/100</f>
        <v>5</v>
      </c>
      <c r="C84">
        <f t="shared" ref="C84:C102" si="3">F$82*(1-F$83/100)^A84</f>
        <v>45.125</v>
      </c>
      <c r="D84">
        <f t="shared" ref="D84:D102" si="4">C83*F$83/8</f>
        <v>29.6875</v>
      </c>
    </row>
    <row r="85" spans="1:6" x14ac:dyDescent="0.25">
      <c r="A85">
        <v>3</v>
      </c>
      <c r="B85">
        <f>$F$82*$F$83*A85/100</f>
        <v>7.5</v>
      </c>
      <c r="C85">
        <f t="shared" si="3"/>
        <v>42.868749999999991</v>
      </c>
      <c r="D85">
        <f t="shared" si="4"/>
        <v>28.203125</v>
      </c>
    </row>
    <row r="86" spans="1:6" x14ac:dyDescent="0.25">
      <c r="A86">
        <v>4</v>
      </c>
      <c r="B86">
        <f>$F$82*$F$83*A86/100</f>
        <v>10</v>
      </c>
      <c r="C86">
        <f t="shared" si="3"/>
        <v>40.725312500000001</v>
      </c>
      <c r="D86">
        <f t="shared" si="4"/>
        <v>26.792968749999993</v>
      </c>
    </row>
    <row r="87" spans="1:6" x14ac:dyDescent="0.25">
      <c r="A87">
        <v>5</v>
      </c>
      <c r="B87">
        <f>$F$82*$F$83*A87/100</f>
        <v>12.5</v>
      </c>
      <c r="C87">
        <f t="shared" si="3"/>
        <v>38.689046875000003</v>
      </c>
      <c r="D87">
        <f t="shared" si="4"/>
        <v>25.453320312500001</v>
      </c>
    </row>
    <row r="88" spans="1:6" x14ac:dyDescent="0.25">
      <c r="A88">
        <v>6</v>
      </c>
      <c r="B88">
        <f>$F$82*$F$83*A88/100</f>
        <v>15</v>
      </c>
      <c r="C88">
        <f t="shared" si="3"/>
        <v>36.754594531249992</v>
      </c>
      <c r="D88">
        <f t="shared" si="4"/>
        <v>24.180654296875002</v>
      </c>
    </row>
    <row r="89" spans="1:6" x14ac:dyDescent="0.25">
      <c r="A89">
        <v>7</v>
      </c>
      <c r="B89">
        <f>$F$82*$F$83*A89/100</f>
        <v>17.5</v>
      </c>
      <c r="C89">
        <f t="shared" si="3"/>
        <v>34.916864804687499</v>
      </c>
      <c r="D89">
        <f t="shared" si="4"/>
        <v>22.971621582031247</v>
      </c>
    </row>
    <row r="90" spans="1:6" x14ac:dyDescent="0.25">
      <c r="A90">
        <v>8</v>
      </c>
      <c r="B90">
        <f>$F$82*$F$83*A90/100</f>
        <v>20</v>
      </c>
      <c r="C90">
        <f t="shared" si="3"/>
        <v>33.17102156445312</v>
      </c>
      <c r="D90">
        <f t="shared" si="4"/>
        <v>21.823040502929686</v>
      </c>
    </row>
    <row r="91" spans="1:6" x14ac:dyDescent="0.25">
      <c r="A91">
        <v>9</v>
      </c>
      <c r="B91">
        <f>$F$82*$F$83*A91/100</f>
        <v>22.5</v>
      </c>
      <c r="C91">
        <f t="shared" si="3"/>
        <v>31.512470486230466</v>
      </c>
      <c r="D91">
        <f t="shared" si="4"/>
        <v>20.731888477783201</v>
      </c>
    </row>
    <row r="92" spans="1:6" x14ac:dyDescent="0.25">
      <c r="A92">
        <v>10</v>
      </c>
      <c r="B92">
        <f>$F$82*$F$83*A92/100</f>
        <v>25</v>
      </c>
      <c r="C92">
        <f t="shared" si="3"/>
        <v>29.936846961918945</v>
      </c>
      <c r="D92">
        <f t="shared" si="4"/>
        <v>19.695294053894042</v>
      </c>
    </row>
    <row r="93" spans="1:6" x14ac:dyDescent="0.25">
      <c r="A93">
        <v>11</v>
      </c>
      <c r="B93">
        <f>$F$82*$F$83*A93/100</f>
        <v>27.5</v>
      </c>
      <c r="C93">
        <f t="shared" si="3"/>
        <v>28.440004613822996</v>
      </c>
      <c r="D93">
        <f t="shared" si="4"/>
        <v>18.710529351199341</v>
      </c>
    </row>
    <row r="94" spans="1:6" x14ac:dyDescent="0.25">
      <c r="A94">
        <v>12</v>
      </c>
      <c r="B94">
        <f>$F$82*$F$83*A94/100</f>
        <v>30</v>
      </c>
      <c r="C94">
        <f t="shared" si="3"/>
        <v>27.018004383131846</v>
      </c>
      <c r="D94">
        <f t="shared" si="4"/>
        <v>17.775002883639374</v>
      </c>
    </row>
    <row r="95" spans="1:6" x14ac:dyDescent="0.25">
      <c r="A95">
        <v>13</v>
      </c>
      <c r="B95">
        <f>$F$82*$F$83*A95/100</f>
        <v>32.5</v>
      </c>
      <c r="C95">
        <f t="shared" si="3"/>
        <v>25.667104163975253</v>
      </c>
      <c r="D95">
        <f t="shared" si="4"/>
        <v>16.886252739457404</v>
      </c>
    </row>
    <row r="96" spans="1:6" x14ac:dyDescent="0.25">
      <c r="A96">
        <v>14</v>
      </c>
      <c r="B96">
        <f>$F$82*$F$83*A96/100</f>
        <v>35</v>
      </c>
      <c r="C96">
        <f t="shared" si="3"/>
        <v>24.38374895577649</v>
      </c>
      <c r="D96">
        <f t="shared" si="4"/>
        <v>16.041940102484531</v>
      </c>
    </row>
    <row r="97" spans="1:4" x14ac:dyDescent="0.25">
      <c r="A97">
        <v>15</v>
      </c>
      <c r="B97">
        <f>$F$82*$F$83*A97/100</f>
        <v>37.5</v>
      </c>
      <c r="C97">
        <f t="shared" si="3"/>
        <v>23.164561507987667</v>
      </c>
      <c r="D97">
        <f t="shared" si="4"/>
        <v>15.239843097360307</v>
      </c>
    </row>
    <row r="98" spans="1:4" x14ac:dyDescent="0.25">
      <c r="A98">
        <v>16</v>
      </c>
      <c r="B98">
        <f>$F$82*$F$83*A98/100</f>
        <v>40</v>
      </c>
      <c r="C98">
        <f t="shared" si="3"/>
        <v>22.006333432588281</v>
      </c>
      <c r="D98">
        <f t="shared" si="4"/>
        <v>14.477850942492292</v>
      </c>
    </row>
    <row r="99" spans="1:4" x14ac:dyDescent="0.25">
      <c r="A99">
        <v>17</v>
      </c>
      <c r="B99">
        <f>$F$82*$F$83*A99/100</f>
        <v>42.5</v>
      </c>
      <c r="C99">
        <f t="shared" si="3"/>
        <v>20.906016760958867</v>
      </c>
      <c r="D99">
        <f t="shared" si="4"/>
        <v>13.753958395367675</v>
      </c>
    </row>
    <row r="100" spans="1:4" x14ac:dyDescent="0.25">
      <c r="A100">
        <v>18</v>
      </c>
      <c r="B100">
        <f>$F$82*$F$83*A100/100</f>
        <v>45</v>
      </c>
      <c r="C100">
        <f t="shared" si="3"/>
        <v>19.860715922910924</v>
      </c>
      <c r="D100">
        <f t="shared" si="4"/>
        <v>13.066260475599291</v>
      </c>
    </row>
    <row r="101" spans="1:4" x14ac:dyDescent="0.25">
      <c r="A101">
        <v>19</v>
      </c>
      <c r="B101">
        <f>$F$82*$F$83*A101/100</f>
        <v>47.5</v>
      </c>
      <c r="C101">
        <f t="shared" si="3"/>
        <v>18.867680126765375</v>
      </c>
      <c r="D101">
        <f t="shared" si="4"/>
        <v>12.412947451819328</v>
      </c>
    </row>
    <row r="102" spans="1:4" x14ac:dyDescent="0.25">
      <c r="A102">
        <v>20</v>
      </c>
      <c r="B102">
        <f>$F$82*$F$83*A102/100</f>
        <v>50</v>
      </c>
      <c r="C102">
        <f t="shared" si="3"/>
        <v>17.924296120427108</v>
      </c>
      <c r="D102">
        <f t="shared" si="4"/>
        <v>11.79230007922836</v>
      </c>
    </row>
    <row r="105" spans="1:4" x14ac:dyDescent="0.25">
      <c r="A105" t="s">
        <v>77</v>
      </c>
      <c r="B105" t="s">
        <v>78</v>
      </c>
    </row>
  </sheetData>
  <conditionalFormatting sqref="B60:I6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9:J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" priority="7" operator="lessThan">
      <formula>0</formula>
    </cfRule>
  </conditionalFormatting>
  <conditionalFormatting sqref="K69:S75">
    <cfRule type="cellIs" dxfId="3" priority="6" operator="lessThan">
      <formula>0</formula>
    </cfRule>
  </conditionalFormatting>
  <conditionalFormatting sqref="B69:S75">
    <cfRule type="cellIs" dxfId="2" priority="5" operator="equal">
      <formula>"N/A"</formula>
    </cfRule>
  </conditionalFormatting>
  <conditionalFormatting sqref="K69:S75">
    <cfRule type="cellIs" dxfId="1" priority="4" operator="lessThan">
      <formula>0</formula>
    </cfRule>
  </conditionalFormatting>
  <dataValidations count="2">
    <dataValidation type="list" allowBlank="1" showInputMessage="1" showErrorMessage="1" sqref="F67">
      <formula1>"8,10,12"</formula1>
    </dataValidation>
    <dataValidation type="list" allowBlank="1" showInputMessage="1" showErrorMessage="1" sqref="D67">
      <formula1>C26:C31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18"/>
  <sheetViews>
    <sheetView workbookViewId="0">
      <selection activeCell="B12" sqref="B12"/>
    </sheetView>
  </sheetViews>
  <sheetFormatPr baseColWidth="10" defaultRowHeight="15" x14ac:dyDescent="0.25"/>
  <cols>
    <col min="1" max="1" width="31.5703125" bestFit="1" customWidth="1"/>
    <col min="2" max="2" width="66.140625" bestFit="1" customWidth="1"/>
  </cols>
  <sheetData>
    <row r="1" spans="1:3" x14ac:dyDescent="0.25">
      <c r="A1" t="s">
        <v>40</v>
      </c>
    </row>
    <row r="2" spans="1:3" x14ac:dyDescent="0.25">
      <c r="A2" t="s">
        <v>41</v>
      </c>
      <c r="B2">
        <v>10</v>
      </c>
    </row>
    <row r="4" spans="1:3" x14ac:dyDescent="0.25">
      <c r="A4" t="s">
        <v>42</v>
      </c>
      <c r="B4" t="s">
        <v>45</v>
      </c>
      <c r="C4" t="s">
        <v>46</v>
      </c>
    </row>
    <row r="5" spans="1:3" x14ac:dyDescent="0.25">
      <c r="A5" t="s">
        <v>43</v>
      </c>
      <c r="B5" t="s">
        <v>48</v>
      </c>
      <c r="C5" t="s">
        <v>61</v>
      </c>
    </row>
    <row r="6" spans="1:3" x14ac:dyDescent="0.25">
      <c r="A6" t="s">
        <v>44</v>
      </c>
      <c r="B6" t="s">
        <v>50</v>
      </c>
      <c r="C6" t="s">
        <v>60</v>
      </c>
    </row>
    <row r="7" spans="1:3" x14ac:dyDescent="0.25">
      <c r="A7" t="s">
        <v>47</v>
      </c>
      <c r="B7" t="s">
        <v>49</v>
      </c>
      <c r="C7" t="s">
        <v>63</v>
      </c>
    </row>
    <row r="9" spans="1:3" x14ac:dyDescent="0.25">
      <c r="A9" t="s">
        <v>51</v>
      </c>
      <c r="B9" t="s">
        <v>45</v>
      </c>
      <c r="C9" t="s">
        <v>46</v>
      </c>
    </row>
    <row r="10" spans="1:3" x14ac:dyDescent="0.25">
      <c r="A10" t="s">
        <v>52</v>
      </c>
      <c r="B10" t="s">
        <v>53</v>
      </c>
      <c r="C10" t="s">
        <v>62</v>
      </c>
    </row>
    <row r="11" spans="1:3" x14ac:dyDescent="0.25">
      <c r="A11" t="s">
        <v>54</v>
      </c>
      <c r="B11" t="s">
        <v>55</v>
      </c>
      <c r="C11" t="s">
        <v>59</v>
      </c>
    </row>
    <row r="12" spans="1:3" x14ac:dyDescent="0.25">
      <c r="A12" t="s">
        <v>56</v>
      </c>
      <c r="B12" t="s">
        <v>58</v>
      </c>
      <c r="C12" t="s">
        <v>57</v>
      </c>
    </row>
    <row r="14" spans="1:3" x14ac:dyDescent="0.25">
      <c r="A14" t="s">
        <v>64</v>
      </c>
    </row>
    <row r="16" spans="1:3" x14ac:dyDescent="0.25">
      <c r="A16" t="s">
        <v>65</v>
      </c>
      <c r="B16" t="s">
        <v>45</v>
      </c>
    </row>
    <row r="17" spans="1:2" x14ac:dyDescent="0.25">
      <c r="A17" t="s">
        <v>66</v>
      </c>
      <c r="B17" t="s">
        <v>67</v>
      </c>
    </row>
    <row r="18" spans="1:2" x14ac:dyDescent="0.25">
      <c r="A18" t="s">
        <v>68</v>
      </c>
      <c r="B18" t="s">
        <v>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G80"/>
  <sheetViews>
    <sheetView tabSelected="1" topLeftCell="A29" workbookViewId="0">
      <selection activeCell="A69" sqref="A69"/>
    </sheetView>
  </sheetViews>
  <sheetFormatPr baseColWidth="10" defaultRowHeight="15" x14ac:dyDescent="0.25"/>
  <cols>
    <col min="1" max="1" width="52.5703125" bestFit="1" customWidth="1"/>
    <col min="2" max="2" width="36.140625" customWidth="1"/>
    <col min="3" max="3" width="39.5703125" customWidth="1"/>
    <col min="4" max="4" width="16.42578125" customWidth="1"/>
  </cols>
  <sheetData>
    <row r="1" spans="1:5" x14ac:dyDescent="0.25">
      <c r="A1" t="s">
        <v>82</v>
      </c>
    </row>
    <row r="3" spans="1:5" x14ac:dyDescent="0.25">
      <c r="A3" t="s">
        <v>91</v>
      </c>
    </row>
    <row r="4" spans="1:5" x14ac:dyDescent="0.25">
      <c r="B4" t="s">
        <v>83</v>
      </c>
    </row>
    <row r="5" spans="1:5" x14ac:dyDescent="0.25">
      <c r="C5" t="s">
        <v>84</v>
      </c>
    </row>
    <row r="6" spans="1:5" x14ac:dyDescent="0.25">
      <c r="D6" t="s">
        <v>89</v>
      </c>
    </row>
    <row r="7" spans="1:5" x14ac:dyDescent="0.25">
      <c r="C7" t="s">
        <v>106</v>
      </c>
    </row>
    <row r="8" spans="1:5" x14ac:dyDescent="0.25">
      <c r="D8" t="s">
        <v>85</v>
      </c>
    </row>
    <row r="9" spans="1:5" x14ac:dyDescent="0.25">
      <c r="D9" t="s">
        <v>86</v>
      </c>
    </row>
    <row r="10" spans="1:5" x14ac:dyDescent="0.25">
      <c r="C10" t="s">
        <v>107</v>
      </c>
    </row>
    <row r="11" spans="1:5" x14ac:dyDescent="0.25">
      <c r="D11" t="s">
        <v>87</v>
      </c>
    </row>
    <row r="12" spans="1:5" x14ac:dyDescent="0.25">
      <c r="E12" t="s">
        <v>112</v>
      </c>
    </row>
    <row r="13" spans="1:5" x14ac:dyDescent="0.25">
      <c r="E13" t="s">
        <v>88</v>
      </c>
    </row>
    <row r="14" spans="1:5" x14ac:dyDescent="0.25">
      <c r="B14" t="s">
        <v>93</v>
      </c>
    </row>
    <row r="15" spans="1:5" x14ac:dyDescent="0.25">
      <c r="C15" t="s">
        <v>108</v>
      </c>
    </row>
    <row r="16" spans="1:5" x14ac:dyDescent="0.25">
      <c r="D16" t="s">
        <v>94</v>
      </c>
    </row>
    <row r="17" spans="2:7" x14ac:dyDescent="0.25">
      <c r="D17" t="s">
        <v>95</v>
      </c>
    </row>
    <row r="18" spans="2:7" x14ac:dyDescent="0.25">
      <c r="E18" t="s">
        <v>96</v>
      </c>
    </row>
    <row r="19" spans="2:7" x14ac:dyDescent="0.25">
      <c r="E19" t="s">
        <v>97</v>
      </c>
    </row>
    <row r="20" spans="2:7" x14ac:dyDescent="0.25">
      <c r="C20" t="s">
        <v>90</v>
      </c>
    </row>
    <row r="21" spans="2:7" x14ac:dyDescent="0.25">
      <c r="D21" t="s">
        <v>109</v>
      </c>
    </row>
    <row r="22" spans="2:7" x14ac:dyDescent="0.25">
      <c r="C22" t="s">
        <v>92</v>
      </c>
    </row>
    <row r="23" spans="2:7" x14ac:dyDescent="0.25">
      <c r="D23" t="s">
        <v>110</v>
      </c>
    </row>
    <row r="24" spans="2:7" x14ac:dyDescent="0.25">
      <c r="E24" t="s">
        <v>111</v>
      </c>
    </row>
    <row r="25" spans="2:7" x14ac:dyDescent="0.25">
      <c r="D25" t="s">
        <v>98</v>
      </c>
    </row>
    <row r="26" spans="2:7" x14ac:dyDescent="0.25">
      <c r="E26" t="s">
        <v>99</v>
      </c>
    </row>
    <row r="27" spans="2:7" x14ac:dyDescent="0.25">
      <c r="B27" t="s">
        <v>100</v>
      </c>
    </row>
    <row r="28" spans="2:7" x14ac:dyDescent="0.25">
      <c r="C28" t="s">
        <v>101</v>
      </c>
    </row>
    <row r="29" spans="2:7" x14ac:dyDescent="0.25">
      <c r="D29" t="s">
        <v>102</v>
      </c>
    </row>
    <row r="30" spans="2:7" x14ac:dyDescent="0.25">
      <c r="E30" t="s">
        <v>113</v>
      </c>
    </row>
    <row r="31" spans="2:7" x14ac:dyDescent="0.25">
      <c r="F31" t="s">
        <v>114</v>
      </c>
    </row>
    <row r="32" spans="2:7" x14ac:dyDescent="0.25">
      <c r="G32" t="s">
        <v>115</v>
      </c>
    </row>
    <row r="33" spans="1:5" x14ac:dyDescent="0.25">
      <c r="C33" t="s">
        <v>103</v>
      </c>
    </row>
    <row r="34" spans="1:5" x14ac:dyDescent="0.25">
      <c r="D34" t="s">
        <v>104</v>
      </c>
    </row>
    <row r="35" spans="1:5" x14ac:dyDescent="0.25">
      <c r="E35" t="s">
        <v>105</v>
      </c>
    </row>
    <row r="36" spans="1:5" x14ac:dyDescent="0.25">
      <c r="E36" t="s">
        <v>116</v>
      </c>
    </row>
    <row r="37" spans="1:5" x14ac:dyDescent="0.25">
      <c r="E37" t="s">
        <v>117</v>
      </c>
    </row>
    <row r="38" spans="1:5" x14ac:dyDescent="0.25">
      <c r="B38" t="s">
        <v>118</v>
      </c>
    </row>
    <row r="39" spans="1:5" x14ac:dyDescent="0.25">
      <c r="A39" t="s">
        <v>119</v>
      </c>
    </row>
    <row r="40" spans="1:5" x14ac:dyDescent="0.25">
      <c r="B40" t="s">
        <v>123</v>
      </c>
    </row>
    <row r="41" spans="1:5" x14ac:dyDescent="0.25">
      <c r="B41" t="s">
        <v>121</v>
      </c>
    </row>
    <row r="42" spans="1:5" x14ac:dyDescent="0.25">
      <c r="C42" t="s">
        <v>43</v>
      </c>
    </row>
    <row r="43" spans="1:5" x14ac:dyDescent="0.25">
      <c r="D43" t="s">
        <v>120</v>
      </c>
    </row>
    <row r="44" spans="1:5" x14ac:dyDescent="0.25">
      <c r="D44" t="s">
        <v>122</v>
      </c>
    </row>
    <row r="45" spans="1:5" x14ac:dyDescent="0.25">
      <c r="C45" t="s">
        <v>44</v>
      </c>
    </row>
    <row r="46" spans="1:5" x14ac:dyDescent="0.25">
      <c r="D46" t="s">
        <v>124</v>
      </c>
    </row>
    <row r="47" spans="1:5" x14ac:dyDescent="0.25">
      <c r="D47" t="s">
        <v>125</v>
      </c>
    </row>
    <row r="48" spans="1:5" x14ac:dyDescent="0.25">
      <c r="C48" t="s">
        <v>47</v>
      </c>
    </row>
    <row r="49" spans="1:4" x14ac:dyDescent="0.25">
      <c r="D49" t="s">
        <v>126</v>
      </c>
    </row>
    <row r="50" spans="1:4" x14ac:dyDescent="0.25">
      <c r="B50" t="s">
        <v>129</v>
      </c>
    </row>
    <row r="51" spans="1:4" x14ac:dyDescent="0.25">
      <c r="B51" t="s">
        <v>127</v>
      </c>
    </row>
    <row r="52" spans="1:4" x14ac:dyDescent="0.25">
      <c r="A52" t="s">
        <v>128</v>
      </c>
    </row>
    <row r="53" spans="1:4" x14ac:dyDescent="0.25">
      <c r="B53" t="s">
        <v>130</v>
      </c>
    </row>
    <row r="54" spans="1:4" x14ac:dyDescent="0.25">
      <c r="C54" t="s">
        <v>131</v>
      </c>
    </row>
    <row r="55" spans="1:4" x14ac:dyDescent="0.25">
      <c r="C55" t="s">
        <v>132</v>
      </c>
    </row>
    <row r="56" spans="1:4" x14ac:dyDescent="0.25">
      <c r="B56" t="s">
        <v>54</v>
      </c>
    </row>
    <row r="57" spans="1:4" x14ac:dyDescent="0.25">
      <c r="C57" t="s">
        <v>133</v>
      </c>
    </row>
    <row r="58" spans="1:4" x14ac:dyDescent="0.25">
      <c r="C58" t="s">
        <v>134</v>
      </c>
    </row>
    <row r="59" spans="1:4" x14ac:dyDescent="0.25">
      <c r="B59" t="s">
        <v>56</v>
      </c>
    </row>
    <row r="60" spans="1:4" x14ac:dyDescent="0.25">
      <c r="C60" t="s">
        <v>136</v>
      </c>
    </row>
    <row r="61" spans="1:4" x14ac:dyDescent="0.25">
      <c r="D61" t="s">
        <v>138</v>
      </c>
    </row>
    <row r="62" spans="1:4" x14ac:dyDescent="0.25">
      <c r="C62" t="s">
        <v>135</v>
      </c>
    </row>
    <row r="63" spans="1:4" x14ac:dyDescent="0.25">
      <c r="D63" t="s">
        <v>137</v>
      </c>
    </row>
    <row r="64" spans="1:4" x14ac:dyDescent="0.25">
      <c r="D64" t="s">
        <v>142</v>
      </c>
    </row>
    <row r="65" spans="1:7" x14ac:dyDescent="0.25">
      <c r="C65" t="s">
        <v>139</v>
      </c>
    </row>
    <row r="66" spans="1:7" x14ac:dyDescent="0.25">
      <c r="D66" t="s">
        <v>140</v>
      </c>
    </row>
    <row r="67" spans="1:7" x14ac:dyDescent="0.25">
      <c r="D67" t="s">
        <v>141</v>
      </c>
    </row>
    <row r="68" spans="1:7" x14ac:dyDescent="0.25">
      <c r="D68" t="s">
        <v>142</v>
      </c>
    </row>
    <row r="72" spans="1:7" x14ac:dyDescent="0.25">
      <c r="A72" t="s">
        <v>15</v>
      </c>
      <c r="B72" t="s">
        <v>24</v>
      </c>
      <c r="C72" t="s">
        <v>18</v>
      </c>
      <c r="D72" t="s">
        <v>80</v>
      </c>
      <c r="G72" t="s">
        <v>79</v>
      </c>
    </row>
    <row r="73" spans="1:7" x14ac:dyDescent="0.25">
      <c r="A73">
        <v>0</v>
      </c>
      <c r="B73">
        <v>34</v>
      </c>
      <c r="C73">
        <v>1</v>
      </c>
      <c r="D73">
        <v>1</v>
      </c>
      <c r="G73" t="s">
        <v>81</v>
      </c>
    </row>
    <row r="74" spans="1:7" x14ac:dyDescent="0.25">
      <c r="A74">
        <v>1</v>
      </c>
      <c r="B74">
        <v>68</v>
      </c>
      <c r="C74">
        <v>2</v>
      </c>
      <c r="D74">
        <v>2</v>
      </c>
    </row>
    <row r="75" spans="1:7" x14ac:dyDescent="0.25">
      <c r="A75">
        <v>2</v>
      </c>
      <c r="B75">
        <v>76</v>
      </c>
      <c r="C75">
        <v>3</v>
      </c>
      <c r="D75">
        <v>3</v>
      </c>
    </row>
    <row r="76" spans="1:7" x14ac:dyDescent="0.25">
      <c r="A76">
        <v>3</v>
      </c>
      <c r="B76">
        <v>84</v>
      </c>
      <c r="C76">
        <v>4</v>
      </c>
      <c r="D76">
        <v>4</v>
      </c>
    </row>
    <row r="77" spans="1:7" x14ac:dyDescent="0.25">
      <c r="A77">
        <v>4</v>
      </c>
      <c r="B77">
        <v>92</v>
      </c>
      <c r="C77">
        <v>5</v>
      </c>
      <c r="D77">
        <v>5</v>
      </c>
    </row>
    <row r="78" spans="1:7" x14ac:dyDescent="0.25">
      <c r="A78">
        <v>5</v>
      </c>
      <c r="B78">
        <v>100</v>
      </c>
    </row>
    <row r="80" spans="1:7" x14ac:dyDescent="0.25">
      <c r="A80" t="s">
        <v>28</v>
      </c>
      <c r="B80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Tree</vt:lpstr>
      <vt:lpstr>Environment</vt:lpstr>
      <vt:lpstr>Mechanics</vt:lpstr>
      <vt:lpstr>divider</vt:lpstr>
      <vt:lpstr>exponent</vt:lpstr>
      <vt:lpstr>Light_units_generated_standard</vt:lpstr>
      <vt:lpstr>Set_foilage_density</vt:lpstr>
      <vt:lpstr>Set_light_input</vt:lpstr>
    </vt:vector>
  </TitlesOfParts>
  <Company>InnoGames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anwar.dalati</dc:creator>
  <cp:lastModifiedBy>anwar.dalati</cp:lastModifiedBy>
  <dcterms:created xsi:type="dcterms:W3CDTF">2012-04-13T21:06:35Z</dcterms:created>
  <dcterms:modified xsi:type="dcterms:W3CDTF">2012-04-14T13:20:35Z</dcterms:modified>
</cp:coreProperties>
</file>