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Workspace\System Dynamics\system_dynamics_reference\HEESI\"/>
    </mc:Choice>
  </mc:AlternateContent>
  <xr:revisionPtr revIDLastSave="0" documentId="13_ncr:1_{991B8B9C-3970-449E-8F80-3C859162E414}" xr6:coauthVersionLast="45" xr6:coauthVersionMax="45" xr10:uidLastSave="{00000000-0000-0000-0000-000000000000}"/>
  <bookViews>
    <workbookView xWindow="-120" yWindow="-120" windowWidth="20730" windowHeight="11310" firstSheet="1" activeTab="5" xr2:uid="{00000000-000D-0000-FFFF-FFFF00000000}"/>
  </bookViews>
  <sheets>
    <sheet name="Industry" sheetId="1" r:id="rId1"/>
    <sheet name="Household" sheetId="2" r:id="rId2"/>
    <sheet name="Commercial" sheetId="7" r:id="rId3"/>
    <sheet name="Transportation" sheetId="3" r:id="rId4"/>
    <sheet name="Others" sheetId="8" r:id="rId5"/>
    <sheet name="Refinery" sheetId="4" r:id="rId6"/>
    <sheet name="Natural Gas" sheetId="5" r:id="rId7"/>
    <sheet name="Power Plant" sheetId="6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22" i="3" l="1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P20" i="2"/>
  <c r="P21" i="2"/>
  <c r="P22" i="2"/>
  <c r="P23" i="2"/>
  <c r="P24" i="2"/>
  <c r="P25" i="2"/>
  <c r="P26" i="2"/>
  <c r="P27" i="2"/>
  <c r="P28" i="2"/>
  <c r="P29" i="2"/>
  <c r="P30" i="2"/>
  <c r="O20" i="2"/>
  <c r="O21" i="2"/>
  <c r="O22" i="2"/>
  <c r="O23" i="2"/>
  <c r="O24" i="2"/>
  <c r="O25" i="2"/>
  <c r="O26" i="2"/>
  <c r="O27" i="2"/>
  <c r="O28" i="2"/>
  <c r="O29" i="2"/>
  <c r="O30" i="2"/>
  <c r="N20" i="2"/>
  <c r="N21" i="2"/>
  <c r="N22" i="2"/>
  <c r="N23" i="2"/>
  <c r="N24" i="2"/>
  <c r="N25" i="2"/>
  <c r="N26" i="2"/>
  <c r="N27" i="2"/>
  <c r="N28" i="2"/>
  <c r="N29" i="2"/>
  <c r="N30" i="2"/>
  <c r="M20" i="2"/>
  <c r="M21" i="2"/>
  <c r="M22" i="2"/>
  <c r="M23" i="2"/>
  <c r="M24" i="2"/>
  <c r="M25" i="2"/>
  <c r="M26" i="2"/>
  <c r="M27" i="2"/>
  <c r="M28" i="2"/>
  <c r="M29" i="2"/>
  <c r="M30" i="2"/>
  <c r="L28" i="2"/>
  <c r="L29" i="2"/>
  <c r="L30" i="2"/>
  <c r="L20" i="2"/>
  <c r="L21" i="2"/>
  <c r="L22" i="2"/>
  <c r="L23" i="2"/>
  <c r="L24" i="2"/>
  <c r="L25" i="2"/>
  <c r="L26" i="2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U40" i="1"/>
  <c r="AA40" i="1"/>
  <c r="Z40" i="1"/>
  <c r="Y40" i="1"/>
  <c r="X40" i="1"/>
  <c r="W40" i="1"/>
  <c r="V40" i="1"/>
  <c r="R4" i="8" l="1"/>
  <c r="S4" i="8"/>
  <c r="T4" i="8"/>
  <c r="U4" i="8"/>
  <c r="V4" i="8"/>
  <c r="Q4" i="8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4" i="7"/>
  <c r="U4" i="7" s="1"/>
  <c r="W4" i="7"/>
  <c r="X4" i="7"/>
  <c r="S19" i="2"/>
  <c r="T19" i="2"/>
  <c r="U19" i="2"/>
  <c r="V19" i="2"/>
  <c r="R19" i="2"/>
  <c r="AD30" i="1"/>
  <c r="AE30" i="1"/>
  <c r="AF30" i="1"/>
  <c r="AG30" i="1"/>
  <c r="AH30" i="1"/>
  <c r="AC30" i="1"/>
  <c r="O4" i="8"/>
  <c r="K4" i="8"/>
  <c r="AA21" i="3"/>
  <c r="AC21" i="3" s="1"/>
  <c r="Y21" i="3"/>
  <c r="AF21" i="3" s="1"/>
  <c r="X21" i="3"/>
  <c r="W21" i="3"/>
  <c r="AD21" i="3" l="1"/>
  <c r="AE21" i="3"/>
  <c r="AH21" i="3"/>
  <c r="AG21" i="3"/>
  <c r="T4" i="7"/>
  <c r="V4" i="7"/>
  <c r="Y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4" i="7"/>
  <c r="O19" i="2"/>
  <c r="N19" i="2"/>
  <c r="M19" i="2"/>
  <c r="L19" i="2"/>
  <c r="L27" i="2"/>
  <c r="P19" i="2" l="1"/>
  <c r="V31" i="1"/>
  <c r="W31" i="1"/>
  <c r="X31" i="1"/>
  <c r="Y31" i="1"/>
  <c r="Z31" i="1"/>
  <c r="AA31" i="1"/>
  <c r="V32" i="1"/>
  <c r="W32" i="1"/>
  <c r="X32" i="1"/>
  <c r="Y32" i="1"/>
  <c r="Z32" i="1"/>
  <c r="AA32" i="1"/>
  <c r="V33" i="1"/>
  <c r="W33" i="1"/>
  <c r="X33" i="1"/>
  <c r="Y33" i="1"/>
  <c r="Z33" i="1"/>
  <c r="AA33" i="1"/>
  <c r="V34" i="1"/>
  <c r="W34" i="1"/>
  <c r="X34" i="1"/>
  <c r="Y34" i="1"/>
  <c r="Z34" i="1"/>
  <c r="AA34" i="1"/>
  <c r="V35" i="1"/>
  <c r="W35" i="1"/>
  <c r="X35" i="1"/>
  <c r="Y35" i="1"/>
  <c r="Z35" i="1"/>
  <c r="AA35" i="1"/>
  <c r="V36" i="1"/>
  <c r="W36" i="1"/>
  <c r="X36" i="1"/>
  <c r="Y36" i="1"/>
  <c r="Z36" i="1"/>
  <c r="AA36" i="1"/>
  <c r="V37" i="1"/>
  <c r="W37" i="1"/>
  <c r="X37" i="1"/>
  <c r="Y37" i="1"/>
  <c r="Z37" i="1"/>
  <c r="AA37" i="1"/>
  <c r="V38" i="1"/>
  <c r="W38" i="1"/>
  <c r="X38" i="1"/>
  <c r="Y38" i="1"/>
  <c r="Z38" i="1"/>
  <c r="AA38" i="1"/>
  <c r="V39" i="1"/>
  <c r="W39" i="1"/>
  <c r="X39" i="1"/>
  <c r="Y39" i="1"/>
  <c r="Z39" i="1"/>
  <c r="AA39" i="1"/>
  <c r="W30" i="1"/>
  <c r="X30" i="1"/>
  <c r="Y30" i="1"/>
  <c r="Z30" i="1"/>
  <c r="AA30" i="1"/>
  <c r="V30" i="1"/>
  <c r="U31" i="1"/>
  <c r="U32" i="1"/>
  <c r="U33" i="1"/>
  <c r="U34" i="1"/>
  <c r="U35" i="1"/>
  <c r="U36" i="1"/>
  <c r="U37" i="1"/>
  <c r="U38" i="1"/>
  <c r="U39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30" i="1"/>
  <c r="U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T30" i="1"/>
  <c r="S30" i="1"/>
  <c r="R30" i="1"/>
  <c r="Q30" i="1"/>
  <c r="V6" i="6" l="1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5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P30" i="6"/>
  <c r="T30" i="6" s="1"/>
  <c r="P31" i="6"/>
  <c r="T31" i="6" s="1"/>
  <c r="P32" i="6"/>
  <c r="T32" i="6" s="1"/>
  <c r="P33" i="6"/>
  <c r="T33" i="6" s="1"/>
  <c r="P34" i="6"/>
  <c r="T34" i="6" s="1"/>
  <c r="P35" i="6"/>
  <c r="T35" i="6" s="1"/>
  <c r="P36" i="6"/>
  <c r="T36" i="6" s="1"/>
  <c r="P37" i="6"/>
  <c r="T37" i="6" s="1"/>
  <c r="P38" i="6"/>
  <c r="T38" i="6" s="1"/>
  <c r="P39" i="6"/>
  <c r="T39" i="6" s="1"/>
  <c r="P40" i="6"/>
  <c r="T40" i="6" s="1"/>
  <c r="P41" i="6"/>
  <c r="T41" i="6" s="1"/>
  <c r="P42" i="6"/>
  <c r="T42" i="6" s="1"/>
  <c r="P43" i="6"/>
  <c r="T43" i="6" s="1"/>
  <c r="P44" i="6"/>
  <c r="T44" i="6" s="1"/>
  <c r="P45" i="6"/>
  <c r="T45" i="6" s="1"/>
  <c r="P46" i="6"/>
  <c r="T46" i="6" s="1"/>
  <c r="P47" i="6"/>
  <c r="T47" i="6" s="1"/>
  <c r="R29" i="6"/>
  <c r="P29" i="6"/>
  <c r="T29" i="6" s="1"/>
  <c r="S29" i="6"/>
  <c r="Q29" i="6"/>
  <c r="G5" i="5"/>
  <c r="H5" i="5"/>
  <c r="I5" i="5"/>
  <c r="G6" i="5"/>
  <c r="H6" i="5"/>
  <c r="I6" i="5"/>
  <c r="G7" i="5"/>
  <c r="H7" i="5"/>
  <c r="I7" i="5"/>
  <c r="G8" i="5"/>
  <c r="H8" i="5"/>
  <c r="I8" i="5"/>
  <c r="G9" i="5"/>
  <c r="H9" i="5"/>
  <c r="I9" i="5"/>
  <c r="G10" i="5"/>
  <c r="H10" i="5"/>
  <c r="I10" i="5"/>
  <c r="G11" i="5"/>
  <c r="H11" i="5"/>
  <c r="I11" i="5"/>
  <c r="G12" i="5"/>
  <c r="H12" i="5"/>
  <c r="I12" i="5"/>
  <c r="G13" i="5"/>
  <c r="H13" i="5"/>
  <c r="I13" i="5"/>
  <c r="G14" i="5"/>
  <c r="H14" i="5"/>
  <c r="I14" i="5"/>
  <c r="H4" i="5"/>
  <c r="I4" i="5"/>
  <c r="G4" i="5"/>
</calcChain>
</file>

<file path=xl/sharedStrings.xml><?xml version="1.0" encoding="utf-8"?>
<sst xmlns="http://schemas.openxmlformats.org/spreadsheetml/2006/main" count="351" uniqueCount="111">
  <si>
    <t>Year</t>
  </si>
  <si>
    <t>Biomass</t>
  </si>
  <si>
    <t>Coal</t>
  </si>
  <si>
    <t>Briquette</t>
  </si>
  <si>
    <t>Gas</t>
  </si>
  <si>
    <t>Fuel</t>
  </si>
  <si>
    <t>Kerosene</t>
  </si>
  <si>
    <t>Gasoil CN 48</t>
  </si>
  <si>
    <t>IDO</t>
  </si>
  <si>
    <t>Fuel Oil</t>
  </si>
  <si>
    <t>Total Fuel Oil</t>
  </si>
  <si>
    <t>LPG</t>
  </si>
  <si>
    <t>Electricity</t>
  </si>
  <si>
    <t>Thousand Tons</t>
  </si>
  <si>
    <t>MMSCF</t>
  </si>
  <si>
    <t>Kilo Liter</t>
  </si>
  <si>
    <t>Thousands Tons</t>
  </si>
  <si>
    <t>Gwh</t>
  </si>
  <si>
    <t>Energy Consumption in Industrial Sector</t>
  </si>
  <si>
    <t>Thousand BOE</t>
  </si>
  <si>
    <t>Total</t>
  </si>
  <si>
    <t>Oil</t>
  </si>
  <si>
    <t>Gasoil CN48</t>
  </si>
  <si>
    <t>Share of Energy Consumption in Industrial Sector</t>
  </si>
  <si>
    <t>Biogas</t>
  </si>
  <si>
    <t>Million m3</t>
  </si>
  <si>
    <t>GWh</t>
  </si>
  <si>
    <t>Energy Consumption in Household Sector</t>
  </si>
  <si>
    <t>Share of Energy Consumption in Household Sector</t>
  </si>
  <si>
    <t>Total Fuel</t>
  </si>
  <si>
    <t>Avgas</t>
  </si>
  <si>
    <t>Avtur</t>
  </si>
  <si>
    <t>Gasoline RON 88</t>
  </si>
  <si>
    <t>Gasoline RON 92</t>
  </si>
  <si>
    <t>Gasoline RON 95, 98, 100</t>
  </si>
  <si>
    <t>Gasoll RON 90</t>
  </si>
  <si>
    <t>Gasoll CN 51</t>
  </si>
  <si>
    <t>Gasoll CN 53</t>
  </si>
  <si>
    <t>Gasoll CN 48</t>
  </si>
  <si>
    <t>Bio Gasoll</t>
  </si>
  <si>
    <t>Energy Consumption in Transportation Sector</t>
  </si>
  <si>
    <t>Energy Consumption in Transportation Sector (Thousand BOE)</t>
  </si>
  <si>
    <t>Share of Energy Consumption in Transportation Sector (%)</t>
  </si>
  <si>
    <t>Avtur + JP5</t>
  </si>
  <si>
    <t>Gasoil CN 51, CN 53</t>
  </si>
  <si>
    <t>Crude Oil Refinery Production (Thousand Barrels)</t>
  </si>
  <si>
    <t>Secondary Fuel</t>
  </si>
  <si>
    <t>Naphtha</t>
  </si>
  <si>
    <t>LOMC</t>
  </si>
  <si>
    <t>LSWR</t>
  </si>
  <si>
    <t>Non Fuel</t>
  </si>
  <si>
    <t>Lubricant</t>
  </si>
  <si>
    <t>HOMC</t>
  </si>
  <si>
    <t>Total production</t>
  </si>
  <si>
    <t>Proven</t>
  </si>
  <si>
    <t>Potential</t>
  </si>
  <si>
    <t>Natural Gas Reserves (TSCF)</t>
  </si>
  <si>
    <t>Associated</t>
  </si>
  <si>
    <t>Non-Associated</t>
  </si>
  <si>
    <t>Natural Gas Production (MMSCF)</t>
  </si>
  <si>
    <t>Natural Gas Reserves (MMSCF)</t>
  </si>
  <si>
    <t>Steam PP</t>
  </si>
  <si>
    <t>Gas PP</t>
  </si>
  <si>
    <t>Geothermal</t>
  </si>
  <si>
    <t>Hydro</t>
  </si>
  <si>
    <t>Hydro PP</t>
  </si>
  <si>
    <t>Solar</t>
  </si>
  <si>
    <t>Waste</t>
  </si>
  <si>
    <t>Sub Total</t>
  </si>
  <si>
    <t>On Grid</t>
  </si>
  <si>
    <t>Combined Cycle</t>
  </si>
  <si>
    <t>Gas Engine</t>
  </si>
  <si>
    <t>Mycro Hydro</t>
  </si>
  <si>
    <t>Mini Hydro</t>
  </si>
  <si>
    <t>Coal Gasification</t>
  </si>
  <si>
    <t>MW</t>
  </si>
  <si>
    <t>Diesel PP</t>
  </si>
  <si>
    <t>Wind PP</t>
  </si>
  <si>
    <t>Diesel</t>
  </si>
  <si>
    <t>Combined Gas Steam PP</t>
  </si>
  <si>
    <t>Gas Engine PP</t>
  </si>
  <si>
    <t>PLN</t>
  </si>
  <si>
    <t>Coal Based</t>
  </si>
  <si>
    <t>Renewable</t>
  </si>
  <si>
    <t>Total PLN Production</t>
  </si>
  <si>
    <t>Own Use</t>
  </si>
  <si>
    <t>%</t>
  </si>
  <si>
    <t>Energy Losses and Own Use</t>
  </si>
  <si>
    <t>Transmission</t>
  </si>
  <si>
    <t>Distribution</t>
  </si>
  <si>
    <t>Other Petrol Product</t>
  </si>
  <si>
    <t>O(ther Petrol Product</t>
  </si>
  <si>
    <t>Crude Oil</t>
  </si>
  <si>
    <t>Natural Gas</t>
  </si>
  <si>
    <t>Biofuel and Waste</t>
  </si>
  <si>
    <t>BOE</t>
  </si>
  <si>
    <t>Energy Consumption in Household Sector (Thousand BOE)</t>
  </si>
  <si>
    <t>2012*)</t>
  </si>
  <si>
    <t>2013*)</t>
  </si>
  <si>
    <t>ADO</t>
  </si>
  <si>
    <t>Mogas</t>
  </si>
  <si>
    <t>Share</t>
  </si>
  <si>
    <t>crude oil</t>
  </si>
  <si>
    <t>natural gas</t>
  </si>
  <si>
    <t>electricity</t>
  </si>
  <si>
    <t>biofuel and waste</t>
  </si>
  <si>
    <t>biofuel, waste</t>
  </si>
  <si>
    <t>coal based</t>
  </si>
  <si>
    <t>petrol based</t>
  </si>
  <si>
    <t xml:space="preserve">nat gas based </t>
  </si>
  <si>
    <t>renewable based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</si>
</sst>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3" fontId="0" fillId="0" borderId="0" xfId="0" applyNumberFormat="1"/>
    <xf numFmtId="0" fontId="0" fillId="0" borderId="1" xfId="0" applyBorder="1" applyAlignment="1">
      <alignment vertical="center"/>
    </xf>
    <xf numFmtId="0" fontId="0" fillId="0" borderId="1" xfId="0" applyBorder="1"/>
    <xf numFmtId="3" fontId="0" fillId="0" borderId="1" xfId="0" applyNumberFormat="1" applyBorder="1"/>
    <xf numFmtId="3" fontId="0" fillId="0" borderId="1" xfId="0" applyNumberFormat="1" applyBorder="1" applyAlignment="1">
      <alignment vertical="center"/>
    </xf>
    <xf numFmtId="0" fontId="0" fillId="0" borderId="5" xfId="0" applyBorder="1"/>
    <xf numFmtId="3" fontId="0" fillId="0" borderId="5" xfId="0" applyNumberFormat="1" applyBorder="1"/>
    <xf numFmtId="0" fontId="0" fillId="0" borderId="0" xfId="0" applyBorder="1" applyAlignment="1"/>
    <xf numFmtId="43" fontId="0" fillId="0" borderId="1" xfId="1" applyFont="1" applyBorder="1"/>
    <xf numFmtId="4" fontId="0" fillId="0" borderId="0" xfId="0" applyNumberFormat="1"/>
    <xf numFmtId="4" fontId="0" fillId="0" borderId="1" xfId="0" applyNumberFormat="1" applyBorder="1"/>
    <xf numFmtId="4" fontId="0" fillId="0" borderId="1" xfId="0" applyNumberFormat="1" applyBorder="1" applyAlignment="1">
      <alignment vertical="center"/>
    </xf>
    <xf numFmtId="0" fontId="0" fillId="0" borderId="0" xfId="0" applyBorder="1"/>
    <xf numFmtId="4" fontId="0" fillId="0" borderId="0" xfId="0" applyNumberFormat="1" applyBorder="1"/>
    <xf numFmtId="0" fontId="0" fillId="0" borderId="1" xfId="0" applyBorder="1" applyAlignment="1">
      <alignment horizontal="center" vertical="center"/>
    </xf>
    <xf numFmtId="3" fontId="0" fillId="0" borderId="10" xfId="0" applyNumberFormat="1" applyFill="1" applyBorder="1"/>
    <xf numFmtId="3" fontId="0" fillId="0" borderId="0" xfId="0" applyNumberFormat="1" applyFill="1" applyBorder="1"/>
    <xf numFmtId="3" fontId="0" fillId="0" borderId="11" xfId="0" applyNumberForma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3" fontId="0" fillId="0" borderId="1" xfId="0" applyNumberFormat="1" applyFill="1" applyBorder="1"/>
    <xf numFmtId="0" fontId="0" fillId="0" borderId="10" xfId="0" applyBorder="1" applyAlignment="1">
      <alignment horizontal="right" vertical="center" wrapText="1"/>
    </xf>
    <xf numFmtId="3" fontId="0" fillId="0" borderId="0" xfId="0" applyNumberFormat="1" applyBorder="1"/>
    <xf numFmtId="0" fontId="0" fillId="0" borderId="10" xfId="0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H64"/>
  <sheetViews>
    <sheetView topLeftCell="L10" zoomScale="70" zoomScaleNormal="70" workbookViewId="0">
      <selection activeCell="W30" sqref="W30"/>
    </sheetView>
  </sheetViews>
  <sheetFormatPr defaultRowHeight="15" x14ac:dyDescent="0.25"/>
  <cols>
    <col min="3" max="3" width="10" bestFit="1" customWidth="1"/>
    <col min="5" max="5" width="10.5703125" bestFit="1" customWidth="1"/>
    <col min="6" max="6" width="13" bestFit="1" customWidth="1"/>
    <col min="7" max="7" width="13.42578125" bestFit="1" customWidth="1"/>
    <col min="8" max="8" width="10" bestFit="1" customWidth="1"/>
    <col min="9" max="9" width="11.140625" bestFit="1" customWidth="1"/>
    <col min="10" max="10" width="13.42578125" bestFit="1" customWidth="1"/>
    <col min="11" max="11" width="19.140625" customWidth="1"/>
    <col min="12" max="12" width="17.28515625" bestFit="1" customWidth="1"/>
    <col min="13" max="13" width="10.28515625" bestFit="1" customWidth="1"/>
    <col min="17" max="17" width="10" bestFit="1" customWidth="1"/>
    <col min="18" max="18" width="12.42578125" bestFit="1" customWidth="1"/>
    <col min="19" max="19" width="10.28515625" bestFit="1" customWidth="1"/>
    <col min="20" max="20" width="18.5703125" bestFit="1" customWidth="1"/>
    <col min="22" max="24" width="12.42578125" bestFit="1" customWidth="1"/>
    <col min="25" max="25" width="11.140625" bestFit="1" customWidth="1"/>
    <col min="26" max="26" width="18.5703125" bestFit="1" customWidth="1"/>
    <col min="27" max="27" width="12.42578125" bestFit="1" customWidth="1"/>
    <col min="30" max="30" width="10" bestFit="1" customWidth="1"/>
    <col min="31" max="31" width="12.42578125" bestFit="1" customWidth="1"/>
    <col min="32" max="32" width="10.28515625" bestFit="1" customWidth="1"/>
    <col min="33" max="33" width="18.5703125" bestFit="1" customWidth="1"/>
  </cols>
  <sheetData>
    <row r="2" spans="1:13" x14ac:dyDescent="0.25">
      <c r="A2" s="19" t="s">
        <v>18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3" spans="1:13" ht="15" customHeight="1" x14ac:dyDescent="0.25">
      <c r="A3" s="20" t="s">
        <v>0</v>
      </c>
      <c r="B3" s="20" t="s">
        <v>1</v>
      </c>
      <c r="C3" s="20" t="s">
        <v>2</v>
      </c>
      <c r="D3" s="20" t="s">
        <v>3</v>
      </c>
      <c r="E3" s="20" t="s">
        <v>4</v>
      </c>
      <c r="F3" s="20" t="s">
        <v>5</v>
      </c>
      <c r="G3" s="20"/>
      <c r="H3" s="20"/>
      <c r="I3" s="20"/>
      <c r="J3" s="20"/>
      <c r="K3" s="23" t="s">
        <v>90</v>
      </c>
      <c r="L3" s="21" t="s">
        <v>11</v>
      </c>
      <c r="M3" s="20" t="s">
        <v>12</v>
      </c>
    </row>
    <row r="4" spans="1:13" x14ac:dyDescent="0.25">
      <c r="A4" s="20"/>
      <c r="B4" s="20"/>
      <c r="C4" s="20"/>
      <c r="D4" s="20"/>
      <c r="E4" s="20"/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3"/>
      <c r="L4" s="22"/>
      <c r="M4" s="20"/>
    </row>
    <row r="5" spans="1:13" x14ac:dyDescent="0.25">
      <c r="A5" s="20"/>
      <c r="B5" s="19" t="s">
        <v>13</v>
      </c>
      <c r="C5" s="19"/>
      <c r="D5" s="19"/>
      <c r="E5" s="3" t="s">
        <v>14</v>
      </c>
      <c r="F5" s="29" t="s">
        <v>15</v>
      </c>
      <c r="G5" s="30"/>
      <c r="H5" s="30"/>
      <c r="I5" s="30"/>
      <c r="J5" s="30"/>
      <c r="K5" s="31"/>
      <c r="L5" s="3" t="s">
        <v>16</v>
      </c>
      <c r="M5" s="3" t="s">
        <v>17</v>
      </c>
    </row>
    <row r="6" spans="1:13" x14ac:dyDescent="0.25">
      <c r="A6" s="3">
        <v>2000</v>
      </c>
      <c r="B6" s="4">
        <v>25667</v>
      </c>
      <c r="C6" s="4">
        <v>8586</v>
      </c>
      <c r="D6" s="3">
        <v>24</v>
      </c>
      <c r="E6" s="4">
        <v>483438</v>
      </c>
      <c r="F6" s="4">
        <v>711774</v>
      </c>
      <c r="G6" s="4">
        <v>5729941</v>
      </c>
      <c r="H6" s="4">
        <v>1211930</v>
      </c>
      <c r="I6" s="4">
        <v>3674761</v>
      </c>
      <c r="J6" s="4">
        <v>11328406</v>
      </c>
      <c r="K6" s="4">
        <v>2094316</v>
      </c>
      <c r="L6" s="3">
        <v>126</v>
      </c>
      <c r="M6" s="4">
        <v>34013</v>
      </c>
    </row>
    <row r="7" spans="1:13" x14ac:dyDescent="0.25">
      <c r="A7" s="3">
        <v>2001</v>
      </c>
      <c r="B7" s="4">
        <v>24016</v>
      </c>
      <c r="C7" s="4">
        <v>8815</v>
      </c>
      <c r="D7" s="3">
        <v>22</v>
      </c>
      <c r="E7" s="4">
        <v>455798</v>
      </c>
      <c r="F7" s="4">
        <v>701791</v>
      </c>
      <c r="G7" s="4">
        <v>6082584</v>
      </c>
      <c r="H7" s="4">
        <v>1170511</v>
      </c>
      <c r="I7" s="4">
        <v>3832704</v>
      </c>
      <c r="J7" s="4">
        <v>11787590</v>
      </c>
      <c r="K7" s="4">
        <v>4008106</v>
      </c>
      <c r="L7" s="3">
        <v>114</v>
      </c>
      <c r="M7" s="4">
        <v>35593</v>
      </c>
    </row>
    <row r="8" spans="1:13" x14ac:dyDescent="0.25">
      <c r="A8" s="3">
        <v>2002</v>
      </c>
      <c r="B8" s="4">
        <v>22762</v>
      </c>
      <c r="C8" s="4">
        <v>9214</v>
      </c>
      <c r="D8" s="3">
        <v>23</v>
      </c>
      <c r="E8" s="4">
        <v>448261</v>
      </c>
      <c r="F8" s="4">
        <v>667247</v>
      </c>
      <c r="G8" s="4">
        <v>5985416</v>
      </c>
      <c r="H8" s="4">
        <v>1106467</v>
      </c>
      <c r="I8" s="4">
        <v>3676959</v>
      </c>
      <c r="J8" s="4">
        <v>11436088</v>
      </c>
      <c r="K8" s="4">
        <v>3536732</v>
      </c>
      <c r="L8" s="3">
        <v>128</v>
      </c>
      <c r="M8" s="4">
        <v>36831</v>
      </c>
    </row>
    <row r="9" spans="1:13" x14ac:dyDescent="0.25">
      <c r="A9" s="3">
        <v>2003</v>
      </c>
      <c r="B9" s="4">
        <v>21832</v>
      </c>
      <c r="C9" s="4">
        <v>16253</v>
      </c>
      <c r="D9" s="3">
        <v>22</v>
      </c>
      <c r="E9" s="4">
        <v>500622</v>
      </c>
      <c r="F9" s="4">
        <v>671513</v>
      </c>
      <c r="G9" s="4">
        <v>5764971</v>
      </c>
      <c r="H9" s="4">
        <v>962232</v>
      </c>
      <c r="I9" s="4">
        <v>2981697</v>
      </c>
      <c r="J9" s="4">
        <v>10380414</v>
      </c>
      <c r="K9" s="4">
        <v>3668380</v>
      </c>
      <c r="L9" s="3">
        <v>95</v>
      </c>
      <c r="M9" s="4">
        <v>36497</v>
      </c>
    </row>
    <row r="10" spans="1:13" x14ac:dyDescent="0.25">
      <c r="A10" s="3">
        <v>2004</v>
      </c>
      <c r="B10" s="4">
        <v>20417</v>
      </c>
      <c r="C10" s="4">
        <v>13177</v>
      </c>
      <c r="D10" s="3">
        <v>23</v>
      </c>
      <c r="E10" s="4">
        <v>473695</v>
      </c>
      <c r="F10" s="4">
        <v>676827</v>
      </c>
      <c r="G10" s="4">
        <v>6626385</v>
      </c>
      <c r="H10" s="4">
        <v>887061</v>
      </c>
      <c r="I10" s="4">
        <v>3140129</v>
      </c>
      <c r="J10" s="4">
        <v>11330403</v>
      </c>
      <c r="K10" s="4">
        <v>5879216</v>
      </c>
      <c r="L10" s="3">
        <v>129</v>
      </c>
      <c r="M10" s="4">
        <v>40324</v>
      </c>
    </row>
    <row r="11" spans="1:13" x14ac:dyDescent="0.25">
      <c r="A11" s="3">
        <v>2005</v>
      </c>
      <c r="B11" s="4">
        <v>19113</v>
      </c>
      <c r="C11" s="4">
        <v>15653</v>
      </c>
      <c r="D11" s="3">
        <v>26</v>
      </c>
      <c r="E11" s="4">
        <v>480382</v>
      </c>
      <c r="F11" s="4">
        <v>649626</v>
      </c>
      <c r="G11" s="4">
        <v>6155112</v>
      </c>
      <c r="H11" s="4">
        <v>732888</v>
      </c>
      <c r="I11" s="4">
        <v>2243407</v>
      </c>
      <c r="J11" s="4">
        <v>9781033</v>
      </c>
      <c r="K11" s="4">
        <v>4616280</v>
      </c>
      <c r="L11" s="3">
        <v>133</v>
      </c>
      <c r="M11" s="4">
        <v>42448</v>
      </c>
    </row>
    <row r="12" spans="1:13" x14ac:dyDescent="0.25">
      <c r="A12" s="3">
        <v>2006</v>
      </c>
      <c r="B12" s="4">
        <v>20313</v>
      </c>
      <c r="C12" s="4">
        <v>21201</v>
      </c>
      <c r="D12" s="3">
        <v>27</v>
      </c>
      <c r="E12" s="4">
        <v>461277</v>
      </c>
      <c r="F12" s="4">
        <v>572676</v>
      </c>
      <c r="G12" s="4">
        <v>5399470</v>
      </c>
      <c r="H12" s="4">
        <v>397599</v>
      </c>
      <c r="I12" s="4">
        <v>2320623</v>
      </c>
      <c r="J12" s="4">
        <v>8690367</v>
      </c>
      <c r="K12" s="4">
        <v>6410874</v>
      </c>
      <c r="L12" s="3">
        <v>170</v>
      </c>
      <c r="M12" s="4">
        <v>43615</v>
      </c>
    </row>
    <row r="13" spans="1:13" x14ac:dyDescent="0.25">
      <c r="A13" s="3">
        <v>2007</v>
      </c>
      <c r="B13" s="4">
        <v>18325</v>
      </c>
      <c r="C13" s="4">
        <v>29025</v>
      </c>
      <c r="D13" s="3">
        <v>25</v>
      </c>
      <c r="E13" s="4">
        <v>443889</v>
      </c>
      <c r="F13" s="4">
        <v>565550</v>
      </c>
      <c r="G13" s="4">
        <v>5208388</v>
      </c>
      <c r="H13" s="4">
        <v>215233</v>
      </c>
      <c r="I13" s="4">
        <v>1990450</v>
      </c>
      <c r="J13" s="4">
        <v>7979620</v>
      </c>
      <c r="K13" s="4">
        <v>6215568</v>
      </c>
      <c r="L13" s="3">
        <v>146</v>
      </c>
      <c r="M13" s="1">
        <v>45803</v>
      </c>
    </row>
    <row r="14" spans="1:13" x14ac:dyDescent="0.25">
      <c r="A14" s="3">
        <v>2008</v>
      </c>
      <c r="B14" s="4">
        <v>19250</v>
      </c>
      <c r="C14" s="4">
        <v>22389</v>
      </c>
      <c r="D14" s="3">
        <v>43</v>
      </c>
      <c r="E14" s="4">
        <v>623616</v>
      </c>
      <c r="F14" s="4">
        <v>451457</v>
      </c>
      <c r="G14" s="4">
        <v>4639187</v>
      </c>
      <c r="H14" s="4">
        <v>130909</v>
      </c>
      <c r="I14" s="4">
        <v>3947933</v>
      </c>
      <c r="J14" s="4">
        <v>9169487</v>
      </c>
      <c r="K14" s="1">
        <v>8117302</v>
      </c>
      <c r="L14" s="3">
        <v>132</v>
      </c>
      <c r="M14" s="4">
        <v>47969</v>
      </c>
    </row>
    <row r="15" spans="1:13" x14ac:dyDescent="0.25">
      <c r="A15" s="3">
        <v>2009</v>
      </c>
      <c r="B15" s="4">
        <v>19375</v>
      </c>
      <c r="C15" s="4">
        <v>19664</v>
      </c>
      <c r="D15" s="3">
        <v>62</v>
      </c>
      <c r="E15" s="4">
        <v>654428</v>
      </c>
      <c r="F15" s="4">
        <v>273095</v>
      </c>
      <c r="G15" s="4">
        <v>4969575</v>
      </c>
      <c r="H15" s="4">
        <v>106861</v>
      </c>
      <c r="I15" s="4">
        <v>3575286</v>
      </c>
      <c r="J15" s="4">
        <v>8924817</v>
      </c>
      <c r="K15" s="1">
        <v>8676804</v>
      </c>
      <c r="L15" s="3">
        <v>69</v>
      </c>
      <c r="M15" s="4">
        <v>46204</v>
      </c>
    </row>
    <row r="16" spans="1:13" x14ac:dyDescent="0.25">
      <c r="A16" s="3">
        <v>2010</v>
      </c>
      <c r="B16" s="4">
        <v>18851</v>
      </c>
      <c r="C16" s="4">
        <v>32736</v>
      </c>
      <c r="D16" s="3">
        <v>35</v>
      </c>
      <c r="E16" s="4">
        <v>635361</v>
      </c>
      <c r="F16" s="4">
        <v>162577</v>
      </c>
      <c r="G16" s="4">
        <v>4323835</v>
      </c>
      <c r="H16" s="4">
        <v>92656</v>
      </c>
      <c r="I16" s="4">
        <v>2994912</v>
      </c>
      <c r="J16" s="4">
        <v>7573980</v>
      </c>
      <c r="K16" s="1">
        <v>8692820</v>
      </c>
      <c r="L16" s="3">
        <v>77</v>
      </c>
      <c r="M16" s="4">
        <v>50985</v>
      </c>
    </row>
    <row r="17" spans="1:34" x14ac:dyDescent="0.25">
      <c r="A17" s="3">
        <v>2011</v>
      </c>
      <c r="B17" s="4">
        <v>19028</v>
      </c>
      <c r="C17" s="4">
        <v>34405</v>
      </c>
      <c r="D17" s="3">
        <v>34</v>
      </c>
      <c r="E17" s="4">
        <v>666195</v>
      </c>
      <c r="F17" s="4">
        <v>113409</v>
      </c>
      <c r="G17" s="4">
        <v>5686105</v>
      </c>
      <c r="H17" s="4">
        <v>107511</v>
      </c>
      <c r="I17" s="4">
        <v>3134555</v>
      </c>
      <c r="J17" s="4">
        <v>9041580</v>
      </c>
      <c r="K17" s="1">
        <v>10908408</v>
      </c>
      <c r="L17" s="3">
        <v>73</v>
      </c>
      <c r="M17" s="4">
        <v>54725</v>
      </c>
    </row>
    <row r="18" spans="1:34" x14ac:dyDescent="0.25">
      <c r="A18" s="3">
        <v>2012</v>
      </c>
      <c r="B18" s="4">
        <v>18596</v>
      </c>
      <c r="C18" s="4">
        <v>29291</v>
      </c>
      <c r="D18" s="3">
        <v>36</v>
      </c>
      <c r="E18" s="4">
        <v>685751</v>
      </c>
      <c r="F18" s="4">
        <v>78987</v>
      </c>
      <c r="G18" s="4">
        <v>7632801</v>
      </c>
      <c r="H18" s="4">
        <v>76676</v>
      </c>
      <c r="I18" s="4">
        <v>2905168</v>
      </c>
      <c r="J18" s="4">
        <v>10693632</v>
      </c>
      <c r="K18" s="1">
        <v>12772090</v>
      </c>
      <c r="L18" s="3">
        <v>73</v>
      </c>
      <c r="M18" s="4">
        <v>60176</v>
      </c>
    </row>
    <row r="19" spans="1:34" x14ac:dyDescent="0.25">
      <c r="A19" s="3">
        <v>2013</v>
      </c>
      <c r="B19" s="4">
        <v>19321</v>
      </c>
      <c r="C19" s="4">
        <v>10174</v>
      </c>
      <c r="D19" s="3">
        <v>36</v>
      </c>
      <c r="E19" s="4">
        <v>689312</v>
      </c>
      <c r="F19" s="4">
        <v>72018</v>
      </c>
      <c r="G19" s="4">
        <v>7217679</v>
      </c>
      <c r="H19" s="4">
        <v>66244</v>
      </c>
      <c r="I19" s="4">
        <v>1672420</v>
      </c>
      <c r="J19" s="4">
        <v>9028360</v>
      </c>
      <c r="K19" s="1">
        <v>10313467</v>
      </c>
      <c r="L19" s="3">
        <v>81</v>
      </c>
      <c r="M19" s="4">
        <v>64381</v>
      </c>
    </row>
    <row r="20" spans="1:34" x14ac:dyDescent="0.25">
      <c r="A20" s="3">
        <v>2014</v>
      </c>
      <c r="B20" s="4">
        <v>19665</v>
      </c>
      <c r="C20" s="4">
        <v>13110</v>
      </c>
      <c r="D20" s="3">
        <v>16</v>
      </c>
      <c r="E20" s="4">
        <v>683177</v>
      </c>
      <c r="F20" s="4">
        <v>55503</v>
      </c>
      <c r="G20" s="4">
        <v>6525236</v>
      </c>
      <c r="H20" s="4">
        <v>50953</v>
      </c>
      <c r="I20" s="4">
        <v>1596283</v>
      </c>
      <c r="J20" s="4">
        <v>8227975</v>
      </c>
      <c r="K20" s="1">
        <v>10552828</v>
      </c>
      <c r="L20" s="3">
        <v>88</v>
      </c>
      <c r="M20" s="4">
        <v>65909</v>
      </c>
    </row>
    <row r="21" spans="1:34" x14ac:dyDescent="0.25">
      <c r="A21" s="3">
        <v>2015</v>
      </c>
      <c r="B21" s="4">
        <v>19508</v>
      </c>
      <c r="C21" s="4">
        <v>16721</v>
      </c>
      <c r="D21" s="3">
        <v>14</v>
      </c>
      <c r="E21" s="4">
        <v>679728</v>
      </c>
      <c r="F21" s="4">
        <v>43950</v>
      </c>
      <c r="G21" s="4">
        <v>7952501</v>
      </c>
      <c r="H21" s="4">
        <v>44423</v>
      </c>
      <c r="I21" s="4">
        <v>1395820</v>
      </c>
      <c r="J21" s="4">
        <v>9436694</v>
      </c>
      <c r="L21" s="3">
        <v>92</v>
      </c>
      <c r="M21" s="4">
        <v>64079</v>
      </c>
    </row>
    <row r="22" spans="1:34" x14ac:dyDescent="0.25">
      <c r="A22" s="3">
        <v>2016</v>
      </c>
      <c r="B22" s="4">
        <v>19138</v>
      </c>
      <c r="C22" s="4">
        <v>15120</v>
      </c>
      <c r="D22" s="3">
        <v>30</v>
      </c>
      <c r="E22" s="4">
        <v>562243</v>
      </c>
      <c r="F22" s="4">
        <v>34211</v>
      </c>
      <c r="G22" s="4">
        <v>4422629</v>
      </c>
      <c r="H22" s="4">
        <v>35294</v>
      </c>
      <c r="I22" s="4">
        <v>1696881</v>
      </c>
      <c r="J22" s="4">
        <v>6189014</v>
      </c>
      <c r="L22" s="3">
        <v>96</v>
      </c>
      <c r="M22" s="4">
        <v>68145</v>
      </c>
    </row>
    <row r="23" spans="1:34" x14ac:dyDescent="0.25">
      <c r="A23" s="3">
        <v>2017</v>
      </c>
      <c r="B23" s="4">
        <v>19294</v>
      </c>
      <c r="C23" s="4">
        <v>14000</v>
      </c>
      <c r="D23" s="3">
        <v>30</v>
      </c>
      <c r="E23" s="4">
        <v>627499</v>
      </c>
      <c r="F23" s="4">
        <v>35067</v>
      </c>
      <c r="G23" s="4">
        <v>5006170</v>
      </c>
      <c r="H23" s="4">
        <v>82275</v>
      </c>
      <c r="I23" s="4">
        <v>1761804</v>
      </c>
      <c r="J23" s="4">
        <v>6885316</v>
      </c>
      <c r="L23" s="3">
        <v>104</v>
      </c>
      <c r="M23" s="4">
        <v>72238</v>
      </c>
    </row>
    <row r="24" spans="1:34" x14ac:dyDescent="0.25">
      <c r="A24" s="3">
        <v>2018</v>
      </c>
      <c r="B24" s="4">
        <v>18889</v>
      </c>
      <c r="C24" s="4">
        <v>23930</v>
      </c>
      <c r="D24" s="3">
        <v>10</v>
      </c>
      <c r="E24" s="4">
        <v>672298</v>
      </c>
      <c r="F24" s="4">
        <v>34265</v>
      </c>
      <c r="G24" s="4">
        <v>3635682</v>
      </c>
      <c r="H24" s="4">
        <v>59633</v>
      </c>
      <c r="I24" s="4">
        <v>1851741</v>
      </c>
      <c r="J24" s="4">
        <v>5581320</v>
      </c>
      <c r="L24" s="3">
        <v>110</v>
      </c>
      <c r="M24" s="4">
        <v>93535</v>
      </c>
    </row>
    <row r="26" spans="1:34" x14ac:dyDescent="0.25">
      <c r="A26" s="19" t="s">
        <v>18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3"/>
      <c r="AC26" t="s">
        <v>101</v>
      </c>
    </row>
    <row r="27" spans="1:34" x14ac:dyDescent="0.25">
      <c r="A27" s="20" t="s">
        <v>0</v>
      </c>
      <c r="B27" s="20" t="s">
        <v>1</v>
      </c>
      <c r="C27" s="20" t="s">
        <v>2</v>
      </c>
      <c r="D27" s="20" t="s">
        <v>3</v>
      </c>
      <c r="E27" s="20" t="s">
        <v>4</v>
      </c>
      <c r="F27" s="20" t="s">
        <v>5</v>
      </c>
      <c r="G27" s="20"/>
      <c r="H27" s="20"/>
      <c r="I27" s="20"/>
      <c r="J27" s="20"/>
      <c r="K27" s="24" t="s">
        <v>91</v>
      </c>
      <c r="L27" s="21" t="s">
        <v>11</v>
      </c>
      <c r="M27" s="21" t="s">
        <v>12</v>
      </c>
      <c r="N27" s="21" t="s">
        <v>20</v>
      </c>
      <c r="P27" s="23" t="s">
        <v>2</v>
      </c>
      <c r="Q27" s="23" t="s">
        <v>92</v>
      </c>
      <c r="R27" s="23" t="s">
        <v>93</v>
      </c>
      <c r="S27" s="23" t="s">
        <v>12</v>
      </c>
      <c r="T27" s="23" t="s">
        <v>94</v>
      </c>
      <c r="U27" s="20" t="s">
        <v>20</v>
      </c>
      <c r="V27" s="23" t="s">
        <v>2</v>
      </c>
      <c r="W27" s="23" t="s">
        <v>92</v>
      </c>
      <c r="X27" s="23" t="s">
        <v>93</v>
      </c>
      <c r="Y27" s="23" t="s">
        <v>12</v>
      </c>
      <c r="Z27" s="23" t="s">
        <v>94</v>
      </c>
      <c r="AA27" s="20" t="s">
        <v>20</v>
      </c>
      <c r="AC27" s="23" t="s">
        <v>2</v>
      </c>
      <c r="AD27" s="23" t="s">
        <v>92</v>
      </c>
      <c r="AE27" s="23" t="s">
        <v>93</v>
      </c>
      <c r="AF27" s="23" t="s">
        <v>12</v>
      </c>
      <c r="AG27" s="23" t="s">
        <v>94</v>
      </c>
      <c r="AH27" s="20" t="s">
        <v>20</v>
      </c>
    </row>
    <row r="28" spans="1:34" x14ac:dyDescent="0.25">
      <c r="A28" s="20"/>
      <c r="B28" s="20"/>
      <c r="C28" s="20"/>
      <c r="D28" s="20"/>
      <c r="E28" s="20"/>
      <c r="F28" s="2" t="s">
        <v>6</v>
      </c>
      <c r="G28" s="2" t="s">
        <v>7</v>
      </c>
      <c r="H28" s="2" t="s">
        <v>8</v>
      </c>
      <c r="I28" s="2" t="s">
        <v>9</v>
      </c>
      <c r="J28" s="2" t="s">
        <v>10</v>
      </c>
      <c r="K28" s="25"/>
      <c r="L28" s="22"/>
      <c r="M28" s="22"/>
      <c r="N28" s="22"/>
      <c r="P28" s="23"/>
      <c r="Q28" s="23"/>
      <c r="R28" s="23"/>
      <c r="S28" s="23"/>
      <c r="T28" s="23"/>
      <c r="U28" s="20"/>
      <c r="V28" s="23"/>
      <c r="W28" s="23"/>
      <c r="X28" s="23"/>
      <c r="Y28" s="23"/>
      <c r="Z28" s="23"/>
      <c r="AA28" s="20"/>
      <c r="AC28" s="23"/>
      <c r="AD28" s="23"/>
      <c r="AE28" s="23"/>
      <c r="AF28" s="23"/>
      <c r="AG28" s="23"/>
      <c r="AH28" s="20"/>
    </row>
    <row r="29" spans="1:34" x14ac:dyDescent="0.25">
      <c r="A29" s="20"/>
      <c r="B29" s="23" t="s">
        <v>19</v>
      </c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P29" s="20" t="s">
        <v>19</v>
      </c>
      <c r="Q29" s="20"/>
      <c r="R29" s="20"/>
      <c r="S29" s="20"/>
      <c r="T29" s="20"/>
      <c r="U29" s="20"/>
      <c r="V29" s="20" t="s">
        <v>95</v>
      </c>
      <c r="W29" s="20"/>
      <c r="X29" s="20"/>
      <c r="Y29" s="20"/>
      <c r="Z29" s="20"/>
      <c r="AA29" s="20"/>
    </row>
    <row r="30" spans="1:34" x14ac:dyDescent="0.25">
      <c r="A30" s="3">
        <v>2000</v>
      </c>
      <c r="B30" s="4">
        <v>58981</v>
      </c>
      <c r="C30" s="4">
        <v>36060</v>
      </c>
      <c r="D30" s="3">
        <v>85</v>
      </c>
      <c r="E30" s="4">
        <v>86826</v>
      </c>
      <c r="F30" s="4">
        <v>4219</v>
      </c>
      <c r="G30" s="4">
        <v>37171</v>
      </c>
      <c r="H30" s="4">
        <v>8008</v>
      </c>
      <c r="I30" s="4">
        <v>25581</v>
      </c>
      <c r="J30" s="4">
        <v>74979</v>
      </c>
      <c r="K30" s="4">
        <v>13435</v>
      </c>
      <c r="L30" s="4">
        <v>1073</v>
      </c>
      <c r="M30" s="4">
        <v>20850</v>
      </c>
      <c r="N30" s="4">
        <v>292289</v>
      </c>
      <c r="P30" s="4">
        <f>C30+D30</f>
        <v>36145</v>
      </c>
      <c r="Q30" s="4">
        <f>K30+J30</f>
        <v>88414</v>
      </c>
      <c r="R30" s="4">
        <f>L30+E30</f>
        <v>87899</v>
      </c>
      <c r="S30" s="4">
        <f>+M30</f>
        <v>20850</v>
      </c>
      <c r="T30" s="4">
        <f>B30</f>
        <v>58981</v>
      </c>
      <c r="U30" s="4">
        <f>SUM(P30:T30)</f>
        <v>292289</v>
      </c>
      <c r="V30" s="3">
        <f>P30*1000</f>
        <v>36145000</v>
      </c>
      <c r="W30" s="3">
        <f t="shared" ref="W30:AA30" si="0">Q30*1000</f>
        <v>88414000</v>
      </c>
      <c r="X30" s="3">
        <f t="shared" si="0"/>
        <v>87899000</v>
      </c>
      <c r="Y30" s="3">
        <f t="shared" si="0"/>
        <v>20850000</v>
      </c>
      <c r="Z30" s="3">
        <f t="shared" si="0"/>
        <v>58981000</v>
      </c>
      <c r="AA30" s="3">
        <f t="shared" si="0"/>
        <v>292289000</v>
      </c>
      <c r="AC30">
        <f>V30/$AA30</f>
        <v>0.12366185521863635</v>
      </c>
      <c r="AD30">
        <f t="shared" ref="AD30:AH30" si="1">W30/$AA30</f>
        <v>0.3024882906985894</v>
      </c>
      <c r="AE30">
        <f t="shared" si="1"/>
        <v>0.30072633592095493</v>
      </c>
      <c r="AF30">
        <f t="shared" si="1"/>
        <v>7.133350895859919E-2</v>
      </c>
      <c r="AG30">
        <f t="shared" si="1"/>
        <v>0.2017900092032201</v>
      </c>
      <c r="AH30">
        <f t="shared" si="1"/>
        <v>1</v>
      </c>
    </row>
    <row r="31" spans="1:34" x14ac:dyDescent="0.25">
      <c r="A31" s="3">
        <v>2001</v>
      </c>
      <c r="B31" s="4">
        <v>55186</v>
      </c>
      <c r="C31" s="4">
        <v>37021</v>
      </c>
      <c r="D31" s="3">
        <v>78</v>
      </c>
      <c r="E31" s="4">
        <v>81861</v>
      </c>
      <c r="F31" s="4">
        <v>4160</v>
      </c>
      <c r="G31" s="4">
        <v>39458</v>
      </c>
      <c r="H31" s="4">
        <v>7735</v>
      </c>
      <c r="I31" s="4">
        <v>26680</v>
      </c>
      <c r="J31" s="4">
        <v>78033</v>
      </c>
      <c r="K31" s="4">
        <v>25712</v>
      </c>
      <c r="L31" s="3">
        <v>972</v>
      </c>
      <c r="M31" s="4">
        <v>21819</v>
      </c>
      <c r="N31" s="4">
        <v>300683</v>
      </c>
      <c r="P31" s="4">
        <f t="shared" ref="P31:P48" si="2">C31+D31</f>
        <v>37099</v>
      </c>
      <c r="Q31" s="4">
        <f t="shared" ref="Q31:Q48" si="3">K31+J31</f>
        <v>103745</v>
      </c>
      <c r="R31" s="4">
        <f t="shared" ref="R31:R48" si="4">L31+E31</f>
        <v>82833</v>
      </c>
      <c r="S31" s="4">
        <f t="shared" ref="S31:S48" si="5">+M31</f>
        <v>21819</v>
      </c>
      <c r="T31" s="4">
        <f t="shared" ref="T31:T48" si="6">B31</f>
        <v>55186</v>
      </c>
      <c r="U31" s="4">
        <f t="shared" ref="U31:U40" si="7">SUM(P31:T31)</f>
        <v>300682</v>
      </c>
      <c r="V31" s="3">
        <f t="shared" ref="V31:V40" si="8">P31*1000</f>
        <v>37099000</v>
      </c>
      <c r="W31" s="3">
        <f t="shared" ref="W31:W40" si="9">Q31*1000</f>
        <v>103745000</v>
      </c>
      <c r="X31" s="3">
        <f t="shared" ref="X31:X40" si="10">R31*1000</f>
        <v>82833000</v>
      </c>
      <c r="Y31" s="3">
        <f t="shared" ref="Y31:Y40" si="11">S31*1000</f>
        <v>21819000</v>
      </c>
      <c r="Z31" s="3">
        <f t="shared" ref="Z31:Z40" si="12">T31*1000</f>
        <v>55186000</v>
      </c>
      <c r="AA31" s="3">
        <f t="shared" ref="AA31:AA40" si="13">U31*1000</f>
        <v>300682000</v>
      </c>
    </row>
    <row r="32" spans="1:34" x14ac:dyDescent="0.25">
      <c r="A32" s="3">
        <v>2002</v>
      </c>
      <c r="B32" s="4">
        <v>52305</v>
      </c>
      <c r="C32" s="4">
        <v>38698</v>
      </c>
      <c r="D32" s="3">
        <v>83</v>
      </c>
      <c r="E32" s="4">
        <v>80508</v>
      </c>
      <c r="F32" s="4">
        <v>3955</v>
      </c>
      <c r="G32" s="4">
        <v>38828</v>
      </c>
      <c r="H32" s="4">
        <v>7311</v>
      </c>
      <c r="I32" s="4">
        <v>25596</v>
      </c>
      <c r="J32" s="4">
        <v>75690</v>
      </c>
      <c r="K32" s="4">
        <v>22688</v>
      </c>
      <c r="L32" s="4">
        <v>1093</v>
      </c>
      <c r="M32" s="4">
        <v>22578</v>
      </c>
      <c r="N32" s="4">
        <v>293643</v>
      </c>
      <c r="P32" s="4">
        <f t="shared" si="2"/>
        <v>38781</v>
      </c>
      <c r="Q32" s="4">
        <f t="shared" si="3"/>
        <v>98378</v>
      </c>
      <c r="R32" s="4">
        <f t="shared" si="4"/>
        <v>81601</v>
      </c>
      <c r="S32" s="4">
        <f t="shared" si="5"/>
        <v>22578</v>
      </c>
      <c r="T32" s="4">
        <f t="shared" si="6"/>
        <v>52305</v>
      </c>
      <c r="U32" s="4">
        <f t="shared" si="7"/>
        <v>293643</v>
      </c>
      <c r="V32" s="3">
        <f t="shared" si="8"/>
        <v>38781000</v>
      </c>
      <c r="W32" s="3">
        <f t="shared" si="9"/>
        <v>98378000</v>
      </c>
      <c r="X32" s="3">
        <f t="shared" si="10"/>
        <v>81601000</v>
      </c>
      <c r="Y32" s="3">
        <f t="shared" si="11"/>
        <v>22578000</v>
      </c>
      <c r="Z32" s="3">
        <f t="shared" si="12"/>
        <v>52305000</v>
      </c>
      <c r="AA32" s="3">
        <f t="shared" si="13"/>
        <v>293643000</v>
      </c>
    </row>
    <row r="33" spans="1:27" x14ac:dyDescent="0.25">
      <c r="A33" s="3">
        <v>2003</v>
      </c>
      <c r="B33" s="4">
        <v>50167</v>
      </c>
      <c r="C33" s="4">
        <v>68264</v>
      </c>
      <c r="D33" s="3">
        <v>77</v>
      </c>
      <c r="E33" s="4">
        <v>89912</v>
      </c>
      <c r="F33" s="4">
        <v>3980</v>
      </c>
      <c r="G33" s="4">
        <v>37398</v>
      </c>
      <c r="H33" s="4">
        <v>6358</v>
      </c>
      <c r="I33" s="4">
        <v>20756</v>
      </c>
      <c r="J33" s="4">
        <v>68493</v>
      </c>
      <c r="K33" s="4">
        <v>23533</v>
      </c>
      <c r="L33" s="3">
        <v>808</v>
      </c>
      <c r="M33" s="4">
        <v>22373</v>
      </c>
      <c r="N33" s="4">
        <v>323626</v>
      </c>
      <c r="P33" s="4">
        <f t="shared" si="2"/>
        <v>68341</v>
      </c>
      <c r="Q33" s="4">
        <f t="shared" si="3"/>
        <v>92026</v>
      </c>
      <c r="R33" s="4">
        <f t="shared" si="4"/>
        <v>90720</v>
      </c>
      <c r="S33" s="4">
        <f t="shared" si="5"/>
        <v>22373</v>
      </c>
      <c r="T33" s="4">
        <f t="shared" si="6"/>
        <v>50167</v>
      </c>
      <c r="U33" s="4">
        <f t="shared" si="7"/>
        <v>323627</v>
      </c>
      <c r="V33" s="3">
        <f t="shared" si="8"/>
        <v>68341000</v>
      </c>
      <c r="W33" s="3">
        <f t="shared" si="9"/>
        <v>92026000</v>
      </c>
      <c r="X33" s="3">
        <f t="shared" si="10"/>
        <v>90720000</v>
      </c>
      <c r="Y33" s="3">
        <f t="shared" si="11"/>
        <v>22373000</v>
      </c>
      <c r="Z33" s="3">
        <f t="shared" si="12"/>
        <v>50167000</v>
      </c>
      <c r="AA33" s="3">
        <f t="shared" si="13"/>
        <v>323627000</v>
      </c>
    </row>
    <row r="34" spans="1:27" x14ac:dyDescent="0.25">
      <c r="A34" s="3">
        <v>2004</v>
      </c>
      <c r="B34" s="4">
        <v>46917</v>
      </c>
      <c r="C34" s="4">
        <v>55344</v>
      </c>
      <c r="D34" s="3">
        <v>80</v>
      </c>
      <c r="E34" s="4">
        <v>85076</v>
      </c>
      <c r="F34" s="4">
        <v>4012</v>
      </c>
      <c r="G34" s="4">
        <v>42986</v>
      </c>
      <c r="H34" s="4">
        <v>5862</v>
      </c>
      <c r="I34" s="4">
        <v>21859</v>
      </c>
      <c r="J34" s="4">
        <v>74718</v>
      </c>
      <c r="K34" s="4">
        <v>37716</v>
      </c>
      <c r="L34" s="4">
        <v>1101</v>
      </c>
      <c r="M34" s="4">
        <v>24719</v>
      </c>
      <c r="N34" s="4">
        <v>325670</v>
      </c>
      <c r="P34" s="4">
        <f t="shared" si="2"/>
        <v>55424</v>
      </c>
      <c r="Q34" s="4">
        <f t="shared" si="3"/>
        <v>112434</v>
      </c>
      <c r="R34" s="4">
        <f t="shared" si="4"/>
        <v>86177</v>
      </c>
      <c r="S34" s="4">
        <f t="shared" si="5"/>
        <v>24719</v>
      </c>
      <c r="T34" s="4">
        <f t="shared" si="6"/>
        <v>46917</v>
      </c>
      <c r="U34" s="4">
        <f t="shared" si="7"/>
        <v>325671</v>
      </c>
      <c r="V34" s="3">
        <f t="shared" si="8"/>
        <v>55424000</v>
      </c>
      <c r="W34" s="3">
        <f t="shared" si="9"/>
        <v>112434000</v>
      </c>
      <c r="X34" s="3">
        <f t="shared" si="10"/>
        <v>86177000</v>
      </c>
      <c r="Y34" s="3">
        <f t="shared" si="11"/>
        <v>24719000</v>
      </c>
      <c r="Z34" s="3">
        <f t="shared" si="12"/>
        <v>46917000</v>
      </c>
      <c r="AA34" s="3">
        <f t="shared" si="13"/>
        <v>325671000</v>
      </c>
    </row>
    <row r="35" spans="1:27" x14ac:dyDescent="0.25">
      <c r="A35" s="3">
        <v>2005</v>
      </c>
      <c r="B35" s="4">
        <v>43920</v>
      </c>
      <c r="C35" s="4">
        <v>65744</v>
      </c>
      <c r="D35" s="3">
        <v>94</v>
      </c>
      <c r="E35" s="4">
        <v>86277</v>
      </c>
      <c r="F35" s="4">
        <v>3851</v>
      </c>
      <c r="G35" s="4">
        <v>39929</v>
      </c>
      <c r="H35" s="4">
        <v>4843</v>
      </c>
      <c r="I35" s="4">
        <v>15617</v>
      </c>
      <c r="J35" s="4">
        <v>64239</v>
      </c>
      <c r="K35" s="4">
        <v>29614</v>
      </c>
      <c r="L35" s="4">
        <v>1131</v>
      </c>
      <c r="M35" s="4">
        <v>26021</v>
      </c>
      <c r="N35" s="4">
        <v>317040</v>
      </c>
      <c r="P35" s="4">
        <f t="shared" si="2"/>
        <v>65838</v>
      </c>
      <c r="Q35" s="4">
        <f t="shared" si="3"/>
        <v>93853</v>
      </c>
      <c r="R35" s="4">
        <f t="shared" si="4"/>
        <v>87408</v>
      </c>
      <c r="S35" s="4">
        <f t="shared" si="5"/>
        <v>26021</v>
      </c>
      <c r="T35" s="4">
        <f t="shared" si="6"/>
        <v>43920</v>
      </c>
      <c r="U35" s="4">
        <f t="shared" si="7"/>
        <v>317040</v>
      </c>
      <c r="V35" s="3">
        <f t="shared" si="8"/>
        <v>65838000</v>
      </c>
      <c r="W35" s="3">
        <f t="shared" si="9"/>
        <v>93853000</v>
      </c>
      <c r="X35" s="3">
        <f t="shared" si="10"/>
        <v>87408000</v>
      </c>
      <c r="Y35" s="3">
        <f t="shared" si="11"/>
        <v>26021000</v>
      </c>
      <c r="Z35" s="3">
        <f t="shared" si="12"/>
        <v>43920000</v>
      </c>
      <c r="AA35" s="3">
        <f t="shared" si="13"/>
        <v>317040000</v>
      </c>
    </row>
    <row r="36" spans="1:27" x14ac:dyDescent="0.25">
      <c r="A36" s="3">
        <v>2006</v>
      </c>
      <c r="B36" s="4">
        <v>46676</v>
      </c>
      <c r="C36" s="4">
        <v>89043</v>
      </c>
      <c r="D36" s="3">
        <v>94</v>
      </c>
      <c r="E36" s="4">
        <v>82845</v>
      </c>
      <c r="F36" s="4">
        <v>3394</v>
      </c>
      <c r="G36" s="4">
        <v>35027</v>
      </c>
      <c r="H36" s="4">
        <v>2627</v>
      </c>
      <c r="I36" s="4">
        <v>16154</v>
      </c>
      <c r="J36" s="4">
        <v>57203</v>
      </c>
      <c r="K36" s="4">
        <v>41126</v>
      </c>
      <c r="L36" s="4">
        <v>1453</v>
      </c>
      <c r="M36" s="4">
        <v>26736</v>
      </c>
      <c r="N36" s="4">
        <v>345178</v>
      </c>
      <c r="P36" s="4">
        <f t="shared" si="2"/>
        <v>89137</v>
      </c>
      <c r="Q36" s="4">
        <f t="shared" si="3"/>
        <v>98329</v>
      </c>
      <c r="R36" s="4">
        <f t="shared" si="4"/>
        <v>84298</v>
      </c>
      <c r="S36" s="4">
        <f t="shared" si="5"/>
        <v>26736</v>
      </c>
      <c r="T36" s="4">
        <f t="shared" si="6"/>
        <v>46676</v>
      </c>
      <c r="U36" s="4">
        <f t="shared" si="7"/>
        <v>345176</v>
      </c>
      <c r="V36" s="3">
        <f t="shared" si="8"/>
        <v>89137000</v>
      </c>
      <c r="W36" s="3">
        <f t="shared" si="9"/>
        <v>98329000</v>
      </c>
      <c r="X36" s="3">
        <f t="shared" si="10"/>
        <v>84298000</v>
      </c>
      <c r="Y36" s="3">
        <f t="shared" si="11"/>
        <v>26736000</v>
      </c>
      <c r="Z36" s="3">
        <f t="shared" si="12"/>
        <v>46676000</v>
      </c>
      <c r="AA36" s="3">
        <f t="shared" si="13"/>
        <v>345176000</v>
      </c>
    </row>
    <row r="37" spans="1:27" x14ac:dyDescent="0.25">
      <c r="A37" s="3">
        <v>2007</v>
      </c>
      <c r="B37" s="4">
        <v>42108</v>
      </c>
      <c r="C37" s="4">
        <v>121904</v>
      </c>
      <c r="D37" s="3">
        <v>89</v>
      </c>
      <c r="E37" s="4">
        <v>79723</v>
      </c>
      <c r="F37" s="4">
        <v>3352</v>
      </c>
      <c r="G37" s="4">
        <v>33787</v>
      </c>
      <c r="H37" s="4">
        <v>1422</v>
      </c>
      <c r="I37" s="4">
        <v>13856</v>
      </c>
      <c r="J37" s="4">
        <v>52418</v>
      </c>
      <c r="K37" s="4">
        <v>39873</v>
      </c>
      <c r="L37" s="4">
        <v>1242</v>
      </c>
      <c r="M37" s="4">
        <v>28077</v>
      </c>
      <c r="N37" s="4">
        <v>365434</v>
      </c>
      <c r="P37" s="4">
        <f t="shared" si="2"/>
        <v>121993</v>
      </c>
      <c r="Q37" s="4">
        <f t="shared" si="3"/>
        <v>92291</v>
      </c>
      <c r="R37" s="4">
        <f t="shared" si="4"/>
        <v>80965</v>
      </c>
      <c r="S37" s="4">
        <f t="shared" si="5"/>
        <v>28077</v>
      </c>
      <c r="T37" s="4">
        <f t="shared" si="6"/>
        <v>42108</v>
      </c>
      <c r="U37" s="4">
        <f t="shared" si="7"/>
        <v>365434</v>
      </c>
      <c r="V37" s="3">
        <f t="shared" si="8"/>
        <v>121993000</v>
      </c>
      <c r="W37" s="3">
        <f t="shared" si="9"/>
        <v>92291000</v>
      </c>
      <c r="X37" s="3">
        <f t="shared" si="10"/>
        <v>80965000</v>
      </c>
      <c r="Y37" s="3">
        <f t="shared" si="11"/>
        <v>28077000</v>
      </c>
      <c r="Z37" s="3">
        <f t="shared" si="12"/>
        <v>42108000</v>
      </c>
      <c r="AA37" s="3">
        <f t="shared" si="13"/>
        <v>365434000</v>
      </c>
    </row>
    <row r="38" spans="1:27" x14ac:dyDescent="0.25">
      <c r="A38" s="3">
        <v>2008</v>
      </c>
      <c r="B38" s="4">
        <v>44235</v>
      </c>
      <c r="C38" s="4">
        <v>94035</v>
      </c>
      <c r="D38" s="3">
        <v>155</v>
      </c>
      <c r="E38" s="4">
        <v>90227</v>
      </c>
      <c r="F38" s="4">
        <v>2676</v>
      </c>
      <c r="G38" s="4">
        <v>30095</v>
      </c>
      <c r="H38" s="3">
        <v>865</v>
      </c>
      <c r="I38" s="4">
        <v>27482</v>
      </c>
      <c r="J38" s="4">
        <v>61118</v>
      </c>
      <c r="K38" s="4">
        <v>16658</v>
      </c>
      <c r="L38" s="4">
        <v>1127</v>
      </c>
      <c r="M38" s="4">
        <v>29405</v>
      </c>
      <c r="N38" s="4">
        <v>320302</v>
      </c>
      <c r="P38" s="4">
        <f t="shared" si="2"/>
        <v>94190</v>
      </c>
      <c r="Q38" s="4">
        <f t="shared" si="3"/>
        <v>77776</v>
      </c>
      <c r="R38" s="4">
        <f t="shared" si="4"/>
        <v>91354</v>
      </c>
      <c r="S38" s="4">
        <f t="shared" si="5"/>
        <v>29405</v>
      </c>
      <c r="T38" s="4">
        <f t="shared" si="6"/>
        <v>44235</v>
      </c>
      <c r="U38" s="4">
        <f t="shared" si="7"/>
        <v>336960</v>
      </c>
      <c r="V38" s="3">
        <f t="shared" si="8"/>
        <v>94190000</v>
      </c>
      <c r="W38" s="3">
        <f t="shared" si="9"/>
        <v>77776000</v>
      </c>
      <c r="X38" s="3">
        <f t="shared" si="10"/>
        <v>91354000</v>
      </c>
      <c r="Y38" s="3">
        <f t="shared" si="11"/>
        <v>29405000</v>
      </c>
      <c r="Z38" s="3">
        <f t="shared" si="12"/>
        <v>44235000</v>
      </c>
      <c r="AA38" s="3">
        <f t="shared" si="13"/>
        <v>336960000</v>
      </c>
    </row>
    <row r="39" spans="1:27" x14ac:dyDescent="0.25">
      <c r="A39" s="3">
        <v>2009</v>
      </c>
      <c r="B39" s="4">
        <v>44521</v>
      </c>
      <c r="C39" s="4">
        <v>82587</v>
      </c>
      <c r="D39" s="3">
        <v>220</v>
      </c>
      <c r="E39" s="4">
        <v>89101</v>
      </c>
      <c r="F39" s="4">
        <v>1619</v>
      </c>
      <c r="G39" s="4">
        <v>32238</v>
      </c>
      <c r="H39" s="3">
        <v>706</v>
      </c>
      <c r="I39" s="4">
        <v>24888</v>
      </c>
      <c r="J39" s="4">
        <v>59451</v>
      </c>
      <c r="K39" s="4">
        <v>55663</v>
      </c>
      <c r="L39" s="3">
        <v>588</v>
      </c>
      <c r="M39" s="4">
        <v>28323</v>
      </c>
      <c r="N39" s="4">
        <v>304791</v>
      </c>
      <c r="P39" s="4">
        <f t="shared" si="2"/>
        <v>82807</v>
      </c>
      <c r="Q39" s="4">
        <f t="shared" si="3"/>
        <v>115114</v>
      </c>
      <c r="R39" s="4">
        <f t="shared" si="4"/>
        <v>89689</v>
      </c>
      <c r="S39" s="4">
        <f t="shared" si="5"/>
        <v>28323</v>
      </c>
      <c r="T39" s="4">
        <f t="shared" si="6"/>
        <v>44521</v>
      </c>
      <c r="U39" s="4">
        <f t="shared" si="7"/>
        <v>360454</v>
      </c>
      <c r="V39" s="3">
        <f t="shared" si="8"/>
        <v>82807000</v>
      </c>
      <c r="W39" s="3">
        <f t="shared" si="9"/>
        <v>115114000</v>
      </c>
      <c r="X39" s="3">
        <f t="shared" si="10"/>
        <v>89689000</v>
      </c>
      <c r="Y39" s="3">
        <f t="shared" si="11"/>
        <v>28323000</v>
      </c>
      <c r="Z39" s="3">
        <f t="shared" si="12"/>
        <v>44521000</v>
      </c>
      <c r="AA39" s="3">
        <f t="shared" si="13"/>
        <v>360454000</v>
      </c>
    </row>
    <row r="40" spans="1:27" x14ac:dyDescent="0.25">
      <c r="A40" s="3">
        <v>2010</v>
      </c>
      <c r="B40" s="4">
        <v>43317</v>
      </c>
      <c r="C40" s="4">
        <v>137489</v>
      </c>
      <c r="D40" s="3">
        <v>123</v>
      </c>
      <c r="E40" s="4">
        <v>85729</v>
      </c>
      <c r="F40" s="3">
        <v>964</v>
      </c>
      <c r="G40" s="4">
        <v>28049</v>
      </c>
      <c r="H40" s="3">
        <v>612</v>
      </c>
      <c r="I40" s="4">
        <v>20848</v>
      </c>
      <c r="J40" s="4">
        <v>50473</v>
      </c>
      <c r="K40" s="4">
        <v>55765</v>
      </c>
      <c r="L40" s="3">
        <v>655</v>
      </c>
      <c r="M40" s="4">
        <v>31254</v>
      </c>
      <c r="N40" s="4">
        <v>349040</v>
      </c>
      <c r="P40" s="4">
        <f t="shared" si="2"/>
        <v>137612</v>
      </c>
      <c r="Q40" s="4">
        <f t="shared" si="3"/>
        <v>106238</v>
      </c>
      <c r="R40" s="4">
        <f t="shared" si="4"/>
        <v>86384</v>
      </c>
      <c r="S40" s="4">
        <f t="shared" si="5"/>
        <v>31254</v>
      </c>
      <c r="T40" s="4">
        <f t="shared" si="6"/>
        <v>43317</v>
      </c>
      <c r="U40" s="4">
        <f t="shared" si="7"/>
        <v>404805</v>
      </c>
      <c r="V40" s="3">
        <f t="shared" si="8"/>
        <v>137612000</v>
      </c>
      <c r="W40" s="3">
        <f t="shared" si="9"/>
        <v>106238000</v>
      </c>
      <c r="X40" s="3">
        <f t="shared" si="10"/>
        <v>86384000</v>
      </c>
      <c r="Y40" s="3">
        <f t="shared" si="11"/>
        <v>31254000</v>
      </c>
      <c r="Z40" s="3">
        <f t="shared" si="12"/>
        <v>43317000</v>
      </c>
      <c r="AA40" s="3">
        <f t="shared" si="13"/>
        <v>404805000</v>
      </c>
    </row>
    <row r="41" spans="1:27" x14ac:dyDescent="0.25">
      <c r="A41" s="3">
        <v>2011</v>
      </c>
      <c r="B41" s="4">
        <v>43724</v>
      </c>
      <c r="C41" s="4">
        <v>144502</v>
      </c>
      <c r="D41" s="3">
        <v>121</v>
      </c>
      <c r="E41" s="4">
        <v>91342</v>
      </c>
      <c r="F41" s="3">
        <v>672</v>
      </c>
      <c r="G41" s="4">
        <v>36886</v>
      </c>
      <c r="H41" s="3">
        <v>710</v>
      </c>
      <c r="I41" s="4">
        <v>21820</v>
      </c>
      <c r="J41" s="4">
        <v>60089</v>
      </c>
      <c r="K41" s="4">
        <v>69978</v>
      </c>
      <c r="L41" s="3">
        <v>623</v>
      </c>
      <c r="M41" s="4">
        <v>33547</v>
      </c>
      <c r="N41" s="4">
        <v>375210</v>
      </c>
      <c r="P41" s="4">
        <f t="shared" si="2"/>
        <v>144623</v>
      </c>
      <c r="Q41" s="4">
        <f t="shared" si="3"/>
        <v>130067</v>
      </c>
      <c r="R41" s="4">
        <f t="shared" si="4"/>
        <v>91965</v>
      </c>
      <c r="S41" s="4">
        <f t="shared" si="5"/>
        <v>33547</v>
      </c>
      <c r="T41" s="4">
        <f t="shared" si="6"/>
        <v>43724</v>
      </c>
      <c r="U41" s="4"/>
    </row>
    <row r="42" spans="1:27" x14ac:dyDescent="0.25">
      <c r="A42" s="3">
        <v>2012</v>
      </c>
      <c r="B42" s="4">
        <v>42732</v>
      </c>
      <c r="C42" s="4">
        <v>123022</v>
      </c>
      <c r="D42" s="3">
        <v>130</v>
      </c>
      <c r="E42" s="4">
        <v>94013</v>
      </c>
      <c r="F42" s="3">
        <v>468</v>
      </c>
      <c r="G42" s="4">
        <v>49515</v>
      </c>
      <c r="H42" s="3">
        <v>507</v>
      </c>
      <c r="I42" s="4">
        <v>20223</v>
      </c>
      <c r="J42" s="4">
        <v>70713</v>
      </c>
      <c r="K42" s="4">
        <v>81934</v>
      </c>
      <c r="L42" s="3">
        <v>621</v>
      </c>
      <c r="M42" s="4">
        <v>36888</v>
      </c>
      <c r="N42" s="4">
        <v>369705</v>
      </c>
      <c r="P42" s="4">
        <f t="shared" si="2"/>
        <v>123152</v>
      </c>
      <c r="Q42" s="4">
        <f t="shared" si="3"/>
        <v>152647</v>
      </c>
      <c r="R42" s="4">
        <f t="shared" si="4"/>
        <v>94634</v>
      </c>
      <c r="S42" s="4">
        <f t="shared" si="5"/>
        <v>36888</v>
      </c>
      <c r="T42" s="4">
        <f t="shared" si="6"/>
        <v>42732</v>
      </c>
      <c r="U42" s="4"/>
    </row>
    <row r="43" spans="1:27" x14ac:dyDescent="0.25">
      <c r="A43" s="3">
        <v>2013</v>
      </c>
      <c r="B43" s="4">
        <v>44399</v>
      </c>
      <c r="C43" s="4">
        <v>42729</v>
      </c>
      <c r="D43" s="3">
        <v>130</v>
      </c>
      <c r="E43" s="4">
        <v>95431</v>
      </c>
      <c r="F43" s="3">
        <v>427</v>
      </c>
      <c r="G43" s="4">
        <v>46822</v>
      </c>
      <c r="H43" s="3">
        <v>438</v>
      </c>
      <c r="I43" s="4">
        <v>11642</v>
      </c>
      <c r="J43" s="4">
        <v>59328</v>
      </c>
      <c r="K43" s="4">
        <v>66161</v>
      </c>
      <c r="L43" s="3">
        <v>693</v>
      </c>
      <c r="M43" s="4">
        <v>39466</v>
      </c>
      <c r="N43" s="4">
        <v>283561</v>
      </c>
      <c r="P43" s="4">
        <f t="shared" si="2"/>
        <v>42859</v>
      </c>
      <c r="Q43" s="4">
        <f t="shared" si="3"/>
        <v>125489</v>
      </c>
      <c r="R43" s="4">
        <f t="shared" si="4"/>
        <v>96124</v>
      </c>
      <c r="S43" s="4">
        <f t="shared" si="5"/>
        <v>39466</v>
      </c>
      <c r="T43" s="4">
        <f t="shared" si="6"/>
        <v>44399</v>
      </c>
      <c r="U43" s="4"/>
    </row>
    <row r="44" spans="1:27" x14ac:dyDescent="0.25">
      <c r="A44" s="3">
        <v>2014</v>
      </c>
      <c r="B44" s="4">
        <v>45188</v>
      </c>
      <c r="C44" s="4">
        <v>55064</v>
      </c>
      <c r="D44" s="3">
        <v>58</v>
      </c>
      <c r="E44" s="4">
        <v>94230</v>
      </c>
      <c r="F44" s="3">
        <v>329</v>
      </c>
      <c r="G44" s="4">
        <v>42330</v>
      </c>
      <c r="H44" s="3">
        <v>337</v>
      </c>
      <c r="I44" s="4">
        <v>11112</v>
      </c>
      <c r="J44" s="4">
        <v>54108</v>
      </c>
      <c r="K44" s="4">
        <v>67697</v>
      </c>
      <c r="L44" s="3">
        <v>753</v>
      </c>
      <c r="M44" s="4">
        <v>40402</v>
      </c>
      <c r="N44" s="4">
        <v>291221</v>
      </c>
      <c r="P44" s="4">
        <f t="shared" si="2"/>
        <v>55122</v>
      </c>
      <c r="Q44" s="4">
        <f t="shared" si="3"/>
        <v>121805</v>
      </c>
      <c r="R44" s="4">
        <f t="shared" si="4"/>
        <v>94983</v>
      </c>
      <c r="S44" s="4">
        <f t="shared" si="5"/>
        <v>40402</v>
      </c>
      <c r="T44" s="4">
        <f t="shared" si="6"/>
        <v>45188</v>
      </c>
      <c r="U44" s="4"/>
    </row>
    <row r="45" spans="1:27" x14ac:dyDescent="0.25">
      <c r="A45" s="3">
        <v>2015</v>
      </c>
      <c r="B45" s="4">
        <v>44828</v>
      </c>
      <c r="C45" s="4">
        <v>70228</v>
      </c>
      <c r="D45" s="3">
        <v>50</v>
      </c>
      <c r="E45" s="4">
        <v>92150</v>
      </c>
      <c r="F45" s="3">
        <v>261</v>
      </c>
      <c r="G45" s="4">
        <v>51589</v>
      </c>
      <c r="H45" s="3">
        <v>294</v>
      </c>
      <c r="I45" s="4">
        <v>9717</v>
      </c>
      <c r="J45" s="4">
        <v>61859</v>
      </c>
      <c r="K45" s="3"/>
      <c r="L45" s="3">
        <v>788</v>
      </c>
      <c r="M45" s="4">
        <v>39281</v>
      </c>
      <c r="N45" s="4">
        <v>310592</v>
      </c>
      <c r="P45" s="4">
        <f t="shared" si="2"/>
        <v>70278</v>
      </c>
      <c r="Q45" s="4">
        <f t="shared" si="3"/>
        <v>61859</v>
      </c>
      <c r="R45" s="4">
        <f t="shared" si="4"/>
        <v>92938</v>
      </c>
      <c r="S45" s="4">
        <f t="shared" si="5"/>
        <v>39281</v>
      </c>
      <c r="T45" s="4">
        <f t="shared" si="6"/>
        <v>44828</v>
      </c>
      <c r="U45" s="3"/>
    </row>
    <row r="46" spans="1:27" x14ac:dyDescent="0.25">
      <c r="A46" s="3">
        <v>2016</v>
      </c>
      <c r="B46" s="4">
        <v>43977</v>
      </c>
      <c r="C46" s="4">
        <v>63504</v>
      </c>
      <c r="D46" s="3">
        <v>107</v>
      </c>
      <c r="E46" s="4">
        <v>75820</v>
      </c>
      <c r="F46" s="3">
        <v>203</v>
      </c>
      <c r="G46" s="4">
        <v>28690</v>
      </c>
      <c r="H46" s="3">
        <v>233</v>
      </c>
      <c r="I46" s="4">
        <v>11812</v>
      </c>
      <c r="J46" s="4">
        <v>40938</v>
      </c>
      <c r="K46" s="3"/>
      <c r="L46" s="3">
        <v>821</v>
      </c>
      <c r="M46" s="4">
        <v>41773</v>
      </c>
      <c r="N46" s="4">
        <v>266940</v>
      </c>
      <c r="P46" s="4">
        <f t="shared" si="2"/>
        <v>63611</v>
      </c>
      <c r="Q46" s="4">
        <f t="shared" si="3"/>
        <v>40938</v>
      </c>
      <c r="R46" s="4">
        <f t="shared" si="4"/>
        <v>76641</v>
      </c>
      <c r="S46" s="4">
        <f t="shared" si="5"/>
        <v>41773</v>
      </c>
      <c r="T46" s="4">
        <f t="shared" si="6"/>
        <v>43977</v>
      </c>
      <c r="U46" s="3"/>
    </row>
    <row r="47" spans="1:27" x14ac:dyDescent="0.25">
      <c r="A47" s="3">
        <v>2017</v>
      </c>
      <c r="B47" s="4">
        <v>44337</v>
      </c>
      <c r="C47" s="4">
        <v>58800</v>
      </c>
      <c r="D47" s="3">
        <v>107</v>
      </c>
      <c r="E47" s="4">
        <v>87556</v>
      </c>
      <c r="F47" s="3">
        <v>208</v>
      </c>
      <c r="G47" s="4">
        <v>32476</v>
      </c>
      <c r="H47" s="3">
        <v>544</v>
      </c>
      <c r="I47" s="4">
        <v>12264</v>
      </c>
      <c r="J47" s="4">
        <v>45491</v>
      </c>
      <c r="K47" s="3"/>
      <c r="L47" s="3">
        <v>888</v>
      </c>
      <c r="M47" s="4">
        <v>44282</v>
      </c>
      <c r="N47" s="4">
        <v>281461</v>
      </c>
      <c r="P47" s="4">
        <f t="shared" si="2"/>
        <v>58907</v>
      </c>
      <c r="Q47" s="4">
        <f t="shared" si="3"/>
        <v>45491</v>
      </c>
      <c r="R47" s="4">
        <f t="shared" si="4"/>
        <v>88444</v>
      </c>
      <c r="S47" s="4">
        <f t="shared" si="5"/>
        <v>44282</v>
      </c>
      <c r="T47" s="4">
        <f t="shared" si="6"/>
        <v>44337</v>
      </c>
      <c r="U47" s="3"/>
    </row>
    <row r="48" spans="1:27" x14ac:dyDescent="0.25">
      <c r="A48" s="3">
        <v>2018</v>
      </c>
      <c r="B48" s="4">
        <v>43405</v>
      </c>
      <c r="C48" s="4">
        <v>100506</v>
      </c>
      <c r="D48" s="3">
        <v>36</v>
      </c>
      <c r="E48" s="4">
        <v>95177</v>
      </c>
      <c r="F48" s="3">
        <v>203</v>
      </c>
      <c r="G48" s="4">
        <v>23585</v>
      </c>
      <c r="H48" s="3">
        <v>394</v>
      </c>
      <c r="I48" s="4">
        <v>12890</v>
      </c>
      <c r="J48" s="4">
        <v>37073</v>
      </c>
      <c r="K48" s="3"/>
      <c r="L48" s="3">
        <v>934</v>
      </c>
      <c r="M48" s="4">
        <v>57337</v>
      </c>
      <c r="N48" s="4">
        <v>334467</v>
      </c>
      <c r="P48" s="4">
        <f t="shared" si="2"/>
        <v>100542</v>
      </c>
      <c r="Q48" s="4">
        <f t="shared" si="3"/>
        <v>37073</v>
      </c>
      <c r="R48" s="4">
        <f t="shared" si="4"/>
        <v>96111</v>
      </c>
      <c r="S48" s="4">
        <f t="shared" si="5"/>
        <v>57337</v>
      </c>
      <c r="T48" s="4">
        <f t="shared" si="6"/>
        <v>43405</v>
      </c>
      <c r="U48" s="3"/>
    </row>
    <row r="51" spans="1:13" x14ac:dyDescent="0.25">
      <c r="A51" s="19" t="s">
        <v>23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</row>
    <row r="52" spans="1:13" x14ac:dyDescent="0.25">
      <c r="A52" s="20" t="s">
        <v>0</v>
      </c>
      <c r="B52" s="20" t="s">
        <v>2</v>
      </c>
      <c r="C52" s="20" t="s">
        <v>3</v>
      </c>
      <c r="D52" s="20" t="s">
        <v>4</v>
      </c>
      <c r="E52" s="26" t="s">
        <v>5</v>
      </c>
      <c r="F52" s="27"/>
      <c r="G52" s="27"/>
      <c r="H52" s="28"/>
      <c r="I52" s="20" t="s">
        <v>11</v>
      </c>
      <c r="J52" s="20" t="s">
        <v>12</v>
      </c>
      <c r="K52" s="3"/>
      <c r="L52" s="3"/>
      <c r="M52" s="3"/>
    </row>
    <row r="53" spans="1:13" x14ac:dyDescent="0.25">
      <c r="A53" s="20"/>
      <c r="B53" s="20"/>
      <c r="C53" s="20"/>
      <c r="D53" s="20"/>
      <c r="E53" s="2" t="s">
        <v>6</v>
      </c>
      <c r="F53" s="2" t="s">
        <v>22</v>
      </c>
      <c r="G53" s="2" t="s">
        <v>8</v>
      </c>
      <c r="H53" s="2" t="s">
        <v>9</v>
      </c>
      <c r="I53" s="20"/>
      <c r="J53" s="20"/>
      <c r="K53" s="3"/>
      <c r="L53" s="3"/>
      <c r="M53" s="3"/>
    </row>
    <row r="54" spans="1:13" x14ac:dyDescent="0.25">
      <c r="A54" s="3">
        <v>2008</v>
      </c>
      <c r="B54" s="3">
        <v>34.06</v>
      </c>
      <c r="C54" s="3">
        <v>0.06</v>
      </c>
      <c r="D54" s="3">
        <v>32.68</v>
      </c>
      <c r="E54" s="3">
        <v>0.97</v>
      </c>
      <c r="F54" s="3">
        <v>10.9</v>
      </c>
      <c r="G54" s="3">
        <v>0.31</v>
      </c>
      <c r="H54" s="3">
        <v>9.9499999999999993</v>
      </c>
      <c r="I54" s="3">
        <v>0.41</v>
      </c>
      <c r="J54" s="3">
        <v>10.65</v>
      </c>
    </row>
    <row r="55" spans="1:13" x14ac:dyDescent="0.25">
      <c r="A55" s="3">
        <v>2009</v>
      </c>
      <c r="B55" s="3">
        <v>31.73</v>
      </c>
      <c r="C55" s="3">
        <v>0.08</v>
      </c>
      <c r="D55" s="3">
        <v>34.229999999999997</v>
      </c>
      <c r="E55" s="3">
        <v>0.62</v>
      </c>
      <c r="F55" s="3">
        <v>12.39</v>
      </c>
      <c r="G55" s="3">
        <v>0.27</v>
      </c>
      <c r="H55" s="3">
        <v>9.56</v>
      </c>
      <c r="I55" s="3">
        <v>0.23</v>
      </c>
      <c r="J55" s="3">
        <v>10.88</v>
      </c>
    </row>
    <row r="56" spans="1:13" x14ac:dyDescent="0.25">
      <c r="A56" s="3">
        <v>2010</v>
      </c>
      <c r="B56" s="3">
        <v>44.97</v>
      </c>
      <c r="C56" s="3">
        <v>0.04</v>
      </c>
      <c r="D56" s="3">
        <v>28.04</v>
      </c>
      <c r="E56" s="3">
        <v>0.32</v>
      </c>
      <c r="F56" s="3">
        <v>9.17</v>
      </c>
      <c r="G56" s="3">
        <v>0.2</v>
      </c>
      <c r="H56" s="3">
        <v>6.82</v>
      </c>
      <c r="I56" s="3">
        <v>0.21</v>
      </c>
      <c r="J56" s="3">
        <v>10.220000000000001</v>
      </c>
    </row>
    <row r="57" spans="1:13" x14ac:dyDescent="0.25">
      <c r="A57" s="3">
        <v>2011</v>
      </c>
      <c r="B57" s="3">
        <v>43.59</v>
      </c>
      <c r="C57" s="3">
        <v>0.04</v>
      </c>
      <c r="D57" s="3">
        <v>27.94</v>
      </c>
      <c r="E57" s="3">
        <v>0.2</v>
      </c>
      <c r="F57" s="3">
        <v>11.13</v>
      </c>
      <c r="G57" s="3">
        <v>0.21</v>
      </c>
      <c r="H57" s="3">
        <v>6.58</v>
      </c>
      <c r="I57" s="3">
        <v>0.19</v>
      </c>
      <c r="J57" s="3">
        <v>10.119999999999999</v>
      </c>
    </row>
    <row r="58" spans="1:13" x14ac:dyDescent="0.25">
      <c r="A58" s="3">
        <v>2012</v>
      </c>
      <c r="B58" s="3">
        <v>37.619999999999997</v>
      </c>
      <c r="C58" s="3">
        <v>0.04</v>
      </c>
      <c r="D58" s="3">
        <v>29.24</v>
      </c>
      <c r="E58" s="3">
        <v>0.14000000000000001</v>
      </c>
      <c r="F58" s="3">
        <v>15.14</v>
      </c>
      <c r="G58" s="3">
        <v>0.15</v>
      </c>
      <c r="H58" s="3">
        <v>6.19</v>
      </c>
      <c r="I58" s="3">
        <v>0.19</v>
      </c>
      <c r="J58" s="3">
        <v>11.28</v>
      </c>
    </row>
    <row r="59" spans="1:13" x14ac:dyDescent="0.25">
      <c r="A59" s="3">
        <v>2013</v>
      </c>
      <c r="B59" s="3">
        <v>17.87</v>
      </c>
      <c r="C59" s="3">
        <v>0.05</v>
      </c>
      <c r="D59" s="3">
        <v>40.479999999999997</v>
      </c>
      <c r="E59" s="3">
        <v>0.18</v>
      </c>
      <c r="F59" s="3">
        <v>19.579999999999998</v>
      </c>
      <c r="G59" s="3">
        <v>0.18</v>
      </c>
      <c r="H59" s="3">
        <v>4.87</v>
      </c>
      <c r="I59" s="3">
        <v>0.28999999999999998</v>
      </c>
      <c r="J59" s="3">
        <v>16.5</v>
      </c>
    </row>
    <row r="60" spans="1:13" x14ac:dyDescent="0.25">
      <c r="A60" s="3">
        <v>2014</v>
      </c>
      <c r="B60" s="3">
        <v>22.38</v>
      </c>
      <c r="C60" s="3">
        <v>0.02</v>
      </c>
      <c r="D60" s="3">
        <v>38.880000000000003</v>
      </c>
      <c r="E60" s="3">
        <v>0.13</v>
      </c>
      <c r="F60" s="3">
        <v>17.2</v>
      </c>
      <c r="G60" s="3">
        <v>0.14000000000000001</v>
      </c>
      <c r="H60" s="3">
        <v>4.5199999999999996</v>
      </c>
      <c r="I60" s="3">
        <v>0.31</v>
      </c>
      <c r="J60" s="3">
        <v>16.420000000000002</v>
      </c>
    </row>
    <row r="61" spans="1:13" x14ac:dyDescent="0.25">
      <c r="A61" s="3">
        <v>2015</v>
      </c>
      <c r="B61" s="3">
        <v>26.42</v>
      </c>
      <c r="C61" s="3">
        <v>0.02</v>
      </c>
      <c r="D61" s="3">
        <v>35.200000000000003</v>
      </c>
      <c r="E61" s="3">
        <v>0.1</v>
      </c>
      <c r="F61" s="3">
        <v>19.41</v>
      </c>
      <c r="G61" s="3">
        <v>0.11</v>
      </c>
      <c r="H61" s="3">
        <v>3.66</v>
      </c>
      <c r="I61" s="3">
        <v>0.3</v>
      </c>
      <c r="J61" s="3">
        <v>14.78</v>
      </c>
    </row>
    <row r="62" spans="1:13" x14ac:dyDescent="0.25">
      <c r="A62" s="3">
        <v>2016</v>
      </c>
      <c r="B62" s="3">
        <v>28.48</v>
      </c>
      <c r="C62" s="3">
        <v>0.05</v>
      </c>
      <c r="D62" s="3">
        <v>34.01</v>
      </c>
      <c r="E62" s="3">
        <v>0.09</v>
      </c>
      <c r="F62" s="3">
        <v>12.87</v>
      </c>
      <c r="G62" s="3">
        <v>0.1</v>
      </c>
      <c r="H62" s="3">
        <v>5.3</v>
      </c>
      <c r="I62" s="3">
        <v>0.37</v>
      </c>
      <c r="J62" s="3">
        <v>18.739999999999998</v>
      </c>
    </row>
    <row r="63" spans="1:13" x14ac:dyDescent="0.25">
      <c r="A63" s="3">
        <v>2017</v>
      </c>
      <c r="B63" s="3">
        <v>24.8</v>
      </c>
      <c r="C63" s="3">
        <v>0.05</v>
      </c>
      <c r="D63" s="3">
        <v>36.92</v>
      </c>
      <c r="E63" s="3">
        <v>0.09</v>
      </c>
      <c r="F63" s="3">
        <v>13.7</v>
      </c>
      <c r="G63" s="3">
        <v>0.23</v>
      </c>
      <c r="H63" s="3">
        <v>5.17</v>
      </c>
      <c r="I63" s="3">
        <v>0.37</v>
      </c>
      <c r="J63" s="3">
        <v>18.670000000000002</v>
      </c>
    </row>
    <row r="64" spans="1:13" x14ac:dyDescent="0.25">
      <c r="A64" s="3">
        <v>2018</v>
      </c>
      <c r="B64" s="3">
        <v>34.53</v>
      </c>
      <c r="C64" s="3">
        <v>0.01</v>
      </c>
      <c r="D64" s="3">
        <v>32.700000000000003</v>
      </c>
      <c r="E64" s="3">
        <v>7.0000000000000007E-2</v>
      </c>
      <c r="F64" s="3">
        <v>8.1</v>
      </c>
      <c r="G64" s="3">
        <v>0.14000000000000001</v>
      </c>
      <c r="H64" s="3">
        <v>4.43</v>
      </c>
      <c r="I64" s="3">
        <v>0.32</v>
      </c>
      <c r="J64" s="3">
        <v>19.7</v>
      </c>
    </row>
  </sheetData>
  <mergeCells count="52">
    <mergeCell ref="AH27:AH28"/>
    <mergeCell ref="AC27:AC28"/>
    <mergeCell ref="AD27:AD28"/>
    <mergeCell ref="AE27:AE28"/>
    <mergeCell ref="AF27:AF28"/>
    <mergeCell ref="AG27:AG28"/>
    <mergeCell ref="X27:X28"/>
    <mergeCell ref="Y27:Y28"/>
    <mergeCell ref="Z27:Z28"/>
    <mergeCell ref="AA27:AA28"/>
    <mergeCell ref="V29:AA29"/>
    <mergeCell ref="P29:U29"/>
    <mergeCell ref="U27:U28"/>
    <mergeCell ref="V27:V28"/>
    <mergeCell ref="W27:W28"/>
    <mergeCell ref="P27:P28"/>
    <mergeCell ref="Q27:Q28"/>
    <mergeCell ref="R27:R28"/>
    <mergeCell ref="S27:S28"/>
    <mergeCell ref="T27:T28"/>
    <mergeCell ref="M3:M4"/>
    <mergeCell ref="F5:K5"/>
    <mergeCell ref="M27:M28"/>
    <mergeCell ref="N27:N28"/>
    <mergeCell ref="B29:N29"/>
    <mergeCell ref="B5:D5"/>
    <mergeCell ref="C52:C53"/>
    <mergeCell ref="E52:H52"/>
    <mergeCell ref="A51:M51"/>
    <mergeCell ref="A52:A53"/>
    <mergeCell ref="B52:B53"/>
    <mergeCell ref="J52:J53"/>
    <mergeCell ref="I52:I53"/>
    <mergeCell ref="D52:D53"/>
    <mergeCell ref="A26:L26"/>
    <mergeCell ref="A27:A29"/>
    <mergeCell ref="B27:B28"/>
    <mergeCell ref="C27:C28"/>
    <mergeCell ref="D27:D28"/>
    <mergeCell ref="E27:E28"/>
    <mergeCell ref="F27:J27"/>
    <mergeCell ref="K27:K28"/>
    <mergeCell ref="L27:L28"/>
    <mergeCell ref="A2:L2"/>
    <mergeCell ref="F3:J3"/>
    <mergeCell ref="B3:B4"/>
    <mergeCell ref="C3:C4"/>
    <mergeCell ref="D3:D4"/>
    <mergeCell ref="E3:E4"/>
    <mergeCell ref="L3:L4"/>
    <mergeCell ref="K3:K4"/>
    <mergeCell ref="A3:A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D60BA-49DA-43DF-A10A-43D7900A8D4A}">
  <dimension ref="B2:W51"/>
  <sheetViews>
    <sheetView topLeftCell="G1" zoomScale="81" workbookViewId="0">
      <selection activeCell="L5" sqref="L5:W5"/>
    </sheetView>
  </sheetViews>
  <sheetFormatPr defaultRowHeight="15" x14ac:dyDescent="0.25"/>
  <cols>
    <col min="3" max="3" width="14.28515625" bestFit="1" customWidth="1"/>
    <col min="6" max="6" width="14.28515625" bestFit="1" customWidth="1"/>
    <col min="7" max="7" width="10.42578125" bestFit="1" customWidth="1"/>
    <col min="11" max="11" width="9.28515625" bestFit="1" customWidth="1"/>
    <col min="12" max="12" width="10.7109375" bestFit="1" customWidth="1"/>
    <col min="13" max="13" width="11.28515625" bestFit="1" customWidth="1"/>
    <col min="14" max="14" width="10.7109375" bestFit="1" customWidth="1"/>
    <col min="15" max="15" width="17.5703125" bestFit="1" customWidth="1"/>
    <col min="16" max="16" width="11.7109375" bestFit="1" customWidth="1"/>
  </cols>
  <sheetData>
    <row r="2" spans="2:23" x14ac:dyDescent="0.25">
      <c r="B2" s="19" t="s">
        <v>27</v>
      </c>
      <c r="C2" s="19"/>
      <c r="D2" s="19"/>
      <c r="E2" s="19"/>
      <c r="F2" s="19"/>
      <c r="G2" s="19"/>
      <c r="H2" s="19"/>
      <c r="K2" t="s">
        <v>102</v>
      </c>
      <c r="L2">
        <v>63216000</v>
      </c>
      <c r="M2">
        <v>62329000</v>
      </c>
      <c r="N2">
        <v>59261000</v>
      </c>
      <c r="O2">
        <v>59640000</v>
      </c>
      <c r="P2">
        <v>60112000</v>
      </c>
      <c r="Q2">
        <v>57696000</v>
      </c>
      <c r="R2">
        <v>50862000</v>
      </c>
      <c r="S2">
        <v>50229000</v>
      </c>
      <c r="T2">
        <v>40096000</v>
      </c>
      <c r="U2">
        <v>24255000</v>
      </c>
      <c r="V2">
        <v>14439000</v>
      </c>
      <c r="W2">
        <v>10072000</v>
      </c>
    </row>
    <row r="3" spans="2:23" x14ac:dyDescent="0.25">
      <c r="B3" s="3" t="s">
        <v>0</v>
      </c>
      <c r="C3" s="3" t="s">
        <v>1</v>
      </c>
      <c r="D3" s="3" t="s">
        <v>4</v>
      </c>
      <c r="E3" s="3" t="s">
        <v>6</v>
      </c>
      <c r="F3" s="3" t="s">
        <v>11</v>
      </c>
      <c r="G3" s="3" t="s">
        <v>24</v>
      </c>
      <c r="H3" s="3" t="s">
        <v>12</v>
      </c>
      <c r="K3" t="s">
        <v>103</v>
      </c>
      <c r="L3">
        <v>6013000</v>
      </c>
      <c r="M3">
        <v>6257000</v>
      </c>
      <c r="N3">
        <v>6469000</v>
      </c>
      <c r="O3">
        <v>7112000</v>
      </c>
      <c r="P3">
        <v>6922000</v>
      </c>
      <c r="Q3">
        <v>6122000</v>
      </c>
      <c r="R3">
        <v>6847000</v>
      </c>
      <c r="S3">
        <v>8477000</v>
      </c>
      <c r="T3">
        <v>13699000</v>
      </c>
      <c r="U3">
        <v>22897000</v>
      </c>
      <c r="V3">
        <v>30521000</v>
      </c>
      <c r="W3">
        <v>35440000</v>
      </c>
    </row>
    <row r="4" spans="2:23" x14ac:dyDescent="0.25">
      <c r="B4" s="3"/>
      <c r="C4" s="3" t="s">
        <v>13</v>
      </c>
      <c r="D4" s="3" t="s">
        <v>14</v>
      </c>
      <c r="E4" s="3" t="s">
        <v>15</v>
      </c>
      <c r="F4" s="3" t="s">
        <v>13</v>
      </c>
      <c r="G4" s="3" t="s">
        <v>25</v>
      </c>
      <c r="H4" s="3" t="s">
        <v>26</v>
      </c>
      <c r="K4" t="s">
        <v>104</v>
      </c>
      <c r="L4">
        <v>18735000</v>
      </c>
      <c r="M4">
        <v>20437000</v>
      </c>
      <c r="N4">
        <v>20838000</v>
      </c>
      <c r="O4">
        <v>21917000</v>
      </c>
      <c r="P4">
        <v>23655000</v>
      </c>
      <c r="Q4">
        <v>25246000</v>
      </c>
      <c r="R4">
        <v>26821000</v>
      </c>
      <c r="S4">
        <v>29010000</v>
      </c>
      <c r="T4">
        <v>30763000</v>
      </c>
      <c r="U4">
        <v>33682000</v>
      </c>
      <c r="V4">
        <v>36673000</v>
      </c>
      <c r="W4">
        <v>39914000</v>
      </c>
    </row>
    <row r="5" spans="2:23" x14ac:dyDescent="0.25">
      <c r="B5" s="3">
        <v>2008</v>
      </c>
      <c r="C5" s="4">
        <v>30441</v>
      </c>
      <c r="D5" s="3">
        <v>729</v>
      </c>
      <c r="E5" s="4">
        <v>6764523</v>
      </c>
      <c r="F5" s="4">
        <v>1582</v>
      </c>
      <c r="G5" s="3">
        <v>0</v>
      </c>
      <c r="H5" s="4">
        <v>50184</v>
      </c>
      <c r="K5" t="s">
        <v>105</v>
      </c>
      <c r="L5">
        <v>208610000</v>
      </c>
      <c r="M5">
        <v>212323000</v>
      </c>
      <c r="N5">
        <v>216465000</v>
      </c>
      <c r="O5">
        <v>220377000</v>
      </c>
      <c r="P5">
        <v>223425000</v>
      </c>
      <c r="Q5">
        <v>224707000</v>
      </c>
      <c r="R5">
        <v>228186000</v>
      </c>
      <c r="S5">
        <v>231616000</v>
      </c>
      <c r="T5">
        <v>232244000</v>
      </c>
      <c r="U5">
        <v>233261000</v>
      </c>
      <c r="V5">
        <v>228915000</v>
      </c>
      <c r="W5">
        <v>237929000</v>
      </c>
    </row>
    <row r="6" spans="2:23" x14ac:dyDescent="0.25">
      <c r="B6" s="3">
        <v>2009</v>
      </c>
      <c r="C6" s="4">
        <v>29776</v>
      </c>
      <c r="D6" s="3">
        <v>722</v>
      </c>
      <c r="E6" s="4">
        <v>4091982</v>
      </c>
      <c r="F6" s="4">
        <v>2671</v>
      </c>
      <c r="G6" s="3">
        <v>0</v>
      </c>
      <c r="H6" s="4">
        <v>54945</v>
      </c>
    </row>
    <row r="7" spans="2:23" x14ac:dyDescent="0.25">
      <c r="B7" s="3">
        <v>2010</v>
      </c>
      <c r="C7" s="4">
        <v>27452</v>
      </c>
      <c r="D7" s="3">
        <v>751</v>
      </c>
      <c r="E7" s="4">
        <v>2436009</v>
      </c>
      <c r="F7" s="4">
        <v>3564</v>
      </c>
      <c r="G7" s="3">
        <v>0</v>
      </c>
      <c r="H7" s="4">
        <v>59825</v>
      </c>
    </row>
    <row r="8" spans="2:23" x14ac:dyDescent="0.25">
      <c r="B8" s="3">
        <v>2011</v>
      </c>
      <c r="C8" s="4">
        <v>27445</v>
      </c>
      <c r="D8" s="3">
        <v>635</v>
      </c>
      <c r="E8" s="4">
        <v>1699298</v>
      </c>
      <c r="F8" s="4">
        <v>4144</v>
      </c>
      <c r="G8" s="3">
        <v>0</v>
      </c>
      <c r="H8" s="4">
        <v>65112</v>
      </c>
    </row>
    <row r="9" spans="2:23" x14ac:dyDescent="0.25">
      <c r="B9" s="3">
        <v>2012</v>
      </c>
      <c r="C9" s="4">
        <v>26173</v>
      </c>
      <c r="D9" s="3">
        <v>748</v>
      </c>
      <c r="E9" s="4">
        <v>1183526</v>
      </c>
      <c r="F9" s="4">
        <v>4824</v>
      </c>
      <c r="G9" s="3">
        <v>0</v>
      </c>
      <c r="H9" s="4">
        <v>72133</v>
      </c>
    </row>
    <row r="10" spans="2:23" x14ac:dyDescent="0.25">
      <c r="B10" s="3">
        <v>2013</v>
      </c>
      <c r="C10" s="4">
        <v>23996</v>
      </c>
      <c r="D10" s="3">
        <v>681</v>
      </c>
      <c r="E10" s="4">
        <v>1079100</v>
      </c>
      <c r="F10" s="4">
        <v>5377</v>
      </c>
      <c r="G10" s="3">
        <v>0</v>
      </c>
      <c r="H10" s="4">
        <v>77211</v>
      </c>
    </row>
    <row r="11" spans="2:23" x14ac:dyDescent="0.25">
      <c r="B11" s="3">
        <v>2014</v>
      </c>
      <c r="C11" s="4">
        <v>21553</v>
      </c>
      <c r="D11" s="3">
        <v>636</v>
      </c>
      <c r="E11" s="4">
        <v>831641</v>
      </c>
      <c r="F11" s="4">
        <v>5843</v>
      </c>
      <c r="G11" s="3">
        <v>0</v>
      </c>
      <c r="H11" s="4">
        <v>84086</v>
      </c>
    </row>
    <row r="12" spans="2:23" x14ac:dyDescent="0.25">
      <c r="B12" s="3">
        <v>2015</v>
      </c>
      <c r="C12" s="4">
        <v>20108</v>
      </c>
      <c r="D12" s="3">
        <v>648</v>
      </c>
      <c r="E12" s="4">
        <v>658537</v>
      </c>
      <c r="F12" s="4">
        <v>6115</v>
      </c>
      <c r="G12" s="3">
        <v>0</v>
      </c>
      <c r="H12" s="4">
        <v>88682</v>
      </c>
    </row>
    <row r="13" spans="2:23" x14ac:dyDescent="0.25">
      <c r="B13" s="3">
        <v>2016</v>
      </c>
      <c r="C13" s="4">
        <v>16740</v>
      </c>
      <c r="D13" s="3">
        <v>761</v>
      </c>
      <c r="E13" s="4">
        <v>512604</v>
      </c>
      <c r="F13" s="4">
        <v>6370</v>
      </c>
      <c r="G13" s="3">
        <v>0</v>
      </c>
      <c r="H13" s="4">
        <v>93635</v>
      </c>
    </row>
    <row r="14" spans="2:23" x14ac:dyDescent="0.25">
      <c r="B14" s="3">
        <v>2017</v>
      </c>
      <c r="C14" s="4">
        <v>12642</v>
      </c>
      <c r="D14" s="3">
        <v>983</v>
      </c>
      <c r="E14" s="4">
        <v>525429</v>
      </c>
      <c r="F14" s="4">
        <v>6896</v>
      </c>
      <c r="G14" s="3">
        <v>0</v>
      </c>
      <c r="H14" s="4">
        <v>94457</v>
      </c>
    </row>
    <row r="15" spans="2:23" x14ac:dyDescent="0.25">
      <c r="B15" s="3">
        <v>2018</v>
      </c>
      <c r="C15" s="4">
        <v>10018</v>
      </c>
      <c r="D15" s="4">
        <v>1131</v>
      </c>
      <c r="E15" s="4">
        <v>513411</v>
      </c>
      <c r="F15" s="4">
        <v>7252</v>
      </c>
      <c r="G15" s="3">
        <v>26</v>
      </c>
      <c r="H15" s="4">
        <v>102712</v>
      </c>
    </row>
    <row r="16" spans="2:23" x14ac:dyDescent="0.25">
      <c r="R16" t="s">
        <v>101</v>
      </c>
    </row>
    <row r="17" spans="2:23" x14ac:dyDescent="0.25">
      <c r="B17" s="19" t="s">
        <v>96</v>
      </c>
      <c r="C17" s="19"/>
      <c r="D17" s="19"/>
      <c r="E17" s="19"/>
      <c r="F17" s="19"/>
      <c r="G17" s="19"/>
      <c r="H17" s="19"/>
      <c r="I17" s="19"/>
      <c r="K17" s="23" t="s">
        <v>2</v>
      </c>
      <c r="L17" s="23" t="s">
        <v>92</v>
      </c>
      <c r="M17" s="23" t="s">
        <v>93</v>
      </c>
      <c r="N17" s="23" t="s">
        <v>12</v>
      </c>
      <c r="O17" s="23" t="s">
        <v>94</v>
      </c>
      <c r="P17" s="20" t="s">
        <v>20</v>
      </c>
      <c r="R17" s="23" t="s">
        <v>2</v>
      </c>
      <c r="S17" s="23" t="s">
        <v>92</v>
      </c>
      <c r="T17" s="23" t="s">
        <v>93</v>
      </c>
      <c r="U17" s="23" t="s">
        <v>12</v>
      </c>
      <c r="V17" s="23" t="s">
        <v>94</v>
      </c>
      <c r="W17" s="20" t="s">
        <v>20</v>
      </c>
    </row>
    <row r="18" spans="2:23" x14ac:dyDescent="0.25">
      <c r="B18" s="3" t="s">
        <v>0</v>
      </c>
      <c r="C18" s="3" t="s">
        <v>1</v>
      </c>
      <c r="D18" s="3" t="s">
        <v>4</v>
      </c>
      <c r="E18" s="3" t="s">
        <v>6</v>
      </c>
      <c r="F18" s="3" t="s">
        <v>11</v>
      </c>
      <c r="G18" s="3" t="s">
        <v>24</v>
      </c>
      <c r="H18" s="3" t="s">
        <v>12</v>
      </c>
      <c r="I18" s="3" t="s">
        <v>20</v>
      </c>
      <c r="K18" s="23"/>
      <c r="L18" s="23"/>
      <c r="M18" s="23"/>
      <c r="N18" s="23"/>
      <c r="O18" s="23"/>
      <c r="P18" s="20"/>
      <c r="R18" s="23"/>
      <c r="S18" s="23"/>
      <c r="T18" s="23"/>
      <c r="U18" s="23"/>
      <c r="V18" s="23"/>
      <c r="W18" s="20"/>
    </row>
    <row r="19" spans="2:23" x14ac:dyDescent="0.25">
      <c r="B19" s="3">
        <v>2000</v>
      </c>
      <c r="C19" s="4">
        <v>208610</v>
      </c>
      <c r="D19" s="3">
        <v>81</v>
      </c>
      <c r="E19" s="4">
        <v>63216</v>
      </c>
      <c r="F19" s="4">
        <v>5932</v>
      </c>
      <c r="G19" s="18">
        <v>0</v>
      </c>
      <c r="H19" s="4">
        <v>18735</v>
      </c>
      <c r="I19" s="4">
        <v>296573</v>
      </c>
      <c r="K19" s="39">
        <v>0</v>
      </c>
      <c r="L19" s="1">
        <f>(E19)*1000</f>
        <v>63216000</v>
      </c>
      <c r="M19">
        <f>(F19+D19)*1000</f>
        <v>6013000</v>
      </c>
      <c r="N19">
        <f>H19*1000</f>
        <v>18735000</v>
      </c>
      <c r="O19">
        <f>(G19+C19)*1000</f>
        <v>208610000</v>
      </c>
      <c r="P19" s="1">
        <f>SUM(L19:O19)</f>
        <v>296574000</v>
      </c>
      <c r="R19">
        <f>K19/$P19</f>
        <v>0</v>
      </c>
      <c r="S19">
        <f t="shared" ref="S19:V19" si="0">L19/$P19</f>
        <v>0.21315422120617453</v>
      </c>
      <c r="T19">
        <f t="shared" si="0"/>
        <v>2.027487237586572E-2</v>
      </c>
      <c r="U19">
        <f t="shared" si="0"/>
        <v>6.3171417588864839E-2</v>
      </c>
      <c r="V19">
        <f t="shared" si="0"/>
        <v>0.70339948882909498</v>
      </c>
    </row>
    <row r="20" spans="2:23" x14ac:dyDescent="0.25">
      <c r="B20" s="3">
        <v>2001</v>
      </c>
      <c r="C20" s="4">
        <v>212323</v>
      </c>
      <c r="D20" s="3">
        <v>87</v>
      </c>
      <c r="E20" s="4">
        <v>62329</v>
      </c>
      <c r="F20" s="4">
        <v>6170</v>
      </c>
      <c r="G20" s="18">
        <v>0</v>
      </c>
      <c r="H20" s="18">
        <v>20437</v>
      </c>
      <c r="I20" s="4">
        <v>301347</v>
      </c>
      <c r="K20" s="39">
        <v>0</v>
      </c>
      <c r="L20" s="1">
        <f t="shared" ref="L20:L26" si="1">(E20)*1000</f>
        <v>62329000</v>
      </c>
      <c r="M20">
        <f t="shared" ref="M20:M30" si="2">(F20+D20)*1000</f>
        <v>6257000</v>
      </c>
      <c r="N20">
        <f t="shared" ref="N20:N30" si="3">H20*1000</f>
        <v>20437000</v>
      </c>
      <c r="O20">
        <f t="shared" ref="O20:O30" si="4">(G20+C20)*1000</f>
        <v>212323000</v>
      </c>
      <c r="P20" s="1">
        <f t="shared" ref="P20:P30" si="5">SUM(L20:O20)</f>
        <v>301346000</v>
      </c>
    </row>
    <row r="21" spans="2:23" x14ac:dyDescent="0.25">
      <c r="B21" s="3">
        <v>2002</v>
      </c>
      <c r="C21" s="4">
        <v>216465</v>
      </c>
      <c r="D21" s="3">
        <v>96</v>
      </c>
      <c r="E21" s="4">
        <v>59261</v>
      </c>
      <c r="F21" s="4">
        <v>6373</v>
      </c>
      <c r="G21" s="18">
        <v>0</v>
      </c>
      <c r="H21" s="18">
        <v>20838</v>
      </c>
      <c r="I21" s="4">
        <v>303033</v>
      </c>
      <c r="K21" s="39">
        <v>0</v>
      </c>
      <c r="L21" s="1">
        <f t="shared" si="1"/>
        <v>59261000</v>
      </c>
      <c r="M21">
        <f t="shared" si="2"/>
        <v>6469000</v>
      </c>
      <c r="N21">
        <f t="shared" si="3"/>
        <v>20838000</v>
      </c>
      <c r="O21">
        <f t="shared" si="4"/>
        <v>216465000</v>
      </c>
      <c r="P21" s="1">
        <f t="shared" si="5"/>
        <v>303033000</v>
      </c>
    </row>
    <row r="22" spans="2:23" x14ac:dyDescent="0.25">
      <c r="B22" s="3">
        <v>2003</v>
      </c>
      <c r="C22" s="4">
        <v>220377</v>
      </c>
      <c r="D22" s="3">
        <v>99</v>
      </c>
      <c r="E22" s="4">
        <v>59640</v>
      </c>
      <c r="F22" s="4">
        <v>7013</v>
      </c>
      <c r="G22" s="18">
        <v>0</v>
      </c>
      <c r="H22" s="18">
        <v>21917</v>
      </c>
      <c r="I22" s="4">
        <v>309046</v>
      </c>
      <c r="K22" s="39">
        <v>0</v>
      </c>
      <c r="L22" s="1">
        <f t="shared" si="1"/>
        <v>59640000</v>
      </c>
      <c r="M22">
        <f t="shared" si="2"/>
        <v>7112000</v>
      </c>
      <c r="N22">
        <f t="shared" si="3"/>
        <v>21917000</v>
      </c>
      <c r="O22">
        <f t="shared" si="4"/>
        <v>220377000</v>
      </c>
      <c r="P22" s="1">
        <f t="shared" si="5"/>
        <v>309046000</v>
      </c>
    </row>
    <row r="23" spans="2:23" x14ac:dyDescent="0.25">
      <c r="B23" s="3">
        <v>2004</v>
      </c>
      <c r="C23" s="4">
        <v>223425</v>
      </c>
      <c r="D23" s="3">
        <v>124</v>
      </c>
      <c r="E23" s="4">
        <v>60112</v>
      </c>
      <c r="F23" s="4">
        <v>6798</v>
      </c>
      <c r="G23" s="18">
        <v>0</v>
      </c>
      <c r="H23" s="18">
        <v>23655</v>
      </c>
      <c r="I23" s="4">
        <v>314115</v>
      </c>
      <c r="K23" s="39">
        <v>0</v>
      </c>
      <c r="L23" s="1">
        <f t="shared" si="1"/>
        <v>60112000</v>
      </c>
      <c r="M23">
        <f t="shared" si="2"/>
        <v>6922000</v>
      </c>
      <c r="N23">
        <f t="shared" si="3"/>
        <v>23655000</v>
      </c>
      <c r="O23">
        <f t="shared" si="4"/>
        <v>223425000</v>
      </c>
      <c r="P23" s="1">
        <f t="shared" si="5"/>
        <v>314114000</v>
      </c>
    </row>
    <row r="24" spans="2:23" x14ac:dyDescent="0.25">
      <c r="B24" s="3">
        <v>2005</v>
      </c>
      <c r="C24" s="4">
        <v>224707</v>
      </c>
      <c r="D24" s="3">
        <v>124</v>
      </c>
      <c r="E24" s="4">
        <v>57696</v>
      </c>
      <c r="F24" s="4">
        <v>5998</v>
      </c>
      <c r="G24" s="18">
        <v>0</v>
      </c>
      <c r="H24" s="18">
        <v>25246</v>
      </c>
      <c r="I24" s="4">
        <v>313772</v>
      </c>
      <c r="K24" s="39">
        <v>0</v>
      </c>
      <c r="L24" s="1">
        <f t="shared" si="1"/>
        <v>57696000</v>
      </c>
      <c r="M24">
        <f t="shared" si="2"/>
        <v>6122000</v>
      </c>
      <c r="N24">
        <f t="shared" si="3"/>
        <v>25246000</v>
      </c>
      <c r="O24">
        <f t="shared" si="4"/>
        <v>224707000</v>
      </c>
      <c r="P24" s="1">
        <f t="shared" si="5"/>
        <v>313771000</v>
      </c>
    </row>
    <row r="25" spans="2:23" x14ac:dyDescent="0.25">
      <c r="B25" s="3">
        <v>2006</v>
      </c>
      <c r="C25" s="4">
        <v>228186</v>
      </c>
      <c r="D25" s="3">
        <v>128</v>
      </c>
      <c r="E25" s="4">
        <v>50862</v>
      </c>
      <c r="F25" s="4">
        <v>6719</v>
      </c>
      <c r="G25" s="18">
        <v>0</v>
      </c>
      <c r="H25" s="18">
        <v>26821</v>
      </c>
      <c r="I25" s="4">
        <v>312716</v>
      </c>
      <c r="K25" s="39">
        <v>0</v>
      </c>
      <c r="L25" s="1">
        <f t="shared" si="1"/>
        <v>50862000</v>
      </c>
      <c r="M25">
        <f t="shared" si="2"/>
        <v>6847000</v>
      </c>
      <c r="N25">
        <f t="shared" si="3"/>
        <v>26821000</v>
      </c>
      <c r="O25">
        <f t="shared" si="4"/>
        <v>228186000</v>
      </c>
      <c r="P25" s="1">
        <f t="shared" si="5"/>
        <v>312716000</v>
      </c>
    </row>
    <row r="26" spans="2:23" x14ac:dyDescent="0.25">
      <c r="B26" s="3">
        <v>2007</v>
      </c>
      <c r="C26" s="4">
        <v>231616</v>
      </c>
      <c r="D26" s="3">
        <v>132</v>
      </c>
      <c r="E26" s="4">
        <v>50229</v>
      </c>
      <c r="F26" s="4">
        <v>8345</v>
      </c>
      <c r="G26" s="18">
        <v>0</v>
      </c>
      <c r="H26" s="18">
        <v>29010</v>
      </c>
      <c r="I26" s="4">
        <v>319333</v>
      </c>
      <c r="K26" s="39">
        <v>0</v>
      </c>
      <c r="L26" s="1">
        <f t="shared" si="1"/>
        <v>50229000</v>
      </c>
      <c r="M26">
        <f t="shared" si="2"/>
        <v>8477000</v>
      </c>
      <c r="N26">
        <f t="shared" si="3"/>
        <v>29010000</v>
      </c>
      <c r="O26">
        <f t="shared" si="4"/>
        <v>231616000</v>
      </c>
      <c r="P26" s="1">
        <f t="shared" si="5"/>
        <v>319332000</v>
      </c>
    </row>
    <row r="27" spans="2:23" x14ac:dyDescent="0.25">
      <c r="B27" s="3">
        <v>2008</v>
      </c>
      <c r="C27" s="4">
        <v>232244</v>
      </c>
      <c r="D27" s="3">
        <v>131</v>
      </c>
      <c r="E27" s="4">
        <v>40096</v>
      </c>
      <c r="F27" s="4">
        <v>13568</v>
      </c>
      <c r="G27" s="18">
        <v>0</v>
      </c>
      <c r="H27" s="4">
        <v>30763</v>
      </c>
      <c r="I27" s="4">
        <v>316802</v>
      </c>
      <c r="K27" s="16">
        <v>0</v>
      </c>
      <c r="L27" s="1">
        <f>(E27)*1000</f>
        <v>40096000</v>
      </c>
      <c r="M27">
        <f t="shared" si="2"/>
        <v>13699000</v>
      </c>
      <c r="N27">
        <f t="shared" si="3"/>
        <v>30763000</v>
      </c>
      <c r="O27">
        <f t="shared" si="4"/>
        <v>232244000</v>
      </c>
      <c r="P27" s="1">
        <f t="shared" si="5"/>
        <v>316802000</v>
      </c>
    </row>
    <row r="28" spans="2:23" x14ac:dyDescent="0.25">
      <c r="B28" s="3">
        <v>2009</v>
      </c>
      <c r="C28" s="4">
        <v>233261</v>
      </c>
      <c r="D28" s="3">
        <v>130</v>
      </c>
      <c r="E28" s="4">
        <v>24255</v>
      </c>
      <c r="F28" s="4">
        <v>22767</v>
      </c>
      <c r="G28" s="18">
        <v>0</v>
      </c>
      <c r="H28" s="4">
        <v>33682</v>
      </c>
      <c r="I28" s="4">
        <v>314094</v>
      </c>
      <c r="K28" s="16">
        <v>0</v>
      </c>
      <c r="L28" s="1">
        <f t="shared" ref="L28:L30" si="6">(E28)*1000</f>
        <v>24255000</v>
      </c>
      <c r="M28">
        <f t="shared" si="2"/>
        <v>22897000</v>
      </c>
      <c r="N28">
        <f t="shared" si="3"/>
        <v>33682000</v>
      </c>
      <c r="O28">
        <f t="shared" si="4"/>
        <v>233261000</v>
      </c>
      <c r="P28" s="1">
        <f t="shared" si="5"/>
        <v>314095000</v>
      </c>
    </row>
    <row r="29" spans="2:23" x14ac:dyDescent="0.25">
      <c r="B29" s="3">
        <v>2010</v>
      </c>
      <c r="C29" s="4">
        <v>228915</v>
      </c>
      <c r="D29" s="3">
        <v>135</v>
      </c>
      <c r="E29" s="4">
        <v>14439</v>
      </c>
      <c r="F29" s="4">
        <v>30386</v>
      </c>
      <c r="G29" s="18">
        <v>0</v>
      </c>
      <c r="H29" s="4">
        <v>36673</v>
      </c>
      <c r="I29" s="4">
        <v>310548</v>
      </c>
      <c r="K29" s="16">
        <v>0</v>
      </c>
      <c r="L29" s="1">
        <f t="shared" si="6"/>
        <v>14439000</v>
      </c>
      <c r="M29">
        <f t="shared" si="2"/>
        <v>30521000</v>
      </c>
      <c r="N29">
        <f t="shared" si="3"/>
        <v>36673000</v>
      </c>
      <c r="O29">
        <f t="shared" si="4"/>
        <v>228915000</v>
      </c>
      <c r="P29" s="1">
        <f t="shared" si="5"/>
        <v>310548000</v>
      </c>
    </row>
    <row r="30" spans="2:23" x14ac:dyDescent="0.25">
      <c r="B30" s="3">
        <v>2011</v>
      </c>
      <c r="C30" s="4">
        <v>237929</v>
      </c>
      <c r="D30" s="3">
        <v>114</v>
      </c>
      <c r="E30" s="4">
        <v>10072</v>
      </c>
      <c r="F30" s="4">
        <v>35326</v>
      </c>
      <c r="G30" s="18">
        <v>0</v>
      </c>
      <c r="H30" s="4">
        <v>39914</v>
      </c>
      <c r="I30" s="4">
        <v>323356</v>
      </c>
      <c r="K30" s="17">
        <v>0</v>
      </c>
      <c r="L30" s="1">
        <f t="shared" si="6"/>
        <v>10072000</v>
      </c>
      <c r="M30">
        <f t="shared" si="2"/>
        <v>35440000</v>
      </c>
      <c r="N30">
        <f t="shared" si="3"/>
        <v>39914000</v>
      </c>
      <c r="O30">
        <f t="shared" si="4"/>
        <v>237929000</v>
      </c>
      <c r="P30" s="1">
        <f t="shared" si="5"/>
        <v>323355000</v>
      </c>
    </row>
    <row r="31" spans="2:23" x14ac:dyDescent="0.25">
      <c r="B31" s="3" t="s">
        <v>97</v>
      </c>
      <c r="C31" s="4">
        <v>256594</v>
      </c>
      <c r="D31" s="3">
        <v>134</v>
      </c>
      <c r="E31" s="4">
        <v>7015</v>
      </c>
      <c r="F31" s="4">
        <v>41123</v>
      </c>
      <c r="G31" s="18">
        <v>0</v>
      </c>
      <c r="H31" s="4">
        <v>44217</v>
      </c>
      <c r="I31" s="4">
        <v>349084</v>
      </c>
      <c r="K31" s="17">
        <v>0</v>
      </c>
    </row>
    <row r="32" spans="2:23" x14ac:dyDescent="0.25">
      <c r="B32" s="3" t="s">
        <v>98</v>
      </c>
      <c r="C32" s="4">
        <v>260328</v>
      </c>
      <c r="D32" s="3">
        <v>122</v>
      </c>
      <c r="E32" s="4">
        <v>6396</v>
      </c>
      <c r="F32" s="4">
        <v>45839</v>
      </c>
      <c r="G32" s="18">
        <v>0</v>
      </c>
      <c r="H32" s="4">
        <v>47330</v>
      </c>
      <c r="I32" s="4">
        <v>360016</v>
      </c>
      <c r="K32" s="17">
        <v>0</v>
      </c>
    </row>
    <row r="33" spans="2:11" x14ac:dyDescent="0.25">
      <c r="B33" s="3">
        <v>2014</v>
      </c>
      <c r="C33" s="4">
        <v>263495</v>
      </c>
      <c r="D33" s="3">
        <v>114</v>
      </c>
      <c r="E33" s="4">
        <v>4929</v>
      </c>
      <c r="F33" s="4">
        <v>49810</v>
      </c>
      <c r="G33" s="18">
        <v>0</v>
      </c>
      <c r="H33" s="4">
        <v>51545</v>
      </c>
      <c r="I33" s="4">
        <v>369893</v>
      </c>
      <c r="K33" s="17">
        <v>0</v>
      </c>
    </row>
    <row r="34" spans="2:11" x14ac:dyDescent="0.25">
      <c r="B34" s="3"/>
      <c r="C34" s="4"/>
      <c r="D34" s="3"/>
      <c r="E34" s="4"/>
      <c r="F34" s="4"/>
      <c r="G34" s="3"/>
      <c r="H34" s="4"/>
      <c r="I34" s="4"/>
      <c r="K34" s="17">
        <v>0</v>
      </c>
    </row>
    <row r="35" spans="2:11" x14ac:dyDescent="0.25">
      <c r="B35" s="3"/>
      <c r="C35" s="4"/>
      <c r="D35" s="3"/>
      <c r="E35" s="4"/>
      <c r="F35" s="4"/>
      <c r="G35" s="3"/>
      <c r="H35" s="4"/>
      <c r="I35" s="4"/>
      <c r="K35" s="17">
        <v>0</v>
      </c>
    </row>
    <row r="36" spans="2:11" x14ac:dyDescent="0.25">
      <c r="B36" s="3"/>
      <c r="C36" s="4"/>
      <c r="D36" s="3"/>
      <c r="E36" s="4"/>
      <c r="F36" s="4"/>
      <c r="G36" s="3"/>
      <c r="H36" s="4"/>
      <c r="I36" s="4"/>
      <c r="K36" s="17">
        <v>0</v>
      </c>
    </row>
    <row r="37" spans="2:11" x14ac:dyDescent="0.25">
      <c r="B37" s="3"/>
      <c r="C37" s="4"/>
      <c r="D37" s="3"/>
      <c r="E37" s="4"/>
      <c r="F37" s="4"/>
      <c r="G37" s="3"/>
      <c r="H37" s="4"/>
      <c r="I37" s="4"/>
      <c r="K37" s="17">
        <v>0</v>
      </c>
    </row>
    <row r="39" spans="2:11" x14ac:dyDescent="0.25">
      <c r="B39" s="19" t="s">
        <v>28</v>
      </c>
      <c r="C39" s="19"/>
      <c r="D39" s="19"/>
      <c r="E39" s="19"/>
      <c r="F39" s="19"/>
      <c r="G39" s="19"/>
    </row>
    <row r="40" spans="2:11" x14ac:dyDescent="0.25">
      <c r="B40" s="3" t="s">
        <v>0</v>
      </c>
      <c r="C40" s="3" t="s">
        <v>4</v>
      </c>
      <c r="D40" s="3" t="s">
        <v>6</v>
      </c>
      <c r="E40" s="3" t="s">
        <v>11</v>
      </c>
      <c r="F40" s="3" t="s">
        <v>24</v>
      </c>
      <c r="G40" s="3" t="s">
        <v>12</v>
      </c>
    </row>
    <row r="41" spans="2:11" x14ac:dyDescent="0.25">
      <c r="B41" s="3">
        <v>2008</v>
      </c>
      <c r="C41" s="3">
        <v>0.15</v>
      </c>
      <c r="D41" s="3">
        <v>47.46</v>
      </c>
      <c r="E41" s="3">
        <v>15.97</v>
      </c>
      <c r="F41" s="3">
        <v>0</v>
      </c>
      <c r="G41" s="3">
        <v>36.42</v>
      </c>
    </row>
    <row r="42" spans="2:11" x14ac:dyDescent="0.25">
      <c r="B42" s="3">
        <v>2009</v>
      </c>
      <c r="C42" s="3">
        <v>0.16</v>
      </c>
      <c r="D42" s="3">
        <v>30.01</v>
      </c>
      <c r="E42" s="3">
        <v>28.17</v>
      </c>
      <c r="F42" s="3">
        <v>0</v>
      </c>
      <c r="G42" s="3">
        <v>41.67</v>
      </c>
    </row>
    <row r="43" spans="2:11" x14ac:dyDescent="0.25">
      <c r="B43" s="3">
        <v>2010</v>
      </c>
      <c r="C43" s="3">
        <v>0.17</v>
      </c>
      <c r="D43" s="3">
        <v>17.690000000000001</v>
      </c>
      <c r="E43" s="3">
        <v>37.22</v>
      </c>
      <c r="F43" s="3">
        <v>0</v>
      </c>
      <c r="G43" s="3">
        <v>44.92</v>
      </c>
    </row>
    <row r="44" spans="2:11" x14ac:dyDescent="0.25">
      <c r="B44" s="3">
        <v>2011</v>
      </c>
      <c r="C44" s="3">
        <v>0.13</v>
      </c>
      <c r="D44" s="3">
        <v>11.79</v>
      </c>
      <c r="E44" s="3">
        <v>41.35</v>
      </c>
      <c r="F44" s="3">
        <v>0</v>
      </c>
      <c r="G44" s="3">
        <v>46.72</v>
      </c>
    </row>
    <row r="45" spans="2:11" x14ac:dyDescent="0.25">
      <c r="B45" s="3">
        <v>2012</v>
      </c>
      <c r="C45" s="3">
        <v>0.15</v>
      </c>
      <c r="D45" s="3">
        <v>7.58</v>
      </c>
      <c r="E45" s="3">
        <v>44.46</v>
      </c>
      <c r="F45" s="3">
        <v>0</v>
      </c>
      <c r="G45" s="3">
        <v>47.81</v>
      </c>
    </row>
    <row r="46" spans="2:11" x14ac:dyDescent="0.25">
      <c r="B46" s="3">
        <v>2013</v>
      </c>
      <c r="C46" s="3">
        <v>0.12</v>
      </c>
      <c r="D46" s="3">
        <v>6.42</v>
      </c>
      <c r="E46" s="3">
        <v>45.98</v>
      </c>
      <c r="F46" s="3">
        <v>0</v>
      </c>
      <c r="G46" s="3">
        <v>47.48</v>
      </c>
    </row>
    <row r="47" spans="2:11" x14ac:dyDescent="0.25">
      <c r="B47" s="3">
        <v>2014</v>
      </c>
      <c r="C47" s="3">
        <v>0.11</v>
      </c>
      <c r="D47" s="3">
        <v>4.63</v>
      </c>
      <c r="E47" s="3">
        <v>46.81</v>
      </c>
      <c r="F47" s="3">
        <v>0</v>
      </c>
      <c r="G47" s="3">
        <v>48.45</v>
      </c>
    </row>
    <row r="48" spans="2:11" x14ac:dyDescent="0.25">
      <c r="B48" s="3">
        <v>2015</v>
      </c>
      <c r="C48" s="3">
        <v>0.11</v>
      </c>
      <c r="D48" s="3">
        <v>3.53</v>
      </c>
      <c r="E48" s="3">
        <v>47.17</v>
      </c>
      <c r="F48" s="3">
        <v>0</v>
      </c>
      <c r="G48" s="3">
        <v>49.19</v>
      </c>
    </row>
    <row r="49" spans="2:7" x14ac:dyDescent="0.25">
      <c r="B49" s="3">
        <v>2016</v>
      </c>
      <c r="C49" s="3">
        <v>0.12</v>
      </c>
      <c r="D49" s="3">
        <v>2.64</v>
      </c>
      <c r="E49" s="3">
        <v>47.27</v>
      </c>
      <c r="F49" s="3">
        <v>0</v>
      </c>
      <c r="G49" s="3">
        <v>49.97</v>
      </c>
    </row>
    <row r="50" spans="2:7" x14ac:dyDescent="0.25">
      <c r="B50" s="3">
        <v>2017</v>
      </c>
      <c r="C50" s="3">
        <v>0.15</v>
      </c>
      <c r="D50" s="3">
        <v>2.6</v>
      </c>
      <c r="E50" s="3">
        <v>49</v>
      </c>
      <c r="F50" s="3">
        <v>0</v>
      </c>
      <c r="G50" s="3">
        <v>48.26</v>
      </c>
    </row>
    <row r="51" spans="2:7" x14ac:dyDescent="0.25">
      <c r="B51" s="3">
        <v>2018</v>
      </c>
      <c r="C51" s="3">
        <v>0.16</v>
      </c>
      <c r="D51" s="3">
        <v>2.37</v>
      </c>
      <c r="E51" s="3">
        <v>48.22</v>
      </c>
      <c r="F51" s="3">
        <v>0.13</v>
      </c>
      <c r="G51" s="3">
        <v>49.12</v>
      </c>
    </row>
  </sheetData>
  <mergeCells count="15">
    <mergeCell ref="S17:S18"/>
    <mergeCell ref="T17:T18"/>
    <mergeCell ref="U17:U18"/>
    <mergeCell ref="V17:V18"/>
    <mergeCell ref="W17:W18"/>
    <mergeCell ref="B2:H2"/>
    <mergeCell ref="B39:G39"/>
    <mergeCell ref="K17:K18"/>
    <mergeCell ref="L17:L18"/>
    <mergeCell ref="R17:R18"/>
    <mergeCell ref="M17:M18"/>
    <mergeCell ref="N17:N18"/>
    <mergeCell ref="O17:O18"/>
    <mergeCell ref="P17:P18"/>
    <mergeCell ref="B17:I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818CB-55A4-4881-B1AD-A9F831D01238}">
  <dimension ref="B1:Y18"/>
  <sheetViews>
    <sheetView workbookViewId="0">
      <selection activeCell="M21" sqref="M21:AA21"/>
    </sheetView>
  </sheetViews>
  <sheetFormatPr defaultRowHeight="15" x14ac:dyDescent="0.25"/>
  <cols>
    <col min="15" max="15" width="11.140625" bestFit="1" customWidth="1"/>
    <col min="16" max="16" width="9.7109375" bestFit="1" customWidth="1"/>
    <col min="17" max="17" width="17.42578125" bestFit="1" customWidth="1"/>
    <col min="18" max="18" width="12" bestFit="1" customWidth="1"/>
    <col min="22" max="22" width="11.140625" bestFit="1" customWidth="1"/>
    <col min="23" max="23" width="9.7109375" bestFit="1" customWidth="1"/>
    <col min="24" max="24" width="17.42578125" bestFit="1" customWidth="1"/>
  </cols>
  <sheetData>
    <row r="1" spans="2:25" x14ac:dyDescent="0.25">
      <c r="T1" t="s">
        <v>101</v>
      </c>
    </row>
    <row r="2" spans="2:25" x14ac:dyDescent="0.25">
      <c r="M2" s="23" t="s">
        <v>2</v>
      </c>
      <c r="N2" s="23" t="s">
        <v>92</v>
      </c>
      <c r="O2" s="23" t="s">
        <v>93</v>
      </c>
      <c r="P2" s="23" t="s">
        <v>12</v>
      </c>
      <c r="Q2" s="23" t="s">
        <v>94</v>
      </c>
      <c r="R2" s="20" t="s">
        <v>20</v>
      </c>
      <c r="T2" s="23" t="s">
        <v>2</v>
      </c>
      <c r="U2" s="23" t="s">
        <v>92</v>
      </c>
      <c r="V2" s="23" t="s">
        <v>93</v>
      </c>
      <c r="W2" s="23" t="s">
        <v>12</v>
      </c>
      <c r="X2" s="23" t="s">
        <v>94</v>
      </c>
      <c r="Y2" s="20" t="s">
        <v>20</v>
      </c>
    </row>
    <row r="3" spans="2:25" x14ac:dyDescent="0.25">
      <c r="B3" t="s">
        <v>0</v>
      </c>
      <c r="C3" t="s">
        <v>1</v>
      </c>
      <c r="D3" t="s">
        <v>4</v>
      </c>
      <c r="E3" t="s">
        <v>6</v>
      </c>
      <c r="F3" t="s">
        <v>99</v>
      </c>
      <c r="G3" t="s">
        <v>8</v>
      </c>
      <c r="H3" t="s">
        <v>29</v>
      </c>
      <c r="I3" t="s">
        <v>11</v>
      </c>
      <c r="J3" t="s">
        <v>12</v>
      </c>
      <c r="K3" t="s">
        <v>20</v>
      </c>
      <c r="M3" s="23"/>
      <c r="N3" s="23"/>
      <c r="O3" s="23"/>
      <c r="P3" s="23"/>
      <c r="Q3" s="23"/>
      <c r="R3" s="20"/>
      <c r="T3" s="23"/>
      <c r="U3" s="23"/>
      <c r="V3" s="23"/>
      <c r="W3" s="23"/>
      <c r="X3" s="23"/>
      <c r="Y3" s="20"/>
    </row>
    <row r="4" spans="2:25" x14ac:dyDescent="0.25">
      <c r="B4" s="3">
        <v>2000</v>
      </c>
      <c r="C4" s="4">
        <v>1452</v>
      </c>
      <c r="D4" s="3">
        <v>134</v>
      </c>
      <c r="E4" s="4">
        <v>3491</v>
      </c>
      <c r="F4" s="4">
        <v>5352</v>
      </c>
      <c r="G4" s="3">
        <v>43</v>
      </c>
      <c r="H4" s="4">
        <v>8886</v>
      </c>
      <c r="I4" s="4">
        <v>1257</v>
      </c>
      <c r="J4" s="4">
        <v>8943</v>
      </c>
      <c r="K4" s="4">
        <v>20670</v>
      </c>
      <c r="L4" s="18">
        <v>2000</v>
      </c>
      <c r="M4" s="4">
        <v>0</v>
      </c>
      <c r="N4" s="3">
        <f>SUM(E4:G4)*1000</f>
        <v>8886000</v>
      </c>
      <c r="O4" s="4">
        <f>(I4+D4)*1000</f>
        <v>1391000</v>
      </c>
      <c r="P4" s="3">
        <f>J4*1000</f>
        <v>8943000</v>
      </c>
      <c r="Q4" s="3">
        <f>C4*1000</f>
        <v>1452000</v>
      </c>
      <c r="R4" s="4">
        <f>SUM(M4:Q4)</f>
        <v>20672000</v>
      </c>
      <c r="T4">
        <f>M4/$R4</f>
        <v>0</v>
      </c>
      <c r="U4">
        <f t="shared" ref="U4:Y4" si="0">N4/$R4</f>
        <v>0.42985681114551083</v>
      </c>
      <c r="V4">
        <f t="shared" si="0"/>
        <v>6.7289086687306501E-2</v>
      </c>
      <c r="W4">
        <f t="shared" si="0"/>
        <v>0.43261416408668729</v>
      </c>
      <c r="X4">
        <f t="shared" si="0"/>
        <v>7.0239938080495362E-2</v>
      </c>
      <c r="Y4">
        <f t="shared" si="0"/>
        <v>1</v>
      </c>
    </row>
    <row r="5" spans="2:25" x14ac:dyDescent="0.25">
      <c r="B5" s="3">
        <v>2001</v>
      </c>
      <c r="C5" s="4">
        <v>1444</v>
      </c>
      <c r="D5" s="3">
        <v>147</v>
      </c>
      <c r="E5" s="4">
        <v>3442</v>
      </c>
      <c r="F5" s="4">
        <v>5682</v>
      </c>
      <c r="G5" s="3">
        <v>42</v>
      </c>
      <c r="H5" s="4">
        <v>9165</v>
      </c>
      <c r="I5" s="4">
        <v>1138</v>
      </c>
      <c r="J5" s="4">
        <v>9555</v>
      </c>
      <c r="K5" s="4">
        <v>21450</v>
      </c>
      <c r="L5" s="18">
        <v>2001</v>
      </c>
      <c r="M5" s="4">
        <v>0</v>
      </c>
      <c r="N5" s="3">
        <f t="shared" ref="N5:N18" si="1">SUM(E5:G5)*1000</f>
        <v>9166000</v>
      </c>
      <c r="O5" s="4">
        <f t="shared" ref="O5:O18" si="2">(I5+D5)*1000</f>
        <v>1285000</v>
      </c>
      <c r="P5" s="3">
        <f t="shared" ref="P5:P18" si="3">J5*1000</f>
        <v>9555000</v>
      </c>
      <c r="Q5" s="3">
        <f t="shared" ref="Q5:Q18" si="4">C5*1000</f>
        <v>1444000</v>
      </c>
      <c r="R5" s="4">
        <f t="shared" ref="R5:R18" si="5">SUM(M5:Q5)</f>
        <v>21450000</v>
      </c>
    </row>
    <row r="6" spans="2:25" x14ac:dyDescent="0.25">
      <c r="B6" s="3">
        <v>2002</v>
      </c>
      <c r="C6" s="4">
        <v>1437</v>
      </c>
      <c r="D6" s="3">
        <v>164</v>
      </c>
      <c r="E6" s="4">
        <v>3272</v>
      </c>
      <c r="F6" s="4">
        <v>5591</v>
      </c>
      <c r="G6" s="3">
        <v>39</v>
      </c>
      <c r="H6" s="4">
        <v>8903</v>
      </c>
      <c r="I6" s="4">
        <v>1279</v>
      </c>
      <c r="J6" s="4">
        <v>9970</v>
      </c>
      <c r="K6" s="4">
        <v>21752</v>
      </c>
      <c r="L6" s="18">
        <v>2002</v>
      </c>
      <c r="M6" s="4">
        <v>0</v>
      </c>
      <c r="N6" s="3">
        <f t="shared" si="1"/>
        <v>8902000</v>
      </c>
      <c r="O6" s="4">
        <f t="shared" si="2"/>
        <v>1443000</v>
      </c>
      <c r="P6" s="3">
        <f t="shared" si="3"/>
        <v>9970000</v>
      </c>
      <c r="Q6" s="3">
        <f t="shared" si="4"/>
        <v>1437000</v>
      </c>
      <c r="R6" s="4">
        <f t="shared" si="5"/>
        <v>21752000</v>
      </c>
    </row>
    <row r="7" spans="2:25" x14ac:dyDescent="0.25">
      <c r="B7" s="3">
        <v>2003</v>
      </c>
      <c r="C7" s="4">
        <v>1430</v>
      </c>
      <c r="D7" s="3">
        <v>158</v>
      </c>
      <c r="E7" s="4">
        <v>3293</v>
      </c>
      <c r="F7" s="4">
        <v>5385</v>
      </c>
      <c r="G7" s="3">
        <v>34</v>
      </c>
      <c r="H7" s="4">
        <v>8712</v>
      </c>
      <c r="I7" s="3">
        <v>946</v>
      </c>
      <c r="J7" s="4">
        <v>11151</v>
      </c>
      <c r="K7" s="4">
        <v>22397</v>
      </c>
      <c r="L7" s="18">
        <v>2003</v>
      </c>
      <c r="M7" s="4">
        <v>0</v>
      </c>
      <c r="N7" s="3">
        <f t="shared" si="1"/>
        <v>8712000</v>
      </c>
      <c r="O7" s="4">
        <f t="shared" si="2"/>
        <v>1104000</v>
      </c>
      <c r="P7" s="3">
        <f t="shared" si="3"/>
        <v>11151000</v>
      </c>
      <c r="Q7" s="3">
        <f t="shared" si="4"/>
        <v>1430000</v>
      </c>
      <c r="R7" s="4">
        <f t="shared" si="5"/>
        <v>22397000</v>
      </c>
    </row>
    <row r="8" spans="2:25" x14ac:dyDescent="0.25">
      <c r="B8" s="3">
        <v>2004</v>
      </c>
      <c r="C8" s="4">
        <v>1423</v>
      </c>
      <c r="D8" s="3">
        <v>174</v>
      </c>
      <c r="E8" s="4">
        <v>3319</v>
      </c>
      <c r="F8" s="4">
        <v>6190</v>
      </c>
      <c r="G8" s="3">
        <v>31</v>
      </c>
      <c r="H8" s="4">
        <v>9540</v>
      </c>
      <c r="I8" s="4">
        <v>1288</v>
      </c>
      <c r="J8" s="4">
        <v>12986</v>
      </c>
      <c r="K8" s="4">
        <v>25412</v>
      </c>
      <c r="L8" s="18">
        <v>2004</v>
      </c>
      <c r="M8" s="4">
        <v>0</v>
      </c>
      <c r="N8" s="3">
        <f t="shared" si="1"/>
        <v>9540000</v>
      </c>
      <c r="O8" s="4">
        <f t="shared" si="2"/>
        <v>1462000</v>
      </c>
      <c r="P8" s="3">
        <f t="shared" si="3"/>
        <v>12986000</v>
      </c>
      <c r="Q8" s="3">
        <f t="shared" si="4"/>
        <v>1423000</v>
      </c>
      <c r="R8" s="4">
        <f t="shared" si="5"/>
        <v>25411000</v>
      </c>
    </row>
    <row r="9" spans="2:25" x14ac:dyDescent="0.25">
      <c r="B9" s="3">
        <v>2005</v>
      </c>
      <c r="C9" s="4">
        <v>1416</v>
      </c>
      <c r="D9" s="3">
        <v>190</v>
      </c>
      <c r="E9" s="4">
        <v>3186</v>
      </c>
      <c r="F9" s="4">
        <v>5749</v>
      </c>
      <c r="G9" s="3">
        <v>26</v>
      </c>
      <c r="H9" s="4">
        <v>8961</v>
      </c>
      <c r="I9" s="4">
        <v>1324</v>
      </c>
      <c r="J9" s="4">
        <v>14344</v>
      </c>
      <c r="K9" s="4">
        <v>26235</v>
      </c>
      <c r="L9" s="18">
        <v>2005</v>
      </c>
      <c r="M9" s="4">
        <v>0</v>
      </c>
      <c r="N9" s="3">
        <f t="shared" si="1"/>
        <v>8961000</v>
      </c>
      <c r="O9" s="4">
        <f t="shared" si="2"/>
        <v>1514000</v>
      </c>
      <c r="P9" s="3">
        <f t="shared" si="3"/>
        <v>14344000</v>
      </c>
      <c r="Q9" s="3">
        <f t="shared" si="4"/>
        <v>1416000</v>
      </c>
      <c r="R9" s="4">
        <f t="shared" si="5"/>
        <v>26235000</v>
      </c>
    </row>
    <row r="10" spans="2:25" x14ac:dyDescent="0.25">
      <c r="B10" s="3">
        <v>2006</v>
      </c>
      <c r="C10" s="4">
        <v>1409</v>
      </c>
      <c r="D10" s="3">
        <v>206</v>
      </c>
      <c r="E10" s="4">
        <v>2809</v>
      </c>
      <c r="F10" s="4">
        <v>5044</v>
      </c>
      <c r="G10" s="3">
        <v>14</v>
      </c>
      <c r="H10" s="4">
        <v>7866</v>
      </c>
      <c r="I10" s="4">
        <v>1241</v>
      </c>
      <c r="J10" s="4">
        <v>15473</v>
      </c>
      <c r="K10" s="4">
        <v>26195</v>
      </c>
      <c r="L10" s="18">
        <v>2006</v>
      </c>
      <c r="M10" s="4">
        <v>0</v>
      </c>
      <c r="N10" s="3">
        <f t="shared" si="1"/>
        <v>7867000</v>
      </c>
      <c r="O10" s="4">
        <f t="shared" si="2"/>
        <v>1447000</v>
      </c>
      <c r="P10" s="3">
        <f t="shared" si="3"/>
        <v>15473000</v>
      </c>
      <c r="Q10" s="3">
        <f t="shared" si="4"/>
        <v>1409000</v>
      </c>
      <c r="R10" s="4">
        <f t="shared" si="5"/>
        <v>26196000</v>
      </c>
    </row>
    <row r="11" spans="2:25" x14ac:dyDescent="0.25">
      <c r="B11" s="3">
        <v>2007</v>
      </c>
      <c r="C11" s="4">
        <v>1402</v>
      </c>
      <c r="D11" s="3">
        <v>274</v>
      </c>
      <c r="E11" s="4">
        <v>2774</v>
      </c>
      <c r="F11" s="4">
        <v>4865</v>
      </c>
      <c r="G11" s="3">
        <v>8</v>
      </c>
      <c r="H11" s="4">
        <v>7646</v>
      </c>
      <c r="I11" s="4">
        <v>1337</v>
      </c>
      <c r="J11" s="4">
        <v>17237</v>
      </c>
      <c r="K11" s="4">
        <v>27896</v>
      </c>
      <c r="L11" s="18">
        <v>2007</v>
      </c>
      <c r="M11" s="4">
        <v>0</v>
      </c>
      <c r="N11" s="3">
        <f t="shared" si="1"/>
        <v>7647000</v>
      </c>
      <c r="O11" s="4">
        <f t="shared" si="2"/>
        <v>1611000</v>
      </c>
      <c r="P11" s="3">
        <f t="shared" si="3"/>
        <v>17237000</v>
      </c>
      <c r="Q11" s="3">
        <f t="shared" si="4"/>
        <v>1402000</v>
      </c>
      <c r="R11" s="4">
        <f t="shared" si="5"/>
        <v>27897000</v>
      </c>
    </row>
    <row r="12" spans="2:25" x14ac:dyDescent="0.25">
      <c r="B12" s="3">
        <v>2008</v>
      </c>
      <c r="C12" s="4">
        <v>1395</v>
      </c>
      <c r="D12" s="3">
        <v>357</v>
      </c>
      <c r="E12" s="4">
        <v>2214</v>
      </c>
      <c r="F12" s="4">
        <v>5357</v>
      </c>
      <c r="G12" s="3">
        <v>5</v>
      </c>
      <c r="H12" s="4">
        <v>7576</v>
      </c>
      <c r="I12" s="4">
        <v>1025</v>
      </c>
      <c r="J12" s="4">
        <v>18921</v>
      </c>
      <c r="K12" s="4">
        <v>29274</v>
      </c>
      <c r="L12" s="18">
        <v>2008</v>
      </c>
      <c r="M12" s="4">
        <v>0</v>
      </c>
      <c r="N12" s="3">
        <f t="shared" si="1"/>
        <v>7576000</v>
      </c>
      <c r="O12" s="4">
        <f t="shared" si="2"/>
        <v>1382000</v>
      </c>
      <c r="P12" s="3">
        <f t="shared" si="3"/>
        <v>18921000</v>
      </c>
      <c r="Q12" s="3">
        <f t="shared" si="4"/>
        <v>1395000</v>
      </c>
      <c r="R12" s="4">
        <f t="shared" si="5"/>
        <v>29274000</v>
      </c>
    </row>
    <row r="13" spans="2:25" x14ac:dyDescent="0.25">
      <c r="B13" s="3">
        <v>2009</v>
      </c>
      <c r="C13" s="4">
        <v>1388</v>
      </c>
      <c r="D13" s="3">
        <v>730</v>
      </c>
      <c r="E13" s="4">
        <v>1339</v>
      </c>
      <c r="F13" s="4">
        <v>5931</v>
      </c>
      <c r="G13" s="3">
        <v>4</v>
      </c>
      <c r="H13" s="4">
        <v>7275</v>
      </c>
      <c r="I13" s="4">
        <v>1029</v>
      </c>
      <c r="J13" s="4">
        <v>20426</v>
      </c>
      <c r="K13" s="4">
        <v>30848</v>
      </c>
      <c r="L13" s="18">
        <v>2009</v>
      </c>
      <c r="M13" s="4">
        <v>0</v>
      </c>
      <c r="N13" s="3">
        <f t="shared" si="1"/>
        <v>7274000</v>
      </c>
      <c r="O13" s="4">
        <f t="shared" si="2"/>
        <v>1759000</v>
      </c>
      <c r="P13" s="3">
        <f t="shared" si="3"/>
        <v>20426000</v>
      </c>
      <c r="Q13" s="3">
        <f t="shared" si="4"/>
        <v>1388000</v>
      </c>
      <c r="R13" s="4">
        <f t="shared" si="5"/>
        <v>30847000</v>
      </c>
    </row>
    <row r="14" spans="2:25" x14ac:dyDescent="0.25">
      <c r="B14" s="3">
        <v>2010</v>
      </c>
      <c r="C14" s="4">
        <v>1381</v>
      </c>
      <c r="D14" s="3">
        <v>963</v>
      </c>
      <c r="E14" s="3">
        <v>797</v>
      </c>
      <c r="F14" s="4">
        <v>6224</v>
      </c>
      <c r="G14" s="3">
        <v>5</v>
      </c>
      <c r="H14" s="4">
        <v>7027</v>
      </c>
      <c r="I14" s="4">
        <v>1026</v>
      </c>
      <c r="J14" s="4">
        <v>22726</v>
      </c>
      <c r="K14" s="4">
        <v>33122</v>
      </c>
      <c r="L14" s="18">
        <v>2010</v>
      </c>
      <c r="M14" s="4">
        <v>0</v>
      </c>
      <c r="N14" s="3">
        <f t="shared" si="1"/>
        <v>7026000</v>
      </c>
      <c r="O14" s="4">
        <f t="shared" si="2"/>
        <v>1989000</v>
      </c>
      <c r="P14" s="3">
        <f t="shared" si="3"/>
        <v>22726000</v>
      </c>
      <c r="Q14" s="3">
        <f t="shared" si="4"/>
        <v>1381000</v>
      </c>
      <c r="R14" s="4">
        <f t="shared" si="5"/>
        <v>33122000</v>
      </c>
    </row>
    <row r="15" spans="2:25" x14ac:dyDescent="0.25">
      <c r="B15" s="3">
        <v>2011</v>
      </c>
      <c r="C15" s="4">
        <v>1374</v>
      </c>
      <c r="D15" s="4">
        <v>1290</v>
      </c>
      <c r="E15" s="3">
        <v>556</v>
      </c>
      <c r="F15" s="4">
        <v>5257</v>
      </c>
      <c r="G15" s="3">
        <v>4</v>
      </c>
      <c r="H15" s="4">
        <v>5817</v>
      </c>
      <c r="I15" s="4">
        <v>1112</v>
      </c>
      <c r="J15" s="4">
        <v>23390</v>
      </c>
      <c r="K15" s="4">
        <v>32982</v>
      </c>
      <c r="L15" s="18">
        <v>2011</v>
      </c>
      <c r="M15" s="4">
        <v>0</v>
      </c>
      <c r="N15" s="3">
        <f t="shared" si="1"/>
        <v>5817000</v>
      </c>
      <c r="O15" s="4">
        <f t="shared" si="2"/>
        <v>2402000</v>
      </c>
      <c r="P15" s="3">
        <f t="shared" si="3"/>
        <v>23390000</v>
      </c>
      <c r="Q15" s="3">
        <f t="shared" si="4"/>
        <v>1374000</v>
      </c>
      <c r="R15" s="4">
        <f t="shared" si="5"/>
        <v>32983000</v>
      </c>
    </row>
    <row r="16" spans="2:25" x14ac:dyDescent="0.25">
      <c r="B16" s="3" t="s">
        <v>97</v>
      </c>
      <c r="C16" s="4">
        <v>1367</v>
      </c>
      <c r="D16" s="4">
        <v>1625</v>
      </c>
      <c r="E16" s="3">
        <v>387</v>
      </c>
      <c r="F16" s="4">
        <v>5195</v>
      </c>
      <c r="G16" s="3">
        <v>3</v>
      </c>
      <c r="H16" s="4">
        <v>5584</v>
      </c>
      <c r="I16" s="4">
        <v>1139</v>
      </c>
      <c r="J16" s="4">
        <v>25485</v>
      </c>
      <c r="K16" s="4">
        <v>35200</v>
      </c>
      <c r="L16" s="18">
        <v>2012</v>
      </c>
      <c r="M16" s="4">
        <v>0</v>
      </c>
      <c r="N16" s="3">
        <f t="shared" si="1"/>
        <v>5585000</v>
      </c>
      <c r="O16" s="4">
        <f t="shared" si="2"/>
        <v>2764000</v>
      </c>
      <c r="P16" s="3">
        <f t="shared" si="3"/>
        <v>25485000</v>
      </c>
      <c r="Q16" s="3">
        <f t="shared" si="4"/>
        <v>1367000</v>
      </c>
      <c r="R16" s="4">
        <f t="shared" si="5"/>
        <v>35201000</v>
      </c>
    </row>
    <row r="17" spans="2:18" x14ac:dyDescent="0.25">
      <c r="B17" s="3" t="s">
        <v>98</v>
      </c>
      <c r="C17" s="4">
        <v>1360</v>
      </c>
      <c r="D17" s="4">
        <v>1422</v>
      </c>
      <c r="E17" s="3">
        <v>353</v>
      </c>
      <c r="F17" s="4">
        <v>4814</v>
      </c>
      <c r="G17" s="3">
        <v>2</v>
      </c>
      <c r="H17" s="4">
        <v>5169</v>
      </c>
      <c r="I17" s="4">
        <v>1269</v>
      </c>
      <c r="J17" s="4">
        <v>28088</v>
      </c>
      <c r="K17" s="4">
        <v>37308</v>
      </c>
      <c r="L17" s="18">
        <v>2013</v>
      </c>
      <c r="M17" s="4">
        <v>0</v>
      </c>
      <c r="N17" s="3">
        <f t="shared" si="1"/>
        <v>5169000</v>
      </c>
      <c r="O17" s="4">
        <f t="shared" si="2"/>
        <v>2691000</v>
      </c>
      <c r="P17" s="3">
        <f t="shared" si="3"/>
        <v>28088000</v>
      </c>
      <c r="Q17" s="3">
        <f t="shared" si="4"/>
        <v>1360000</v>
      </c>
      <c r="R17" s="4">
        <f t="shared" si="5"/>
        <v>37308000</v>
      </c>
    </row>
    <row r="18" spans="2:18" x14ac:dyDescent="0.25">
      <c r="B18" s="3">
        <v>2014</v>
      </c>
      <c r="C18" s="4">
        <v>1353</v>
      </c>
      <c r="D18" s="4">
        <v>1447</v>
      </c>
      <c r="E18" s="3">
        <v>272</v>
      </c>
      <c r="F18" s="4">
        <v>3958</v>
      </c>
      <c r="G18" s="3">
        <v>2</v>
      </c>
      <c r="H18" s="4">
        <v>4232</v>
      </c>
      <c r="I18" s="4">
        <v>1379</v>
      </c>
      <c r="J18" s="4">
        <v>29701</v>
      </c>
      <c r="K18" s="4">
        <v>38113</v>
      </c>
      <c r="L18" s="18">
        <v>2014</v>
      </c>
      <c r="M18" s="4">
        <v>0</v>
      </c>
      <c r="N18" s="3">
        <f t="shared" si="1"/>
        <v>4232000</v>
      </c>
      <c r="O18" s="4">
        <f t="shared" si="2"/>
        <v>2826000</v>
      </c>
      <c r="P18" s="3">
        <f t="shared" si="3"/>
        <v>29701000</v>
      </c>
      <c r="Q18" s="3">
        <f t="shared" si="4"/>
        <v>1353000</v>
      </c>
      <c r="R18" s="4">
        <f t="shared" si="5"/>
        <v>38112000</v>
      </c>
    </row>
  </sheetData>
  <mergeCells count="12">
    <mergeCell ref="X2:X3"/>
    <mergeCell ref="Y2:Y3"/>
    <mergeCell ref="R2:R3"/>
    <mergeCell ref="T2:T3"/>
    <mergeCell ref="U2:U3"/>
    <mergeCell ref="V2:V3"/>
    <mergeCell ref="W2:W3"/>
    <mergeCell ref="M2:M3"/>
    <mergeCell ref="N2:N3"/>
    <mergeCell ref="O2:O3"/>
    <mergeCell ref="P2:P3"/>
    <mergeCell ref="Q2:Q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DB0D2-3759-4445-ADCD-FDCC865A94E4}">
  <dimension ref="C2:AP54"/>
  <sheetViews>
    <sheetView topLeftCell="W20" zoomScale="79" workbookViewId="0">
      <selection activeCell="X41" sqref="X41:AP41"/>
    </sheetView>
  </sheetViews>
  <sheetFormatPr defaultRowHeight="15" x14ac:dyDescent="0.25"/>
  <cols>
    <col min="6" max="6" width="9.85546875" bestFit="1" customWidth="1"/>
    <col min="7" max="8" width="17.85546875" bestFit="1" customWidth="1"/>
    <col min="9" max="9" width="25.85546875" bestFit="1" customWidth="1"/>
    <col min="10" max="10" width="15.28515625" bestFit="1" customWidth="1"/>
    <col min="11" max="12" width="13.5703125" bestFit="1" customWidth="1"/>
    <col min="13" max="13" width="10.42578125" bestFit="1" customWidth="1"/>
    <col min="14" max="14" width="13.5703125" bestFit="1" customWidth="1"/>
    <col min="17" max="17" width="11.5703125" bestFit="1" customWidth="1"/>
    <col min="18" max="18" width="11.140625" bestFit="1" customWidth="1"/>
    <col min="19" max="19" width="9.7109375" bestFit="1" customWidth="1"/>
    <col min="23" max="23" width="11" bestFit="1" customWidth="1"/>
    <col min="24" max="24" width="13" bestFit="1" customWidth="1"/>
    <col min="25" max="25" width="10.5703125" bestFit="1" customWidth="1"/>
    <col min="26" max="26" width="20" bestFit="1" customWidth="1"/>
    <col min="27" max="27" width="12.140625" bestFit="1" customWidth="1"/>
    <col min="30" max="30" width="13.140625" bestFit="1" customWidth="1"/>
    <col min="32" max="32" width="13.140625" bestFit="1" customWidth="1"/>
    <col min="33" max="33" width="20" bestFit="1" customWidth="1"/>
  </cols>
  <sheetData>
    <row r="2" spans="3:19" x14ac:dyDescent="0.25">
      <c r="C2" s="20" t="s">
        <v>40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</row>
    <row r="3" spans="3:19" x14ac:dyDescent="0.25">
      <c r="C3" s="20" t="s">
        <v>0</v>
      </c>
      <c r="D3" s="20" t="s">
        <v>4</v>
      </c>
      <c r="E3" s="20" t="s">
        <v>5</v>
      </c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 t="s">
        <v>12</v>
      </c>
    </row>
    <row r="4" spans="3:19" x14ac:dyDescent="0.25">
      <c r="C4" s="20"/>
      <c r="D4" s="20"/>
      <c r="E4" s="2" t="s">
        <v>30</v>
      </c>
      <c r="F4" s="2" t="s">
        <v>31</v>
      </c>
      <c r="G4" s="2" t="s">
        <v>32</v>
      </c>
      <c r="H4" s="2" t="s">
        <v>33</v>
      </c>
      <c r="I4" s="2" t="s">
        <v>34</v>
      </c>
      <c r="J4" s="2" t="s">
        <v>35</v>
      </c>
      <c r="K4" s="2" t="s">
        <v>36</v>
      </c>
      <c r="L4" s="2" t="s">
        <v>37</v>
      </c>
      <c r="M4" s="2" t="s">
        <v>6</v>
      </c>
      <c r="N4" s="2" t="s">
        <v>38</v>
      </c>
      <c r="O4" s="2" t="s">
        <v>8</v>
      </c>
      <c r="P4" s="2" t="s">
        <v>9</v>
      </c>
      <c r="Q4" s="2" t="s">
        <v>39</v>
      </c>
      <c r="R4" s="2" t="s">
        <v>29</v>
      </c>
      <c r="S4" s="20"/>
    </row>
    <row r="5" spans="3:19" x14ac:dyDescent="0.25">
      <c r="C5" s="20"/>
      <c r="D5" s="2" t="s">
        <v>14</v>
      </c>
      <c r="E5" s="20" t="s">
        <v>15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" t="s">
        <v>26</v>
      </c>
    </row>
    <row r="6" spans="3:19" x14ac:dyDescent="0.25">
      <c r="C6" s="2">
        <v>2008</v>
      </c>
      <c r="D6" s="2">
        <v>691</v>
      </c>
      <c r="E6" s="5">
        <v>2003</v>
      </c>
      <c r="F6" s="5">
        <v>2635670</v>
      </c>
      <c r="G6" s="5">
        <v>19156257</v>
      </c>
      <c r="H6" s="5">
        <v>314216</v>
      </c>
      <c r="I6" s="5">
        <v>114789</v>
      </c>
      <c r="J6" s="2">
        <v>0</v>
      </c>
      <c r="K6" s="5">
        <v>1289</v>
      </c>
      <c r="L6" s="2">
        <v>0</v>
      </c>
      <c r="M6" s="5">
        <v>2986</v>
      </c>
      <c r="N6" s="5">
        <v>7582589</v>
      </c>
      <c r="O6" s="5">
        <v>5223</v>
      </c>
      <c r="P6" s="5">
        <v>76787</v>
      </c>
      <c r="Q6" s="5">
        <v>931179</v>
      </c>
      <c r="R6" s="5">
        <v>30822987</v>
      </c>
      <c r="S6" s="2">
        <v>81</v>
      </c>
    </row>
    <row r="7" spans="3:19" x14ac:dyDescent="0.25">
      <c r="C7" s="2">
        <v>2009</v>
      </c>
      <c r="D7" s="5">
        <v>1066</v>
      </c>
      <c r="E7" s="5">
        <v>1687</v>
      </c>
      <c r="F7" s="5">
        <v>2760678</v>
      </c>
      <c r="G7" s="5">
        <v>20908221</v>
      </c>
      <c r="H7" s="5">
        <v>480380</v>
      </c>
      <c r="I7" s="5">
        <v>104388</v>
      </c>
      <c r="J7" s="2">
        <v>0</v>
      </c>
      <c r="K7" s="5">
        <v>1955</v>
      </c>
      <c r="L7" s="2">
        <v>0</v>
      </c>
      <c r="M7" s="5">
        <v>1807</v>
      </c>
      <c r="N7" s="5">
        <v>8122597</v>
      </c>
      <c r="O7" s="5">
        <v>4264</v>
      </c>
      <c r="P7" s="5">
        <v>69539</v>
      </c>
      <c r="Q7" s="5">
        <v>2306017</v>
      </c>
      <c r="R7" s="5">
        <v>34761532</v>
      </c>
      <c r="S7" s="2">
        <v>111</v>
      </c>
    </row>
    <row r="8" spans="3:19" x14ac:dyDescent="0.25">
      <c r="C8" s="2">
        <v>2010</v>
      </c>
      <c r="D8" s="5">
        <v>1088</v>
      </c>
      <c r="E8" s="5">
        <v>2231</v>
      </c>
      <c r="F8" s="5">
        <v>3527382</v>
      </c>
      <c r="G8" s="5">
        <v>22391362</v>
      </c>
      <c r="H8" s="5">
        <v>670364</v>
      </c>
      <c r="I8" s="5">
        <v>113812</v>
      </c>
      <c r="J8" s="2">
        <v>0</v>
      </c>
      <c r="K8" s="5">
        <v>4434</v>
      </c>
      <c r="L8" s="2">
        <v>0</v>
      </c>
      <c r="M8" s="5">
        <v>1075</v>
      </c>
      <c r="N8" s="5">
        <v>7067157</v>
      </c>
      <c r="O8" s="5">
        <v>3697</v>
      </c>
      <c r="P8" s="5">
        <v>58251</v>
      </c>
      <c r="Q8" s="5">
        <v>4306887</v>
      </c>
      <c r="R8" s="5">
        <v>38146652</v>
      </c>
      <c r="S8" s="2">
        <v>89</v>
      </c>
    </row>
    <row r="9" spans="3:19" x14ac:dyDescent="0.25">
      <c r="C9" s="2">
        <v>2011</v>
      </c>
      <c r="D9" s="5">
        <v>1006</v>
      </c>
      <c r="E9" s="5">
        <v>2316</v>
      </c>
      <c r="F9" s="5">
        <v>3562126</v>
      </c>
      <c r="G9" s="5">
        <v>24766975</v>
      </c>
      <c r="H9" s="5">
        <v>625162</v>
      </c>
      <c r="I9" s="5">
        <v>294639</v>
      </c>
      <c r="J9" s="2">
        <v>0</v>
      </c>
      <c r="K9" s="5">
        <v>6392</v>
      </c>
      <c r="L9" s="2">
        <v>0</v>
      </c>
      <c r="M9" s="2">
        <v>750</v>
      </c>
      <c r="N9" s="5">
        <v>9293739</v>
      </c>
      <c r="O9" s="5">
        <v>4290</v>
      </c>
      <c r="P9" s="5">
        <v>60967</v>
      </c>
      <c r="Q9" s="5">
        <v>7060848</v>
      </c>
      <c r="R9" s="5">
        <v>45678205</v>
      </c>
      <c r="S9" s="2">
        <v>88</v>
      </c>
    </row>
    <row r="10" spans="3:19" x14ac:dyDescent="0.25">
      <c r="C10" s="2">
        <v>2012</v>
      </c>
      <c r="D10" s="2">
        <v>856</v>
      </c>
      <c r="E10" s="5">
        <v>2606</v>
      </c>
      <c r="F10" s="5">
        <v>3898832</v>
      </c>
      <c r="G10" s="5">
        <v>27612171</v>
      </c>
      <c r="H10" s="5">
        <v>666461</v>
      </c>
      <c r="I10" s="5">
        <v>149424</v>
      </c>
      <c r="J10" s="2">
        <v>0</v>
      </c>
      <c r="K10" s="5">
        <v>12297</v>
      </c>
      <c r="L10" s="2">
        <v>0</v>
      </c>
      <c r="M10" s="2">
        <v>522</v>
      </c>
      <c r="N10" s="5">
        <v>12475546</v>
      </c>
      <c r="O10" s="5">
        <v>3059</v>
      </c>
      <c r="P10" s="5">
        <v>56505</v>
      </c>
      <c r="Q10" s="5">
        <v>9130039</v>
      </c>
      <c r="R10" s="5">
        <v>54007463</v>
      </c>
      <c r="S10" s="2">
        <v>108</v>
      </c>
    </row>
    <row r="11" spans="3:19" x14ac:dyDescent="0.25">
      <c r="C11" s="2">
        <v>2013</v>
      </c>
      <c r="D11" s="5">
        <v>1031</v>
      </c>
      <c r="E11" s="5">
        <v>2868</v>
      </c>
      <c r="F11" s="5">
        <v>4159010</v>
      </c>
      <c r="G11" s="5">
        <v>28622924</v>
      </c>
      <c r="H11" s="5">
        <v>850408</v>
      </c>
      <c r="I11" s="5">
        <v>158714</v>
      </c>
      <c r="J11" s="2">
        <v>0</v>
      </c>
      <c r="K11" s="5">
        <v>23053</v>
      </c>
      <c r="L11" s="2">
        <v>0</v>
      </c>
      <c r="M11" s="2">
        <v>476</v>
      </c>
      <c r="N11" s="5">
        <v>11797043</v>
      </c>
      <c r="O11" s="5">
        <v>2643</v>
      </c>
      <c r="P11" s="5">
        <v>32528</v>
      </c>
      <c r="Q11" s="5">
        <v>10332005</v>
      </c>
      <c r="R11" s="5">
        <v>55981673</v>
      </c>
      <c r="S11" s="2">
        <v>129</v>
      </c>
    </row>
    <row r="12" spans="3:19" x14ac:dyDescent="0.25">
      <c r="C12" s="2">
        <v>2014</v>
      </c>
      <c r="D12" s="5">
        <v>1152</v>
      </c>
      <c r="E12" s="5">
        <v>1499</v>
      </c>
      <c r="F12" s="5">
        <v>4229094</v>
      </c>
      <c r="G12" s="5">
        <v>28822039</v>
      </c>
      <c r="H12" s="5">
        <v>1062920</v>
      </c>
      <c r="I12" s="5">
        <v>154888</v>
      </c>
      <c r="J12" s="2">
        <v>0</v>
      </c>
      <c r="K12" s="5">
        <v>33305</v>
      </c>
      <c r="L12" s="2">
        <v>0</v>
      </c>
      <c r="M12" s="2">
        <v>367</v>
      </c>
      <c r="N12" s="5">
        <v>10665269</v>
      </c>
      <c r="O12" s="5">
        <v>2033</v>
      </c>
      <c r="P12" s="5">
        <v>31048</v>
      </c>
      <c r="Q12" s="5">
        <v>11232729</v>
      </c>
      <c r="R12" s="5">
        <v>56235192</v>
      </c>
      <c r="S12" s="2">
        <v>155</v>
      </c>
    </row>
    <row r="13" spans="3:19" x14ac:dyDescent="0.25">
      <c r="C13" s="2">
        <v>2015</v>
      </c>
      <c r="D13" s="5">
        <v>1368</v>
      </c>
      <c r="E13" s="5">
        <v>3070</v>
      </c>
      <c r="F13" s="5">
        <v>4336624</v>
      </c>
      <c r="G13" s="5">
        <v>27269723</v>
      </c>
      <c r="H13" s="5">
        <v>2761956</v>
      </c>
      <c r="I13" s="5">
        <v>278758</v>
      </c>
      <c r="J13" s="5">
        <v>379959</v>
      </c>
      <c r="K13" s="5">
        <v>38552</v>
      </c>
      <c r="L13" s="2">
        <v>0</v>
      </c>
      <c r="M13" s="2">
        <v>291</v>
      </c>
      <c r="N13" s="5">
        <v>12998085</v>
      </c>
      <c r="O13" s="5">
        <v>1772</v>
      </c>
      <c r="P13" s="5">
        <v>27149</v>
      </c>
      <c r="Q13" s="5">
        <v>3042511</v>
      </c>
      <c r="R13" s="5">
        <v>51138449</v>
      </c>
      <c r="S13" s="2">
        <v>205</v>
      </c>
    </row>
    <row r="14" spans="3:19" x14ac:dyDescent="0.25">
      <c r="C14" s="2">
        <v>2016</v>
      </c>
      <c r="D14" s="5">
        <v>1140</v>
      </c>
      <c r="E14" s="5">
        <v>3172</v>
      </c>
      <c r="F14" s="5">
        <v>4875486</v>
      </c>
      <c r="G14" s="5">
        <v>21033867</v>
      </c>
      <c r="H14" s="5">
        <v>4780929</v>
      </c>
      <c r="I14" s="5">
        <v>366168</v>
      </c>
      <c r="J14" s="5">
        <v>5805228</v>
      </c>
      <c r="K14" s="5">
        <v>105889</v>
      </c>
      <c r="L14" s="5">
        <v>136311</v>
      </c>
      <c r="M14" s="2">
        <v>226</v>
      </c>
      <c r="N14" s="5">
        <v>7228632</v>
      </c>
      <c r="O14" s="5">
        <v>1408</v>
      </c>
      <c r="P14" s="5">
        <v>33004</v>
      </c>
      <c r="Q14" s="5">
        <v>11614329</v>
      </c>
      <c r="R14" s="5">
        <v>55984649</v>
      </c>
      <c r="S14" s="2">
        <v>223</v>
      </c>
    </row>
    <row r="15" spans="3:19" x14ac:dyDescent="0.25">
      <c r="C15" s="2">
        <v>2017</v>
      </c>
      <c r="D15" s="2">
        <v>512</v>
      </c>
      <c r="E15" s="5">
        <v>2964</v>
      </c>
      <c r="F15" s="5">
        <v>5371183</v>
      </c>
      <c r="G15" s="5">
        <v>12120404</v>
      </c>
      <c r="H15" s="5">
        <v>6188300</v>
      </c>
      <c r="I15" s="5">
        <v>379998</v>
      </c>
      <c r="J15" s="5">
        <v>14487098</v>
      </c>
      <c r="K15" s="5">
        <v>391895</v>
      </c>
      <c r="L15" s="5">
        <v>178695</v>
      </c>
      <c r="M15" s="2">
        <v>232</v>
      </c>
      <c r="N15" s="5">
        <v>8182410</v>
      </c>
      <c r="O15" s="5">
        <v>3283</v>
      </c>
      <c r="P15" s="5">
        <v>34267</v>
      </c>
      <c r="Q15" s="5">
        <v>12243837</v>
      </c>
      <c r="R15" s="5">
        <v>59584565</v>
      </c>
      <c r="S15" s="2">
        <v>236</v>
      </c>
    </row>
    <row r="16" spans="3:19" x14ac:dyDescent="0.25">
      <c r="C16" s="2">
        <v>2018</v>
      </c>
      <c r="D16" s="5">
        <v>1302</v>
      </c>
      <c r="E16" s="5">
        <v>3630</v>
      </c>
      <c r="F16" s="5">
        <v>5717729</v>
      </c>
      <c r="G16" s="5">
        <v>10417811</v>
      </c>
      <c r="H16" s="5">
        <v>5643055</v>
      </c>
      <c r="I16" s="5">
        <v>385977</v>
      </c>
      <c r="J16" s="5">
        <v>17706790</v>
      </c>
      <c r="K16" s="5">
        <v>666191</v>
      </c>
      <c r="L16" s="5">
        <v>199901</v>
      </c>
      <c r="M16" s="2">
        <v>227</v>
      </c>
      <c r="N16" s="5">
        <v>5942394</v>
      </c>
      <c r="O16" s="5">
        <v>2379</v>
      </c>
      <c r="P16" s="5">
        <v>36016</v>
      </c>
      <c r="Q16" s="5">
        <v>17546916</v>
      </c>
      <c r="R16" s="5">
        <v>64269017</v>
      </c>
      <c r="S16" s="2">
        <v>274</v>
      </c>
    </row>
    <row r="18" spans="3:34" x14ac:dyDescent="0.25">
      <c r="C18" s="19" t="s">
        <v>41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V18" s="23" t="s">
        <v>2</v>
      </c>
      <c r="W18" s="23" t="s">
        <v>92</v>
      </c>
      <c r="X18" s="23" t="s">
        <v>93</v>
      </c>
      <c r="Y18" s="23" t="s">
        <v>12</v>
      </c>
      <c r="Z18" s="23" t="s">
        <v>94</v>
      </c>
      <c r="AA18" s="20" t="s">
        <v>20</v>
      </c>
      <c r="AC18" s="23" t="s">
        <v>2</v>
      </c>
      <c r="AD18" s="23" t="s">
        <v>92</v>
      </c>
      <c r="AE18" s="23" t="s">
        <v>93</v>
      </c>
      <c r="AF18" s="23" t="s">
        <v>12</v>
      </c>
      <c r="AG18" s="23" t="s">
        <v>94</v>
      </c>
      <c r="AH18" s="20" t="s">
        <v>20</v>
      </c>
    </row>
    <row r="19" spans="3:34" x14ac:dyDescent="0.25">
      <c r="C19" s="20" t="s">
        <v>0</v>
      </c>
      <c r="D19" s="20" t="s">
        <v>4</v>
      </c>
      <c r="E19" s="20" t="s">
        <v>5</v>
      </c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 t="s">
        <v>12</v>
      </c>
      <c r="T19" s="20" t="s">
        <v>20</v>
      </c>
      <c r="V19" s="23"/>
      <c r="W19" s="23"/>
      <c r="X19" s="23"/>
      <c r="Y19" s="23"/>
      <c r="Z19" s="23"/>
      <c r="AA19" s="20"/>
      <c r="AC19" s="23"/>
      <c r="AD19" s="23"/>
      <c r="AE19" s="23"/>
      <c r="AF19" s="23"/>
      <c r="AG19" s="23"/>
      <c r="AH19" s="20"/>
    </row>
    <row r="20" spans="3:34" x14ac:dyDescent="0.25">
      <c r="C20" s="20"/>
      <c r="D20" s="20"/>
      <c r="E20" s="2" t="s">
        <v>30</v>
      </c>
      <c r="F20" s="2" t="s">
        <v>31</v>
      </c>
      <c r="G20" s="2" t="s">
        <v>32</v>
      </c>
      <c r="H20" s="2" t="s">
        <v>33</v>
      </c>
      <c r="I20" s="2" t="s">
        <v>34</v>
      </c>
      <c r="J20" s="2" t="s">
        <v>35</v>
      </c>
      <c r="K20" s="2" t="s">
        <v>36</v>
      </c>
      <c r="L20" s="2" t="s">
        <v>37</v>
      </c>
      <c r="M20" s="2" t="s">
        <v>6</v>
      </c>
      <c r="N20" s="2" t="s">
        <v>38</v>
      </c>
      <c r="O20" s="2" t="s">
        <v>8</v>
      </c>
      <c r="P20" s="2" t="s">
        <v>9</v>
      </c>
      <c r="Q20" s="2" t="s">
        <v>39</v>
      </c>
      <c r="R20" s="2" t="s">
        <v>29</v>
      </c>
      <c r="S20" s="20"/>
      <c r="T20" s="20"/>
      <c r="V20" s="20" t="s">
        <v>95</v>
      </c>
      <c r="W20" s="20"/>
      <c r="X20" s="20"/>
      <c r="Y20" s="20"/>
      <c r="Z20" s="20"/>
      <c r="AA20" s="20"/>
      <c r="AC20" s="20" t="s">
        <v>101</v>
      </c>
      <c r="AD20" s="20"/>
      <c r="AE20" s="20"/>
      <c r="AF20" s="20"/>
      <c r="AG20" s="20"/>
      <c r="AH20" s="20"/>
    </row>
    <row r="21" spans="3:34" x14ac:dyDescent="0.25">
      <c r="C21" s="37">
        <v>2000</v>
      </c>
      <c r="D21" s="37">
        <v>174</v>
      </c>
      <c r="E21" s="2">
        <v>20</v>
      </c>
      <c r="F21" s="5">
        <v>7085</v>
      </c>
      <c r="G21" s="5">
        <v>70274</v>
      </c>
      <c r="H21" s="2">
        <v>0</v>
      </c>
      <c r="I21" s="2">
        <v>0</v>
      </c>
      <c r="J21" s="2">
        <v>0</v>
      </c>
      <c r="K21" s="2">
        <v>0</v>
      </c>
      <c r="L21" s="5"/>
      <c r="M21" s="2">
        <v>28</v>
      </c>
      <c r="N21" s="5">
        <v>60754</v>
      </c>
      <c r="O21" s="5">
        <v>320</v>
      </c>
      <c r="P21" s="2">
        <v>498</v>
      </c>
      <c r="Q21" s="2">
        <v>0</v>
      </c>
      <c r="R21" s="5">
        <v>138978</v>
      </c>
      <c r="S21" s="15">
        <v>27</v>
      </c>
      <c r="T21" s="4">
        <v>139179</v>
      </c>
      <c r="U21" s="1"/>
      <c r="V21" s="38">
        <v>0</v>
      </c>
      <c r="W21" s="3">
        <f>R21*1000</f>
        <v>138978000</v>
      </c>
      <c r="X21" s="3">
        <f>D21*1000</f>
        <v>174000</v>
      </c>
      <c r="Y21" s="3">
        <f>S21*1000</f>
        <v>27000</v>
      </c>
      <c r="Z21" s="3">
        <f>Q21*1000</f>
        <v>0</v>
      </c>
      <c r="AA21" s="4">
        <f>SUM(V21:Z21)</f>
        <v>139179000</v>
      </c>
      <c r="AC21">
        <f>V21/$AA21</f>
        <v>0</v>
      </c>
      <c r="AD21">
        <f t="shared" ref="AD21:AH21" si="0">W21/$AA21</f>
        <v>0.99855581661026449</v>
      </c>
      <c r="AE21">
        <f t="shared" si="0"/>
        <v>1.2501886060397043E-3</v>
      </c>
      <c r="AF21">
        <f t="shared" si="0"/>
        <v>1.9399478369581618E-4</v>
      </c>
      <c r="AG21">
        <f t="shared" si="0"/>
        <v>0</v>
      </c>
      <c r="AH21">
        <f t="shared" si="0"/>
        <v>1</v>
      </c>
    </row>
    <row r="22" spans="3:34" x14ac:dyDescent="0.25">
      <c r="C22" s="3">
        <v>2001</v>
      </c>
      <c r="D22" s="37">
        <v>139</v>
      </c>
      <c r="E22" s="2">
        <v>19</v>
      </c>
      <c r="F22" s="5">
        <v>8680</v>
      </c>
      <c r="G22" s="5">
        <v>74043</v>
      </c>
      <c r="H22" s="2">
        <v>0</v>
      </c>
      <c r="I22" s="2"/>
      <c r="J22" s="2"/>
      <c r="K22" s="2"/>
      <c r="L22" s="5"/>
      <c r="M22" s="2"/>
      <c r="N22" s="5"/>
      <c r="O22" s="5"/>
      <c r="P22" s="2"/>
      <c r="Q22" s="2">
        <v>0</v>
      </c>
      <c r="R22" s="5">
        <v>148091</v>
      </c>
      <c r="S22" s="15">
        <v>30</v>
      </c>
      <c r="T22" s="4"/>
      <c r="U22" s="1"/>
      <c r="V22" s="38">
        <v>0</v>
      </c>
      <c r="W22" s="3">
        <f t="shared" ref="W22:W39" si="1">R22*1000</f>
        <v>148091000</v>
      </c>
      <c r="X22" s="3">
        <f t="shared" ref="X22:X39" si="2">D22*1000</f>
        <v>139000</v>
      </c>
      <c r="Y22" s="3">
        <f t="shared" ref="Y22:Y39" si="3">S22*1000</f>
        <v>30000</v>
      </c>
      <c r="Z22" s="3">
        <f t="shared" ref="Z22:Z39" si="4">Q22*1000</f>
        <v>0</v>
      </c>
      <c r="AA22" s="40"/>
    </row>
    <row r="23" spans="3:34" x14ac:dyDescent="0.25">
      <c r="C23" s="3">
        <v>2002</v>
      </c>
      <c r="D23" s="37">
        <v>118</v>
      </c>
      <c r="E23" s="2">
        <v>19</v>
      </c>
      <c r="F23" s="5">
        <v>9409</v>
      </c>
      <c r="G23" s="5">
        <v>77642</v>
      </c>
      <c r="H23" s="2"/>
      <c r="I23" s="2"/>
      <c r="J23" s="2"/>
      <c r="K23" s="2"/>
      <c r="L23" s="5"/>
      <c r="M23" s="2"/>
      <c r="N23" s="5"/>
      <c r="O23" s="5"/>
      <c r="P23" s="2"/>
      <c r="Q23" s="2">
        <v>0</v>
      </c>
      <c r="R23" s="5">
        <v>151349</v>
      </c>
      <c r="S23" s="15">
        <v>33</v>
      </c>
      <c r="T23" s="4"/>
      <c r="U23" s="1"/>
      <c r="V23" s="38">
        <v>0</v>
      </c>
      <c r="W23" s="3">
        <f t="shared" si="1"/>
        <v>151349000</v>
      </c>
      <c r="X23" s="3">
        <f t="shared" si="2"/>
        <v>118000</v>
      </c>
      <c r="Y23" s="3">
        <f t="shared" si="3"/>
        <v>33000</v>
      </c>
      <c r="Z23" s="3">
        <f t="shared" si="4"/>
        <v>0</v>
      </c>
      <c r="AA23" s="40"/>
    </row>
    <row r="24" spans="3:34" x14ac:dyDescent="0.25">
      <c r="C24" s="3">
        <v>2003</v>
      </c>
      <c r="D24" s="37">
        <v>108</v>
      </c>
      <c r="E24" s="2">
        <v>20</v>
      </c>
      <c r="F24" s="5">
        <v>11365</v>
      </c>
      <c r="G24" s="5">
        <v>80109</v>
      </c>
      <c r="H24" s="5">
        <v>2163</v>
      </c>
      <c r="I24" s="2"/>
      <c r="J24" s="2"/>
      <c r="K24" s="2"/>
      <c r="L24" s="5"/>
      <c r="M24" s="2"/>
      <c r="N24" s="5"/>
      <c r="O24" s="5"/>
      <c r="P24" s="2"/>
      <c r="Q24" s="2">
        <v>0</v>
      </c>
      <c r="R24" s="5">
        <v>156093</v>
      </c>
      <c r="S24" s="15">
        <v>33</v>
      </c>
      <c r="T24" s="4"/>
      <c r="U24" s="1"/>
      <c r="V24" s="38">
        <v>0</v>
      </c>
      <c r="W24" s="3">
        <f t="shared" si="1"/>
        <v>156093000</v>
      </c>
      <c r="X24" s="3">
        <f t="shared" si="2"/>
        <v>108000</v>
      </c>
      <c r="Y24" s="3">
        <f t="shared" si="3"/>
        <v>33000</v>
      </c>
      <c r="Z24" s="3">
        <f t="shared" si="4"/>
        <v>0</v>
      </c>
      <c r="AA24" s="40"/>
    </row>
    <row r="25" spans="3:34" x14ac:dyDescent="0.25">
      <c r="C25" s="3">
        <v>2004</v>
      </c>
      <c r="D25" s="37">
        <v>85</v>
      </c>
      <c r="E25" s="2">
        <v>19</v>
      </c>
      <c r="F25" s="5">
        <v>14361</v>
      </c>
      <c r="G25" s="5">
        <v>89380</v>
      </c>
      <c r="H25" s="5">
        <v>2841</v>
      </c>
      <c r="I25" s="2"/>
      <c r="J25" s="2"/>
      <c r="K25" s="2"/>
      <c r="L25" s="5"/>
      <c r="M25" s="2"/>
      <c r="N25" s="5"/>
      <c r="O25" s="5"/>
      <c r="P25" s="2"/>
      <c r="Q25" s="2">
        <v>0</v>
      </c>
      <c r="R25" s="5">
        <v>178256</v>
      </c>
      <c r="S25" s="15">
        <v>34</v>
      </c>
      <c r="T25" s="4"/>
      <c r="U25" s="1"/>
      <c r="V25" s="38">
        <v>0</v>
      </c>
      <c r="W25" s="3">
        <f t="shared" si="1"/>
        <v>178256000</v>
      </c>
      <c r="X25" s="3">
        <f t="shared" si="2"/>
        <v>85000</v>
      </c>
      <c r="Y25" s="3">
        <f t="shared" si="3"/>
        <v>34000</v>
      </c>
      <c r="Z25" s="3">
        <f t="shared" si="4"/>
        <v>0</v>
      </c>
      <c r="AA25" s="40"/>
    </row>
    <row r="26" spans="3:34" x14ac:dyDescent="0.25">
      <c r="C26" s="3">
        <v>2005</v>
      </c>
      <c r="D26" s="37">
        <v>43</v>
      </c>
      <c r="E26" s="2">
        <v>17</v>
      </c>
      <c r="F26" s="5">
        <v>13682</v>
      </c>
      <c r="G26" s="5">
        <v>96863</v>
      </c>
      <c r="H26" s="5">
        <v>1450</v>
      </c>
      <c r="I26" s="2"/>
      <c r="J26" s="2"/>
      <c r="K26" s="2"/>
      <c r="L26" s="5"/>
      <c r="M26" s="2"/>
      <c r="N26" s="5"/>
      <c r="O26" s="5"/>
      <c r="P26" s="2"/>
      <c r="Q26" s="2">
        <v>0</v>
      </c>
      <c r="R26" s="5">
        <v>178376</v>
      </c>
      <c r="S26" s="15">
        <v>34</v>
      </c>
      <c r="T26" s="4"/>
      <c r="U26" s="1"/>
      <c r="V26" s="38">
        <v>0</v>
      </c>
      <c r="W26" s="3">
        <f t="shared" si="1"/>
        <v>178376000</v>
      </c>
      <c r="X26" s="3">
        <f t="shared" si="2"/>
        <v>43000</v>
      </c>
      <c r="Y26" s="3">
        <f t="shared" si="3"/>
        <v>34000</v>
      </c>
      <c r="Z26" s="3">
        <f t="shared" si="4"/>
        <v>0</v>
      </c>
      <c r="AA26" s="40"/>
    </row>
    <row r="27" spans="3:34" x14ac:dyDescent="0.25">
      <c r="C27" s="3">
        <v>2006</v>
      </c>
      <c r="D27" s="37">
        <v>42</v>
      </c>
      <c r="E27" s="2">
        <v>19</v>
      </c>
      <c r="F27" s="5">
        <v>14303</v>
      </c>
      <c r="G27" s="5">
        <v>92901</v>
      </c>
      <c r="H27" s="5">
        <v>2947</v>
      </c>
      <c r="I27" s="2"/>
      <c r="J27" s="2"/>
      <c r="K27" s="2"/>
      <c r="L27" s="5"/>
      <c r="M27" s="2"/>
      <c r="N27" s="5"/>
      <c r="O27" s="5"/>
      <c r="P27" s="2"/>
      <c r="Q27" s="5">
        <v>1418</v>
      </c>
      <c r="R27" s="5">
        <v>168636</v>
      </c>
      <c r="S27" s="15">
        <v>41</v>
      </c>
      <c r="T27" s="4"/>
      <c r="U27" s="1"/>
      <c r="V27" s="38">
        <v>0</v>
      </c>
      <c r="W27" s="3">
        <f t="shared" si="1"/>
        <v>168636000</v>
      </c>
      <c r="X27" s="3">
        <f t="shared" si="2"/>
        <v>42000</v>
      </c>
      <c r="Y27" s="3">
        <f t="shared" si="3"/>
        <v>41000</v>
      </c>
      <c r="Z27" s="3">
        <f t="shared" si="4"/>
        <v>1418000</v>
      </c>
      <c r="AA27" s="40"/>
    </row>
    <row r="28" spans="3:34" x14ac:dyDescent="0.25">
      <c r="C28" s="3">
        <v>2007</v>
      </c>
      <c r="D28" s="37">
        <v>49</v>
      </c>
      <c r="E28" s="2">
        <v>12</v>
      </c>
      <c r="F28" s="5">
        <v>14845</v>
      </c>
      <c r="G28" s="5">
        <v>98847</v>
      </c>
      <c r="H28" s="5">
        <v>2752</v>
      </c>
      <c r="I28" s="2"/>
      <c r="J28" s="2"/>
      <c r="K28" s="2"/>
      <c r="L28" s="5"/>
      <c r="M28" s="2"/>
      <c r="N28" s="5"/>
      <c r="O28" s="5"/>
      <c r="P28" s="2"/>
      <c r="Q28" s="5">
        <v>6076</v>
      </c>
      <c r="R28" s="5">
        <v>172975</v>
      </c>
      <c r="S28" s="15">
        <v>52</v>
      </c>
      <c r="T28" s="4"/>
      <c r="U28" s="1"/>
      <c r="V28" s="38">
        <v>0</v>
      </c>
      <c r="W28" s="3">
        <f t="shared" si="1"/>
        <v>172975000</v>
      </c>
      <c r="X28" s="3">
        <f t="shared" si="2"/>
        <v>49000</v>
      </c>
      <c r="Y28" s="3">
        <f t="shared" si="3"/>
        <v>52000</v>
      </c>
      <c r="Z28" s="3">
        <f t="shared" si="4"/>
        <v>6076000</v>
      </c>
      <c r="AA28" s="40"/>
    </row>
    <row r="29" spans="3:34" x14ac:dyDescent="0.25">
      <c r="C29" s="3">
        <v>2008</v>
      </c>
      <c r="D29" s="3">
        <v>124</v>
      </c>
      <c r="E29" s="3">
        <v>11</v>
      </c>
      <c r="F29" s="4">
        <v>15526</v>
      </c>
      <c r="G29" s="4">
        <v>111633</v>
      </c>
      <c r="H29" s="4">
        <v>1831</v>
      </c>
      <c r="I29" s="3">
        <v>669</v>
      </c>
      <c r="J29" s="3">
        <v>0</v>
      </c>
      <c r="K29" s="3">
        <v>8</v>
      </c>
      <c r="L29" s="3">
        <v>0</v>
      </c>
      <c r="M29" s="3">
        <v>18</v>
      </c>
      <c r="N29" s="4">
        <v>49189</v>
      </c>
      <c r="O29" s="3">
        <v>35</v>
      </c>
      <c r="P29" s="3">
        <v>535</v>
      </c>
      <c r="Q29" s="4">
        <v>6041</v>
      </c>
      <c r="R29" s="4">
        <v>185495</v>
      </c>
      <c r="S29" s="3">
        <v>50</v>
      </c>
      <c r="T29" s="4">
        <v>185669</v>
      </c>
      <c r="V29" s="38">
        <v>0</v>
      </c>
      <c r="W29" s="3">
        <f t="shared" si="1"/>
        <v>185495000</v>
      </c>
      <c r="X29" s="3">
        <f t="shared" si="2"/>
        <v>124000</v>
      </c>
      <c r="Y29" s="3">
        <f t="shared" si="3"/>
        <v>50000</v>
      </c>
      <c r="Z29" s="3">
        <f t="shared" si="4"/>
        <v>6041000</v>
      </c>
    </row>
    <row r="30" spans="3:34" x14ac:dyDescent="0.25">
      <c r="C30" s="3">
        <v>2009</v>
      </c>
      <c r="D30" s="3">
        <v>191</v>
      </c>
      <c r="E30" s="3">
        <v>9</v>
      </c>
      <c r="F30" s="4">
        <v>16262</v>
      </c>
      <c r="G30" s="4">
        <v>121843</v>
      </c>
      <c r="H30" s="4">
        <v>2799</v>
      </c>
      <c r="I30" s="3">
        <v>608</v>
      </c>
      <c r="J30" s="3">
        <v>0</v>
      </c>
      <c r="K30" s="3">
        <v>13</v>
      </c>
      <c r="L30" s="3">
        <v>0</v>
      </c>
      <c r="M30" s="3">
        <v>11</v>
      </c>
      <c r="N30" s="4">
        <v>52692</v>
      </c>
      <c r="O30" s="3">
        <v>28</v>
      </c>
      <c r="P30" s="3">
        <v>484</v>
      </c>
      <c r="Q30" s="4">
        <v>14959</v>
      </c>
      <c r="R30" s="4">
        <v>209709</v>
      </c>
      <c r="S30" s="3">
        <v>68</v>
      </c>
      <c r="T30" s="4">
        <v>209968</v>
      </c>
      <c r="V30" s="38">
        <v>0</v>
      </c>
      <c r="W30" s="3">
        <f t="shared" si="1"/>
        <v>209709000</v>
      </c>
      <c r="X30" s="3">
        <f t="shared" si="2"/>
        <v>191000</v>
      </c>
      <c r="Y30" s="3">
        <f t="shared" si="3"/>
        <v>68000</v>
      </c>
      <c r="Z30" s="3">
        <f t="shared" si="4"/>
        <v>14959000</v>
      </c>
    </row>
    <row r="31" spans="3:34" x14ac:dyDescent="0.25">
      <c r="C31" s="3">
        <v>2010</v>
      </c>
      <c r="D31" s="3">
        <v>195</v>
      </c>
      <c r="E31" s="3">
        <v>12</v>
      </c>
      <c r="F31" s="4">
        <v>20779</v>
      </c>
      <c r="G31" s="4">
        <v>130486</v>
      </c>
      <c r="H31" s="4">
        <v>3907</v>
      </c>
      <c r="I31" s="3">
        <v>663</v>
      </c>
      <c r="J31" s="3">
        <v>0</v>
      </c>
      <c r="K31" s="3">
        <v>29</v>
      </c>
      <c r="L31" s="3">
        <v>0</v>
      </c>
      <c r="M31" s="3">
        <v>6</v>
      </c>
      <c r="N31" s="4">
        <v>45845</v>
      </c>
      <c r="O31" s="3">
        <v>24</v>
      </c>
      <c r="P31" s="3">
        <v>405</v>
      </c>
      <c r="Q31" s="4">
        <v>27939</v>
      </c>
      <c r="R31" s="4">
        <v>230096</v>
      </c>
      <c r="S31" s="3">
        <v>54</v>
      </c>
      <c r="T31" s="4">
        <v>230346</v>
      </c>
      <c r="V31" s="38">
        <v>0</v>
      </c>
      <c r="W31" s="3">
        <f t="shared" si="1"/>
        <v>230096000</v>
      </c>
      <c r="X31" s="3">
        <f t="shared" si="2"/>
        <v>195000</v>
      </c>
      <c r="Y31" s="3">
        <f t="shared" si="3"/>
        <v>54000</v>
      </c>
      <c r="Z31" s="3">
        <f t="shared" si="4"/>
        <v>27939000</v>
      </c>
    </row>
    <row r="32" spans="3:34" x14ac:dyDescent="0.25">
      <c r="C32" s="3">
        <v>2011</v>
      </c>
      <c r="D32" s="3">
        <v>181</v>
      </c>
      <c r="E32" s="3">
        <v>13</v>
      </c>
      <c r="F32" s="4">
        <v>20983</v>
      </c>
      <c r="G32" s="4">
        <v>144330</v>
      </c>
      <c r="H32" s="4">
        <v>3643</v>
      </c>
      <c r="I32" s="4">
        <v>1717</v>
      </c>
      <c r="J32" s="3">
        <v>0</v>
      </c>
      <c r="K32" s="3">
        <v>41</v>
      </c>
      <c r="L32" s="3">
        <v>0</v>
      </c>
      <c r="M32" s="3">
        <v>4</v>
      </c>
      <c r="N32" s="4">
        <v>60289</v>
      </c>
      <c r="O32" s="3">
        <v>28</v>
      </c>
      <c r="P32" s="3">
        <v>424</v>
      </c>
      <c r="Q32" s="4">
        <v>45804</v>
      </c>
      <c r="R32" s="4">
        <v>277278</v>
      </c>
      <c r="S32" s="3">
        <v>54</v>
      </c>
      <c r="T32" s="4">
        <v>277513</v>
      </c>
      <c r="V32" s="38">
        <v>0</v>
      </c>
      <c r="W32" s="3">
        <f t="shared" si="1"/>
        <v>277278000</v>
      </c>
      <c r="X32" s="3">
        <f t="shared" si="2"/>
        <v>181000</v>
      </c>
      <c r="Y32" s="3">
        <f t="shared" si="3"/>
        <v>54000</v>
      </c>
      <c r="Z32" s="3">
        <f t="shared" si="4"/>
        <v>45804000</v>
      </c>
    </row>
    <row r="33" spans="3:42" x14ac:dyDescent="0.25">
      <c r="C33" s="3">
        <v>2012</v>
      </c>
      <c r="D33" s="3">
        <v>154</v>
      </c>
      <c r="E33" s="3">
        <v>14</v>
      </c>
      <c r="F33" s="4">
        <v>22967</v>
      </c>
      <c r="G33" s="4">
        <v>160910</v>
      </c>
      <c r="H33" s="4">
        <v>3884</v>
      </c>
      <c r="I33" s="3">
        <v>871</v>
      </c>
      <c r="J33" s="3">
        <v>0</v>
      </c>
      <c r="K33" s="3">
        <v>80</v>
      </c>
      <c r="L33" s="3">
        <v>0</v>
      </c>
      <c r="M33" s="3">
        <v>3</v>
      </c>
      <c r="N33" s="4">
        <v>80930</v>
      </c>
      <c r="O33" s="3">
        <v>20</v>
      </c>
      <c r="P33" s="3">
        <v>393</v>
      </c>
      <c r="Q33" s="4">
        <v>59227</v>
      </c>
      <c r="R33" s="4">
        <v>329300</v>
      </c>
      <c r="S33" s="3">
        <v>66</v>
      </c>
      <c r="T33" s="4">
        <v>329520</v>
      </c>
      <c r="V33" s="38">
        <v>0</v>
      </c>
      <c r="W33" s="3">
        <f t="shared" si="1"/>
        <v>329300000</v>
      </c>
      <c r="X33" s="3">
        <f t="shared" si="2"/>
        <v>154000</v>
      </c>
      <c r="Y33" s="3">
        <f t="shared" si="3"/>
        <v>66000</v>
      </c>
      <c r="Z33" s="3">
        <f t="shared" si="4"/>
        <v>59227000</v>
      </c>
    </row>
    <row r="34" spans="3:42" x14ac:dyDescent="0.25">
      <c r="C34" s="3">
        <v>2013</v>
      </c>
      <c r="D34" s="3">
        <v>185</v>
      </c>
      <c r="E34" s="3">
        <v>16</v>
      </c>
      <c r="F34" s="4">
        <v>24499</v>
      </c>
      <c r="G34" s="4">
        <v>166800</v>
      </c>
      <c r="H34" s="4">
        <v>4956</v>
      </c>
      <c r="I34" s="3">
        <v>925</v>
      </c>
      <c r="J34" s="3">
        <v>0</v>
      </c>
      <c r="K34" s="3">
        <v>150</v>
      </c>
      <c r="L34" s="3">
        <v>0</v>
      </c>
      <c r="M34" s="3">
        <v>3</v>
      </c>
      <c r="N34" s="4">
        <v>76529</v>
      </c>
      <c r="O34" s="3">
        <v>17</v>
      </c>
      <c r="P34" s="3">
        <v>226</v>
      </c>
      <c r="Q34" s="4">
        <v>67025</v>
      </c>
      <c r="R34" s="4">
        <v>341146</v>
      </c>
      <c r="S34" s="3">
        <v>79</v>
      </c>
      <c r="T34" s="4">
        <v>341410</v>
      </c>
      <c r="V34" s="38">
        <v>0</v>
      </c>
      <c r="W34" s="3">
        <f t="shared" si="1"/>
        <v>341146000</v>
      </c>
      <c r="X34" s="3">
        <f t="shared" si="2"/>
        <v>185000</v>
      </c>
      <c r="Y34" s="3">
        <f t="shared" si="3"/>
        <v>79000</v>
      </c>
      <c r="Z34" s="3">
        <f t="shared" si="4"/>
        <v>67025000</v>
      </c>
    </row>
    <row r="35" spans="3:42" x14ac:dyDescent="0.25">
      <c r="C35" s="3">
        <v>2014</v>
      </c>
      <c r="D35" s="3">
        <v>207</v>
      </c>
      <c r="E35" s="3">
        <v>8</v>
      </c>
      <c r="F35" s="4">
        <v>24912</v>
      </c>
      <c r="G35" s="4">
        <v>167960</v>
      </c>
      <c r="H35" s="4">
        <v>6194</v>
      </c>
      <c r="I35" s="3">
        <v>903</v>
      </c>
      <c r="J35" s="3">
        <v>0</v>
      </c>
      <c r="K35" s="3">
        <v>216</v>
      </c>
      <c r="L35" s="3">
        <v>0</v>
      </c>
      <c r="M35" s="3">
        <v>2</v>
      </c>
      <c r="N35" s="4">
        <v>69187</v>
      </c>
      <c r="O35" s="3">
        <v>13</v>
      </c>
      <c r="P35" s="3">
        <v>216</v>
      </c>
      <c r="Q35" s="4">
        <v>72868</v>
      </c>
      <c r="R35" s="4">
        <v>342480</v>
      </c>
      <c r="S35" s="3">
        <v>95</v>
      </c>
      <c r="T35" s="4">
        <v>342782</v>
      </c>
      <c r="V35" s="38">
        <v>0</v>
      </c>
      <c r="W35" s="3">
        <f t="shared" si="1"/>
        <v>342480000</v>
      </c>
      <c r="X35" s="3">
        <f t="shared" si="2"/>
        <v>207000</v>
      </c>
      <c r="Y35" s="3">
        <f t="shared" si="3"/>
        <v>95000</v>
      </c>
      <c r="Z35" s="3">
        <f t="shared" si="4"/>
        <v>72868000</v>
      </c>
    </row>
    <row r="36" spans="3:42" x14ac:dyDescent="0.25">
      <c r="C36" s="3">
        <v>2015</v>
      </c>
      <c r="D36" s="3">
        <v>246</v>
      </c>
      <c r="E36" s="3">
        <v>17</v>
      </c>
      <c r="F36" s="4">
        <v>25546</v>
      </c>
      <c r="G36" s="4">
        <v>158914</v>
      </c>
      <c r="H36" s="4">
        <v>16095</v>
      </c>
      <c r="I36" s="4">
        <v>1624</v>
      </c>
      <c r="J36" s="4">
        <v>2214</v>
      </c>
      <c r="K36" s="3">
        <v>250</v>
      </c>
      <c r="L36" s="3">
        <v>0</v>
      </c>
      <c r="M36" s="3">
        <v>2</v>
      </c>
      <c r="N36" s="4">
        <v>84320</v>
      </c>
      <c r="O36" s="3">
        <v>12</v>
      </c>
      <c r="P36" s="3">
        <v>189</v>
      </c>
      <c r="Q36" s="4">
        <v>19737</v>
      </c>
      <c r="R36" s="4">
        <v>308921</v>
      </c>
      <c r="S36" s="3">
        <v>126</v>
      </c>
      <c r="T36" s="4">
        <v>309292</v>
      </c>
      <c r="V36" s="38">
        <v>0</v>
      </c>
      <c r="W36" s="3">
        <f t="shared" si="1"/>
        <v>308921000</v>
      </c>
      <c r="X36" s="3">
        <f t="shared" si="2"/>
        <v>246000</v>
      </c>
      <c r="Y36" s="3">
        <f t="shared" si="3"/>
        <v>126000</v>
      </c>
      <c r="Z36" s="3">
        <f t="shared" si="4"/>
        <v>19737000</v>
      </c>
    </row>
    <row r="37" spans="3:42" x14ac:dyDescent="0.25">
      <c r="C37" s="3">
        <v>2016</v>
      </c>
      <c r="D37" s="3">
        <v>205</v>
      </c>
      <c r="E37" s="3">
        <v>18</v>
      </c>
      <c r="F37" s="4">
        <v>28720</v>
      </c>
      <c r="G37" s="4">
        <v>122575</v>
      </c>
      <c r="H37" s="4">
        <v>27861</v>
      </c>
      <c r="I37" s="4">
        <v>2134</v>
      </c>
      <c r="J37" s="4">
        <v>33830</v>
      </c>
      <c r="K37" s="3">
        <v>687</v>
      </c>
      <c r="L37" s="3">
        <v>884</v>
      </c>
      <c r="M37" s="3">
        <v>1</v>
      </c>
      <c r="N37" s="4">
        <v>46893</v>
      </c>
      <c r="O37" s="3">
        <v>9</v>
      </c>
      <c r="P37" s="3">
        <v>230</v>
      </c>
      <c r="Q37" s="4">
        <v>75343</v>
      </c>
      <c r="R37" s="4">
        <v>339185</v>
      </c>
      <c r="S37" s="3">
        <v>137</v>
      </c>
      <c r="T37" s="4">
        <v>339526</v>
      </c>
      <c r="V37" s="38">
        <v>0</v>
      </c>
      <c r="W37" s="3">
        <f t="shared" si="1"/>
        <v>339185000</v>
      </c>
      <c r="X37" s="3">
        <f t="shared" si="2"/>
        <v>205000</v>
      </c>
      <c r="Y37" s="3">
        <f t="shared" si="3"/>
        <v>137000</v>
      </c>
      <c r="Z37" s="3">
        <f t="shared" si="4"/>
        <v>75343000</v>
      </c>
    </row>
    <row r="38" spans="3:42" x14ac:dyDescent="0.25">
      <c r="C38" s="3">
        <v>2017</v>
      </c>
      <c r="D38" s="3">
        <v>92</v>
      </c>
      <c r="E38" s="3">
        <v>16</v>
      </c>
      <c r="F38" s="4">
        <v>31640</v>
      </c>
      <c r="G38" s="4">
        <v>70632</v>
      </c>
      <c r="H38" s="4">
        <v>36062</v>
      </c>
      <c r="I38" s="4">
        <v>2214</v>
      </c>
      <c r="J38" s="4">
        <v>84424</v>
      </c>
      <c r="K38" s="4">
        <v>2542</v>
      </c>
      <c r="L38" s="4">
        <v>1159</v>
      </c>
      <c r="M38" s="3">
        <v>1</v>
      </c>
      <c r="N38" s="4">
        <v>53080</v>
      </c>
      <c r="O38" s="3">
        <v>22</v>
      </c>
      <c r="P38" s="3">
        <v>239</v>
      </c>
      <c r="Q38" s="4">
        <v>79427</v>
      </c>
      <c r="R38" s="4">
        <v>361459</v>
      </c>
      <c r="S38" s="3">
        <v>144</v>
      </c>
      <c r="T38" s="4">
        <v>361695</v>
      </c>
      <c r="V38" s="38">
        <v>0</v>
      </c>
      <c r="W38" s="3">
        <f t="shared" si="1"/>
        <v>361459000</v>
      </c>
      <c r="X38" s="3">
        <f t="shared" si="2"/>
        <v>92000</v>
      </c>
      <c r="Y38" s="3">
        <f t="shared" si="3"/>
        <v>144000</v>
      </c>
      <c r="Z38" s="3">
        <f t="shared" si="4"/>
        <v>79427000</v>
      </c>
    </row>
    <row r="39" spans="3:42" x14ac:dyDescent="0.25">
      <c r="C39" s="3">
        <v>2018</v>
      </c>
      <c r="D39" s="3">
        <v>234</v>
      </c>
      <c r="E39" s="3">
        <v>20</v>
      </c>
      <c r="F39" s="4">
        <v>33681</v>
      </c>
      <c r="G39" s="4">
        <v>60710</v>
      </c>
      <c r="H39" s="4">
        <v>32885</v>
      </c>
      <c r="I39" s="4">
        <v>2249</v>
      </c>
      <c r="J39" s="4">
        <v>103186</v>
      </c>
      <c r="K39" s="4">
        <v>4322</v>
      </c>
      <c r="L39" s="4">
        <v>1297</v>
      </c>
      <c r="M39" s="3">
        <v>1</v>
      </c>
      <c r="N39" s="4">
        <v>38549</v>
      </c>
      <c r="O39" s="3">
        <v>16</v>
      </c>
      <c r="P39" s="3">
        <v>251</v>
      </c>
      <c r="Q39" s="4">
        <v>113829</v>
      </c>
      <c r="R39" s="4">
        <v>390996</v>
      </c>
      <c r="S39" s="3">
        <v>168</v>
      </c>
      <c r="T39" s="4">
        <v>391397</v>
      </c>
      <c r="V39" s="38">
        <v>0</v>
      </c>
      <c r="W39" s="3">
        <f t="shared" si="1"/>
        <v>390996000</v>
      </c>
      <c r="X39" s="3">
        <f t="shared" si="2"/>
        <v>234000</v>
      </c>
      <c r="Y39" s="3">
        <f t="shared" si="3"/>
        <v>168000</v>
      </c>
      <c r="Z39" s="3">
        <f t="shared" si="4"/>
        <v>113829000</v>
      </c>
    </row>
    <row r="41" spans="3:42" x14ac:dyDescent="0.25">
      <c r="C41" s="19" t="s">
        <v>42</v>
      </c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W41" t="s">
        <v>102</v>
      </c>
      <c r="X41">
        <v>138978000</v>
      </c>
      <c r="Y41">
        <v>148091000</v>
      </c>
      <c r="Z41">
        <v>151349000</v>
      </c>
      <c r="AA41">
        <v>156093000</v>
      </c>
      <c r="AB41">
        <v>178256000</v>
      </c>
      <c r="AC41">
        <v>178376000</v>
      </c>
      <c r="AD41">
        <v>168636000</v>
      </c>
      <c r="AE41">
        <v>172975000</v>
      </c>
      <c r="AF41">
        <v>185495000</v>
      </c>
      <c r="AG41">
        <v>209709000</v>
      </c>
      <c r="AH41">
        <v>230096000</v>
      </c>
      <c r="AI41">
        <v>277278000</v>
      </c>
      <c r="AJ41">
        <v>329300000</v>
      </c>
      <c r="AK41">
        <v>341146000</v>
      </c>
      <c r="AL41">
        <v>342480000</v>
      </c>
      <c r="AM41">
        <v>308921000</v>
      </c>
      <c r="AN41">
        <v>339185000</v>
      </c>
      <c r="AO41">
        <v>361459000</v>
      </c>
      <c r="AP41">
        <v>390996000</v>
      </c>
    </row>
    <row r="42" spans="3:42" x14ac:dyDescent="0.25">
      <c r="C42" s="20" t="s">
        <v>0</v>
      </c>
      <c r="D42" s="20" t="s">
        <v>4</v>
      </c>
      <c r="E42" s="20" t="s">
        <v>5</v>
      </c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 t="s">
        <v>12</v>
      </c>
      <c r="T42" s="20" t="s">
        <v>20</v>
      </c>
      <c r="W42" t="s">
        <v>103</v>
      </c>
      <c r="X42">
        <v>174000</v>
      </c>
      <c r="Y42">
        <v>139000</v>
      </c>
      <c r="Z42">
        <v>118000</v>
      </c>
      <c r="AA42">
        <v>108000</v>
      </c>
      <c r="AB42">
        <v>85000</v>
      </c>
      <c r="AC42">
        <v>43000</v>
      </c>
      <c r="AD42">
        <v>42000</v>
      </c>
      <c r="AE42">
        <v>49000</v>
      </c>
      <c r="AF42">
        <v>124000</v>
      </c>
      <c r="AG42">
        <v>191000</v>
      </c>
      <c r="AH42">
        <v>195000</v>
      </c>
      <c r="AI42">
        <v>181000</v>
      </c>
      <c r="AJ42">
        <v>154000</v>
      </c>
      <c r="AK42">
        <v>185000</v>
      </c>
      <c r="AL42">
        <v>207000</v>
      </c>
      <c r="AM42">
        <v>246000</v>
      </c>
      <c r="AN42">
        <v>205000</v>
      </c>
      <c r="AO42">
        <v>92000</v>
      </c>
      <c r="AP42">
        <v>234000</v>
      </c>
    </row>
    <row r="43" spans="3:42" x14ac:dyDescent="0.25">
      <c r="C43" s="20"/>
      <c r="D43" s="20"/>
      <c r="E43" s="2" t="s">
        <v>30</v>
      </c>
      <c r="F43" s="2" t="s">
        <v>31</v>
      </c>
      <c r="G43" s="2" t="s">
        <v>32</v>
      </c>
      <c r="H43" s="2" t="s">
        <v>33</v>
      </c>
      <c r="I43" s="2" t="s">
        <v>34</v>
      </c>
      <c r="J43" s="2" t="s">
        <v>35</v>
      </c>
      <c r="K43" s="2" t="s">
        <v>36</v>
      </c>
      <c r="L43" s="2" t="s">
        <v>37</v>
      </c>
      <c r="M43" s="2" t="s">
        <v>6</v>
      </c>
      <c r="N43" s="2" t="s">
        <v>38</v>
      </c>
      <c r="O43" s="2" t="s">
        <v>8</v>
      </c>
      <c r="P43" s="2" t="s">
        <v>9</v>
      </c>
      <c r="Q43" s="2" t="s">
        <v>39</v>
      </c>
      <c r="R43" s="2" t="s">
        <v>29</v>
      </c>
      <c r="S43" s="20"/>
      <c r="T43" s="20"/>
      <c r="W43" t="s">
        <v>104</v>
      </c>
      <c r="X43">
        <v>27000</v>
      </c>
      <c r="Y43">
        <v>30000</v>
      </c>
      <c r="Z43">
        <v>33000</v>
      </c>
      <c r="AA43">
        <v>33000</v>
      </c>
      <c r="AB43">
        <v>34000</v>
      </c>
      <c r="AC43">
        <v>34000</v>
      </c>
      <c r="AD43">
        <v>41000</v>
      </c>
      <c r="AE43">
        <v>52000</v>
      </c>
      <c r="AF43">
        <v>50000</v>
      </c>
      <c r="AG43">
        <v>68000</v>
      </c>
      <c r="AH43">
        <v>54000</v>
      </c>
      <c r="AI43">
        <v>54000</v>
      </c>
      <c r="AJ43">
        <v>66000</v>
      </c>
      <c r="AK43">
        <v>79000</v>
      </c>
      <c r="AL43">
        <v>95000</v>
      </c>
      <c r="AM43">
        <v>126000</v>
      </c>
      <c r="AN43">
        <v>137000</v>
      </c>
      <c r="AO43">
        <v>144000</v>
      </c>
      <c r="AP43">
        <v>168000</v>
      </c>
    </row>
    <row r="44" spans="3:42" x14ac:dyDescent="0.25">
      <c r="C44" s="3">
        <v>2008</v>
      </c>
      <c r="D44" s="3">
        <v>7.0000000000000007E-2</v>
      </c>
      <c r="E44" s="3">
        <v>0.01</v>
      </c>
      <c r="F44" s="3">
        <v>8.36</v>
      </c>
      <c r="G44" s="3">
        <v>60.12</v>
      </c>
      <c r="H44" s="3">
        <v>0.99</v>
      </c>
      <c r="I44" s="3">
        <v>0.36</v>
      </c>
      <c r="J44" s="3">
        <v>0</v>
      </c>
      <c r="K44" s="3">
        <v>0</v>
      </c>
      <c r="L44" s="3">
        <v>0</v>
      </c>
      <c r="M44" s="3">
        <v>0.01</v>
      </c>
      <c r="N44" s="3">
        <v>26.49</v>
      </c>
      <c r="O44" s="3">
        <v>0.02</v>
      </c>
      <c r="P44" s="3">
        <v>0.28999999999999998</v>
      </c>
      <c r="Q44" s="3">
        <v>3.25</v>
      </c>
      <c r="R44" s="3">
        <v>99.91</v>
      </c>
      <c r="S44" s="3">
        <v>0.03</v>
      </c>
      <c r="W44" t="s">
        <v>106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1418000</v>
      </c>
      <c r="AE44">
        <v>6076000</v>
      </c>
      <c r="AF44">
        <v>6041000</v>
      </c>
      <c r="AG44">
        <v>14959000</v>
      </c>
      <c r="AH44">
        <v>27939000</v>
      </c>
      <c r="AI44">
        <v>45804000</v>
      </c>
      <c r="AJ44">
        <v>59227000</v>
      </c>
      <c r="AK44">
        <v>67025000</v>
      </c>
      <c r="AL44">
        <v>72868000</v>
      </c>
      <c r="AM44">
        <v>19737000</v>
      </c>
      <c r="AN44">
        <v>75343000</v>
      </c>
      <c r="AO44">
        <v>79427000</v>
      </c>
      <c r="AP44">
        <v>113829000</v>
      </c>
    </row>
    <row r="45" spans="3:42" x14ac:dyDescent="0.25">
      <c r="C45" s="3">
        <v>2009</v>
      </c>
      <c r="D45" s="3">
        <v>0.09</v>
      </c>
      <c r="E45" s="3">
        <v>0</v>
      </c>
      <c r="F45" s="3">
        <v>7.75</v>
      </c>
      <c r="G45" s="3">
        <v>58.03</v>
      </c>
      <c r="H45" s="3">
        <v>1.33</v>
      </c>
      <c r="I45" s="3">
        <v>0.28999999999999998</v>
      </c>
      <c r="J45" s="3">
        <v>0</v>
      </c>
      <c r="K45" s="3">
        <v>0.01</v>
      </c>
      <c r="L45" s="3">
        <v>0</v>
      </c>
      <c r="M45" s="3">
        <v>0.01</v>
      </c>
      <c r="N45" s="3">
        <v>25.1</v>
      </c>
      <c r="O45" s="3">
        <v>0.01</v>
      </c>
      <c r="P45" s="3">
        <v>0.23</v>
      </c>
      <c r="Q45" s="3">
        <v>7.12</v>
      </c>
      <c r="R45" s="3">
        <v>99.88</v>
      </c>
      <c r="S45" s="3">
        <v>0.03</v>
      </c>
    </row>
    <row r="46" spans="3:42" x14ac:dyDescent="0.25">
      <c r="C46" s="3">
        <v>2010</v>
      </c>
      <c r="D46" s="3">
        <v>0.08</v>
      </c>
      <c r="E46" s="3">
        <v>0.01</v>
      </c>
      <c r="F46" s="3">
        <v>9.02</v>
      </c>
      <c r="G46" s="3">
        <v>56.65</v>
      </c>
      <c r="H46" s="3">
        <v>1.7</v>
      </c>
      <c r="I46" s="3">
        <v>0.28999999999999998</v>
      </c>
      <c r="J46" s="3">
        <v>0</v>
      </c>
      <c r="K46" s="3">
        <v>0.01</v>
      </c>
      <c r="L46" s="3">
        <v>0</v>
      </c>
      <c r="M46" s="3">
        <v>0</v>
      </c>
      <c r="N46" s="3">
        <v>19.899999999999999</v>
      </c>
      <c r="O46" s="3">
        <v>0.01</v>
      </c>
      <c r="P46" s="3">
        <v>0.18</v>
      </c>
      <c r="Q46" s="3">
        <v>12.13</v>
      </c>
      <c r="R46" s="3">
        <v>99.89</v>
      </c>
      <c r="S46" s="3">
        <v>0.02</v>
      </c>
    </row>
    <row r="47" spans="3:42" x14ac:dyDescent="0.25">
      <c r="C47" s="3">
        <v>2011</v>
      </c>
      <c r="D47" s="3">
        <v>7.0000000000000007E-2</v>
      </c>
      <c r="E47" s="3">
        <v>0</v>
      </c>
      <c r="F47" s="3">
        <v>7.56</v>
      </c>
      <c r="G47" s="3">
        <v>52.01</v>
      </c>
      <c r="H47" s="3">
        <v>1.31</v>
      </c>
      <c r="I47" s="3">
        <v>0.62</v>
      </c>
      <c r="J47" s="3">
        <v>0</v>
      </c>
      <c r="K47" s="3">
        <v>0.01</v>
      </c>
      <c r="L47" s="3">
        <v>0</v>
      </c>
      <c r="M47" s="3">
        <v>0</v>
      </c>
      <c r="N47" s="3">
        <v>21.72</v>
      </c>
      <c r="O47" s="3">
        <v>0.01</v>
      </c>
      <c r="P47" s="3">
        <v>0.15</v>
      </c>
      <c r="Q47" s="3">
        <v>16.510000000000002</v>
      </c>
      <c r="R47" s="3">
        <v>99.92</v>
      </c>
      <c r="S47" s="3">
        <v>0.02</v>
      </c>
    </row>
    <row r="48" spans="3:42" x14ac:dyDescent="0.25">
      <c r="C48" s="3">
        <v>2012</v>
      </c>
      <c r="D48" s="3">
        <v>0.05</v>
      </c>
      <c r="E48" s="3">
        <v>0</v>
      </c>
      <c r="F48" s="3">
        <v>6.97</v>
      </c>
      <c r="G48" s="3">
        <v>48.83</v>
      </c>
      <c r="H48" s="3">
        <v>1.18</v>
      </c>
      <c r="I48" s="3">
        <v>0.26</v>
      </c>
      <c r="J48" s="3">
        <v>0</v>
      </c>
      <c r="K48" s="3">
        <v>0.02</v>
      </c>
      <c r="L48" s="3">
        <v>0</v>
      </c>
      <c r="M48" s="3">
        <v>0</v>
      </c>
      <c r="N48" s="3">
        <v>24.56</v>
      </c>
      <c r="O48" s="3">
        <v>0.01</v>
      </c>
      <c r="P48" s="3">
        <v>0.12</v>
      </c>
      <c r="Q48" s="3">
        <v>17.97</v>
      </c>
      <c r="R48" s="3">
        <v>99.93</v>
      </c>
      <c r="S48" s="3">
        <v>0.02</v>
      </c>
    </row>
    <row r="49" spans="3:19" x14ac:dyDescent="0.25">
      <c r="C49" s="3">
        <v>2013</v>
      </c>
      <c r="D49" s="3">
        <v>0.05</v>
      </c>
      <c r="E49" s="3">
        <v>0</v>
      </c>
      <c r="F49" s="3">
        <v>7.18</v>
      </c>
      <c r="G49" s="3">
        <v>48.86</v>
      </c>
      <c r="H49" s="3">
        <v>1.45</v>
      </c>
      <c r="I49" s="3">
        <v>0.27</v>
      </c>
      <c r="J49" s="3">
        <v>0</v>
      </c>
      <c r="K49" s="3">
        <v>0.04</v>
      </c>
      <c r="L49" s="3">
        <v>0</v>
      </c>
      <c r="M49" s="3">
        <v>0</v>
      </c>
      <c r="N49" s="3">
        <v>22.42</v>
      </c>
      <c r="O49" s="3">
        <v>0.01</v>
      </c>
      <c r="P49" s="3">
        <v>7.0000000000000007E-2</v>
      </c>
      <c r="Q49" s="3">
        <v>19.63</v>
      </c>
      <c r="R49" s="3">
        <v>99.92</v>
      </c>
      <c r="S49" s="3">
        <v>0.02</v>
      </c>
    </row>
    <row r="50" spans="3:19" x14ac:dyDescent="0.25">
      <c r="C50" s="3">
        <v>2014</v>
      </c>
      <c r="D50" s="3">
        <v>0.06</v>
      </c>
      <c r="E50" s="3">
        <v>0</v>
      </c>
      <c r="F50" s="3">
        <v>7.27</v>
      </c>
      <c r="G50" s="3">
        <v>49</v>
      </c>
      <c r="H50" s="3">
        <v>1.81</v>
      </c>
      <c r="I50" s="3">
        <v>0.26</v>
      </c>
      <c r="J50" s="3">
        <v>0</v>
      </c>
      <c r="K50" s="3">
        <v>0.06</v>
      </c>
      <c r="L50" s="3">
        <v>0</v>
      </c>
      <c r="M50" s="3">
        <v>0</v>
      </c>
      <c r="N50" s="3">
        <v>20.18</v>
      </c>
      <c r="O50" s="3">
        <v>0</v>
      </c>
      <c r="P50" s="3">
        <v>0.06</v>
      </c>
      <c r="Q50" s="3">
        <v>21.26</v>
      </c>
      <c r="R50" s="3">
        <v>99.91</v>
      </c>
      <c r="S50" s="3">
        <v>0.03</v>
      </c>
    </row>
    <row r="51" spans="3:19" x14ac:dyDescent="0.25">
      <c r="C51" s="3">
        <v>2015</v>
      </c>
      <c r="D51" s="3">
        <v>0.08</v>
      </c>
      <c r="E51" s="3">
        <v>0.01</v>
      </c>
      <c r="F51" s="3">
        <v>8.26</v>
      </c>
      <c r="G51" s="3">
        <v>51.38</v>
      </c>
      <c r="H51" s="3">
        <v>5.2</v>
      </c>
      <c r="I51" s="3">
        <v>0.53</v>
      </c>
      <c r="J51" s="3">
        <v>0.72</v>
      </c>
      <c r="K51" s="3">
        <v>0.08</v>
      </c>
      <c r="L51" s="3">
        <v>0</v>
      </c>
      <c r="M51" s="3">
        <v>0</v>
      </c>
      <c r="N51" s="3">
        <v>27.26</v>
      </c>
      <c r="O51" s="3">
        <v>0</v>
      </c>
      <c r="P51" s="3">
        <v>0.06</v>
      </c>
      <c r="Q51" s="3">
        <v>6.38</v>
      </c>
      <c r="R51" s="3">
        <v>99.88</v>
      </c>
      <c r="S51" s="3">
        <v>0.04</v>
      </c>
    </row>
    <row r="52" spans="3:19" x14ac:dyDescent="0.25">
      <c r="C52" s="3">
        <v>2016</v>
      </c>
      <c r="D52" s="3">
        <v>0.06</v>
      </c>
      <c r="E52" s="3">
        <v>0.01</v>
      </c>
      <c r="F52" s="3">
        <v>8.4600000000000009</v>
      </c>
      <c r="G52" s="3">
        <v>36.1</v>
      </c>
      <c r="H52" s="3">
        <v>8.2100000000000009</v>
      </c>
      <c r="I52" s="3">
        <v>0.63</v>
      </c>
      <c r="J52" s="3">
        <v>9.9600000000000009</v>
      </c>
      <c r="K52" s="3">
        <v>0.2</v>
      </c>
      <c r="L52" s="3">
        <v>0.26</v>
      </c>
      <c r="M52" s="3">
        <v>0</v>
      </c>
      <c r="N52" s="3">
        <v>13.81</v>
      </c>
      <c r="O52" s="3">
        <v>0</v>
      </c>
      <c r="P52" s="3">
        <v>7.0000000000000007E-2</v>
      </c>
      <c r="Q52" s="3">
        <v>22.19</v>
      </c>
      <c r="R52" s="3">
        <v>99.9</v>
      </c>
      <c r="S52" s="3">
        <v>0.04</v>
      </c>
    </row>
    <row r="53" spans="3:19" x14ac:dyDescent="0.25">
      <c r="C53" s="3">
        <v>2017</v>
      </c>
      <c r="D53" s="3">
        <v>0.03</v>
      </c>
      <c r="E53" s="3">
        <v>0</v>
      </c>
      <c r="F53" s="3">
        <v>8.75</v>
      </c>
      <c r="G53" s="3">
        <v>19.53</v>
      </c>
      <c r="H53" s="3">
        <v>9.9700000000000006</v>
      </c>
      <c r="I53" s="3">
        <v>0.61</v>
      </c>
      <c r="J53" s="3">
        <v>23.34</v>
      </c>
      <c r="K53" s="3">
        <v>0.7</v>
      </c>
      <c r="L53" s="3">
        <v>0.32</v>
      </c>
      <c r="M53" s="3">
        <v>0</v>
      </c>
      <c r="N53" s="3">
        <v>14.68</v>
      </c>
      <c r="O53" s="3">
        <v>0</v>
      </c>
      <c r="P53" s="3">
        <v>7.0000000000000007E-2</v>
      </c>
      <c r="Q53" s="3">
        <v>21.96</v>
      </c>
      <c r="R53" s="3">
        <v>99.93</v>
      </c>
      <c r="S53" s="3">
        <v>0.04</v>
      </c>
    </row>
    <row r="54" spans="3:19" x14ac:dyDescent="0.25">
      <c r="C54" s="3">
        <v>2018</v>
      </c>
      <c r="D54" s="3">
        <v>0.06</v>
      </c>
      <c r="E54" s="3">
        <v>0.01</v>
      </c>
      <c r="F54" s="3">
        <v>8.61</v>
      </c>
      <c r="G54" s="3">
        <v>15.51</v>
      </c>
      <c r="H54" s="3">
        <v>8.4</v>
      </c>
      <c r="I54" s="3">
        <v>0.56999999999999995</v>
      </c>
      <c r="J54" s="3">
        <v>26.36</v>
      </c>
      <c r="K54" s="3">
        <v>1.1000000000000001</v>
      </c>
      <c r="L54" s="3">
        <v>0.33</v>
      </c>
      <c r="M54" s="3">
        <v>0</v>
      </c>
      <c r="N54" s="3">
        <v>9.85</v>
      </c>
      <c r="O54" s="3">
        <v>0</v>
      </c>
      <c r="P54" s="3">
        <v>0.06</v>
      </c>
      <c r="Q54" s="3">
        <v>29.08</v>
      </c>
      <c r="R54" s="3">
        <v>99.9</v>
      </c>
      <c r="S54" s="3">
        <v>0.04</v>
      </c>
    </row>
  </sheetData>
  <mergeCells count="32">
    <mergeCell ref="AF18:AF19"/>
    <mergeCell ref="AG18:AG19"/>
    <mergeCell ref="AH18:AH19"/>
    <mergeCell ref="AC20:AH20"/>
    <mergeCell ref="AA18:AA19"/>
    <mergeCell ref="V20:AA20"/>
    <mergeCell ref="AC18:AC19"/>
    <mergeCell ref="AD18:AD19"/>
    <mergeCell ref="AE18:AE19"/>
    <mergeCell ref="V18:V19"/>
    <mergeCell ref="W18:W19"/>
    <mergeCell ref="X18:X19"/>
    <mergeCell ref="Y18:Y19"/>
    <mergeCell ref="Z18:Z19"/>
    <mergeCell ref="C41:T41"/>
    <mergeCell ref="C42:C43"/>
    <mergeCell ref="D42:D43"/>
    <mergeCell ref="E42:R42"/>
    <mergeCell ref="S42:S43"/>
    <mergeCell ref="T42:T43"/>
    <mergeCell ref="D19:D20"/>
    <mergeCell ref="E19:R19"/>
    <mergeCell ref="S19:S20"/>
    <mergeCell ref="T19:T20"/>
    <mergeCell ref="C19:C20"/>
    <mergeCell ref="C2:S2"/>
    <mergeCell ref="C18:T18"/>
    <mergeCell ref="S3:S4"/>
    <mergeCell ref="C3:C5"/>
    <mergeCell ref="D3:D4"/>
    <mergeCell ref="E3:R3"/>
    <mergeCell ref="E5:R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60FF6-1F81-4CEC-B2A3-F3703BB1D624}">
  <dimension ref="B1:V18"/>
  <sheetViews>
    <sheetView topLeftCell="C1" workbookViewId="0">
      <selection activeCell="J20" sqref="J20:X20"/>
    </sheetView>
  </sheetViews>
  <sheetFormatPr defaultRowHeight="15" x14ac:dyDescent="0.25"/>
  <cols>
    <col min="12" max="12" width="11.140625" bestFit="1" customWidth="1"/>
    <col min="13" max="13" width="9.7109375" bestFit="1" customWidth="1"/>
    <col min="15" max="15" width="10.140625" bestFit="1" customWidth="1"/>
  </cols>
  <sheetData>
    <row r="1" spans="2:22" x14ac:dyDescent="0.25">
      <c r="J1" s="23" t="s">
        <v>2</v>
      </c>
      <c r="K1" s="23" t="s">
        <v>92</v>
      </c>
      <c r="L1" s="23" t="s">
        <v>93</v>
      </c>
      <c r="M1" s="23" t="s">
        <v>12</v>
      </c>
      <c r="N1" s="23" t="s">
        <v>94</v>
      </c>
      <c r="O1" s="20" t="s">
        <v>20</v>
      </c>
      <c r="Q1" s="23" t="s">
        <v>2</v>
      </c>
      <c r="R1" s="23" t="s">
        <v>92</v>
      </c>
      <c r="S1" s="23" t="s">
        <v>93</v>
      </c>
      <c r="T1" s="23" t="s">
        <v>12</v>
      </c>
      <c r="U1" s="23" t="s">
        <v>94</v>
      </c>
      <c r="V1" s="20" t="s">
        <v>20</v>
      </c>
    </row>
    <row r="2" spans="2:22" x14ac:dyDescent="0.25">
      <c r="B2" s="30" t="s">
        <v>19</v>
      </c>
      <c r="C2" s="30"/>
      <c r="D2" s="30"/>
      <c r="E2" s="30"/>
      <c r="F2" s="30"/>
      <c r="G2" s="30"/>
      <c r="H2" s="30"/>
      <c r="J2" s="23"/>
      <c r="K2" s="23"/>
      <c r="L2" s="23"/>
      <c r="M2" s="23"/>
      <c r="N2" s="23"/>
      <c r="O2" s="20"/>
      <c r="Q2" s="23"/>
      <c r="R2" s="23"/>
      <c r="S2" s="23"/>
      <c r="T2" s="23"/>
      <c r="U2" s="23"/>
      <c r="V2" s="20"/>
    </row>
    <row r="3" spans="2:22" x14ac:dyDescent="0.25">
      <c r="B3" s="3" t="s">
        <v>0</v>
      </c>
      <c r="C3" s="3" t="s">
        <v>100</v>
      </c>
      <c r="D3" s="3" t="s">
        <v>6</v>
      </c>
      <c r="E3" s="3" t="s">
        <v>99</v>
      </c>
      <c r="F3" s="3" t="s">
        <v>8</v>
      </c>
      <c r="G3" s="3" t="s">
        <v>9</v>
      </c>
      <c r="H3" s="3" t="s">
        <v>29</v>
      </c>
      <c r="J3" s="20" t="s">
        <v>95</v>
      </c>
      <c r="K3" s="20"/>
      <c r="L3" s="20"/>
      <c r="M3" s="20"/>
      <c r="N3" s="20"/>
      <c r="O3" s="20"/>
      <c r="Q3" s="20" t="s">
        <v>101</v>
      </c>
      <c r="R3" s="20"/>
      <c r="S3" s="20"/>
      <c r="T3" s="20"/>
      <c r="U3" s="20"/>
      <c r="V3" s="20"/>
    </row>
    <row r="4" spans="2:22" x14ac:dyDescent="0.25">
      <c r="B4" s="3">
        <v>2000</v>
      </c>
      <c r="C4" s="4">
        <v>2158</v>
      </c>
      <c r="D4" s="4">
        <v>2889</v>
      </c>
      <c r="E4" s="4">
        <v>18858</v>
      </c>
      <c r="F4" s="4">
        <v>1196</v>
      </c>
      <c r="G4" s="4">
        <v>4114</v>
      </c>
      <c r="H4" s="4">
        <v>29214</v>
      </c>
      <c r="J4" s="38">
        <v>0</v>
      </c>
      <c r="K4" s="3">
        <f>H4*1000</f>
        <v>29214000</v>
      </c>
      <c r="L4" s="38">
        <v>0</v>
      </c>
      <c r="M4" s="3">
        <v>0</v>
      </c>
      <c r="N4" s="38">
        <v>0</v>
      </c>
      <c r="O4" s="4">
        <f>SUM(J4:N4)</f>
        <v>29214000</v>
      </c>
      <c r="Q4">
        <f>J4/$O4</f>
        <v>0</v>
      </c>
      <c r="R4">
        <f t="shared" ref="R4:V4" si="0">K4/$O4</f>
        <v>1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1</v>
      </c>
    </row>
    <row r="5" spans="2:22" x14ac:dyDescent="0.25">
      <c r="B5" s="3">
        <v>2001</v>
      </c>
      <c r="C5" s="4">
        <v>2273</v>
      </c>
      <c r="D5" s="4">
        <v>2848</v>
      </c>
      <c r="E5" s="4">
        <v>20018</v>
      </c>
      <c r="F5" s="4">
        <v>1155</v>
      </c>
      <c r="G5" s="4">
        <v>4291</v>
      </c>
      <c r="H5" s="4">
        <v>30586</v>
      </c>
      <c r="J5" s="38">
        <v>0</v>
      </c>
      <c r="K5" s="3">
        <f t="shared" ref="K5:K18" si="1">H5*1000</f>
        <v>30586000</v>
      </c>
      <c r="L5" s="38">
        <v>0</v>
      </c>
      <c r="M5" s="3">
        <v>0</v>
      </c>
      <c r="N5" s="38">
        <v>0</v>
      </c>
      <c r="O5" s="4">
        <f t="shared" ref="O5:O18" si="2">SUM(J5:N5)</f>
        <v>30586000</v>
      </c>
    </row>
    <row r="6" spans="2:22" x14ac:dyDescent="0.25">
      <c r="B6" s="3">
        <v>2002</v>
      </c>
      <c r="C6" s="4">
        <v>2384</v>
      </c>
      <c r="D6" s="4">
        <v>2708</v>
      </c>
      <c r="E6" s="4">
        <v>19698</v>
      </c>
      <c r="F6" s="4">
        <v>1092</v>
      </c>
      <c r="G6" s="4">
        <v>4116</v>
      </c>
      <c r="H6" s="4">
        <v>29999</v>
      </c>
      <c r="J6" s="38">
        <v>0</v>
      </c>
      <c r="K6" s="3">
        <f t="shared" si="1"/>
        <v>29999000</v>
      </c>
      <c r="L6" s="38">
        <v>0</v>
      </c>
      <c r="M6" s="3">
        <v>0</v>
      </c>
      <c r="N6" s="38">
        <v>0</v>
      </c>
      <c r="O6" s="4">
        <f t="shared" si="2"/>
        <v>29999000</v>
      </c>
    </row>
    <row r="7" spans="2:22" x14ac:dyDescent="0.25">
      <c r="B7" s="3">
        <v>2003</v>
      </c>
      <c r="C7" s="4">
        <v>2460</v>
      </c>
      <c r="D7" s="4">
        <v>2725</v>
      </c>
      <c r="E7" s="4">
        <v>18973</v>
      </c>
      <c r="F7" s="3">
        <v>950</v>
      </c>
      <c r="G7" s="4">
        <v>3338</v>
      </c>
      <c r="H7" s="4">
        <v>28445</v>
      </c>
      <c r="J7" s="38">
        <v>0</v>
      </c>
      <c r="K7" s="3">
        <f t="shared" si="1"/>
        <v>28445000</v>
      </c>
      <c r="L7" s="38">
        <v>0</v>
      </c>
      <c r="M7" s="3">
        <v>0</v>
      </c>
      <c r="N7" s="38">
        <v>0</v>
      </c>
      <c r="O7" s="4">
        <f t="shared" si="2"/>
        <v>28445000</v>
      </c>
    </row>
    <row r="8" spans="2:22" x14ac:dyDescent="0.25">
      <c r="B8" s="3">
        <v>2004</v>
      </c>
      <c r="C8" s="4">
        <v>2744</v>
      </c>
      <c r="D8" s="4">
        <v>2747</v>
      </c>
      <c r="E8" s="4">
        <v>21808</v>
      </c>
      <c r="F8" s="3">
        <v>875</v>
      </c>
      <c r="G8" s="4">
        <v>3515</v>
      </c>
      <c r="H8" s="4">
        <v>31690</v>
      </c>
      <c r="J8" s="38">
        <v>0</v>
      </c>
      <c r="K8" s="3">
        <f t="shared" si="1"/>
        <v>31690000</v>
      </c>
      <c r="L8" s="38">
        <v>0</v>
      </c>
      <c r="M8" s="3">
        <v>0</v>
      </c>
      <c r="N8" s="38">
        <v>0</v>
      </c>
      <c r="O8" s="4">
        <f t="shared" si="2"/>
        <v>31690000</v>
      </c>
    </row>
    <row r="9" spans="2:22" x14ac:dyDescent="0.25">
      <c r="B9" s="3">
        <v>2005</v>
      </c>
      <c r="C9" s="4">
        <v>2974</v>
      </c>
      <c r="D9" s="4">
        <v>2636</v>
      </c>
      <c r="E9" s="4">
        <v>20257</v>
      </c>
      <c r="F9" s="3">
        <v>723</v>
      </c>
      <c r="G9" s="4">
        <v>2511</v>
      </c>
      <c r="H9" s="4">
        <v>29102</v>
      </c>
      <c r="J9" s="38">
        <v>0</v>
      </c>
      <c r="K9" s="3">
        <f t="shared" si="1"/>
        <v>29102000</v>
      </c>
      <c r="L9" s="38">
        <v>0</v>
      </c>
      <c r="M9" s="3">
        <v>0</v>
      </c>
      <c r="N9" s="38">
        <v>0</v>
      </c>
      <c r="O9" s="4">
        <f t="shared" si="2"/>
        <v>29102000</v>
      </c>
    </row>
    <row r="10" spans="2:22" x14ac:dyDescent="0.25">
      <c r="B10" s="3">
        <v>2006</v>
      </c>
      <c r="C10" s="4">
        <v>2852</v>
      </c>
      <c r="D10" s="4">
        <v>2324</v>
      </c>
      <c r="E10" s="4">
        <v>17770</v>
      </c>
      <c r="F10" s="3">
        <v>392</v>
      </c>
      <c r="G10" s="4">
        <v>2598</v>
      </c>
      <c r="H10" s="4">
        <v>25937</v>
      </c>
      <c r="J10" s="38">
        <v>0</v>
      </c>
      <c r="K10" s="3">
        <f t="shared" si="1"/>
        <v>25937000</v>
      </c>
      <c r="L10" s="38">
        <v>0</v>
      </c>
      <c r="M10" s="3">
        <v>0</v>
      </c>
      <c r="N10" s="38">
        <v>0</v>
      </c>
      <c r="O10" s="4">
        <f t="shared" si="2"/>
        <v>25937000</v>
      </c>
    </row>
    <row r="11" spans="2:22" x14ac:dyDescent="0.25">
      <c r="B11" s="3">
        <v>2007</v>
      </c>
      <c r="C11" s="4">
        <v>3035</v>
      </c>
      <c r="D11" s="4">
        <v>2295</v>
      </c>
      <c r="E11" s="4">
        <v>17141</v>
      </c>
      <c r="F11" s="3">
        <v>212</v>
      </c>
      <c r="G11" s="4">
        <v>2228</v>
      </c>
      <c r="H11" s="4">
        <v>24912</v>
      </c>
      <c r="J11" s="38">
        <v>0</v>
      </c>
      <c r="K11" s="3">
        <f t="shared" si="1"/>
        <v>24912000</v>
      </c>
      <c r="L11" s="38">
        <v>0</v>
      </c>
      <c r="M11" s="3">
        <v>0</v>
      </c>
      <c r="N11" s="38">
        <v>0</v>
      </c>
      <c r="O11" s="4">
        <f t="shared" si="2"/>
        <v>24912000</v>
      </c>
    </row>
    <row r="12" spans="2:22" x14ac:dyDescent="0.25">
      <c r="B12" s="3">
        <v>2008</v>
      </c>
      <c r="C12" s="4">
        <v>3420</v>
      </c>
      <c r="D12" s="4">
        <v>1832</v>
      </c>
      <c r="E12" s="4">
        <v>18875</v>
      </c>
      <c r="F12" s="3">
        <v>127</v>
      </c>
      <c r="G12" s="4">
        <v>1602</v>
      </c>
      <c r="H12" s="4">
        <v>25856</v>
      </c>
      <c r="J12" s="38">
        <v>0</v>
      </c>
      <c r="K12" s="3">
        <f t="shared" si="1"/>
        <v>25856000</v>
      </c>
      <c r="L12" s="38">
        <v>0</v>
      </c>
      <c r="M12" s="3">
        <v>0</v>
      </c>
      <c r="N12" s="38">
        <v>0</v>
      </c>
      <c r="O12" s="4">
        <f t="shared" si="2"/>
        <v>25856000</v>
      </c>
    </row>
    <row r="13" spans="2:22" x14ac:dyDescent="0.25">
      <c r="B13" s="3">
        <v>2009</v>
      </c>
      <c r="C13" s="4">
        <v>3722</v>
      </c>
      <c r="D13" s="4">
        <v>1108</v>
      </c>
      <c r="E13" s="4">
        <v>20898</v>
      </c>
      <c r="F13" s="3">
        <v>110</v>
      </c>
      <c r="G13" s="4">
        <v>1348</v>
      </c>
      <c r="H13" s="4">
        <v>27187</v>
      </c>
      <c r="J13" s="38">
        <v>0</v>
      </c>
      <c r="K13" s="3">
        <f t="shared" si="1"/>
        <v>27187000</v>
      </c>
      <c r="L13" s="38">
        <v>0</v>
      </c>
      <c r="M13" s="3">
        <v>0</v>
      </c>
      <c r="N13" s="38">
        <v>0</v>
      </c>
      <c r="O13" s="4">
        <f t="shared" si="2"/>
        <v>27187000</v>
      </c>
    </row>
    <row r="14" spans="2:22" x14ac:dyDescent="0.25">
      <c r="B14" s="3">
        <v>2010</v>
      </c>
      <c r="C14" s="4">
        <v>4006</v>
      </c>
      <c r="D14" s="3">
        <v>660</v>
      </c>
      <c r="E14" s="4">
        <v>21931</v>
      </c>
      <c r="F14" s="3">
        <v>133</v>
      </c>
      <c r="G14" s="4">
        <v>2014</v>
      </c>
      <c r="H14" s="4">
        <v>28743</v>
      </c>
      <c r="J14" s="38">
        <v>0</v>
      </c>
      <c r="K14" s="3">
        <f t="shared" si="1"/>
        <v>28743000</v>
      </c>
      <c r="L14" s="38">
        <v>0</v>
      </c>
      <c r="M14" s="3">
        <v>0</v>
      </c>
      <c r="N14" s="38">
        <v>0</v>
      </c>
      <c r="O14" s="4">
        <f t="shared" si="2"/>
        <v>28743000</v>
      </c>
    </row>
    <row r="15" spans="2:22" x14ac:dyDescent="0.25">
      <c r="B15" s="3">
        <v>2011</v>
      </c>
      <c r="C15" s="4">
        <v>4432</v>
      </c>
      <c r="D15" s="3">
        <v>460</v>
      </c>
      <c r="E15" s="4">
        <v>18522</v>
      </c>
      <c r="F15" s="3">
        <v>98</v>
      </c>
      <c r="G15" s="4">
        <v>1305</v>
      </c>
      <c r="H15" s="4">
        <v>24816</v>
      </c>
      <c r="J15" s="38">
        <v>0</v>
      </c>
      <c r="K15" s="3">
        <f t="shared" si="1"/>
        <v>24816000</v>
      </c>
      <c r="L15" s="38">
        <v>0</v>
      </c>
      <c r="M15" s="3">
        <v>0</v>
      </c>
      <c r="N15" s="38">
        <v>0</v>
      </c>
      <c r="O15" s="4">
        <f t="shared" si="2"/>
        <v>24816000</v>
      </c>
    </row>
    <row r="16" spans="2:22" x14ac:dyDescent="0.25">
      <c r="B16" s="3" t="s">
        <v>97</v>
      </c>
      <c r="C16" s="4">
        <v>4941</v>
      </c>
      <c r="D16" s="3">
        <v>321</v>
      </c>
      <c r="E16" s="4">
        <v>18302</v>
      </c>
      <c r="F16" s="3">
        <v>72</v>
      </c>
      <c r="G16" s="4">
        <v>1421</v>
      </c>
      <c r="H16" s="4">
        <v>25056</v>
      </c>
      <c r="J16" s="38">
        <v>0</v>
      </c>
      <c r="K16" s="3">
        <f t="shared" si="1"/>
        <v>25056000</v>
      </c>
      <c r="L16" s="38">
        <v>0</v>
      </c>
      <c r="M16" s="3">
        <v>0</v>
      </c>
      <c r="N16" s="38">
        <v>0</v>
      </c>
      <c r="O16" s="4">
        <f t="shared" si="2"/>
        <v>25056000</v>
      </c>
    </row>
    <row r="17" spans="2:15" x14ac:dyDescent="0.25">
      <c r="B17" s="3" t="s">
        <v>98</v>
      </c>
      <c r="C17" s="4">
        <v>5121</v>
      </c>
      <c r="D17" s="3">
        <v>292</v>
      </c>
      <c r="E17" s="4">
        <v>16961</v>
      </c>
      <c r="F17" s="3">
        <v>62</v>
      </c>
      <c r="G17" s="3">
        <v>818</v>
      </c>
      <c r="H17" s="4">
        <v>23255</v>
      </c>
      <c r="J17" s="38">
        <v>0</v>
      </c>
      <c r="K17" s="3">
        <f t="shared" si="1"/>
        <v>23255000</v>
      </c>
      <c r="L17" s="38">
        <v>0</v>
      </c>
      <c r="M17" s="3">
        <v>0</v>
      </c>
      <c r="N17" s="38">
        <v>0</v>
      </c>
      <c r="O17" s="4">
        <f t="shared" si="2"/>
        <v>23255000</v>
      </c>
    </row>
    <row r="18" spans="2:15" x14ac:dyDescent="0.25">
      <c r="B18" s="3">
        <v>2014</v>
      </c>
      <c r="C18" s="4">
        <v>5157</v>
      </c>
      <c r="D18" s="3">
        <v>225</v>
      </c>
      <c r="E18" s="4">
        <v>13947</v>
      </c>
      <c r="F18" s="3">
        <v>48</v>
      </c>
      <c r="G18" s="3">
        <v>781</v>
      </c>
      <c r="H18" s="4">
        <v>20157</v>
      </c>
      <c r="J18" s="38">
        <v>0</v>
      </c>
      <c r="K18" s="3">
        <f t="shared" si="1"/>
        <v>20157000</v>
      </c>
      <c r="L18" s="38">
        <v>0</v>
      </c>
      <c r="M18" s="3">
        <v>0</v>
      </c>
      <c r="N18" s="38">
        <v>0</v>
      </c>
      <c r="O18" s="4">
        <f t="shared" si="2"/>
        <v>20157000</v>
      </c>
    </row>
  </sheetData>
  <mergeCells count="15">
    <mergeCell ref="U1:U2"/>
    <mergeCell ref="V1:V2"/>
    <mergeCell ref="Q3:V3"/>
    <mergeCell ref="J3:O3"/>
    <mergeCell ref="B2:H2"/>
    <mergeCell ref="Q1:Q2"/>
    <mergeCell ref="R1:R2"/>
    <mergeCell ref="S1:S2"/>
    <mergeCell ref="T1:T2"/>
    <mergeCell ref="J1:J2"/>
    <mergeCell ref="K1:K2"/>
    <mergeCell ref="L1:L2"/>
    <mergeCell ref="M1:M2"/>
    <mergeCell ref="N1:N2"/>
    <mergeCell ref="O1:O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6C1DE-A7AD-443A-91E0-44E65BDF3EDE}">
  <dimension ref="C2:W15"/>
  <sheetViews>
    <sheetView tabSelected="1" workbookViewId="0">
      <selection activeCell="K21" sqref="K21"/>
    </sheetView>
  </sheetViews>
  <sheetFormatPr defaultRowHeight="15" x14ac:dyDescent="0.25"/>
  <cols>
    <col min="4" max="4" width="15.7109375" bestFit="1" customWidth="1"/>
    <col min="5" max="5" width="10.5703125" bestFit="1" customWidth="1"/>
    <col min="8" max="8" width="11.85546875" bestFit="1" customWidth="1"/>
    <col min="11" max="11" width="23" bestFit="1" customWidth="1"/>
    <col min="12" max="12" width="15.7109375" bestFit="1" customWidth="1"/>
    <col min="13" max="13" width="18.140625" bestFit="1" customWidth="1"/>
    <col min="14" max="14" width="9.7109375" bestFit="1" customWidth="1"/>
    <col min="23" max="23" width="15.7109375" bestFit="1" customWidth="1"/>
  </cols>
  <sheetData>
    <row r="2" spans="3:23" x14ac:dyDescent="0.25">
      <c r="C2" s="19" t="s">
        <v>45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</row>
    <row r="3" spans="3:23" x14ac:dyDescent="0.25">
      <c r="C3" s="20" t="s">
        <v>0</v>
      </c>
      <c r="D3" s="20" t="s">
        <v>32</v>
      </c>
      <c r="E3" s="20" t="s">
        <v>43</v>
      </c>
      <c r="F3" s="20" t="s">
        <v>30</v>
      </c>
      <c r="G3" s="20" t="s">
        <v>6</v>
      </c>
      <c r="H3" s="20" t="s">
        <v>7</v>
      </c>
      <c r="I3" s="20" t="s">
        <v>8</v>
      </c>
      <c r="J3" s="20" t="s">
        <v>9</v>
      </c>
      <c r="K3" s="20" t="s">
        <v>34</v>
      </c>
      <c r="L3" s="20" t="s">
        <v>33</v>
      </c>
      <c r="M3" s="20" t="s">
        <v>44</v>
      </c>
      <c r="N3" s="20" t="s">
        <v>29</v>
      </c>
      <c r="O3" s="20" t="s">
        <v>46</v>
      </c>
      <c r="P3" s="20"/>
      <c r="Q3" s="20"/>
      <c r="R3" s="20"/>
      <c r="S3" s="20" t="s">
        <v>50</v>
      </c>
      <c r="T3" s="20" t="s">
        <v>51</v>
      </c>
      <c r="U3" s="20" t="s">
        <v>11</v>
      </c>
      <c r="V3" s="20" t="s">
        <v>52</v>
      </c>
      <c r="W3" s="23" t="s">
        <v>53</v>
      </c>
    </row>
    <row r="4" spans="3:23" x14ac:dyDescent="0.25"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" t="s">
        <v>47</v>
      </c>
      <c r="P4" s="2" t="s">
        <v>48</v>
      </c>
      <c r="Q4" s="2" t="s">
        <v>49</v>
      </c>
      <c r="R4" s="2" t="s">
        <v>20</v>
      </c>
      <c r="S4" s="20"/>
      <c r="T4" s="20"/>
      <c r="U4" s="20"/>
      <c r="V4" s="20"/>
      <c r="W4" s="23"/>
    </row>
    <row r="5" spans="3:23" x14ac:dyDescent="0.25">
      <c r="C5" s="6">
        <v>2008</v>
      </c>
      <c r="D5" s="7">
        <v>72404</v>
      </c>
      <c r="E5" s="7">
        <v>11229</v>
      </c>
      <c r="F5" s="6">
        <v>24</v>
      </c>
      <c r="G5" s="7">
        <v>48031</v>
      </c>
      <c r="H5" s="7">
        <v>92812</v>
      </c>
      <c r="I5" s="7">
        <v>2036</v>
      </c>
      <c r="J5" s="7">
        <v>23084</v>
      </c>
      <c r="K5" s="6">
        <v>387</v>
      </c>
      <c r="L5" s="7">
        <v>1523</v>
      </c>
      <c r="M5" s="6">
        <v>3</v>
      </c>
      <c r="N5" s="7">
        <v>251533</v>
      </c>
      <c r="O5" s="4">
        <v>28270</v>
      </c>
      <c r="P5" s="3">
        <v>0</v>
      </c>
      <c r="Q5" s="4">
        <v>30033</v>
      </c>
      <c r="R5" s="4">
        <v>58303</v>
      </c>
      <c r="S5" s="4">
        <v>14130</v>
      </c>
      <c r="T5" s="4">
        <v>3067</v>
      </c>
      <c r="U5" s="4">
        <v>8054</v>
      </c>
      <c r="V5" s="4">
        <v>10871</v>
      </c>
      <c r="W5" s="4">
        <v>345959</v>
      </c>
    </row>
    <row r="6" spans="3:23" x14ac:dyDescent="0.25">
      <c r="C6" s="3">
        <v>2009</v>
      </c>
      <c r="D6" s="4">
        <v>74751</v>
      </c>
      <c r="E6" s="4">
        <v>16672</v>
      </c>
      <c r="F6" s="3">
        <v>0</v>
      </c>
      <c r="G6" s="4">
        <v>29476</v>
      </c>
      <c r="H6" s="4">
        <v>110698</v>
      </c>
      <c r="I6" s="4">
        <v>1213</v>
      </c>
      <c r="J6" s="4">
        <v>18843</v>
      </c>
      <c r="K6" s="3">
        <v>774</v>
      </c>
      <c r="L6" s="4">
        <v>2832</v>
      </c>
      <c r="M6" s="3">
        <v>31</v>
      </c>
      <c r="N6" s="4">
        <v>255289</v>
      </c>
      <c r="O6" s="4">
        <v>23820</v>
      </c>
      <c r="P6" s="3">
        <v>63</v>
      </c>
      <c r="Q6" s="4">
        <v>31691</v>
      </c>
      <c r="R6" s="4">
        <v>55510</v>
      </c>
      <c r="S6" s="4">
        <v>15642</v>
      </c>
      <c r="T6" s="4">
        <v>2772</v>
      </c>
      <c r="U6" s="4">
        <v>8119</v>
      </c>
      <c r="V6" s="4">
        <v>7498</v>
      </c>
      <c r="W6" s="4">
        <v>344831</v>
      </c>
    </row>
    <row r="7" spans="3:23" x14ac:dyDescent="0.25">
      <c r="C7" s="3">
        <v>2010</v>
      </c>
      <c r="D7" s="4">
        <v>66820</v>
      </c>
      <c r="E7" s="4">
        <v>15710</v>
      </c>
      <c r="F7" s="3">
        <v>7</v>
      </c>
      <c r="G7" s="4">
        <v>18985</v>
      </c>
      <c r="H7" s="4">
        <v>107351</v>
      </c>
      <c r="I7" s="4">
        <v>1377</v>
      </c>
      <c r="J7" s="4">
        <v>21515</v>
      </c>
      <c r="K7" s="3">
        <v>668</v>
      </c>
      <c r="L7" s="4">
        <v>3301</v>
      </c>
      <c r="M7" s="3">
        <v>15</v>
      </c>
      <c r="N7" s="4">
        <v>235748</v>
      </c>
      <c r="O7" s="4">
        <v>22321</v>
      </c>
      <c r="P7" s="3">
        <v>187</v>
      </c>
      <c r="Q7" s="4">
        <v>29522</v>
      </c>
      <c r="R7" s="4">
        <v>52030</v>
      </c>
      <c r="S7" s="4">
        <v>19189</v>
      </c>
      <c r="T7" s="4">
        <v>2027</v>
      </c>
      <c r="U7" s="4">
        <v>7602</v>
      </c>
      <c r="V7" s="4">
        <v>4982</v>
      </c>
      <c r="W7" s="4">
        <v>321578</v>
      </c>
    </row>
    <row r="8" spans="3:23" x14ac:dyDescent="0.25">
      <c r="C8" s="3">
        <v>2011</v>
      </c>
      <c r="D8" s="4">
        <v>64460</v>
      </c>
      <c r="E8" s="4">
        <v>17061</v>
      </c>
      <c r="F8" s="3">
        <v>7</v>
      </c>
      <c r="G8" s="4">
        <v>14378</v>
      </c>
      <c r="H8" s="4">
        <v>116391</v>
      </c>
      <c r="I8" s="4">
        <v>1352</v>
      </c>
      <c r="J8" s="4">
        <v>20276</v>
      </c>
      <c r="K8" s="3">
        <v>736</v>
      </c>
      <c r="L8" s="4">
        <v>2446</v>
      </c>
      <c r="M8" s="3">
        <v>28</v>
      </c>
      <c r="N8" s="4">
        <v>237135</v>
      </c>
      <c r="O8" s="4">
        <v>28613</v>
      </c>
      <c r="P8" s="3">
        <v>0</v>
      </c>
      <c r="Q8" s="4">
        <v>24021</v>
      </c>
      <c r="R8" s="4">
        <v>52634</v>
      </c>
      <c r="S8" s="4">
        <v>27499</v>
      </c>
      <c r="T8" s="4">
        <v>3065</v>
      </c>
      <c r="U8" s="4">
        <v>9143</v>
      </c>
      <c r="V8" s="4">
        <v>11908</v>
      </c>
      <c r="W8" s="4">
        <v>341384</v>
      </c>
    </row>
    <row r="9" spans="3:23" x14ac:dyDescent="0.25">
      <c r="C9" s="3">
        <v>2012</v>
      </c>
      <c r="D9" s="4">
        <v>67684</v>
      </c>
      <c r="E9" s="4">
        <v>19050</v>
      </c>
      <c r="F9" s="3">
        <v>0</v>
      </c>
      <c r="G9" s="4">
        <v>10808</v>
      </c>
      <c r="H9" s="4">
        <v>123483</v>
      </c>
      <c r="I9" s="4">
        <v>1135</v>
      </c>
      <c r="J9" s="4">
        <v>15047</v>
      </c>
      <c r="K9" s="3">
        <v>514</v>
      </c>
      <c r="L9" s="4">
        <v>2487</v>
      </c>
      <c r="M9" s="3">
        <v>122</v>
      </c>
      <c r="N9" s="4">
        <v>240330</v>
      </c>
      <c r="O9" s="4">
        <v>23293</v>
      </c>
      <c r="P9" s="3">
        <v>59</v>
      </c>
      <c r="Q9" s="4">
        <v>26451</v>
      </c>
      <c r="R9" s="4">
        <v>49803</v>
      </c>
      <c r="S9" s="4">
        <v>41448</v>
      </c>
      <c r="T9" s="4">
        <v>2988</v>
      </c>
      <c r="U9" s="4">
        <v>7288</v>
      </c>
      <c r="V9" s="4">
        <v>10405</v>
      </c>
      <c r="W9" s="4">
        <v>352263</v>
      </c>
    </row>
    <row r="10" spans="3:23" x14ac:dyDescent="0.25">
      <c r="C10" s="3">
        <v>2013</v>
      </c>
      <c r="D10" s="4">
        <v>68174</v>
      </c>
      <c r="E10" s="4">
        <v>18623</v>
      </c>
      <c r="F10" s="3">
        <v>0</v>
      </c>
      <c r="G10" s="4">
        <v>9827</v>
      </c>
      <c r="H10" s="4">
        <v>123726</v>
      </c>
      <c r="I10" s="3">
        <v>927</v>
      </c>
      <c r="J10" s="4">
        <v>13879</v>
      </c>
      <c r="K10" s="3">
        <v>566</v>
      </c>
      <c r="L10" s="4">
        <v>2651</v>
      </c>
      <c r="M10" s="3">
        <v>517</v>
      </c>
      <c r="N10" s="4">
        <v>238892</v>
      </c>
      <c r="O10" s="4">
        <v>23793</v>
      </c>
      <c r="P10" s="3">
        <v>0</v>
      </c>
      <c r="Q10" s="4">
        <v>24487</v>
      </c>
      <c r="R10" s="4">
        <v>48281</v>
      </c>
      <c r="S10" s="4">
        <v>21726</v>
      </c>
      <c r="T10" s="4">
        <v>2697</v>
      </c>
      <c r="U10" s="4">
        <v>6635</v>
      </c>
      <c r="V10" s="4">
        <v>6564</v>
      </c>
      <c r="W10" s="4">
        <v>324795</v>
      </c>
    </row>
    <row r="11" spans="3:23" x14ac:dyDescent="0.25">
      <c r="C11" s="3">
        <v>2014</v>
      </c>
      <c r="D11" s="4">
        <v>70829</v>
      </c>
      <c r="E11" s="4">
        <v>19938</v>
      </c>
      <c r="F11" s="3">
        <v>0</v>
      </c>
      <c r="G11" s="4">
        <v>7332</v>
      </c>
      <c r="H11" s="4">
        <v>129502</v>
      </c>
      <c r="I11" s="4">
        <v>1107</v>
      </c>
      <c r="J11" s="4">
        <v>12243</v>
      </c>
      <c r="K11" s="3">
        <v>545</v>
      </c>
      <c r="L11" s="4">
        <v>3629</v>
      </c>
      <c r="M11" s="3">
        <v>382</v>
      </c>
      <c r="N11" s="4">
        <v>245508</v>
      </c>
      <c r="O11" s="4">
        <v>21985</v>
      </c>
      <c r="P11" s="3">
        <v>243</v>
      </c>
      <c r="Q11" s="4">
        <v>26946</v>
      </c>
      <c r="R11" s="4">
        <v>49174</v>
      </c>
      <c r="S11" s="4">
        <v>30460</v>
      </c>
      <c r="T11" s="4">
        <v>2529</v>
      </c>
      <c r="U11" s="4">
        <v>6362</v>
      </c>
      <c r="V11" s="4">
        <v>8544</v>
      </c>
      <c r="W11" s="4">
        <v>342578</v>
      </c>
    </row>
    <row r="12" spans="3:23" x14ac:dyDescent="0.25">
      <c r="C12" s="3">
        <v>2015</v>
      </c>
      <c r="D12" s="4">
        <v>71733</v>
      </c>
      <c r="E12" s="4">
        <v>20240</v>
      </c>
      <c r="F12" s="3">
        <v>0</v>
      </c>
      <c r="G12" s="4">
        <v>4977</v>
      </c>
      <c r="H12" s="4">
        <v>129306</v>
      </c>
      <c r="I12" s="3">
        <v>972</v>
      </c>
      <c r="J12" s="4">
        <v>11979</v>
      </c>
      <c r="K12" s="3">
        <v>672</v>
      </c>
      <c r="L12" s="4">
        <v>8770</v>
      </c>
      <c r="M12" s="3">
        <v>242</v>
      </c>
      <c r="N12" s="4">
        <v>248891</v>
      </c>
      <c r="O12" s="4">
        <v>13500</v>
      </c>
      <c r="P12" s="3">
        <v>0</v>
      </c>
      <c r="Q12" s="4">
        <v>24713</v>
      </c>
      <c r="R12" s="4">
        <v>38213</v>
      </c>
      <c r="S12" s="4">
        <v>29895</v>
      </c>
      <c r="T12" s="3">
        <v>0</v>
      </c>
      <c r="U12" s="4">
        <v>8084</v>
      </c>
      <c r="V12" s="4">
        <v>4498</v>
      </c>
      <c r="W12" s="4">
        <v>329581</v>
      </c>
    </row>
    <row r="13" spans="3:23" x14ac:dyDescent="0.25">
      <c r="C13" s="3">
        <v>2016</v>
      </c>
      <c r="D13" s="4">
        <v>68878</v>
      </c>
      <c r="E13" s="4">
        <v>22794</v>
      </c>
      <c r="F13" s="3">
        <v>0</v>
      </c>
      <c r="G13" s="4">
        <v>6459</v>
      </c>
      <c r="H13" s="4">
        <v>123818</v>
      </c>
      <c r="I13" s="3">
        <v>969</v>
      </c>
      <c r="J13" s="4">
        <v>18309</v>
      </c>
      <c r="K13" s="3">
        <v>592</v>
      </c>
      <c r="L13" s="4">
        <v>24432</v>
      </c>
      <c r="M13" s="3">
        <v>503</v>
      </c>
      <c r="N13" s="4">
        <v>266753</v>
      </c>
      <c r="O13" s="4">
        <v>15914</v>
      </c>
      <c r="P13" s="3">
        <v>0</v>
      </c>
      <c r="Q13" s="4">
        <v>24798</v>
      </c>
      <c r="R13" s="4">
        <v>40712</v>
      </c>
      <c r="S13" s="4">
        <v>13604</v>
      </c>
      <c r="T13" s="4">
        <v>2019</v>
      </c>
      <c r="U13" s="4">
        <v>10297</v>
      </c>
      <c r="V13" s="4">
        <v>6904</v>
      </c>
      <c r="W13" s="4">
        <v>340289</v>
      </c>
    </row>
    <row r="14" spans="3:23" x14ac:dyDescent="0.25">
      <c r="C14" s="3">
        <v>2017</v>
      </c>
      <c r="D14" s="4">
        <v>49925</v>
      </c>
      <c r="E14" s="4">
        <v>22917</v>
      </c>
      <c r="F14" s="3">
        <v>0</v>
      </c>
      <c r="G14" s="4">
        <v>6041</v>
      </c>
      <c r="H14" s="4">
        <v>133920</v>
      </c>
      <c r="I14" s="3">
        <v>876</v>
      </c>
      <c r="J14" s="4">
        <v>9734</v>
      </c>
      <c r="K14" s="3">
        <v>604</v>
      </c>
      <c r="L14" s="4">
        <v>39085</v>
      </c>
      <c r="M14" s="3">
        <v>577</v>
      </c>
      <c r="N14" s="4">
        <v>263678</v>
      </c>
      <c r="O14" s="4">
        <v>18165</v>
      </c>
      <c r="P14" s="3">
        <v>0</v>
      </c>
      <c r="Q14" s="4">
        <v>24581</v>
      </c>
      <c r="R14" s="4">
        <v>42746</v>
      </c>
      <c r="S14" s="4">
        <v>24986</v>
      </c>
      <c r="T14" s="4">
        <v>2457</v>
      </c>
      <c r="U14" s="4">
        <v>10062</v>
      </c>
      <c r="V14" s="4">
        <v>8254</v>
      </c>
      <c r="W14" s="4">
        <v>352182</v>
      </c>
    </row>
    <row r="15" spans="3:23" x14ac:dyDescent="0.25">
      <c r="C15" s="3">
        <v>2018</v>
      </c>
      <c r="D15" s="4">
        <v>53984</v>
      </c>
      <c r="E15" s="4">
        <v>26255</v>
      </c>
      <c r="F15" s="3">
        <v>0</v>
      </c>
      <c r="G15" s="4">
        <v>5958</v>
      </c>
      <c r="H15" s="4">
        <v>139783</v>
      </c>
      <c r="I15" s="3">
        <v>714</v>
      </c>
      <c r="J15" s="4">
        <v>11921</v>
      </c>
      <c r="K15" s="3">
        <v>779</v>
      </c>
      <c r="L15" s="4">
        <v>36877</v>
      </c>
      <c r="M15" s="4">
        <v>1870</v>
      </c>
      <c r="N15" s="4">
        <v>278142</v>
      </c>
      <c r="O15" s="4">
        <v>19334</v>
      </c>
      <c r="P15" s="3">
        <v>349</v>
      </c>
      <c r="Q15" s="4">
        <v>23870</v>
      </c>
      <c r="R15" s="4">
        <v>43553</v>
      </c>
      <c r="S15" s="4">
        <v>22601</v>
      </c>
      <c r="T15" s="4">
        <v>2787</v>
      </c>
      <c r="U15" s="4">
        <v>10289</v>
      </c>
      <c r="V15" s="4">
        <v>6763</v>
      </c>
      <c r="W15" s="4">
        <v>364135</v>
      </c>
    </row>
  </sheetData>
  <mergeCells count="19">
    <mergeCell ref="H3:H4"/>
    <mergeCell ref="I3:I4"/>
    <mergeCell ref="J3:J4"/>
    <mergeCell ref="K3:K4"/>
    <mergeCell ref="U3:U4"/>
    <mergeCell ref="V3:V4"/>
    <mergeCell ref="W3:W4"/>
    <mergeCell ref="C2:W2"/>
    <mergeCell ref="L3:L4"/>
    <mergeCell ref="M3:M4"/>
    <mergeCell ref="N3:N4"/>
    <mergeCell ref="O3:R3"/>
    <mergeCell ref="S3:S4"/>
    <mergeCell ref="T3:T4"/>
    <mergeCell ref="C3:C4"/>
    <mergeCell ref="D3:D4"/>
    <mergeCell ref="E3:E4"/>
    <mergeCell ref="F3:F4"/>
    <mergeCell ref="G3:G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65A2B-8990-4806-ABEE-8DB28982DAA3}">
  <dimension ref="C2:J28"/>
  <sheetViews>
    <sheetView workbookViewId="0">
      <selection activeCell="I18" sqref="I18:I28"/>
    </sheetView>
  </sheetViews>
  <sheetFormatPr defaultRowHeight="15" x14ac:dyDescent="0.25"/>
  <cols>
    <col min="4" max="4" width="10.5703125" bestFit="1" customWidth="1"/>
    <col min="5" max="5" width="15.140625" bestFit="1" customWidth="1"/>
    <col min="7" max="7" width="15.28515625" bestFit="1" customWidth="1"/>
    <col min="8" max="8" width="14.28515625" bestFit="1" customWidth="1"/>
    <col min="9" max="9" width="15.28515625" bestFit="1" customWidth="1"/>
  </cols>
  <sheetData>
    <row r="2" spans="3:10" x14ac:dyDescent="0.25">
      <c r="C2" s="19" t="s">
        <v>56</v>
      </c>
      <c r="D2" s="19"/>
      <c r="E2" s="19"/>
      <c r="F2" s="32"/>
      <c r="G2" s="19" t="s">
        <v>60</v>
      </c>
      <c r="H2" s="19"/>
      <c r="I2" s="19"/>
      <c r="J2" s="8"/>
    </row>
    <row r="3" spans="3:10" x14ac:dyDescent="0.25">
      <c r="C3" s="3" t="s">
        <v>0</v>
      </c>
      <c r="D3" s="3" t="s">
        <v>54</v>
      </c>
      <c r="E3" s="3" t="s">
        <v>55</v>
      </c>
      <c r="F3" s="3" t="s">
        <v>20</v>
      </c>
      <c r="G3" s="6" t="s">
        <v>54</v>
      </c>
      <c r="H3" s="6" t="s">
        <v>55</v>
      </c>
      <c r="I3" s="6" t="s">
        <v>20</v>
      </c>
    </row>
    <row r="4" spans="3:10" x14ac:dyDescent="0.25">
      <c r="C4" s="3">
        <v>2008</v>
      </c>
      <c r="D4" s="3">
        <v>112.5</v>
      </c>
      <c r="E4" s="3">
        <v>57.6</v>
      </c>
      <c r="F4" s="3">
        <v>170.1</v>
      </c>
      <c r="G4" s="9">
        <f>D4*1000000</f>
        <v>112500000</v>
      </c>
      <c r="H4" s="9">
        <f>E4*1000000</f>
        <v>57600000</v>
      </c>
      <c r="I4" s="9">
        <f>F4*1000000</f>
        <v>170100000</v>
      </c>
    </row>
    <row r="5" spans="3:10" x14ac:dyDescent="0.25">
      <c r="C5" s="3">
        <v>2009</v>
      </c>
      <c r="D5" s="3">
        <v>107.34</v>
      </c>
      <c r="E5" s="3">
        <v>52.29</v>
      </c>
      <c r="F5" s="3">
        <v>159.63</v>
      </c>
      <c r="G5" s="9">
        <f t="shared" ref="G5:G14" si="0">D5*1000000</f>
        <v>107340000</v>
      </c>
      <c r="H5" s="9">
        <f t="shared" ref="H5:H14" si="1">E5*1000000</f>
        <v>52290000</v>
      </c>
      <c r="I5" s="9">
        <f t="shared" ref="I5:I14" si="2">F5*1000000</f>
        <v>159630000</v>
      </c>
    </row>
    <row r="6" spans="3:10" x14ac:dyDescent="0.25">
      <c r="C6" s="3">
        <v>2010</v>
      </c>
      <c r="D6" s="3">
        <v>108.4</v>
      </c>
      <c r="E6" s="3">
        <v>48.74</v>
      </c>
      <c r="F6" s="3">
        <v>157.13999999999999</v>
      </c>
      <c r="G6" s="9">
        <f t="shared" si="0"/>
        <v>108400000</v>
      </c>
      <c r="H6" s="9">
        <f t="shared" si="1"/>
        <v>48740000</v>
      </c>
      <c r="I6" s="9">
        <f t="shared" si="2"/>
        <v>157140000</v>
      </c>
    </row>
    <row r="7" spans="3:10" x14ac:dyDescent="0.25">
      <c r="C7" s="3">
        <v>2011</v>
      </c>
      <c r="D7" s="3">
        <v>104.71</v>
      </c>
      <c r="E7" s="3">
        <v>48.18</v>
      </c>
      <c r="F7" s="3">
        <v>152.88999999999999</v>
      </c>
      <c r="G7" s="9">
        <f t="shared" si="0"/>
        <v>104710000</v>
      </c>
      <c r="H7" s="9">
        <f t="shared" si="1"/>
        <v>48180000</v>
      </c>
      <c r="I7" s="9">
        <f t="shared" si="2"/>
        <v>152890000</v>
      </c>
    </row>
    <row r="8" spans="3:10" x14ac:dyDescent="0.25">
      <c r="C8" s="3">
        <v>2012</v>
      </c>
      <c r="D8" s="3">
        <v>103.35</v>
      </c>
      <c r="E8" s="3">
        <v>47.35</v>
      </c>
      <c r="F8" s="3">
        <v>150.69999999999999</v>
      </c>
      <c r="G8" s="9">
        <f t="shared" si="0"/>
        <v>103350000</v>
      </c>
      <c r="H8" s="9">
        <f t="shared" si="1"/>
        <v>47350000</v>
      </c>
      <c r="I8" s="9">
        <f t="shared" si="2"/>
        <v>150700000</v>
      </c>
    </row>
    <row r="9" spans="3:10" x14ac:dyDescent="0.25">
      <c r="C9" s="3">
        <v>2013</v>
      </c>
      <c r="D9" s="3">
        <v>101.54</v>
      </c>
      <c r="E9" s="3">
        <v>48.85</v>
      </c>
      <c r="F9" s="3">
        <v>150.38999999999999</v>
      </c>
      <c r="G9" s="9">
        <f t="shared" si="0"/>
        <v>101540000</v>
      </c>
      <c r="H9" s="9">
        <f t="shared" si="1"/>
        <v>48850000</v>
      </c>
      <c r="I9" s="9">
        <f t="shared" si="2"/>
        <v>150390000</v>
      </c>
    </row>
    <row r="10" spans="3:10" x14ac:dyDescent="0.25">
      <c r="C10" s="3">
        <v>2014</v>
      </c>
      <c r="D10" s="3">
        <v>100.26</v>
      </c>
      <c r="E10" s="3">
        <v>49.04</v>
      </c>
      <c r="F10" s="3">
        <v>149.30000000000001</v>
      </c>
      <c r="G10" s="9">
        <f t="shared" si="0"/>
        <v>100260000</v>
      </c>
      <c r="H10" s="9">
        <f t="shared" si="1"/>
        <v>49040000</v>
      </c>
      <c r="I10" s="9">
        <f t="shared" si="2"/>
        <v>149300000</v>
      </c>
    </row>
    <row r="11" spans="3:10" x14ac:dyDescent="0.25">
      <c r="C11" s="3">
        <v>2015</v>
      </c>
      <c r="D11" s="3">
        <v>97.99</v>
      </c>
      <c r="E11" s="3">
        <v>53.34</v>
      </c>
      <c r="F11" s="3">
        <v>151.33000000000001</v>
      </c>
      <c r="G11" s="9">
        <f t="shared" si="0"/>
        <v>97990000</v>
      </c>
      <c r="H11" s="9">
        <f t="shared" si="1"/>
        <v>53340000</v>
      </c>
      <c r="I11" s="9">
        <f t="shared" si="2"/>
        <v>151330000</v>
      </c>
    </row>
    <row r="12" spans="3:10" x14ac:dyDescent="0.25">
      <c r="C12" s="3">
        <v>2016</v>
      </c>
      <c r="D12" s="3">
        <v>101.22</v>
      </c>
      <c r="E12" s="3">
        <v>42.84</v>
      </c>
      <c r="F12" s="3">
        <v>144.06</v>
      </c>
      <c r="G12" s="9">
        <f t="shared" si="0"/>
        <v>101220000</v>
      </c>
      <c r="H12" s="9">
        <f t="shared" si="1"/>
        <v>42840000</v>
      </c>
      <c r="I12" s="9">
        <f t="shared" si="2"/>
        <v>144060000</v>
      </c>
    </row>
    <row r="13" spans="3:10" x14ac:dyDescent="0.25">
      <c r="C13" s="3">
        <v>2017</v>
      </c>
      <c r="D13" s="3">
        <v>100.37</v>
      </c>
      <c r="E13" s="3">
        <v>42.35</v>
      </c>
      <c r="F13" s="3">
        <v>142.72</v>
      </c>
      <c r="G13" s="9">
        <f t="shared" si="0"/>
        <v>100370000</v>
      </c>
      <c r="H13" s="9">
        <f t="shared" si="1"/>
        <v>42350000</v>
      </c>
      <c r="I13" s="9">
        <f t="shared" si="2"/>
        <v>142720000</v>
      </c>
    </row>
    <row r="14" spans="3:10" x14ac:dyDescent="0.25">
      <c r="C14" s="3">
        <v>2018</v>
      </c>
      <c r="D14" s="3">
        <v>96.06</v>
      </c>
      <c r="E14" s="3">
        <v>39.49</v>
      </c>
      <c r="F14" s="3">
        <v>135.55000000000001</v>
      </c>
      <c r="G14" s="9">
        <f t="shared" si="0"/>
        <v>96060000</v>
      </c>
      <c r="H14" s="9">
        <f t="shared" si="1"/>
        <v>39490000</v>
      </c>
      <c r="I14" s="9">
        <f t="shared" si="2"/>
        <v>135550000</v>
      </c>
    </row>
    <row r="16" spans="3:10" x14ac:dyDescent="0.25">
      <c r="C16" s="32" t="s">
        <v>59</v>
      </c>
      <c r="D16" s="33"/>
      <c r="E16" s="33"/>
      <c r="F16" s="34"/>
    </row>
    <row r="17" spans="3:9" x14ac:dyDescent="0.25">
      <c r="C17" s="3" t="s">
        <v>0</v>
      </c>
      <c r="D17" s="3" t="s">
        <v>57</v>
      </c>
      <c r="E17" s="3" t="s">
        <v>58</v>
      </c>
      <c r="F17" s="3" t="s">
        <v>20</v>
      </c>
    </row>
    <row r="18" spans="3:9" x14ac:dyDescent="0.25">
      <c r="C18" s="3">
        <v>2008</v>
      </c>
      <c r="D18" s="4">
        <v>472897</v>
      </c>
      <c r="E18" s="4">
        <v>2412431</v>
      </c>
      <c r="F18" s="4">
        <v>2885328</v>
      </c>
      <c r="H18" s="3">
        <v>2008</v>
      </c>
      <c r="I18" s="4">
        <v>2885328</v>
      </c>
    </row>
    <row r="19" spans="3:9" x14ac:dyDescent="0.25">
      <c r="C19" s="3">
        <v>2009</v>
      </c>
      <c r="D19" s="4">
        <v>467570</v>
      </c>
      <c r="E19" s="4">
        <v>2593326</v>
      </c>
      <c r="F19" s="4">
        <v>3060897</v>
      </c>
      <c r="H19" s="3">
        <v>2009</v>
      </c>
      <c r="I19" s="4">
        <v>3060897</v>
      </c>
    </row>
    <row r="20" spans="3:9" x14ac:dyDescent="0.25">
      <c r="C20" s="3">
        <v>2010</v>
      </c>
      <c r="D20" s="4">
        <v>471507</v>
      </c>
      <c r="E20" s="4">
        <v>2936086</v>
      </c>
      <c r="F20" s="4">
        <v>3407592</v>
      </c>
      <c r="H20" s="3">
        <v>2010</v>
      </c>
      <c r="I20" s="4">
        <v>3407592</v>
      </c>
    </row>
    <row r="21" spans="3:9" x14ac:dyDescent="0.25">
      <c r="C21" s="3">
        <v>2011</v>
      </c>
      <c r="D21" s="4">
        <v>472552</v>
      </c>
      <c r="E21" s="4">
        <v>2783827</v>
      </c>
      <c r="F21" s="4">
        <v>3256379</v>
      </c>
      <c r="H21" s="3">
        <v>2011</v>
      </c>
      <c r="I21" s="4">
        <v>3256379</v>
      </c>
    </row>
    <row r="22" spans="3:9" x14ac:dyDescent="0.25">
      <c r="C22" s="3">
        <v>2012</v>
      </c>
      <c r="D22" s="4">
        <v>405465</v>
      </c>
      <c r="E22" s="4">
        <v>2769175</v>
      </c>
      <c r="F22" s="4">
        <v>3174639</v>
      </c>
      <c r="H22" s="3">
        <v>2012</v>
      </c>
      <c r="I22" s="4">
        <v>3174639</v>
      </c>
    </row>
    <row r="23" spans="3:9" x14ac:dyDescent="0.25">
      <c r="C23" s="3">
        <v>2013</v>
      </c>
      <c r="D23" s="4">
        <v>352561</v>
      </c>
      <c r="E23" s="4">
        <v>2768277</v>
      </c>
      <c r="F23" s="4">
        <v>3120838</v>
      </c>
      <c r="H23" s="3">
        <v>2013</v>
      </c>
      <c r="I23" s="4">
        <v>3120838</v>
      </c>
    </row>
    <row r="24" spans="3:9" x14ac:dyDescent="0.25">
      <c r="C24" s="3">
        <v>2014</v>
      </c>
      <c r="D24" s="4">
        <v>304693</v>
      </c>
      <c r="E24" s="4">
        <v>2871098</v>
      </c>
      <c r="F24" s="4">
        <v>3175791</v>
      </c>
      <c r="H24" s="3">
        <v>2014</v>
      </c>
      <c r="I24" s="4">
        <v>3175791</v>
      </c>
    </row>
    <row r="25" spans="3:9" x14ac:dyDescent="0.25">
      <c r="C25" s="3">
        <v>2015</v>
      </c>
      <c r="D25" s="4">
        <v>376669</v>
      </c>
      <c r="E25" s="4">
        <v>2739473</v>
      </c>
      <c r="F25" s="4">
        <v>3116142</v>
      </c>
      <c r="H25" s="3">
        <v>2015</v>
      </c>
      <c r="I25" s="4">
        <v>3116142</v>
      </c>
    </row>
    <row r="26" spans="3:9" x14ac:dyDescent="0.25">
      <c r="C26" s="3">
        <v>2016</v>
      </c>
      <c r="D26" s="4">
        <v>467813</v>
      </c>
      <c r="E26" s="4">
        <v>2602426</v>
      </c>
      <c r="F26" s="4">
        <v>3070239</v>
      </c>
      <c r="H26" s="3">
        <v>2016</v>
      </c>
      <c r="I26" s="4">
        <v>3070239</v>
      </c>
    </row>
    <row r="27" spans="3:9" x14ac:dyDescent="0.25">
      <c r="C27" s="3">
        <v>2017</v>
      </c>
      <c r="D27" s="4">
        <v>497079</v>
      </c>
      <c r="E27" s="4">
        <v>2466105</v>
      </c>
      <c r="F27" s="4">
        <v>2963184</v>
      </c>
      <c r="H27" s="3">
        <v>2017</v>
      </c>
      <c r="I27" s="4">
        <v>2963184</v>
      </c>
    </row>
    <row r="28" spans="3:9" x14ac:dyDescent="0.25">
      <c r="C28" s="3">
        <v>2018</v>
      </c>
      <c r="D28" s="4">
        <v>577270</v>
      </c>
      <c r="E28" s="4">
        <v>2419532</v>
      </c>
      <c r="F28" s="4">
        <v>2996802</v>
      </c>
      <c r="H28" s="3">
        <v>2018</v>
      </c>
      <c r="I28" s="4">
        <v>2996802</v>
      </c>
    </row>
  </sheetData>
  <mergeCells count="3">
    <mergeCell ref="C2:F2"/>
    <mergeCell ref="C16:F16"/>
    <mergeCell ref="G2:I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9443A-3E09-4944-906E-A5B09966FBDB}">
  <dimension ref="A2:AQ71"/>
  <sheetViews>
    <sheetView workbookViewId="0">
      <pane xSplit="1" topLeftCell="B1" activePane="topRight" state="frozen"/>
      <selection pane="topRight" activeCell="Y5" sqref="Y5:AQ5"/>
    </sheetView>
  </sheetViews>
  <sheetFormatPr defaultRowHeight="15" x14ac:dyDescent="0.25"/>
  <cols>
    <col min="2" max="2" width="11.85546875" customWidth="1"/>
    <col min="3" max="3" width="11.5703125" bestFit="1" customWidth="1"/>
    <col min="4" max="4" width="11.140625" customWidth="1"/>
    <col min="5" max="5" width="15.42578125" bestFit="1" customWidth="1"/>
    <col min="6" max="6" width="11.5703125" bestFit="1" customWidth="1"/>
    <col min="7" max="7" width="10.28515625" bestFit="1" customWidth="1"/>
    <col min="8" max="8" width="10.5703125" bestFit="1" customWidth="1"/>
    <col min="9" max="9" width="10.140625" bestFit="1" customWidth="1"/>
    <col min="10" max="10" width="22.85546875" bestFit="1" customWidth="1"/>
    <col min="11" max="11" width="10.7109375" bestFit="1" customWidth="1"/>
    <col min="12" max="12" width="13.42578125" bestFit="1" customWidth="1"/>
    <col min="13" max="13" width="15.85546875" bestFit="1" customWidth="1"/>
    <col min="14" max="14" width="10.140625" bestFit="1" customWidth="1"/>
    <col min="16" max="16" width="10.5703125" bestFit="1" customWidth="1"/>
    <col min="18" max="18" width="11.7109375" customWidth="1"/>
    <col min="19" max="19" width="12" bestFit="1" customWidth="1"/>
    <col min="20" max="20" width="15.42578125" customWidth="1"/>
    <col min="21" max="21" width="13.28515625" customWidth="1"/>
    <col min="22" max="22" width="11" bestFit="1" customWidth="1"/>
  </cols>
  <sheetData>
    <row r="2" spans="1:43" x14ac:dyDescent="0.25">
      <c r="A2" s="20" t="s">
        <v>0</v>
      </c>
      <c r="B2" s="20" t="s">
        <v>69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S2" s="26" t="s">
        <v>69</v>
      </c>
      <c r="T2" s="27"/>
      <c r="U2" s="27"/>
      <c r="V2" s="28"/>
      <c r="X2" t="s">
        <v>107</v>
      </c>
      <c r="Y2">
        <v>887.18022320293903</v>
      </c>
      <c r="Z2">
        <v>613.88342590921388</v>
      </c>
      <c r="AA2">
        <v>136.86573546180159</v>
      </c>
      <c r="AB2">
        <v>282.76229401278317</v>
      </c>
      <c r="AC2">
        <v>255.03486932151469</v>
      </c>
      <c r="AD2">
        <v>165.66786048593869</v>
      </c>
      <c r="AE2">
        <v>172.47748167763834</v>
      </c>
      <c r="AF2">
        <v>236.34569631503385</v>
      </c>
      <c r="AG2">
        <v>9701.0989472228503</v>
      </c>
      <c r="AH2">
        <v>10257.475897140388</v>
      </c>
      <c r="AI2">
        <v>11139.123592874595</v>
      </c>
      <c r="AJ2">
        <v>14384.588186393445</v>
      </c>
      <c r="AK2">
        <v>17794.012379333064</v>
      </c>
      <c r="AL2">
        <v>21875.831579901493</v>
      </c>
      <c r="AM2">
        <v>23259.315083655514</v>
      </c>
      <c r="AN2">
        <v>23975.116015254651</v>
      </c>
      <c r="AO2">
        <v>28183.459700857955</v>
      </c>
      <c r="AP2">
        <v>28939.005172886678</v>
      </c>
      <c r="AQ2">
        <v>30382.524271256087</v>
      </c>
    </row>
    <row r="3" spans="1:43" x14ac:dyDescent="0.25">
      <c r="A3" s="20"/>
      <c r="B3" s="2" t="s">
        <v>65</v>
      </c>
      <c r="C3" s="2" t="s">
        <v>61</v>
      </c>
      <c r="D3" s="2" t="s">
        <v>62</v>
      </c>
      <c r="E3" s="2" t="s">
        <v>70</v>
      </c>
      <c r="F3" s="2" t="s">
        <v>63</v>
      </c>
      <c r="G3" s="2" t="s">
        <v>76</v>
      </c>
      <c r="H3" s="2" t="s">
        <v>71</v>
      </c>
      <c r="I3" s="2" t="s">
        <v>77</v>
      </c>
      <c r="J3" s="2" t="s">
        <v>72</v>
      </c>
      <c r="K3" s="2" t="s">
        <v>73</v>
      </c>
      <c r="L3" s="2" t="s">
        <v>66</v>
      </c>
      <c r="M3" s="2" t="s">
        <v>74</v>
      </c>
      <c r="N3" s="2" t="s">
        <v>67</v>
      </c>
      <c r="O3" s="2" t="s">
        <v>24</v>
      </c>
      <c r="P3" s="2" t="s">
        <v>1</v>
      </c>
      <c r="Q3" s="2" t="s">
        <v>68</v>
      </c>
      <c r="S3" s="2" t="s">
        <v>82</v>
      </c>
      <c r="T3" s="2" t="s">
        <v>4</v>
      </c>
      <c r="U3" s="2" t="s">
        <v>21</v>
      </c>
      <c r="V3" s="2" t="s">
        <v>83</v>
      </c>
      <c r="X3" s="41" t="s">
        <v>108</v>
      </c>
      <c r="Y3">
        <v>20698.99670301994</v>
      </c>
      <c r="Z3">
        <v>9944.1880850103771</v>
      </c>
      <c r="AA3">
        <v>8986.8965108323828</v>
      </c>
      <c r="AB3">
        <v>11670.89088221227</v>
      </c>
      <c r="AC3">
        <v>11815.179873557974</v>
      </c>
      <c r="AD3">
        <v>11594.246619185218</v>
      </c>
      <c r="AE3">
        <v>13114.584341607148</v>
      </c>
      <c r="AF3">
        <v>13932.476862651261</v>
      </c>
      <c r="AG3">
        <v>5664.8978460969547</v>
      </c>
      <c r="AH3">
        <v>5403.7928156719754</v>
      </c>
      <c r="AI3">
        <v>6171.4477048697026</v>
      </c>
      <c r="AJ3">
        <v>7142.7731548510928</v>
      </c>
      <c r="AK3">
        <v>6612.11959360113</v>
      </c>
      <c r="AL3">
        <v>6241.8905282660917</v>
      </c>
      <c r="AM3">
        <v>6418.674115117984</v>
      </c>
      <c r="AN3">
        <v>9488.4395315715083</v>
      </c>
      <c r="AO3">
        <v>6606.7054511433143</v>
      </c>
      <c r="AP3">
        <v>6360.2751968841812</v>
      </c>
      <c r="AQ3">
        <v>4773.5420090421312</v>
      </c>
    </row>
    <row r="4" spans="1:43" x14ac:dyDescent="0.25">
      <c r="A4" s="20"/>
      <c r="B4" s="20" t="s">
        <v>75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S4" s="20" t="s">
        <v>75</v>
      </c>
      <c r="T4" s="20"/>
      <c r="U4" s="20"/>
      <c r="V4" s="20"/>
      <c r="X4" t="s">
        <v>109</v>
      </c>
      <c r="Y4">
        <v>10976.733073777121</v>
      </c>
      <c r="Z4">
        <v>9221.6984890804088</v>
      </c>
      <c r="AA4">
        <v>8453.2977537058159</v>
      </c>
      <c r="AB4">
        <v>9212.8868237749466</v>
      </c>
      <c r="AC4">
        <v>10334.225257120512</v>
      </c>
      <c r="AD4">
        <v>11220.485520328843</v>
      </c>
      <c r="AE4">
        <v>11831.908176715217</v>
      </c>
      <c r="AF4">
        <v>12010.237441033705</v>
      </c>
      <c r="AG4">
        <v>11346.763206680196</v>
      </c>
      <c r="AH4">
        <v>11405.941287187636</v>
      </c>
      <c r="AI4">
        <v>11745.548702255703</v>
      </c>
      <c r="AJ4">
        <v>13149.098658755465</v>
      </c>
      <c r="AK4">
        <v>15285.118027065804</v>
      </c>
      <c r="AL4">
        <v>16319.217891832413</v>
      </c>
      <c r="AM4">
        <v>16700.580801226504</v>
      </c>
      <c r="AN4">
        <v>15316.314453173844</v>
      </c>
      <c r="AO4">
        <v>17784.204847998732</v>
      </c>
      <c r="AP4">
        <v>18161.31963022914</v>
      </c>
      <c r="AQ4">
        <v>19988.203719701778</v>
      </c>
    </row>
    <row r="5" spans="1:43" x14ac:dyDescent="0.25">
      <c r="A5" s="3">
        <v>2000</v>
      </c>
      <c r="B5" s="11">
        <v>4199.28</v>
      </c>
      <c r="C5" s="11">
        <v>10671.56</v>
      </c>
      <c r="D5" s="11">
        <v>3804.8</v>
      </c>
      <c r="E5" s="11">
        <v>6863.22</v>
      </c>
      <c r="F5" s="3">
        <v>525</v>
      </c>
      <c r="G5" s="11">
        <v>11223.33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4">
        <v>37287</v>
      </c>
      <c r="S5" s="3">
        <f>F29/(F29+G29+H29)*C5</f>
        <v>887.18022320293903</v>
      </c>
      <c r="T5" s="3">
        <f>H29/(SUM(F29:H29))*C5+D5+H5+E5</f>
        <v>10976.733073777121</v>
      </c>
      <c r="U5" s="3">
        <f>G29/(SUM(F29:H29))*C5+G5</f>
        <v>20698.99670301994</v>
      </c>
      <c r="V5" s="11">
        <f>B5+F5+I5+K5+L5+O5+P5+N5+J5</f>
        <v>4724.28</v>
      </c>
      <c r="X5" t="s">
        <v>110</v>
      </c>
      <c r="Y5">
        <v>4724.28</v>
      </c>
      <c r="Z5">
        <v>3897.61</v>
      </c>
      <c r="AA5">
        <v>3940.17</v>
      </c>
      <c r="AB5">
        <v>3972.92</v>
      </c>
      <c r="AC5">
        <v>4019.71</v>
      </c>
      <c r="AD5">
        <v>4260.9399999999996</v>
      </c>
      <c r="AE5">
        <v>4569.1900000000005</v>
      </c>
      <c r="AF5">
        <v>4674.72</v>
      </c>
      <c r="AG5">
        <v>4749.78</v>
      </c>
      <c r="AH5">
        <v>4891.7299999999996</v>
      </c>
      <c r="AI5">
        <v>4923.4399999999996</v>
      </c>
      <c r="AJ5">
        <v>5198.51</v>
      </c>
      <c r="AK5">
        <v>5513.43</v>
      </c>
      <c r="AL5">
        <v>6544.76</v>
      </c>
      <c r="AM5">
        <v>6679.0300000000007</v>
      </c>
      <c r="AN5">
        <v>6745.3300000000008</v>
      </c>
      <c r="AO5">
        <v>7079.0300000000007</v>
      </c>
      <c r="AP5">
        <v>7326.4800000000005</v>
      </c>
      <c r="AQ5">
        <v>7111.5400000000009</v>
      </c>
    </row>
    <row r="6" spans="1:43" x14ac:dyDescent="0.25">
      <c r="A6" s="3">
        <v>2001</v>
      </c>
      <c r="B6" s="11">
        <v>3112.61</v>
      </c>
      <c r="C6" s="11">
        <v>7798.73</v>
      </c>
      <c r="D6" s="11">
        <v>1966.77</v>
      </c>
      <c r="E6" s="11">
        <v>6998.22</v>
      </c>
      <c r="F6" s="3">
        <v>785</v>
      </c>
      <c r="G6" s="11">
        <v>3016.05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4">
        <v>23677</v>
      </c>
      <c r="S6" s="3">
        <f t="shared" ref="S6:S23" si="0">F30/(F30+G30+H30)*C6</f>
        <v>613.88342590921388</v>
      </c>
      <c r="T6" s="3">
        <f t="shared" ref="T6:T23" si="1">H30/(SUM(F30:H30))*C6+D6+H6+E6</f>
        <v>9221.6984890804088</v>
      </c>
      <c r="U6" s="3">
        <f t="shared" ref="U6:U23" si="2">G30/(SUM(F30:H30))*C6+G6</f>
        <v>9944.1880850103771</v>
      </c>
      <c r="V6" s="11">
        <f t="shared" ref="V6:V23" si="3">B6+F6+I6+K6+L6+O6+P6+N6+J6</f>
        <v>3897.61</v>
      </c>
    </row>
    <row r="7" spans="1:43" x14ac:dyDescent="0.25">
      <c r="A7" s="3">
        <v>2002</v>
      </c>
      <c r="B7" s="11">
        <v>3155.17</v>
      </c>
      <c r="C7" s="11">
        <v>6900</v>
      </c>
      <c r="D7" s="11">
        <v>1224.72</v>
      </c>
      <c r="E7" s="11">
        <v>6863.22</v>
      </c>
      <c r="F7" s="3">
        <v>785</v>
      </c>
      <c r="G7" s="11">
        <v>2589.12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4">
        <v>21517</v>
      </c>
      <c r="S7" s="3">
        <f t="shared" si="0"/>
        <v>136.86573546180159</v>
      </c>
      <c r="T7" s="3">
        <f t="shared" si="1"/>
        <v>8453.2977537058159</v>
      </c>
      <c r="U7" s="3">
        <f t="shared" si="2"/>
        <v>8986.8965108323828</v>
      </c>
      <c r="V7" s="11">
        <f t="shared" si="3"/>
        <v>3940.17</v>
      </c>
    </row>
    <row r="8" spans="1:43" x14ac:dyDescent="0.25">
      <c r="A8" s="3">
        <v>2003</v>
      </c>
      <c r="B8" s="11">
        <v>3167.92</v>
      </c>
      <c r="C8" s="11">
        <v>9750</v>
      </c>
      <c r="D8" s="11">
        <v>1687.72</v>
      </c>
      <c r="E8" s="11">
        <v>6998.22</v>
      </c>
      <c r="F8" s="3">
        <v>805</v>
      </c>
      <c r="G8" s="11">
        <v>2730.6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4">
        <v>25139</v>
      </c>
      <c r="S8" s="3">
        <f t="shared" si="0"/>
        <v>282.76229401278317</v>
      </c>
      <c r="T8" s="3">
        <f t="shared" si="1"/>
        <v>9212.8868237749466</v>
      </c>
      <c r="U8" s="3">
        <f t="shared" si="2"/>
        <v>11670.89088221227</v>
      </c>
      <c r="V8" s="11">
        <f t="shared" si="3"/>
        <v>3972.92</v>
      </c>
    </row>
    <row r="9" spans="1:43" x14ac:dyDescent="0.25">
      <c r="A9" s="3">
        <v>2004</v>
      </c>
      <c r="B9" s="11">
        <v>3199.71</v>
      </c>
      <c r="C9" s="11">
        <v>9750</v>
      </c>
      <c r="D9" s="11">
        <v>2802.57</v>
      </c>
      <c r="E9" s="11">
        <v>6846.27</v>
      </c>
      <c r="F9" s="3">
        <v>820</v>
      </c>
      <c r="G9" s="11">
        <v>2993.6</v>
      </c>
      <c r="H9" s="3">
        <v>12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4">
        <v>26424</v>
      </c>
      <c r="S9" s="3">
        <f t="shared" si="0"/>
        <v>255.03486932151469</v>
      </c>
      <c r="T9" s="3">
        <f t="shared" si="1"/>
        <v>10334.225257120512</v>
      </c>
      <c r="U9" s="3">
        <f t="shared" si="2"/>
        <v>11815.179873557974</v>
      </c>
      <c r="V9" s="11">
        <f t="shared" si="3"/>
        <v>4019.71</v>
      </c>
    </row>
    <row r="10" spans="1:43" x14ac:dyDescent="0.25">
      <c r="A10" s="3">
        <v>2005</v>
      </c>
      <c r="B10" s="11">
        <v>3407.46</v>
      </c>
      <c r="C10" s="11">
        <v>9750</v>
      </c>
      <c r="D10" s="11">
        <v>3099.35</v>
      </c>
      <c r="E10" s="11">
        <v>6919.97</v>
      </c>
      <c r="F10" s="3">
        <v>850</v>
      </c>
      <c r="G10" s="11">
        <v>3208.08</v>
      </c>
      <c r="H10" s="3">
        <v>3</v>
      </c>
      <c r="I10" s="3">
        <v>0</v>
      </c>
      <c r="J10" s="3">
        <v>0.45</v>
      </c>
      <c r="K10" s="3">
        <v>3.03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4">
        <v>27241</v>
      </c>
      <c r="S10" s="3">
        <f t="shared" si="0"/>
        <v>165.66786048593869</v>
      </c>
      <c r="T10" s="3">
        <f t="shared" si="1"/>
        <v>11220.485520328843</v>
      </c>
      <c r="U10" s="3">
        <f t="shared" si="2"/>
        <v>11594.246619185218</v>
      </c>
      <c r="V10" s="11">
        <f t="shared" si="3"/>
        <v>4260.9399999999996</v>
      </c>
    </row>
    <row r="11" spans="1:43" x14ac:dyDescent="0.25">
      <c r="A11" s="3">
        <v>2006</v>
      </c>
      <c r="B11" s="11">
        <v>3715.61</v>
      </c>
      <c r="C11" s="11">
        <v>11170</v>
      </c>
      <c r="D11" s="11">
        <v>3102.95</v>
      </c>
      <c r="E11" s="11">
        <v>7659.97</v>
      </c>
      <c r="F11" s="3">
        <v>850</v>
      </c>
      <c r="G11" s="11">
        <v>3165.05</v>
      </c>
      <c r="H11" s="3">
        <v>21</v>
      </c>
      <c r="I11" s="3">
        <v>0</v>
      </c>
      <c r="J11" s="3">
        <v>0.55000000000000004</v>
      </c>
      <c r="K11" s="3">
        <v>3.03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4">
        <v>29688</v>
      </c>
      <c r="S11" s="3">
        <f t="shared" si="0"/>
        <v>172.47748167763834</v>
      </c>
      <c r="T11" s="3">
        <f t="shared" si="1"/>
        <v>11831.908176715217</v>
      </c>
      <c r="U11" s="3">
        <f t="shared" si="2"/>
        <v>13114.584341607148</v>
      </c>
      <c r="V11" s="11">
        <f t="shared" si="3"/>
        <v>4569.1900000000005</v>
      </c>
    </row>
    <row r="12" spans="1:43" x14ac:dyDescent="0.25">
      <c r="A12" s="3">
        <v>2007</v>
      </c>
      <c r="B12" s="11">
        <v>3688.04</v>
      </c>
      <c r="C12" s="11">
        <v>12014</v>
      </c>
      <c r="D12" s="11">
        <v>3220.18</v>
      </c>
      <c r="E12" s="11">
        <v>7699.97</v>
      </c>
      <c r="F12" s="3">
        <v>980</v>
      </c>
      <c r="G12" s="11">
        <v>3211.91</v>
      </c>
      <c r="H12" s="3">
        <v>33</v>
      </c>
      <c r="I12" s="3">
        <v>0.1</v>
      </c>
      <c r="J12" s="3">
        <v>0.55000000000000004</v>
      </c>
      <c r="K12" s="3">
        <v>6.03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4">
        <v>30854</v>
      </c>
      <c r="S12" s="3">
        <f t="shared" si="0"/>
        <v>236.34569631503385</v>
      </c>
      <c r="T12" s="3">
        <f t="shared" si="1"/>
        <v>12010.237441033705</v>
      </c>
      <c r="U12" s="3">
        <f t="shared" si="2"/>
        <v>13932.476862651261</v>
      </c>
      <c r="V12" s="11">
        <f t="shared" si="3"/>
        <v>4674.72</v>
      </c>
    </row>
    <row r="13" spans="1:43" x14ac:dyDescent="0.25">
      <c r="A13" s="3">
        <v>2008</v>
      </c>
      <c r="B13" s="11">
        <v>3690.8</v>
      </c>
      <c r="C13" s="11">
        <v>12294</v>
      </c>
      <c r="D13" s="11">
        <v>3068.97</v>
      </c>
      <c r="E13" s="11">
        <v>8009.97</v>
      </c>
      <c r="F13" s="11">
        <v>1052</v>
      </c>
      <c r="G13" s="11">
        <v>3272.98</v>
      </c>
      <c r="H13" s="3">
        <v>66.84</v>
      </c>
      <c r="I13" s="3">
        <v>0.26</v>
      </c>
      <c r="J13" s="3">
        <v>0.69</v>
      </c>
      <c r="K13" s="3">
        <v>6.03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11">
        <v>31462.54</v>
      </c>
      <c r="S13" s="3">
        <f t="shared" si="0"/>
        <v>9701.0989472228503</v>
      </c>
      <c r="T13" s="3">
        <f t="shared" si="1"/>
        <v>11346.763206680196</v>
      </c>
      <c r="U13" s="3">
        <f t="shared" si="2"/>
        <v>5664.8978460969547</v>
      </c>
      <c r="V13" s="11">
        <f t="shared" si="3"/>
        <v>4749.78</v>
      </c>
    </row>
    <row r="14" spans="1:43" x14ac:dyDescent="0.25">
      <c r="A14" s="3">
        <v>2009</v>
      </c>
      <c r="B14" s="11">
        <v>3694.95</v>
      </c>
      <c r="C14" s="11">
        <v>12594</v>
      </c>
      <c r="D14" s="11">
        <v>3135.88</v>
      </c>
      <c r="E14" s="11">
        <v>8009.97</v>
      </c>
      <c r="F14" s="11">
        <v>1189</v>
      </c>
      <c r="G14" s="11">
        <v>3256.36</v>
      </c>
      <c r="H14" s="3">
        <v>71</v>
      </c>
      <c r="I14" s="3">
        <v>1.06</v>
      </c>
      <c r="J14" s="3">
        <v>0.69</v>
      </c>
      <c r="K14" s="3">
        <v>6.03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11">
        <v>31958.94</v>
      </c>
      <c r="S14" s="3">
        <f t="shared" si="0"/>
        <v>10257.475897140388</v>
      </c>
      <c r="T14" s="3">
        <f t="shared" si="1"/>
        <v>11405.941287187636</v>
      </c>
      <c r="U14" s="3">
        <f t="shared" si="2"/>
        <v>5403.7928156719754</v>
      </c>
      <c r="V14" s="11">
        <f t="shared" si="3"/>
        <v>4891.7299999999996</v>
      </c>
    </row>
    <row r="15" spans="1:43" x14ac:dyDescent="0.25">
      <c r="A15" s="3">
        <v>2010</v>
      </c>
      <c r="B15" s="11">
        <v>3719.69</v>
      </c>
      <c r="C15" s="11">
        <v>12981.5</v>
      </c>
      <c r="D15" s="11">
        <v>3821.57</v>
      </c>
      <c r="E15" s="11">
        <v>7590.32</v>
      </c>
      <c r="F15" s="11">
        <v>1189</v>
      </c>
      <c r="G15" s="11">
        <v>4569.8900000000003</v>
      </c>
      <c r="H15" s="3">
        <v>92.84</v>
      </c>
      <c r="I15" s="3">
        <v>0.34</v>
      </c>
      <c r="J15" s="3">
        <v>0.69</v>
      </c>
      <c r="K15" s="3">
        <v>13.53</v>
      </c>
      <c r="L15" s="3">
        <v>0.19</v>
      </c>
      <c r="M15" s="3">
        <v>0</v>
      </c>
      <c r="N15" s="3">
        <v>0</v>
      </c>
      <c r="O15" s="3">
        <v>0</v>
      </c>
      <c r="P15" s="3">
        <v>0</v>
      </c>
      <c r="Q15" s="11">
        <v>33979.56</v>
      </c>
      <c r="S15" s="3">
        <f t="shared" si="0"/>
        <v>11139.123592874595</v>
      </c>
      <c r="T15" s="3">
        <f t="shared" si="1"/>
        <v>11745.548702255703</v>
      </c>
      <c r="U15" s="3">
        <f t="shared" si="2"/>
        <v>6171.4477048697026</v>
      </c>
      <c r="V15" s="11">
        <f t="shared" si="3"/>
        <v>4923.4399999999996</v>
      </c>
    </row>
    <row r="16" spans="1:43" x14ac:dyDescent="0.25">
      <c r="A16" s="3">
        <v>2011</v>
      </c>
      <c r="B16" s="11">
        <v>3880.83</v>
      </c>
      <c r="C16" s="11">
        <v>16318</v>
      </c>
      <c r="D16" s="11">
        <v>4236.0200000000004</v>
      </c>
      <c r="E16" s="11">
        <v>8480.9699999999993</v>
      </c>
      <c r="F16" s="11">
        <v>1226</v>
      </c>
      <c r="G16" s="11">
        <v>5471.93</v>
      </c>
      <c r="H16" s="3">
        <v>169.54</v>
      </c>
      <c r="I16" s="3">
        <v>0.93</v>
      </c>
      <c r="J16" s="3">
        <v>5.93</v>
      </c>
      <c r="K16" s="3">
        <v>57.66</v>
      </c>
      <c r="L16" s="3">
        <v>1.1599999999999999</v>
      </c>
      <c r="M16" s="3">
        <v>41</v>
      </c>
      <c r="N16" s="3">
        <v>26</v>
      </c>
      <c r="O16" s="3">
        <v>0</v>
      </c>
      <c r="P16" s="3">
        <v>0</v>
      </c>
      <c r="Q16" s="11">
        <v>39915.97</v>
      </c>
      <c r="S16" s="3">
        <f t="shared" si="0"/>
        <v>14384.588186393445</v>
      </c>
      <c r="T16" s="3">
        <f t="shared" si="1"/>
        <v>13149.098658755465</v>
      </c>
      <c r="U16" s="3">
        <f t="shared" si="2"/>
        <v>7142.7731548510928</v>
      </c>
      <c r="V16" s="11">
        <f t="shared" si="3"/>
        <v>5198.51</v>
      </c>
    </row>
    <row r="17" spans="1:22" x14ac:dyDescent="0.25">
      <c r="A17" s="3">
        <v>2012</v>
      </c>
      <c r="B17" s="11">
        <v>4078.24</v>
      </c>
      <c r="C17" s="11">
        <v>19714</v>
      </c>
      <c r="D17" s="11">
        <v>4343.82</v>
      </c>
      <c r="E17" s="11">
        <v>9461.11</v>
      </c>
      <c r="F17" s="11">
        <v>1336</v>
      </c>
      <c r="G17" s="11">
        <v>5973.58</v>
      </c>
      <c r="H17" s="3">
        <v>198.74</v>
      </c>
      <c r="I17" s="3">
        <v>0.93</v>
      </c>
      <c r="J17" s="3">
        <v>6.71</v>
      </c>
      <c r="K17" s="3">
        <v>61.46</v>
      </c>
      <c r="L17" s="3">
        <v>4.09</v>
      </c>
      <c r="M17" s="3">
        <v>41</v>
      </c>
      <c r="N17" s="3">
        <v>26</v>
      </c>
      <c r="O17" s="3">
        <v>0</v>
      </c>
      <c r="P17" s="3">
        <v>0</v>
      </c>
      <c r="Q17" s="11">
        <v>45245.67</v>
      </c>
      <c r="S17" s="3">
        <f t="shared" si="0"/>
        <v>17794.012379333064</v>
      </c>
      <c r="T17" s="3">
        <f t="shared" si="1"/>
        <v>15285.118027065804</v>
      </c>
      <c r="U17" s="3">
        <f t="shared" si="2"/>
        <v>6612.11959360113</v>
      </c>
      <c r="V17" s="11">
        <f t="shared" si="3"/>
        <v>5513.43</v>
      </c>
    </row>
    <row r="18" spans="1:22" x14ac:dyDescent="0.25">
      <c r="A18" s="3">
        <v>2013</v>
      </c>
      <c r="B18" s="11">
        <v>5058.87</v>
      </c>
      <c r="C18" s="11">
        <v>23812.53</v>
      </c>
      <c r="D18" s="11">
        <v>4389.08</v>
      </c>
      <c r="E18" s="11">
        <v>9852.2099999999991</v>
      </c>
      <c r="F18" s="11">
        <v>1343.5</v>
      </c>
      <c r="G18" s="11">
        <v>5935</v>
      </c>
      <c r="H18" s="3">
        <v>448.12</v>
      </c>
      <c r="I18" s="3">
        <v>0.63</v>
      </c>
      <c r="J18" s="3">
        <v>29.69</v>
      </c>
      <c r="K18" s="3">
        <v>77.05</v>
      </c>
      <c r="L18" s="3">
        <v>9.02</v>
      </c>
      <c r="M18" s="3">
        <v>6</v>
      </c>
      <c r="N18" s="3">
        <v>26</v>
      </c>
      <c r="O18" s="3">
        <v>0</v>
      </c>
      <c r="P18" s="3">
        <v>0</v>
      </c>
      <c r="Q18" s="11">
        <v>50987.69</v>
      </c>
      <c r="S18" s="3">
        <f t="shared" si="0"/>
        <v>21875.831579901493</v>
      </c>
      <c r="T18" s="3">
        <f t="shared" si="1"/>
        <v>16319.217891832413</v>
      </c>
      <c r="U18" s="3">
        <f t="shared" si="2"/>
        <v>6241.8905282660917</v>
      </c>
      <c r="V18" s="11">
        <f t="shared" si="3"/>
        <v>6544.76</v>
      </c>
    </row>
    <row r="19" spans="1:22" x14ac:dyDescent="0.25">
      <c r="A19" s="3">
        <v>2014</v>
      </c>
      <c r="B19" s="11">
        <v>5059.0600000000004</v>
      </c>
      <c r="C19" s="11">
        <v>25104.23</v>
      </c>
      <c r="D19" s="11">
        <v>4310.5</v>
      </c>
      <c r="E19" s="11">
        <v>10146.11</v>
      </c>
      <c r="F19" s="11">
        <v>1403.5</v>
      </c>
      <c r="G19" s="11">
        <v>6206.99</v>
      </c>
      <c r="H19" s="3">
        <v>610.74</v>
      </c>
      <c r="I19" s="3">
        <v>1.1200000000000001</v>
      </c>
      <c r="J19" s="3">
        <v>30.46</v>
      </c>
      <c r="K19" s="3">
        <v>139.87</v>
      </c>
      <c r="L19" s="3">
        <v>9.02</v>
      </c>
      <c r="M19" s="3">
        <v>6</v>
      </c>
      <c r="N19" s="3">
        <v>36</v>
      </c>
      <c r="O19" s="3">
        <v>0</v>
      </c>
      <c r="P19" s="3">
        <v>0</v>
      </c>
      <c r="Q19" s="11">
        <v>53063.6</v>
      </c>
      <c r="S19" s="3">
        <f t="shared" si="0"/>
        <v>23259.315083655514</v>
      </c>
      <c r="T19" s="3">
        <f t="shared" si="1"/>
        <v>16700.580801226504</v>
      </c>
      <c r="U19" s="3">
        <f t="shared" si="2"/>
        <v>6418.674115117984</v>
      </c>
      <c r="V19" s="11">
        <f t="shared" si="3"/>
        <v>6679.0300000000007</v>
      </c>
    </row>
    <row r="20" spans="1:22" x14ac:dyDescent="0.25">
      <c r="A20" s="3">
        <v>2015</v>
      </c>
      <c r="B20" s="11">
        <v>5079.0600000000004</v>
      </c>
      <c r="C20" s="11">
        <v>27229.73</v>
      </c>
      <c r="D20" s="11">
        <v>4310.5</v>
      </c>
      <c r="E20" s="11">
        <v>10146.11</v>
      </c>
      <c r="F20" s="11">
        <v>1438.5</v>
      </c>
      <c r="G20" s="11">
        <v>6274.79</v>
      </c>
      <c r="H20" s="3">
        <v>818.74</v>
      </c>
      <c r="I20" s="3">
        <v>1.1200000000000001</v>
      </c>
      <c r="J20" s="3">
        <v>30.46</v>
      </c>
      <c r="K20" s="3">
        <v>151.16999999999999</v>
      </c>
      <c r="L20" s="3">
        <v>9.02</v>
      </c>
      <c r="M20" s="3">
        <v>6</v>
      </c>
      <c r="N20" s="3">
        <v>36</v>
      </c>
      <c r="O20" s="3">
        <v>0</v>
      </c>
      <c r="P20" s="3">
        <v>0</v>
      </c>
      <c r="Q20" s="11">
        <v>55531.199999999997</v>
      </c>
      <c r="S20" s="3">
        <f t="shared" si="0"/>
        <v>23975.116015254651</v>
      </c>
      <c r="T20" s="3">
        <f t="shared" si="1"/>
        <v>15316.314453173844</v>
      </c>
      <c r="U20" s="3">
        <f t="shared" si="2"/>
        <v>9488.4395315715083</v>
      </c>
      <c r="V20" s="11">
        <f t="shared" si="3"/>
        <v>6745.3300000000008</v>
      </c>
    </row>
    <row r="21" spans="1:22" x14ac:dyDescent="0.25">
      <c r="A21" s="3">
        <v>2016</v>
      </c>
      <c r="B21" s="11">
        <v>5124.0600000000004</v>
      </c>
      <c r="C21" s="11">
        <v>29880.23</v>
      </c>
      <c r="D21" s="11">
        <v>4420.5</v>
      </c>
      <c r="E21" s="11">
        <v>10146.11</v>
      </c>
      <c r="F21" s="11">
        <v>1643.5</v>
      </c>
      <c r="G21" s="11">
        <v>6274.79</v>
      </c>
      <c r="H21" s="11">
        <v>1852.74</v>
      </c>
      <c r="I21" s="3">
        <v>1.1200000000000001</v>
      </c>
      <c r="J21" s="3">
        <v>65.760000000000005</v>
      </c>
      <c r="K21" s="3">
        <v>192.57</v>
      </c>
      <c r="L21" s="3">
        <v>16.02</v>
      </c>
      <c r="M21" s="3">
        <v>6</v>
      </c>
      <c r="N21" s="3">
        <v>36</v>
      </c>
      <c r="O21" s="3">
        <v>0</v>
      </c>
      <c r="P21" s="3">
        <v>0</v>
      </c>
      <c r="Q21" s="11">
        <v>59659.4</v>
      </c>
      <c r="S21" s="3">
        <f t="shared" si="0"/>
        <v>28183.459700857955</v>
      </c>
      <c r="T21" s="3">
        <f t="shared" si="1"/>
        <v>17784.204847998732</v>
      </c>
      <c r="U21" s="3">
        <f t="shared" si="2"/>
        <v>6606.7054511433143</v>
      </c>
      <c r="V21" s="11">
        <f t="shared" si="3"/>
        <v>7079.0300000000007</v>
      </c>
    </row>
    <row r="22" spans="1:22" x14ac:dyDescent="0.25">
      <c r="A22" s="3">
        <v>2017</v>
      </c>
      <c r="B22" s="11">
        <v>5124.0600000000004</v>
      </c>
      <c r="C22" s="11">
        <v>30208.23</v>
      </c>
      <c r="D22" s="11">
        <v>4420.5</v>
      </c>
      <c r="E22" s="11">
        <v>10146.11</v>
      </c>
      <c r="F22" s="11">
        <v>1808.5</v>
      </c>
      <c r="G22" s="11">
        <v>6278.79</v>
      </c>
      <c r="H22" s="11">
        <v>2406.9699999999998</v>
      </c>
      <c r="I22" s="3">
        <v>1.1200000000000001</v>
      </c>
      <c r="J22" s="3">
        <v>65.760000000000005</v>
      </c>
      <c r="K22" s="3">
        <v>260.32</v>
      </c>
      <c r="L22" s="3">
        <v>17.02</v>
      </c>
      <c r="M22" s="3">
        <v>6</v>
      </c>
      <c r="N22" s="3">
        <v>36</v>
      </c>
      <c r="O22" s="3">
        <v>12.8</v>
      </c>
      <c r="P22" s="3">
        <v>0.9</v>
      </c>
      <c r="Q22" s="11">
        <v>60793.08</v>
      </c>
      <c r="S22" s="3">
        <f t="shared" si="0"/>
        <v>28939.005172886678</v>
      </c>
      <c r="T22" s="3">
        <f t="shared" si="1"/>
        <v>18161.31963022914</v>
      </c>
      <c r="U22" s="3">
        <f t="shared" si="2"/>
        <v>6360.2751968841812</v>
      </c>
      <c r="V22" s="11">
        <f t="shared" si="3"/>
        <v>7326.4800000000005</v>
      </c>
    </row>
    <row r="23" spans="1:22" x14ac:dyDescent="0.25">
      <c r="A23" s="3">
        <v>2018</v>
      </c>
      <c r="B23" s="11">
        <v>4431.59</v>
      </c>
      <c r="C23" s="11">
        <v>31587.17</v>
      </c>
      <c r="D23" s="11">
        <v>5348.44</v>
      </c>
      <c r="E23" s="11">
        <v>11220.1</v>
      </c>
      <c r="F23" s="11">
        <v>1948.3</v>
      </c>
      <c r="G23" s="11">
        <v>4630.8999999999996</v>
      </c>
      <c r="H23" s="11">
        <v>2357.66</v>
      </c>
      <c r="I23" s="3">
        <v>143.03</v>
      </c>
      <c r="J23" s="3">
        <v>98.39</v>
      </c>
      <c r="K23" s="3">
        <v>267.79000000000002</v>
      </c>
      <c r="L23" s="3">
        <v>24.42</v>
      </c>
      <c r="M23" s="3">
        <v>0</v>
      </c>
      <c r="N23" s="3">
        <v>15.65</v>
      </c>
      <c r="O23" s="3">
        <v>40.35</v>
      </c>
      <c r="P23" s="3">
        <v>142.02000000000001</v>
      </c>
      <c r="Q23" s="11">
        <v>62255.81</v>
      </c>
      <c r="S23" s="3">
        <f t="shared" si="0"/>
        <v>30382.524271256087</v>
      </c>
      <c r="T23" s="3">
        <f t="shared" si="1"/>
        <v>19988.203719701778</v>
      </c>
      <c r="U23" s="3">
        <f t="shared" si="2"/>
        <v>4773.5420090421312</v>
      </c>
      <c r="V23" s="11">
        <f t="shared" si="3"/>
        <v>7111.5400000000009</v>
      </c>
    </row>
    <row r="24" spans="1:22" x14ac:dyDescent="0.25">
      <c r="A24" s="13"/>
      <c r="B24" s="14"/>
      <c r="C24" s="14"/>
      <c r="D24" s="14"/>
      <c r="E24" s="14"/>
      <c r="F24" s="14"/>
      <c r="G24" s="14"/>
      <c r="H24" s="14"/>
      <c r="I24" s="13"/>
      <c r="J24" s="13"/>
      <c r="K24" s="13"/>
      <c r="L24" s="13"/>
      <c r="M24" s="13"/>
      <c r="N24" s="13"/>
      <c r="O24" s="13"/>
      <c r="P24" s="13"/>
      <c r="Q24" s="14"/>
    </row>
    <row r="25" spans="1:22" x14ac:dyDescent="0.25">
      <c r="A25" s="20" t="s">
        <v>0</v>
      </c>
      <c r="B25" s="20" t="s">
        <v>81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</row>
    <row r="26" spans="1:22" x14ac:dyDescent="0.25">
      <c r="A26" s="20"/>
      <c r="B26" s="20" t="s">
        <v>64</v>
      </c>
      <c r="C26" s="20" t="s">
        <v>63</v>
      </c>
      <c r="D26" s="20" t="s">
        <v>66</v>
      </c>
      <c r="E26" s="20" t="s">
        <v>78</v>
      </c>
      <c r="F26" s="20" t="s">
        <v>61</v>
      </c>
      <c r="G26" s="20"/>
      <c r="H26" s="20"/>
      <c r="I26" s="20"/>
      <c r="J26" s="20" t="s">
        <v>79</v>
      </c>
      <c r="K26" s="20" t="s">
        <v>62</v>
      </c>
      <c r="L26" s="20" t="s">
        <v>80</v>
      </c>
      <c r="M26" s="20" t="s">
        <v>77</v>
      </c>
      <c r="N26" s="20" t="s">
        <v>68</v>
      </c>
      <c r="P26" s="20" t="s">
        <v>82</v>
      </c>
      <c r="Q26" s="20" t="s">
        <v>4</v>
      </c>
      <c r="R26" s="20" t="s">
        <v>21</v>
      </c>
      <c r="S26" s="20" t="s">
        <v>83</v>
      </c>
      <c r="T26" s="23" t="s">
        <v>84</v>
      </c>
    </row>
    <row r="27" spans="1:22" x14ac:dyDescent="0.25">
      <c r="A27" s="20"/>
      <c r="B27" s="20"/>
      <c r="C27" s="20"/>
      <c r="D27" s="20"/>
      <c r="E27" s="20"/>
      <c r="F27" s="2" t="s">
        <v>2</v>
      </c>
      <c r="G27" s="2" t="s">
        <v>21</v>
      </c>
      <c r="H27" s="2" t="s">
        <v>4</v>
      </c>
      <c r="I27" s="2" t="s">
        <v>20</v>
      </c>
      <c r="J27" s="20"/>
      <c r="K27" s="20"/>
      <c r="L27" s="20"/>
      <c r="M27" s="20"/>
      <c r="N27" s="20"/>
      <c r="P27" s="20"/>
      <c r="Q27" s="20"/>
      <c r="R27" s="20"/>
      <c r="S27" s="20"/>
      <c r="T27" s="23"/>
    </row>
    <row r="28" spans="1:22" x14ac:dyDescent="0.25">
      <c r="A28" s="20"/>
      <c r="B28" s="20" t="s">
        <v>26</v>
      </c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10"/>
      <c r="P28" s="20" t="s">
        <v>26</v>
      </c>
      <c r="Q28" s="20"/>
      <c r="R28" s="20"/>
      <c r="S28" s="20"/>
      <c r="T28" s="20"/>
    </row>
    <row r="29" spans="1:22" x14ac:dyDescent="0.25">
      <c r="A29" s="3">
        <v>2000</v>
      </c>
      <c r="B29" s="11">
        <v>9110</v>
      </c>
      <c r="C29" s="11">
        <v>2649</v>
      </c>
      <c r="D29" s="11">
        <v>28776</v>
      </c>
      <c r="E29" s="11">
        <v>6055</v>
      </c>
      <c r="F29" s="11">
        <v>3598</v>
      </c>
      <c r="G29" s="11">
        <v>38429</v>
      </c>
      <c r="H29" s="11">
        <v>1252</v>
      </c>
      <c r="I29" s="4">
        <v>26397</v>
      </c>
      <c r="J29" s="4">
        <v>6355</v>
      </c>
      <c r="K29" s="3">
        <v>0</v>
      </c>
      <c r="L29" s="3">
        <v>0</v>
      </c>
      <c r="M29" s="3">
        <v>0</v>
      </c>
      <c r="N29" s="4">
        <v>84190</v>
      </c>
      <c r="O29" s="1"/>
      <c r="P29" s="12">
        <f>F29</f>
        <v>3598</v>
      </c>
      <c r="Q29" s="5">
        <f>L29+K29+J29+H29</f>
        <v>7607</v>
      </c>
      <c r="R29" s="12">
        <f>E29+G29</f>
        <v>44484</v>
      </c>
      <c r="S29" s="12">
        <f>B29+C29+D29+M29</f>
        <v>40535</v>
      </c>
      <c r="T29" s="12">
        <f>SUM(P29:S29)</f>
        <v>96224</v>
      </c>
    </row>
    <row r="30" spans="1:22" x14ac:dyDescent="0.25">
      <c r="A30" s="3">
        <v>2001</v>
      </c>
      <c r="B30" s="11">
        <v>10651</v>
      </c>
      <c r="C30" s="11">
        <v>2982</v>
      </c>
      <c r="D30" s="11">
        <v>29330</v>
      </c>
      <c r="E30" s="11">
        <v>6557</v>
      </c>
      <c r="F30" s="11">
        <v>3489</v>
      </c>
      <c r="G30" s="11">
        <v>39376</v>
      </c>
      <c r="H30" s="11">
        <v>1459</v>
      </c>
      <c r="I30" s="4">
        <v>27366</v>
      </c>
      <c r="J30" s="4">
        <v>6520</v>
      </c>
      <c r="K30" s="3">
        <v>0</v>
      </c>
      <c r="L30" s="3">
        <v>0</v>
      </c>
      <c r="M30" s="3">
        <v>0</v>
      </c>
      <c r="N30" s="4">
        <v>88355</v>
      </c>
      <c r="O30" s="1"/>
      <c r="P30" s="12">
        <f t="shared" ref="P30:P47" si="4">F30</f>
        <v>3489</v>
      </c>
      <c r="Q30" s="5">
        <f t="shared" ref="Q30:Q47" si="5">L30+K30+J30+H30</f>
        <v>7979</v>
      </c>
      <c r="R30" s="12">
        <f t="shared" ref="R30:R47" si="6">E30+G30</f>
        <v>45933</v>
      </c>
      <c r="S30" s="12">
        <f t="shared" ref="S30:S47" si="7">B30+C30+D30+M30</f>
        <v>42963</v>
      </c>
      <c r="T30" s="12">
        <f t="shared" ref="T30:T47" si="8">SUM(P30:S30)</f>
        <v>100364</v>
      </c>
    </row>
    <row r="31" spans="1:22" x14ac:dyDescent="0.25">
      <c r="A31" s="3">
        <v>2002</v>
      </c>
      <c r="B31" s="11">
        <v>8834</v>
      </c>
      <c r="C31" s="11">
        <v>3187</v>
      </c>
      <c r="D31" s="11">
        <v>29313</v>
      </c>
      <c r="E31" s="11">
        <v>8884</v>
      </c>
      <c r="F31" s="11">
        <v>835</v>
      </c>
      <c r="G31" s="11">
        <v>39032</v>
      </c>
      <c r="H31" s="11">
        <v>2229</v>
      </c>
      <c r="I31" s="4">
        <v>28803</v>
      </c>
      <c r="J31" s="4">
        <v>7209</v>
      </c>
      <c r="K31" s="3">
        <v>0</v>
      </c>
      <c r="L31" s="3">
        <v>0</v>
      </c>
      <c r="M31" s="3">
        <v>0</v>
      </c>
      <c r="N31" s="4">
        <v>89293</v>
      </c>
      <c r="O31" s="1"/>
      <c r="P31" s="12">
        <f t="shared" si="4"/>
        <v>835</v>
      </c>
      <c r="Q31" s="5">
        <f t="shared" si="5"/>
        <v>9438</v>
      </c>
      <c r="R31" s="12">
        <f t="shared" si="6"/>
        <v>47916</v>
      </c>
      <c r="S31" s="12">
        <f t="shared" si="7"/>
        <v>41334</v>
      </c>
      <c r="T31" s="12">
        <f t="shared" si="8"/>
        <v>99523</v>
      </c>
    </row>
    <row r="32" spans="1:22" x14ac:dyDescent="0.25">
      <c r="A32" s="3">
        <v>2003</v>
      </c>
      <c r="B32" s="11">
        <v>8472</v>
      </c>
      <c r="C32" s="11">
        <v>2959</v>
      </c>
      <c r="D32" s="11">
        <v>31737</v>
      </c>
      <c r="E32" s="11">
        <v>9108</v>
      </c>
      <c r="F32" s="11">
        <v>1334</v>
      </c>
      <c r="G32" s="11">
        <v>42178</v>
      </c>
      <c r="H32" s="11">
        <v>2486</v>
      </c>
      <c r="I32" s="4">
        <v>28409</v>
      </c>
      <c r="J32" s="4">
        <v>7977</v>
      </c>
      <c r="K32" s="3">
        <v>0</v>
      </c>
      <c r="L32" s="3">
        <v>0</v>
      </c>
      <c r="M32" s="3">
        <v>0</v>
      </c>
      <c r="N32" s="4">
        <v>92481</v>
      </c>
      <c r="O32" s="1"/>
      <c r="P32" s="12">
        <f t="shared" si="4"/>
        <v>1334</v>
      </c>
      <c r="Q32" s="5">
        <f t="shared" si="5"/>
        <v>10463</v>
      </c>
      <c r="R32" s="12">
        <f t="shared" si="6"/>
        <v>51286</v>
      </c>
      <c r="S32" s="12">
        <f t="shared" si="7"/>
        <v>43168</v>
      </c>
      <c r="T32" s="12">
        <f t="shared" si="8"/>
        <v>106251</v>
      </c>
    </row>
    <row r="33" spans="1:20" x14ac:dyDescent="0.25">
      <c r="A33" s="3">
        <v>2004</v>
      </c>
      <c r="B33" s="11">
        <v>8943</v>
      </c>
      <c r="C33" s="11">
        <v>3147</v>
      </c>
      <c r="D33" s="11">
        <v>30806</v>
      </c>
      <c r="E33" s="11">
        <v>9636</v>
      </c>
      <c r="F33" s="11">
        <v>1204</v>
      </c>
      <c r="G33" s="11">
        <v>41646</v>
      </c>
      <c r="H33" s="11">
        <v>3179</v>
      </c>
      <c r="I33" s="4">
        <v>30700</v>
      </c>
      <c r="J33" s="4">
        <v>8577</v>
      </c>
      <c r="K33" s="3">
        <v>0</v>
      </c>
      <c r="L33" s="3">
        <v>0</v>
      </c>
      <c r="M33" s="3">
        <v>0</v>
      </c>
      <c r="N33" s="4">
        <v>96192</v>
      </c>
      <c r="O33" s="1"/>
      <c r="P33" s="12">
        <f t="shared" si="4"/>
        <v>1204</v>
      </c>
      <c r="Q33" s="5">
        <f t="shared" si="5"/>
        <v>11756</v>
      </c>
      <c r="R33" s="12">
        <f t="shared" si="6"/>
        <v>51282</v>
      </c>
      <c r="S33" s="12">
        <f t="shared" si="7"/>
        <v>42896</v>
      </c>
      <c r="T33" s="12">
        <f t="shared" si="8"/>
        <v>107138</v>
      </c>
    </row>
    <row r="34" spans="1:20" x14ac:dyDescent="0.25">
      <c r="A34" s="3">
        <v>2005</v>
      </c>
      <c r="B34" s="11">
        <v>9831</v>
      </c>
      <c r="C34" s="11">
        <v>3006</v>
      </c>
      <c r="D34" s="11">
        <v>33253</v>
      </c>
      <c r="E34" s="11">
        <v>8180</v>
      </c>
      <c r="F34" s="11">
        <v>835</v>
      </c>
      <c r="G34" s="11">
        <v>42268</v>
      </c>
      <c r="H34" s="11">
        <v>6039</v>
      </c>
      <c r="I34" s="4">
        <v>31272</v>
      </c>
      <c r="J34" s="4">
        <v>8866</v>
      </c>
      <c r="K34" s="3">
        <v>0</v>
      </c>
      <c r="L34" s="3">
        <v>0</v>
      </c>
      <c r="M34" s="3">
        <v>0</v>
      </c>
      <c r="N34" s="4">
        <v>101282</v>
      </c>
      <c r="O34" s="1"/>
      <c r="P34" s="12">
        <f t="shared" si="4"/>
        <v>835</v>
      </c>
      <c r="Q34" s="5">
        <f t="shared" si="5"/>
        <v>14905</v>
      </c>
      <c r="R34" s="12">
        <f t="shared" si="6"/>
        <v>50448</v>
      </c>
      <c r="S34" s="12">
        <f t="shared" si="7"/>
        <v>46090</v>
      </c>
      <c r="T34" s="12">
        <f t="shared" si="8"/>
        <v>112278</v>
      </c>
    </row>
    <row r="35" spans="1:20" x14ac:dyDescent="0.25">
      <c r="A35" s="3">
        <v>2006</v>
      </c>
      <c r="B35" s="11">
        <v>8759</v>
      </c>
      <c r="C35" s="11">
        <v>3141</v>
      </c>
      <c r="D35" s="11">
        <v>38362</v>
      </c>
      <c r="E35" s="11">
        <v>8575</v>
      </c>
      <c r="F35" s="11">
        <v>828</v>
      </c>
      <c r="G35" s="11">
        <v>47764</v>
      </c>
      <c r="H35" s="11">
        <v>5031</v>
      </c>
      <c r="I35" s="4">
        <v>30918</v>
      </c>
      <c r="J35" s="4">
        <v>8855</v>
      </c>
      <c r="K35" s="3">
        <v>0</v>
      </c>
      <c r="L35" s="3">
        <v>0</v>
      </c>
      <c r="M35" s="3">
        <v>0</v>
      </c>
      <c r="N35" s="4">
        <v>104469</v>
      </c>
      <c r="O35" s="1"/>
      <c r="P35" s="12">
        <f t="shared" si="4"/>
        <v>828</v>
      </c>
      <c r="Q35" s="5">
        <f t="shared" si="5"/>
        <v>13886</v>
      </c>
      <c r="R35" s="12">
        <f t="shared" si="6"/>
        <v>56339</v>
      </c>
      <c r="S35" s="12">
        <f t="shared" si="7"/>
        <v>50262</v>
      </c>
      <c r="T35" s="12">
        <f t="shared" si="8"/>
        <v>121315</v>
      </c>
    </row>
    <row r="36" spans="1:20" x14ac:dyDescent="0.25">
      <c r="A36" s="3">
        <v>2007</v>
      </c>
      <c r="B36" s="11">
        <v>10627</v>
      </c>
      <c r="C36" s="11">
        <v>3188</v>
      </c>
      <c r="D36" s="11">
        <v>41880</v>
      </c>
      <c r="E36" s="11">
        <v>9179</v>
      </c>
      <c r="F36" s="11">
        <v>1151</v>
      </c>
      <c r="G36" s="11">
        <v>52209</v>
      </c>
      <c r="H36" s="11">
        <v>5148</v>
      </c>
      <c r="I36" s="4">
        <v>31374</v>
      </c>
      <c r="J36" s="4">
        <v>8694</v>
      </c>
      <c r="K36" s="3">
        <v>0</v>
      </c>
      <c r="L36" s="3">
        <v>0.02</v>
      </c>
      <c r="M36" s="3">
        <v>121</v>
      </c>
      <c r="N36" s="4">
        <v>111241</v>
      </c>
      <c r="O36" s="1"/>
      <c r="P36" s="12">
        <f t="shared" si="4"/>
        <v>1151</v>
      </c>
      <c r="Q36" s="5">
        <f t="shared" si="5"/>
        <v>13842.02</v>
      </c>
      <c r="R36" s="12">
        <f t="shared" si="6"/>
        <v>61388</v>
      </c>
      <c r="S36" s="12">
        <f t="shared" si="7"/>
        <v>55816</v>
      </c>
      <c r="T36" s="12">
        <f t="shared" si="8"/>
        <v>132197.02000000002</v>
      </c>
    </row>
    <row r="37" spans="1:20" x14ac:dyDescent="0.25">
      <c r="A37" s="2">
        <v>2008</v>
      </c>
      <c r="B37" s="12">
        <v>10739.97</v>
      </c>
      <c r="C37" s="12">
        <v>3390.66</v>
      </c>
      <c r="D37" s="2">
        <v>0.1</v>
      </c>
      <c r="E37" s="12">
        <v>10211.540000000001</v>
      </c>
      <c r="F37" s="12">
        <v>41311.31</v>
      </c>
      <c r="G37" s="12">
        <v>10185.780000000001</v>
      </c>
      <c r="H37" s="2">
        <v>855.87</v>
      </c>
      <c r="I37" s="12">
        <v>52352.959999999999</v>
      </c>
      <c r="J37" s="12">
        <v>35730.720000000001</v>
      </c>
      <c r="K37" s="12">
        <v>5620.93</v>
      </c>
      <c r="L37" s="2">
        <v>0</v>
      </c>
      <c r="M37" s="2">
        <v>0</v>
      </c>
      <c r="N37" s="12">
        <v>118046.88</v>
      </c>
      <c r="O37" s="1"/>
      <c r="P37" s="12">
        <f t="shared" si="4"/>
        <v>41311.31</v>
      </c>
      <c r="Q37" s="5">
        <f t="shared" si="5"/>
        <v>42207.520000000004</v>
      </c>
      <c r="R37" s="12">
        <f t="shared" si="6"/>
        <v>20397.32</v>
      </c>
      <c r="S37" s="12">
        <f t="shared" si="7"/>
        <v>14130.73</v>
      </c>
      <c r="T37" s="12">
        <f t="shared" si="8"/>
        <v>118046.87999999999</v>
      </c>
    </row>
    <row r="38" spans="1:20" x14ac:dyDescent="0.25">
      <c r="A38" s="2">
        <v>2009</v>
      </c>
      <c r="B38" s="12">
        <v>10306.91</v>
      </c>
      <c r="C38" s="12">
        <v>3504.47</v>
      </c>
      <c r="D38" s="2">
        <v>0.1</v>
      </c>
      <c r="E38" s="12">
        <v>10431.81</v>
      </c>
      <c r="F38" s="12">
        <v>43137.63</v>
      </c>
      <c r="G38" s="12">
        <v>9030.99</v>
      </c>
      <c r="H38" s="2">
        <v>795.22</v>
      </c>
      <c r="I38" s="12">
        <v>52963.839999999997</v>
      </c>
      <c r="J38" s="12">
        <v>34746.69</v>
      </c>
      <c r="K38" s="12">
        <v>8674.48</v>
      </c>
      <c r="L38" s="2">
        <v>0</v>
      </c>
      <c r="M38" s="2">
        <v>0</v>
      </c>
      <c r="N38" s="12">
        <v>120628.3</v>
      </c>
      <c r="O38" s="1"/>
      <c r="P38" s="12">
        <f t="shared" si="4"/>
        <v>43137.63</v>
      </c>
      <c r="Q38" s="5">
        <f t="shared" si="5"/>
        <v>44216.39</v>
      </c>
      <c r="R38" s="12">
        <f t="shared" si="6"/>
        <v>19462.8</v>
      </c>
      <c r="S38" s="12">
        <f t="shared" si="7"/>
        <v>13811.48</v>
      </c>
      <c r="T38" s="12">
        <f t="shared" si="8"/>
        <v>120628.29999999999</v>
      </c>
    </row>
    <row r="39" spans="1:20" x14ac:dyDescent="0.25">
      <c r="A39" s="2">
        <v>2010</v>
      </c>
      <c r="B39" s="12">
        <v>15827.35</v>
      </c>
      <c r="C39" s="12">
        <v>3398.02</v>
      </c>
      <c r="D39" s="2">
        <v>0.5</v>
      </c>
      <c r="E39" s="12">
        <v>11925.81</v>
      </c>
      <c r="F39" s="12">
        <v>46685.4</v>
      </c>
      <c r="G39" s="12">
        <v>6712.32</v>
      </c>
      <c r="H39" s="12">
        <v>1009.3</v>
      </c>
      <c r="I39" s="12">
        <v>54407.02</v>
      </c>
      <c r="J39" s="12">
        <v>36811.699999999997</v>
      </c>
      <c r="K39" s="12">
        <v>9266.08</v>
      </c>
      <c r="L39" s="2">
        <v>73.56</v>
      </c>
      <c r="M39" s="2">
        <v>0.03</v>
      </c>
      <c r="N39" s="12">
        <v>131710.07</v>
      </c>
      <c r="O39" s="1"/>
      <c r="P39" s="12">
        <f t="shared" si="4"/>
        <v>46685.4</v>
      </c>
      <c r="Q39" s="5">
        <f t="shared" si="5"/>
        <v>47160.639999999999</v>
      </c>
      <c r="R39" s="12">
        <f t="shared" si="6"/>
        <v>18638.129999999997</v>
      </c>
      <c r="S39" s="12">
        <f t="shared" si="7"/>
        <v>19225.899999999998</v>
      </c>
      <c r="T39" s="12">
        <f t="shared" si="8"/>
        <v>131710.07</v>
      </c>
    </row>
    <row r="40" spans="1:20" x14ac:dyDescent="0.25">
      <c r="A40" s="2">
        <v>2011</v>
      </c>
      <c r="B40" s="12">
        <v>10315.549999999999</v>
      </c>
      <c r="C40" s="12">
        <v>3487.39</v>
      </c>
      <c r="D40" s="2">
        <v>0.72</v>
      </c>
      <c r="E40" s="12">
        <v>16125.11</v>
      </c>
      <c r="F40" s="12">
        <v>54949.55</v>
      </c>
      <c r="G40" s="12">
        <v>6382.67</v>
      </c>
      <c r="H40" s="12">
        <v>1003.02</v>
      </c>
      <c r="I40" s="12">
        <v>62335.23</v>
      </c>
      <c r="J40" s="12">
        <v>40409.68</v>
      </c>
      <c r="K40" s="12">
        <v>10017.709999999999</v>
      </c>
      <c r="L40" s="2">
        <v>48</v>
      </c>
      <c r="M40" s="2">
        <v>0</v>
      </c>
      <c r="N40" s="12">
        <v>142739.38</v>
      </c>
      <c r="O40" s="1"/>
      <c r="P40" s="12">
        <f t="shared" si="4"/>
        <v>54949.55</v>
      </c>
      <c r="Q40" s="5">
        <f t="shared" si="5"/>
        <v>51478.409999999996</v>
      </c>
      <c r="R40" s="12">
        <f t="shared" si="6"/>
        <v>22507.78</v>
      </c>
      <c r="S40" s="12">
        <f t="shared" si="7"/>
        <v>13803.659999999998</v>
      </c>
      <c r="T40" s="12">
        <f t="shared" si="8"/>
        <v>142739.4</v>
      </c>
    </row>
    <row r="41" spans="1:20" x14ac:dyDescent="0.25">
      <c r="A41" s="2">
        <v>2012</v>
      </c>
      <c r="B41" s="12">
        <v>10524.61</v>
      </c>
      <c r="C41" s="12">
        <v>3557.54</v>
      </c>
      <c r="D41" s="2">
        <v>2.85</v>
      </c>
      <c r="E41" s="12">
        <v>18913.02</v>
      </c>
      <c r="F41" s="12">
        <v>66633.259999999995</v>
      </c>
      <c r="G41" s="12">
        <v>2391.14</v>
      </c>
      <c r="H41" s="12">
        <v>4798.6400000000003</v>
      </c>
      <c r="I41" s="12">
        <v>73823.039999999994</v>
      </c>
      <c r="J41" s="12">
        <v>34568.51</v>
      </c>
      <c r="K41" s="12">
        <v>8310.26</v>
      </c>
      <c r="L41" s="2">
        <v>55.12</v>
      </c>
      <c r="M41" s="2">
        <v>0</v>
      </c>
      <c r="N41" s="12">
        <v>149754.95000000001</v>
      </c>
      <c r="O41" s="1"/>
      <c r="P41" s="12">
        <f t="shared" si="4"/>
        <v>66633.259999999995</v>
      </c>
      <c r="Q41" s="5">
        <f t="shared" si="5"/>
        <v>47732.53</v>
      </c>
      <c r="R41" s="12">
        <f t="shared" si="6"/>
        <v>21304.16</v>
      </c>
      <c r="S41" s="12">
        <f t="shared" si="7"/>
        <v>14085.000000000002</v>
      </c>
      <c r="T41" s="12">
        <f t="shared" si="8"/>
        <v>149754.94999999998</v>
      </c>
    </row>
    <row r="42" spans="1:20" x14ac:dyDescent="0.25">
      <c r="A42" s="2">
        <v>2013</v>
      </c>
      <c r="B42" s="12">
        <v>13013.95</v>
      </c>
      <c r="C42" s="12">
        <v>4345.09</v>
      </c>
      <c r="D42" s="2">
        <v>5.48</v>
      </c>
      <c r="E42" s="12">
        <v>18919.32</v>
      </c>
      <c r="F42" s="12">
        <v>75192.740000000005</v>
      </c>
      <c r="G42" s="12">
        <v>1054.8599999999999</v>
      </c>
      <c r="H42" s="12">
        <v>5602.06</v>
      </c>
      <c r="I42" s="12">
        <v>81849.66</v>
      </c>
      <c r="J42" s="12">
        <v>36492.629999999997</v>
      </c>
      <c r="K42" s="12">
        <v>8957.86</v>
      </c>
      <c r="L42" s="2">
        <v>381.75</v>
      </c>
      <c r="M42" s="2">
        <v>0</v>
      </c>
      <c r="N42" s="12">
        <v>163965.74</v>
      </c>
      <c r="O42" s="1"/>
      <c r="P42" s="12">
        <f t="shared" si="4"/>
        <v>75192.740000000005</v>
      </c>
      <c r="Q42" s="5">
        <f t="shared" si="5"/>
        <v>51434.299999999996</v>
      </c>
      <c r="R42" s="12">
        <f t="shared" si="6"/>
        <v>19974.18</v>
      </c>
      <c r="S42" s="12">
        <f t="shared" si="7"/>
        <v>17364.52</v>
      </c>
      <c r="T42" s="12">
        <f t="shared" si="8"/>
        <v>163965.74</v>
      </c>
    </row>
    <row r="43" spans="1:20" x14ac:dyDescent="0.25">
      <c r="A43" s="2">
        <v>2014</v>
      </c>
      <c r="B43" s="12">
        <v>11163.62</v>
      </c>
      <c r="C43" s="12">
        <v>4285.37</v>
      </c>
      <c r="D43" s="2">
        <v>6.81</v>
      </c>
      <c r="E43" s="12">
        <v>21862</v>
      </c>
      <c r="F43" s="12">
        <v>83397</v>
      </c>
      <c r="G43" s="2">
        <v>759</v>
      </c>
      <c r="H43" s="12">
        <v>5856</v>
      </c>
      <c r="I43" s="12">
        <v>90012</v>
      </c>
      <c r="J43" s="12">
        <v>38799.83</v>
      </c>
      <c r="K43" s="12">
        <v>9117</v>
      </c>
      <c r="L43" s="2">
        <v>51.1</v>
      </c>
      <c r="M43" s="2">
        <v>0</v>
      </c>
      <c r="N43" s="12">
        <v>175296.73</v>
      </c>
      <c r="O43" s="1"/>
      <c r="P43" s="12">
        <f t="shared" si="4"/>
        <v>83397</v>
      </c>
      <c r="Q43" s="5">
        <f t="shared" si="5"/>
        <v>53823.93</v>
      </c>
      <c r="R43" s="12">
        <f t="shared" si="6"/>
        <v>22621</v>
      </c>
      <c r="S43" s="12">
        <f t="shared" si="7"/>
        <v>15455.800000000001</v>
      </c>
      <c r="T43" s="12">
        <f t="shared" si="8"/>
        <v>175297.72999999998</v>
      </c>
    </row>
    <row r="44" spans="1:20" x14ac:dyDescent="0.25">
      <c r="A44" s="2">
        <v>2015</v>
      </c>
      <c r="B44" s="12">
        <v>10004.86</v>
      </c>
      <c r="C44" s="12">
        <v>4391.55</v>
      </c>
      <c r="D44" s="2">
        <v>5.28</v>
      </c>
      <c r="E44" s="12">
        <v>18858.61</v>
      </c>
      <c r="F44" s="12">
        <v>85191.37</v>
      </c>
      <c r="G44" s="12">
        <v>11419.14</v>
      </c>
      <c r="H44" s="2">
        <v>145.56</v>
      </c>
      <c r="I44" s="12">
        <v>96756.07</v>
      </c>
      <c r="J44" s="12">
        <v>39316</v>
      </c>
      <c r="K44" s="12">
        <v>5907.05</v>
      </c>
      <c r="L44" s="12">
        <v>1232.81</v>
      </c>
      <c r="M44" s="2">
        <v>0</v>
      </c>
      <c r="N44" s="12">
        <v>176472.22</v>
      </c>
      <c r="O44" s="1"/>
      <c r="P44" s="12">
        <f t="shared" si="4"/>
        <v>85191.37</v>
      </c>
      <c r="Q44" s="5">
        <f t="shared" si="5"/>
        <v>46601.42</v>
      </c>
      <c r="R44" s="12">
        <f t="shared" si="6"/>
        <v>30277.75</v>
      </c>
      <c r="S44" s="12">
        <f t="shared" si="7"/>
        <v>14401.69</v>
      </c>
      <c r="T44" s="12">
        <f t="shared" si="8"/>
        <v>176472.22999999998</v>
      </c>
    </row>
    <row r="45" spans="1:20" x14ac:dyDescent="0.25">
      <c r="A45" s="2">
        <v>2016</v>
      </c>
      <c r="B45" s="12">
        <v>13885.79</v>
      </c>
      <c r="C45" s="12">
        <v>3958.09</v>
      </c>
      <c r="D45" s="2">
        <v>8.7799999999999994</v>
      </c>
      <c r="E45" s="12">
        <v>19121.7</v>
      </c>
      <c r="F45" s="12">
        <v>92681.82</v>
      </c>
      <c r="G45" s="12">
        <v>1091.51</v>
      </c>
      <c r="H45" s="12">
        <v>4488.3500000000004</v>
      </c>
      <c r="I45" s="12">
        <v>98261.69</v>
      </c>
      <c r="J45" s="12">
        <v>42376.7</v>
      </c>
      <c r="K45" s="12">
        <v>3745.35</v>
      </c>
      <c r="L45" s="12">
        <v>2450.85</v>
      </c>
      <c r="M45" s="2">
        <v>0</v>
      </c>
      <c r="N45" s="12">
        <v>183808.96</v>
      </c>
      <c r="O45" s="1"/>
      <c r="P45" s="12">
        <f t="shared" si="4"/>
        <v>92681.82</v>
      </c>
      <c r="Q45" s="5">
        <f t="shared" si="5"/>
        <v>53061.249999999993</v>
      </c>
      <c r="R45" s="12">
        <f t="shared" si="6"/>
        <v>20213.21</v>
      </c>
      <c r="S45" s="12">
        <f t="shared" si="7"/>
        <v>17852.66</v>
      </c>
      <c r="T45" s="12">
        <f t="shared" si="8"/>
        <v>183808.94</v>
      </c>
    </row>
    <row r="46" spans="1:20" x14ac:dyDescent="0.25">
      <c r="A46" s="2">
        <v>2017</v>
      </c>
      <c r="B46" s="12">
        <v>12425.12</v>
      </c>
      <c r="C46" s="12">
        <v>4095.98</v>
      </c>
      <c r="D46" s="2">
        <v>5.84</v>
      </c>
      <c r="E46" s="12">
        <v>16452.79</v>
      </c>
      <c r="F46" s="12">
        <v>101333.33</v>
      </c>
      <c r="G46" s="2">
        <v>285.33</v>
      </c>
      <c r="H46" s="12">
        <v>4159.01</v>
      </c>
      <c r="I46" s="12">
        <v>105777.68</v>
      </c>
      <c r="J46" s="12">
        <v>38468.46</v>
      </c>
      <c r="K46" s="12">
        <v>4117.2</v>
      </c>
      <c r="L46" s="2">
        <v>81.91</v>
      </c>
      <c r="M46" s="2">
        <v>0</v>
      </c>
      <c r="N46" s="12">
        <v>181424.98</v>
      </c>
      <c r="O46" s="1"/>
      <c r="P46" s="12">
        <f t="shared" si="4"/>
        <v>101333.33</v>
      </c>
      <c r="Q46" s="5">
        <f t="shared" si="5"/>
        <v>46826.58</v>
      </c>
      <c r="R46" s="12">
        <f t="shared" si="6"/>
        <v>16738.120000000003</v>
      </c>
      <c r="S46" s="12">
        <f t="shared" si="7"/>
        <v>16526.940000000002</v>
      </c>
      <c r="T46" s="12">
        <f t="shared" si="8"/>
        <v>181424.97</v>
      </c>
    </row>
    <row r="47" spans="1:20" x14ac:dyDescent="0.25">
      <c r="A47" s="2">
        <v>2018</v>
      </c>
      <c r="B47" s="12">
        <v>10728.68</v>
      </c>
      <c r="C47" s="12">
        <v>4012.81</v>
      </c>
      <c r="D47" s="2">
        <v>4.5599999999999996</v>
      </c>
      <c r="E47" s="12">
        <v>15018.82</v>
      </c>
      <c r="F47" s="12">
        <v>110034.99</v>
      </c>
      <c r="G47" s="2">
        <v>516.6</v>
      </c>
      <c r="H47" s="12">
        <v>3846.21</v>
      </c>
      <c r="I47" s="12">
        <v>114397.79</v>
      </c>
      <c r="J47" s="12">
        <v>39016.81</v>
      </c>
      <c r="K47" s="12">
        <v>5357.21</v>
      </c>
      <c r="L47" s="2">
        <v>157.44999999999999</v>
      </c>
      <c r="M47" s="2">
        <v>0</v>
      </c>
      <c r="N47" s="12">
        <v>188698.46</v>
      </c>
      <c r="O47" s="1"/>
      <c r="P47" s="12">
        <f t="shared" si="4"/>
        <v>110034.99</v>
      </c>
      <c r="Q47" s="5">
        <f t="shared" si="5"/>
        <v>48377.68</v>
      </c>
      <c r="R47" s="12">
        <f t="shared" si="6"/>
        <v>15535.42</v>
      </c>
      <c r="S47" s="12">
        <f t="shared" si="7"/>
        <v>14746.05</v>
      </c>
      <c r="T47" s="12">
        <f t="shared" si="8"/>
        <v>188694.14</v>
      </c>
    </row>
    <row r="50" spans="1:9" x14ac:dyDescent="0.25">
      <c r="A50" s="35" t="s">
        <v>0</v>
      </c>
      <c r="B50" s="20" t="s">
        <v>85</v>
      </c>
      <c r="C50" s="20"/>
      <c r="D50" s="20" t="s">
        <v>87</v>
      </c>
      <c r="E50" s="20"/>
      <c r="F50" s="20"/>
      <c r="G50" s="20"/>
      <c r="H50" s="20"/>
      <c r="I50" s="20"/>
    </row>
    <row r="51" spans="1:9" x14ac:dyDescent="0.25">
      <c r="A51" s="35"/>
      <c r="B51" s="20" t="s">
        <v>26</v>
      </c>
      <c r="C51" s="20" t="s">
        <v>86</v>
      </c>
      <c r="D51" s="2" t="s">
        <v>88</v>
      </c>
      <c r="E51" s="2"/>
      <c r="F51" s="20" t="s">
        <v>89</v>
      </c>
      <c r="G51" s="20"/>
      <c r="H51" s="20" t="s">
        <v>20</v>
      </c>
      <c r="I51" s="20"/>
    </row>
    <row r="52" spans="1:9" x14ac:dyDescent="0.25">
      <c r="A52" s="36"/>
      <c r="B52" s="20"/>
      <c r="C52" s="20"/>
      <c r="D52" s="2" t="s">
        <v>26</v>
      </c>
      <c r="E52" s="2" t="s">
        <v>86</v>
      </c>
      <c r="F52" s="2" t="s">
        <v>26</v>
      </c>
      <c r="G52" s="2" t="s">
        <v>86</v>
      </c>
      <c r="H52" s="2" t="s">
        <v>26</v>
      </c>
      <c r="I52" s="2" t="s">
        <v>86</v>
      </c>
    </row>
    <row r="53" spans="1:9" x14ac:dyDescent="0.25">
      <c r="A53" s="3">
        <v>2000</v>
      </c>
    </row>
    <row r="54" spans="1:9" x14ac:dyDescent="0.25">
      <c r="A54" s="3">
        <v>2001</v>
      </c>
    </row>
    <row r="55" spans="1:9" x14ac:dyDescent="0.25">
      <c r="A55" s="3">
        <v>2002</v>
      </c>
    </row>
    <row r="56" spans="1:9" x14ac:dyDescent="0.25">
      <c r="A56" s="3">
        <v>2003</v>
      </c>
    </row>
    <row r="57" spans="1:9" x14ac:dyDescent="0.25">
      <c r="A57" s="3">
        <v>2004</v>
      </c>
    </row>
    <row r="58" spans="1:9" x14ac:dyDescent="0.25">
      <c r="A58" s="3">
        <v>2005</v>
      </c>
    </row>
    <row r="59" spans="1:9" x14ac:dyDescent="0.25">
      <c r="A59" s="3">
        <v>2006</v>
      </c>
    </row>
    <row r="60" spans="1:9" x14ac:dyDescent="0.25">
      <c r="A60" s="3">
        <v>2007</v>
      </c>
      <c r="B60" s="10">
        <v>5229.7</v>
      </c>
      <c r="C60">
        <v>4.6500000000000004</v>
      </c>
      <c r="D60" s="10">
        <v>3080.94</v>
      </c>
      <c r="E60">
        <v>2.2400000000000002</v>
      </c>
      <c r="F60" s="10">
        <v>12158.26</v>
      </c>
      <c r="G60">
        <v>8.84</v>
      </c>
      <c r="H60" s="10">
        <v>15239.2</v>
      </c>
      <c r="I60">
        <v>11.08</v>
      </c>
    </row>
    <row r="61" spans="1:9" x14ac:dyDescent="0.25">
      <c r="A61" s="2">
        <v>2008</v>
      </c>
      <c r="B61" s="10">
        <v>5380.35</v>
      </c>
      <c r="C61">
        <v>4.51</v>
      </c>
      <c r="D61" s="10">
        <v>3126.83</v>
      </c>
      <c r="E61">
        <v>2.17</v>
      </c>
      <c r="F61" s="10">
        <v>11966.7</v>
      </c>
      <c r="G61">
        <v>8.2899999999999991</v>
      </c>
      <c r="H61" s="10">
        <v>15093.53</v>
      </c>
      <c r="I61">
        <v>10.67</v>
      </c>
    </row>
    <row r="62" spans="1:9" x14ac:dyDescent="0.25">
      <c r="A62" s="2">
        <v>2009</v>
      </c>
      <c r="B62" s="10">
        <v>5536.04</v>
      </c>
      <c r="C62">
        <v>4.54</v>
      </c>
      <c r="D62" s="10">
        <v>3303.27</v>
      </c>
      <c r="E62">
        <v>2.1800000000000002</v>
      </c>
      <c r="F62" s="10">
        <v>11744.32</v>
      </c>
      <c r="G62">
        <v>7.93</v>
      </c>
      <c r="H62" s="10">
        <v>15358.63</v>
      </c>
      <c r="I62">
        <v>10.130000000000001</v>
      </c>
    </row>
    <row r="63" spans="1:9" x14ac:dyDescent="0.25">
      <c r="A63" s="2">
        <v>2010</v>
      </c>
      <c r="B63" s="10">
        <v>5641.05</v>
      </c>
      <c r="C63">
        <v>4.24</v>
      </c>
      <c r="D63" s="10">
        <v>3700.11</v>
      </c>
      <c r="E63">
        <v>2.25</v>
      </c>
      <c r="F63" s="10">
        <v>12253.71</v>
      </c>
      <c r="G63">
        <v>7.64</v>
      </c>
      <c r="H63" s="10">
        <v>16260.19</v>
      </c>
      <c r="I63">
        <v>9.89</v>
      </c>
    </row>
    <row r="64" spans="1:9" x14ac:dyDescent="0.25">
      <c r="A64" s="2">
        <v>2011</v>
      </c>
      <c r="B64" s="10">
        <v>6164.52</v>
      </c>
      <c r="C64">
        <v>4.32</v>
      </c>
      <c r="D64" s="10">
        <v>3996.39</v>
      </c>
      <c r="E64">
        <v>2.25</v>
      </c>
      <c r="F64" s="10">
        <v>12675.31</v>
      </c>
      <c r="G64">
        <v>7.34</v>
      </c>
      <c r="H64" s="10">
        <v>16918.14</v>
      </c>
      <c r="I64">
        <v>9.5399999999999991</v>
      </c>
    </row>
    <row r="65" spans="1:9" x14ac:dyDescent="0.25">
      <c r="A65" s="2">
        <v>2012</v>
      </c>
      <c r="B65" s="10">
        <v>6563.37</v>
      </c>
      <c r="C65">
        <v>4.38</v>
      </c>
      <c r="D65" s="10">
        <v>4732.21</v>
      </c>
      <c r="E65">
        <v>2.44</v>
      </c>
      <c r="F65" s="10">
        <v>13115.05</v>
      </c>
      <c r="G65">
        <v>6.95</v>
      </c>
      <c r="H65" s="10">
        <v>18221.77</v>
      </c>
      <c r="I65">
        <v>9.4</v>
      </c>
    </row>
    <row r="66" spans="1:9" x14ac:dyDescent="0.25">
      <c r="A66" s="2">
        <v>2013</v>
      </c>
      <c r="B66" s="10">
        <v>7222.58</v>
      </c>
      <c r="C66">
        <v>4.4000000000000004</v>
      </c>
      <c r="D66" s="10">
        <v>4859.53</v>
      </c>
      <c r="E66">
        <v>2.33</v>
      </c>
      <c r="F66" s="10">
        <v>15841.77</v>
      </c>
      <c r="G66">
        <v>7.77</v>
      </c>
      <c r="H66" s="10">
        <v>21248.73</v>
      </c>
      <c r="I66">
        <v>10.17</v>
      </c>
    </row>
    <row r="67" spans="1:9" x14ac:dyDescent="0.25">
      <c r="A67" s="2">
        <v>2014</v>
      </c>
      <c r="B67" s="10">
        <v>7842.25</v>
      </c>
      <c r="C67">
        <v>4.47</v>
      </c>
      <c r="D67" s="10">
        <v>5224.63</v>
      </c>
      <c r="E67">
        <v>2.37</v>
      </c>
      <c r="F67" s="10">
        <v>16198.66</v>
      </c>
      <c r="G67">
        <v>7.52</v>
      </c>
      <c r="H67" s="10">
        <v>22005.98</v>
      </c>
      <c r="I67">
        <v>9.9700000000000006</v>
      </c>
    </row>
    <row r="68" spans="1:9" x14ac:dyDescent="0.25">
      <c r="A68" s="2">
        <v>2015</v>
      </c>
      <c r="B68" s="10">
        <v>8258.61</v>
      </c>
      <c r="C68">
        <v>4.68</v>
      </c>
      <c r="D68" s="10">
        <v>5248.08</v>
      </c>
      <c r="E68">
        <v>2.33</v>
      </c>
      <c r="F68" s="10">
        <v>16808.810000000001</v>
      </c>
      <c r="G68">
        <v>7.63</v>
      </c>
      <c r="H68" s="10">
        <v>22588.97</v>
      </c>
      <c r="I68">
        <v>10.01</v>
      </c>
    </row>
    <row r="69" spans="1:9" x14ac:dyDescent="0.25">
      <c r="A69" s="2">
        <v>2016</v>
      </c>
      <c r="B69" s="10">
        <v>8258.61</v>
      </c>
      <c r="C69">
        <v>4.68</v>
      </c>
      <c r="D69" s="10">
        <v>5248.08</v>
      </c>
      <c r="E69">
        <v>2.33</v>
      </c>
      <c r="F69" s="10">
        <v>16808.810000000001</v>
      </c>
      <c r="G69">
        <v>7.63</v>
      </c>
      <c r="H69" s="10">
        <v>22588.97</v>
      </c>
      <c r="I69">
        <v>10.01</v>
      </c>
    </row>
    <row r="70" spans="1:9" x14ac:dyDescent="0.25">
      <c r="A70" s="2">
        <v>2017</v>
      </c>
      <c r="B70" s="10">
        <v>9060.67</v>
      </c>
      <c r="C70">
        <v>4.93</v>
      </c>
      <c r="D70" s="10">
        <v>5486.54</v>
      </c>
      <c r="E70">
        <v>2.29</v>
      </c>
      <c r="F70" s="10">
        <v>17219.45</v>
      </c>
      <c r="G70">
        <v>7.19</v>
      </c>
      <c r="H70" s="10">
        <v>23358.9</v>
      </c>
      <c r="I70">
        <v>9.75</v>
      </c>
    </row>
    <row r="71" spans="1:9" x14ac:dyDescent="0.25">
      <c r="A71" s="2">
        <v>2018</v>
      </c>
    </row>
  </sheetData>
  <mergeCells count="31">
    <mergeCell ref="M26:M27"/>
    <mergeCell ref="N26:N27"/>
    <mergeCell ref="S4:V4"/>
    <mergeCell ref="S2:V2"/>
    <mergeCell ref="P26:P27"/>
    <mergeCell ref="Q26:Q27"/>
    <mergeCell ref="R26:R27"/>
    <mergeCell ref="S26:S27"/>
    <mergeCell ref="T26:T27"/>
    <mergeCell ref="A50:A52"/>
    <mergeCell ref="A25:A28"/>
    <mergeCell ref="B28:N28"/>
    <mergeCell ref="A2:A4"/>
    <mergeCell ref="B4:Q4"/>
    <mergeCell ref="B2:Q2"/>
    <mergeCell ref="B25:N25"/>
    <mergeCell ref="F26:I26"/>
    <mergeCell ref="B26:B27"/>
    <mergeCell ref="C26:C27"/>
    <mergeCell ref="D26:D27"/>
    <mergeCell ref="E26:E27"/>
    <mergeCell ref="J26:J27"/>
    <mergeCell ref="P28:T28"/>
    <mergeCell ref="K26:K27"/>
    <mergeCell ref="L26:L27"/>
    <mergeCell ref="F51:G51"/>
    <mergeCell ref="H51:I51"/>
    <mergeCell ref="D50:I50"/>
    <mergeCell ref="B50:C50"/>
    <mergeCell ref="B51:B52"/>
    <mergeCell ref="C51:C5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Industry</vt:lpstr>
      <vt:lpstr>Household</vt:lpstr>
      <vt:lpstr>Commercial</vt:lpstr>
      <vt:lpstr>Transportation</vt:lpstr>
      <vt:lpstr>Others</vt:lpstr>
      <vt:lpstr>Refinery</vt:lpstr>
      <vt:lpstr>Natural Gas</vt:lpstr>
      <vt:lpstr>Power Plant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Anwari Leksono</dc:creator>
  <cp:lastModifiedBy>Muhammad Anwari Leksono</cp:lastModifiedBy>
  <dcterms:created xsi:type="dcterms:W3CDTF">2015-06-05T18:17:20Z</dcterms:created>
  <dcterms:modified xsi:type="dcterms:W3CDTF">2020-06-13T07:05:37Z</dcterms:modified>
</cp:coreProperties>
</file>