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awean ukky\INFRAS\"/>
    </mc:Choice>
  </mc:AlternateContent>
  <bookViews>
    <workbookView xWindow="0" yWindow="0" windowWidth="13305" windowHeight="7440"/>
  </bookViews>
  <sheets>
    <sheet name="IPA BERDASARKAN W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0" i="1"/>
  <c r="E31" i="1"/>
  <c r="C30" i="1"/>
  <c r="E25" i="1"/>
  <c r="C25" i="1"/>
  <c r="E20" i="1"/>
  <c r="C20" i="1"/>
  <c r="E15" i="1"/>
  <c r="C15" i="1"/>
  <c r="E10" i="1"/>
  <c r="C10" i="1"/>
  <c r="E5" i="1"/>
  <c r="C5" i="1"/>
  <c r="B24" i="1" l="1"/>
  <c r="C24" i="1" s="1"/>
  <c r="D24" i="1" s="1"/>
  <c r="E24" i="1" l="1"/>
  <c r="F24" i="1" s="1"/>
  <c r="G24" i="1" s="1"/>
  <c r="B9" i="1"/>
  <c r="C9" i="1" s="1"/>
  <c r="D9" i="1" l="1"/>
  <c r="E9" i="1" s="1"/>
  <c r="F9" i="1" s="1"/>
  <c r="G9" i="1" s="1"/>
  <c r="B19" i="1"/>
  <c r="C19" i="1" s="1"/>
  <c r="D19" i="1" l="1"/>
  <c r="E19" i="1" s="1"/>
  <c r="F19" i="1" s="1"/>
  <c r="G19" i="1" s="1"/>
  <c r="B14" i="1"/>
  <c r="C14" i="1" s="1"/>
  <c r="D14" i="1" l="1"/>
  <c r="E14" i="1" s="1"/>
  <c r="F14" i="1" s="1"/>
  <c r="G14" i="1" s="1"/>
  <c r="B4" i="1"/>
  <c r="C4" i="1" s="1"/>
  <c r="D4" i="1" s="1"/>
  <c r="E4" i="1" l="1"/>
  <c r="F4" i="1" s="1"/>
  <c r="G4" i="1" s="1"/>
  <c r="G15" i="1"/>
  <c r="F30" i="1"/>
  <c r="G30" i="1"/>
  <c r="F25" i="1"/>
  <c r="G25" i="1"/>
  <c r="F20" i="1"/>
  <c r="G20" i="1"/>
  <c r="F15" i="1"/>
  <c r="F10" i="1"/>
  <c r="G10" i="1"/>
  <c r="F5" i="1"/>
  <c r="G5" i="1"/>
  <c r="G6" i="1" l="1"/>
  <c r="B6" i="1"/>
  <c r="C6" i="1"/>
  <c r="D6" i="1"/>
  <c r="E6" i="1"/>
  <c r="F6" i="1"/>
  <c r="B11" i="1"/>
  <c r="C11" i="1"/>
  <c r="G11" i="1"/>
  <c r="D11" i="1"/>
  <c r="E11" i="1"/>
  <c r="F11" i="1"/>
  <c r="B16" i="1" l="1"/>
  <c r="F16" i="1"/>
  <c r="C16" i="1"/>
  <c r="G16" i="1"/>
  <c r="D16" i="1"/>
  <c r="E16" i="1"/>
  <c r="B21" i="1" l="1"/>
  <c r="C21" i="1"/>
  <c r="G21" i="1"/>
  <c r="E21" i="1"/>
  <c r="F21" i="1"/>
  <c r="D21" i="1"/>
  <c r="B26" i="1"/>
  <c r="D26" i="1"/>
  <c r="E26" i="1"/>
  <c r="F26" i="1"/>
  <c r="C26" i="1"/>
  <c r="G26" i="1"/>
  <c r="B29" i="1" l="1"/>
  <c r="C29" i="1" l="1"/>
  <c r="D29" i="1" s="1"/>
  <c r="B31" i="1"/>
  <c r="B33" i="1" s="1"/>
  <c r="C31" i="1" l="1"/>
  <c r="C33" i="1" s="1"/>
  <c r="E29" i="1" l="1"/>
  <c r="D31" i="1"/>
  <c r="D33" i="1" s="1"/>
  <c r="F29" i="1" l="1"/>
  <c r="G29" i="1" l="1"/>
  <c r="G31" i="1" s="1"/>
  <c r="F31" i="1"/>
</calcChain>
</file>

<file path=xl/sharedStrings.xml><?xml version="1.0" encoding="utf-8"?>
<sst xmlns="http://schemas.openxmlformats.org/spreadsheetml/2006/main" count="111" uniqueCount="27">
  <si>
    <t>PERHITUNGAN INDEKS PENGGUNAAN AIR (IPA)</t>
  </si>
  <si>
    <t>WS CILIWUNG CISADANE</t>
  </si>
  <si>
    <t>TAHUN 2019</t>
  </si>
  <si>
    <t>TAHUN 2025</t>
  </si>
  <si>
    <t>TAHUN 2022</t>
  </si>
  <si>
    <t>TAHUN 2028</t>
  </si>
  <si>
    <t>TAHUN 2031</t>
  </si>
  <si>
    <t>TAHUN 2034</t>
  </si>
  <si>
    <t>NILAI IPA</t>
  </si>
  <si>
    <t>WS CITARUM</t>
  </si>
  <si>
    <t>WS CIMANUK CISANGGARUNG</t>
  </si>
  <si>
    <t>WS CITANDUY</t>
  </si>
  <si>
    <t>WS CIWULAN CILAKI</t>
  </si>
  <si>
    <t>WS CISADEA CIBARENO</t>
  </si>
  <si>
    <t>KETERSEDIAAN (M3/S)</t>
  </si>
  <si>
    <t>KEBUTUHAN (M3/S)</t>
  </si>
  <si>
    <t>KATEGORI</t>
  </si>
  <si>
    <t>Kritis Berat</t>
  </si>
  <si>
    <t>Kritis Sedang</t>
  </si>
  <si>
    <t>Kritis Ringan</t>
  </si>
  <si>
    <t xml:space="preserve">RATA-RATA </t>
  </si>
  <si>
    <t>Sangat Tinggi</t>
  </si>
  <si>
    <t>Tinggi</t>
  </si>
  <si>
    <t>Rendah</t>
  </si>
  <si>
    <t>Sedang</t>
  </si>
  <si>
    <t>Catatan Tahun 2025 Sudah dengan Pembangunan Infrastruktur Strategis Selesai Semua</t>
  </si>
  <si>
    <t>Terjadi penurunan nilai IPA dari 1.1920 menjadi 0.9992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</si>
</sst>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2" fontId="0" fillId="0" borderId="1" xfId="0" applyNumberFormat="1" applyBorder="1"/>
    <xf numFmtId="0" fontId="1" fillId="3" borderId="2" xfId="0" applyFont="1" applyFill="1" applyBorder="1"/>
    <xf numFmtId="0" fontId="0" fillId="0" borderId="5" xfId="0" applyBorder="1"/>
    <xf numFmtId="2" fontId="0" fillId="0" borderId="6" xfId="0" applyNumberFormat="1" applyBorder="1"/>
    <xf numFmtId="0" fontId="1" fillId="0" borderId="5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2" fontId="0" fillId="0" borderId="0" xfId="0" applyNumberFormat="1"/>
    <xf numFmtId="0" fontId="1" fillId="0" borderId="9" xfId="0" applyFont="1" applyBorder="1" applyAlignment="1">
      <alignment horizontal="center"/>
    </xf>
    <xf numFmtId="2" fontId="0" fillId="0" borderId="10" xfId="0" applyNumberFormat="1" applyBorder="1"/>
    <xf numFmtId="0" fontId="0" fillId="0" borderId="11" xfId="0" applyFill="1" applyBorder="1"/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164" fontId="1" fillId="9" borderId="1" xfId="0" applyNumberFormat="1" applyFont="1" applyFill="1" applyBorder="1"/>
    <xf numFmtId="2" fontId="1" fillId="9" borderId="1" xfId="0" applyNumberFormat="1" applyFont="1" applyFill="1" applyBorder="1"/>
    <xf numFmtId="0" fontId="0" fillId="0" borderId="5" xfId="0" applyFill="1" applyBorder="1"/>
    <xf numFmtId="0" fontId="2" fillId="0" borderId="6" xfId="0" applyFont="1" applyBorder="1"/>
    <xf numFmtId="0" fontId="1" fillId="4" borderId="5" xfId="0" applyFont="1" applyFill="1" applyBorder="1"/>
    <xf numFmtId="0" fontId="1" fillId="0" borderId="6" xfId="0" applyFont="1" applyBorder="1" applyAlignment="1">
      <alignment horizontal="center"/>
    </xf>
    <xf numFmtId="0" fontId="1" fillId="5" borderId="5" xfId="0" applyFont="1" applyFill="1" applyBorder="1"/>
    <xf numFmtId="0" fontId="1" fillId="6" borderId="5" xfId="0" applyFont="1" applyFill="1" applyBorder="1"/>
    <xf numFmtId="0" fontId="4" fillId="0" borderId="6" xfId="0" applyFont="1" applyBorder="1"/>
    <xf numFmtId="0" fontId="1" fillId="7" borderId="5" xfId="0" applyFont="1" applyFill="1" applyBorder="1"/>
    <xf numFmtId="0" fontId="1" fillId="8" borderId="5" xfId="0" applyFont="1" applyFill="1" applyBorder="1"/>
    <xf numFmtId="164" fontId="1" fillId="9" borderId="6" xfId="0" applyNumberFormat="1" applyFont="1" applyFill="1" applyBorder="1"/>
    <xf numFmtId="0" fontId="0" fillId="0" borderId="12" xfId="0" applyFill="1" applyBorder="1"/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18242</xdr:colOff>
      <xdr:row>1</xdr:row>
      <xdr:rowOff>108489</xdr:rowOff>
    </xdr:from>
    <xdr:to>
      <xdr:col>11</xdr:col>
      <xdr:colOff>265632</xdr:colOff>
      <xdr:row>5</xdr:row>
      <xdr:rowOff>19449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1801" y="302218"/>
          <a:ext cx="2087814" cy="685875"/>
        </a:xfrm>
        <a:prstGeom prst="rect">
          <a:avLst/>
        </a:prstGeom>
      </xdr:spPr>
    </xdr:pic>
    <xdr:clientData/>
  </xdr:twoCellAnchor>
  <xdr:twoCellAnchor editAs="oneCell">
    <xdr:from>
      <xdr:col>8</xdr:col>
      <xdr:colOff>32288</xdr:colOff>
      <xdr:row>6</xdr:row>
      <xdr:rowOff>32287</xdr:rowOff>
    </xdr:from>
    <xdr:to>
      <xdr:col>16</xdr:col>
      <xdr:colOff>87016</xdr:colOff>
      <xdr:row>12</xdr:row>
      <xdr:rowOff>51014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5847" y="1194660"/>
          <a:ext cx="4962525" cy="11811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BIT%20ANDALAN/Debit%20Andalan/revisi/Debit%20Andalan%20Ciliwung%20Cisadane%20r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ENDUDUK/Kebutuhan%20jumlah%20pendudu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EBIT%20ANDALAN/Debit%20Andalan/revisi/Debit%20Andalan%20Citarum%20rv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EBIT%20ANDALAN/Debit%20Andalan/revisi/Debit%20Andalan%20Cimanuk%20Cisanggarung%20rv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EBIT%20ANDALAN/Debit%20Andalan/revisi/Debit%20Andalan%20Citanduy%20rv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EBIT%20ANDALAN/Debit%20Andalan/revisi/Debit%20Andalan%20Ciwulan%20Cilaki%20rv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EBIT%20ANDALAN/Debit%20Andalan/revisi/Debit%20Andalan%20Cisadea%20Cibareno%20rv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ENDUDUK/Kebutuhan%20jumlah%20penduduk%20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Hujan Bulanan"/>
      <sheetName val="Sheet1"/>
      <sheetName val="Evapotranspirasi"/>
      <sheetName val="Mock"/>
      <sheetName val="Q80 dan R80 Andalan"/>
      <sheetName val="Sheet2"/>
      <sheetName val="Pola Tanam Padi-Padi"/>
      <sheetName val="Alternative Padi-Padi"/>
      <sheetName val="Pola Tanam Padi-Padi-Padi"/>
      <sheetName val="Alternative Padi-Padi-Padi"/>
      <sheetName val="Pola tanam Padi-Padi-Palawija"/>
      <sheetName val="Alternative Padi-Padi-Palawija"/>
      <sheetName val="Water Balance"/>
      <sheetName val="Saluran Tersier (Reksa)"/>
      <sheetName val="Tinggi Muka Ai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3">
          <cell r="AA43">
            <v>103.92044767316537</v>
          </cell>
        </row>
      </sheetData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ata Penduduk"/>
      <sheetName val="Luas KabKota Berdasarkan WS"/>
      <sheetName val="Penduduk Tahun WS"/>
      <sheetName val="Proyeksi Penddk Wulayah Sungai"/>
      <sheetName val="Kebutuhan Wilayah Sungai"/>
    </sheetNames>
    <sheetDataSet>
      <sheetData sheetId="0"/>
      <sheetData sheetId="1"/>
      <sheetData sheetId="2"/>
      <sheetData sheetId="3"/>
      <sheetData sheetId="4">
        <row r="69">
          <cell r="N69">
            <v>133.71234872766013</v>
          </cell>
          <cell r="Q69">
            <v>143.34064887874672</v>
          </cell>
          <cell r="R69">
            <v>146.55008226244226</v>
          </cell>
        </row>
        <row r="70">
          <cell r="Q70">
            <v>167.38963852530225</v>
          </cell>
          <cell r="R70">
            <v>168.57802319252042</v>
          </cell>
        </row>
        <row r="71">
          <cell r="Q71">
            <v>226.59282619816955</v>
          </cell>
          <cell r="R71">
            <v>226.89585017970583</v>
          </cell>
        </row>
        <row r="72">
          <cell r="Q72">
            <v>43.224858060300583</v>
          </cell>
          <cell r="R72">
            <v>43.664300022474876</v>
          </cell>
        </row>
        <row r="73">
          <cell r="Q73">
            <v>108.64737691819849</v>
          </cell>
          <cell r="R73">
            <v>108.86334897297689</v>
          </cell>
        </row>
        <row r="74">
          <cell r="Q74">
            <v>69.949360519471824</v>
          </cell>
          <cell r="R74">
            <v>70.006093811472198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Hujan Bulanan"/>
      <sheetName val="Sheet1"/>
      <sheetName val="Evapotranspirasi"/>
      <sheetName val="Mock"/>
      <sheetName val="Q80 dan R80 Andalan"/>
      <sheetName val="Pola Tanam Padi-Padi"/>
      <sheetName val="Alternative Padi-Padi"/>
      <sheetName val="Pola Tanam Padi-Padi-Padi"/>
      <sheetName val="Alternative Padi-Padi-Padi"/>
      <sheetName val="Pola tanam Padi-Padi-Palawija"/>
      <sheetName val="Alternative Padi-Padi-Palawija"/>
      <sheetName val="Water Balance"/>
      <sheetName val="Saluran Tersier (Reksa)"/>
      <sheetName val="Tinggi Muka Ai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3">
          <cell r="AA43">
            <v>184.50881970156024</v>
          </cell>
        </row>
      </sheetData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Hujan Bulanan"/>
      <sheetName val="Sheet2"/>
      <sheetName val="Evapotranspirasi"/>
      <sheetName val="Mock"/>
      <sheetName val="Q80 dan R80 Andalan"/>
      <sheetName val="Pola Tanam Padi-Padi"/>
      <sheetName val="Alternative Padi-Padi"/>
      <sheetName val="Pola Tanam Padi-Padi-Padi"/>
      <sheetName val="Alternative Padi-Padi-Padi"/>
      <sheetName val="Pola tanam Padi-Padi-Palawija"/>
      <sheetName val="Alternative Padi-Padi-Palawija"/>
      <sheetName val="Water Balance"/>
      <sheetName val="Saluran Tersier (Reksa)"/>
      <sheetName val="Tinggi Muka Ai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3">
          <cell r="AA43">
            <v>135.89305969923649</v>
          </cell>
        </row>
      </sheetData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Hujan Bulanan"/>
      <sheetName val="Sheet1"/>
      <sheetName val="Sheet2"/>
      <sheetName val="Evapotranspirasi"/>
      <sheetName val="Mock"/>
      <sheetName val="Q90 dan R90 Andalan"/>
      <sheetName val="Pola Tanam Padi-Padi"/>
      <sheetName val="Alternative Padi-Padi"/>
      <sheetName val="Pola Tanam Padi-Padi-Padi"/>
      <sheetName val="Alternative Padi-Padi-Padi"/>
      <sheetName val="Pola tanam Padi-Padi-Palawija"/>
      <sheetName val="Alternative Padi-Padi-Palawija"/>
      <sheetName val="Water Balance"/>
      <sheetName val="Saluran Tersier (Reksa)"/>
      <sheetName val="Tinggi Muka Ai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3">
          <cell r="AA43">
            <v>79.505908512437955</v>
          </cell>
        </row>
      </sheetData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Hujan Bulanan"/>
      <sheetName val="Sheet2"/>
      <sheetName val="Evapotranspirasi"/>
      <sheetName val="Mock"/>
      <sheetName val="Q80 dan R80 Andalan"/>
      <sheetName val="Pola Tanam Padi-Padi"/>
      <sheetName val="Alternative Padi-Padi"/>
      <sheetName val="Pola Tanam Padi-Padi-Padi"/>
      <sheetName val="Alternative Padi-Padi-Padi"/>
      <sheetName val="Pola tanam Padi-Padi-Palawija"/>
      <sheetName val="Alternative Padi-Padi-Palawija"/>
      <sheetName val="Water Balance"/>
      <sheetName val="Saluran Tersier (Reksa)"/>
      <sheetName val="Tinggi Muka Ai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3">
          <cell r="AA43">
            <v>125.39216773260671</v>
          </cell>
        </row>
      </sheetData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Hujan Bulanan"/>
      <sheetName val="Sheet1"/>
      <sheetName val="Evapotranspirasi"/>
      <sheetName val="Mock"/>
      <sheetName val="Q80 dan R80 Andalan"/>
      <sheetName val="Pola Tanam Padi-Padi"/>
      <sheetName val="Alternative Padi-Padi"/>
      <sheetName val="Pola Tanam Padi-Padi-Padi"/>
      <sheetName val="Alternative Padi-Padi-Padi"/>
      <sheetName val="Pola tanam Padi-Padi-Palawija"/>
      <sheetName val="Alternative Padi-Padi-Palawija"/>
      <sheetName val="Water Balance"/>
      <sheetName val="Saluran Tersier (Reksa)"/>
      <sheetName val="Tinggi Muka Ai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3">
          <cell r="AA43">
            <v>191.13388007281659</v>
          </cell>
        </row>
      </sheetData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ata Penduduk"/>
      <sheetName val="Luas KabKota Berdasarkan WS"/>
      <sheetName val="Penduduk Tahun WS"/>
      <sheetName val="Proyeksi Penddk Wulayah Sungai"/>
      <sheetName val="Kebutuhan Wilayah Sungai"/>
      <sheetName val="IPA BERDASARKAN WS"/>
      <sheetName val="Tambahan Industri"/>
    </sheetNames>
    <sheetDataSet>
      <sheetData sheetId="0"/>
      <sheetData sheetId="1"/>
      <sheetData sheetId="2"/>
      <sheetData sheetId="3"/>
      <sheetData sheetId="4">
        <row r="69">
          <cell r="T69">
            <v>131.2128233948718</v>
          </cell>
          <cell r="Z69">
            <v>137.36423738028824</v>
          </cell>
        </row>
        <row r="70">
          <cell r="T70">
            <v>162.56639836294028</v>
          </cell>
          <cell r="Z70">
            <v>164.84413564177507</v>
          </cell>
        </row>
        <row r="71">
          <cell r="T71">
            <v>225.01186865966235</v>
          </cell>
          <cell r="Z71">
            <v>226.23661870924448</v>
          </cell>
        </row>
        <row r="72">
          <cell r="T72">
            <v>41.729051666536961</v>
          </cell>
          <cell r="Z72">
            <v>42.901688044465864</v>
          </cell>
        </row>
        <row r="73">
          <cell r="T73">
            <v>169.41257951874863</v>
          </cell>
          <cell r="Z73">
            <v>170.17345814350497</v>
          </cell>
        </row>
        <row r="74">
          <cell r="T74">
            <v>290.80343952098042</v>
          </cell>
          <cell r="Z74">
            <v>291.27318737436747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zoomScale="59" zoomScaleNormal="59" workbookViewId="0">
      <selection activeCell="A37" sqref="A37"/>
    </sheetView>
  </sheetViews>
  <sheetFormatPr defaultRowHeight="15" x14ac:dyDescent="0.25"/>
  <cols>
    <col min="1" max="1" width="38" bestFit="1" customWidth="1"/>
    <col min="2" max="2" width="18.5703125" bestFit="1" customWidth="1"/>
    <col min="3" max="3" width="18.5703125" customWidth="1"/>
    <col min="4" max="4" width="18.5703125" bestFit="1" customWidth="1"/>
    <col min="5" max="5" width="18.5703125" customWidth="1"/>
    <col min="6" max="7" width="18.5703125" hidden="1" customWidth="1"/>
  </cols>
  <sheetData>
    <row r="1" spans="1:7" x14ac:dyDescent="0.25">
      <c r="A1" s="14" t="s">
        <v>0</v>
      </c>
      <c r="B1" s="14"/>
      <c r="C1" s="14"/>
      <c r="D1" s="14"/>
      <c r="E1" s="14"/>
      <c r="F1" s="14"/>
      <c r="G1" s="14"/>
    </row>
    <row r="2" spans="1:7" ht="15.75" thickBot="1" x14ac:dyDescent="0.3"/>
    <row r="3" spans="1:7" x14ac:dyDescent="0.25">
      <c r="A3" s="2" t="s">
        <v>1</v>
      </c>
      <c r="B3" s="6" t="s">
        <v>2</v>
      </c>
      <c r="C3" s="6" t="s">
        <v>4</v>
      </c>
      <c r="D3" s="6" t="s">
        <v>3</v>
      </c>
      <c r="E3" s="7" t="s">
        <v>5</v>
      </c>
      <c r="F3" s="11" t="s">
        <v>6</v>
      </c>
      <c r="G3" s="7" t="s">
        <v>7</v>
      </c>
    </row>
    <row r="4" spans="1:7" x14ac:dyDescent="0.25">
      <c r="A4" s="3" t="s">
        <v>14</v>
      </c>
      <c r="B4" s="1">
        <f>'[1]Water Balance'!$AA$43</f>
        <v>103.92044767316537</v>
      </c>
      <c r="C4" s="1">
        <f>B4</f>
        <v>103.92044767316537</v>
      </c>
      <c r="D4" s="1">
        <f>C4+32</f>
        <v>135.92044767316537</v>
      </c>
      <c r="E4" s="4">
        <f t="shared" ref="E4:G4" si="0">D4</f>
        <v>135.92044767316537</v>
      </c>
      <c r="F4" s="12">
        <f t="shared" si="0"/>
        <v>135.92044767316537</v>
      </c>
      <c r="G4" s="4">
        <f t="shared" si="0"/>
        <v>135.92044767316537</v>
      </c>
    </row>
    <row r="5" spans="1:7" x14ac:dyDescent="0.25">
      <c r="A5" s="3" t="s">
        <v>15</v>
      </c>
      <c r="B5" s="1">
        <v>128.13999999999999</v>
      </c>
      <c r="C5" s="1">
        <f>'[8]Kebutuhan Wilayah Sungai'!$T$69</f>
        <v>131.2128233948718</v>
      </c>
      <c r="D5" s="1">
        <v>134.29</v>
      </c>
      <c r="E5" s="4">
        <f>'[8]Kebutuhan Wilayah Sungai'!$Z$69</f>
        <v>137.36423738028824</v>
      </c>
      <c r="F5" s="12">
        <f>'[2]Kebutuhan Wilayah Sungai'!Q69</f>
        <v>143.34064887874672</v>
      </c>
      <c r="G5" s="4">
        <f>'[2]Kebutuhan Wilayah Sungai'!R69</f>
        <v>146.55008226244226</v>
      </c>
    </row>
    <row r="6" spans="1:7" x14ac:dyDescent="0.25">
      <c r="A6" s="5" t="s">
        <v>8</v>
      </c>
      <c r="B6" s="1">
        <f>B5/B4</f>
        <v>1.2330585834561283</v>
      </c>
      <c r="C6" s="1">
        <f t="shared" ref="C6:F6" si="1">C5/C4</f>
        <v>1.2626275803539859</v>
      </c>
      <c r="D6" s="1">
        <f t="shared" si="1"/>
        <v>0.9880043974171866</v>
      </c>
      <c r="E6" s="4">
        <f t="shared" si="1"/>
        <v>1.0106223142421853</v>
      </c>
      <c r="F6" s="12">
        <f t="shared" si="1"/>
        <v>1.0545922363603744</v>
      </c>
      <c r="G6" s="4">
        <f>G5/G4</f>
        <v>1.0782048232716017</v>
      </c>
    </row>
    <row r="7" spans="1:7" ht="15.75" thickBot="1" x14ac:dyDescent="0.3">
      <c r="A7" s="21" t="s">
        <v>16</v>
      </c>
      <c r="B7" s="16" t="s">
        <v>21</v>
      </c>
      <c r="C7" s="16" t="s">
        <v>21</v>
      </c>
      <c r="D7" s="16" t="s">
        <v>22</v>
      </c>
      <c r="E7" s="22" t="s">
        <v>21</v>
      </c>
      <c r="F7" s="8" t="s">
        <v>17</v>
      </c>
      <c r="G7" s="9" t="s">
        <v>17</v>
      </c>
    </row>
    <row r="8" spans="1:7" x14ac:dyDescent="0.25">
      <c r="A8" s="23" t="s">
        <v>9</v>
      </c>
      <c r="B8" s="15" t="s">
        <v>2</v>
      </c>
      <c r="C8" s="15" t="s">
        <v>4</v>
      </c>
      <c r="D8" s="15" t="s">
        <v>3</v>
      </c>
      <c r="E8" s="24" t="s">
        <v>5</v>
      </c>
      <c r="F8" s="11" t="s">
        <v>6</v>
      </c>
      <c r="G8" s="7" t="s">
        <v>7</v>
      </c>
    </row>
    <row r="9" spans="1:7" x14ac:dyDescent="0.25">
      <c r="A9" s="3" t="s">
        <v>14</v>
      </c>
      <c r="B9" s="1">
        <f>'[3]Water Balance'!$AA$43</f>
        <v>184.50881970156024</v>
      </c>
      <c r="C9" s="1">
        <f>B9</f>
        <v>184.50881970156024</v>
      </c>
      <c r="D9" s="1">
        <f>C9+50</f>
        <v>234.50881970156024</v>
      </c>
      <c r="E9" s="4">
        <f t="shared" ref="E9:G9" si="2">D9</f>
        <v>234.50881970156024</v>
      </c>
      <c r="F9" s="12">
        <f t="shared" si="2"/>
        <v>234.50881970156024</v>
      </c>
      <c r="G9" s="4">
        <f t="shared" si="2"/>
        <v>234.50881970156024</v>
      </c>
    </row>
    <row r="10" spans="1:7" x14ac:dyDescent="0.25">
      <c r="A10" s="3" t="s">
        <v>15</v>
      </c>
      <c r="B10" s="1">
        <v>161.43</v>
      </c>
      <c r="C10" s="1">
        <f>'[8]Kebutuhan Wilayah Sungai'!$T$70</f>
        <v>162.56639836294028</v>
      </c>
      <c r="D10" s="1">
        <v>163.71</v>
      </c>
      <c r="E10" s="4">
        <f>'[8]Kebutuhan Wilayah Sungai'!$Z$70</f>
        <v>164.84413564177507</v>
      </c>
      <c r="F10" s="12">
        <f>'[2]Kebutuhan Wilayah Sungai'!Q70</f>
        <v>167.38963852530225</v>
      </c>
      <c r="G10" s="4">
        <f>'[2]Kebutuhan Wilayah Sungai'!R70</f>
        <v>168.57802319252042</v>
      </c>
    </row>
    <row r="11" spans="1:7" x14ac:dyDescent="0.25">
      <c r="A11" s="5" t="s">
        <v>8</v>
      </c>
      <c r="B11" s="1">
        <f>B10/B9</f>
        <v>0.87491752568310921</v>
      </c>
      <c r="C11" s="1">
        <f t="shared" ref="C11:G11" si="3">C10/C9</f>
        <v>0.88107657198115819</v>
      </c>
      <c r="D11" s="1">
        <f t="shared" si="3"/>
        <v>0.69809741146767967</v>
      </c>
      <c r="E11" s="4">
        <f t="shared" si="3"/>
        <v>0.70293362889958</v>
      </c>
      <c r="F11" s="12">
        <f t="shared" si="3"/>
        <v>0.71378824360774595</v>
      </c>
      <c r="G11" s="4">
        <f t="shared" si="3"/>
        <v>0.71885579146684364</v>
      </c>
    </row>
    <row r="12" spans="1:7" ht="15.75" thickBot="1" x14ac:dyDescent="0.3">
      <c r="A12" s="21" t="s">
        <v>16</v>
      </c>
      <c r="B12" s="16" t="s">
        <v>22</v>
      </c>
      <c r="C12" s="16" t="s">
        <v>22</v>
      </c>
      <c r="D12" s="17" t="s">
        <v>24</v>
      </c>
      <c r="E12" s="22" t="s">
        <v>22</v>
      </c>
      <c r="F12" s="8" t="s">
        <v>18</v>
      </c>
      <c r="G12" s="9" t="s">
        <v>18</v>
      </c>
    </row>
    <row r="13" spans="1:7" x14ac:dyDescent="0.25">
      <c r="A13" s="25" t="s">
        <v>10</v>
      </c>
      <c r="B13" s="15" t="s">
        <v>2</v>
      </c>
      <c r="C13" s="15" t="s">
        <v>4</v>
      </c>
      <c r="D13" s="15" t="s">
        <v>3</v>
      </c>
      <c r="E13" s="24" t="s">
        <v>5</v>
      </c>
      <c r="F13" s="11" t="s">
        <v>6</v>
      </c>
      <c r="G13" s="7" t="s">
        <v>7</v>
      </c>
    </row>
    <row r="14" spans="1:7" x14ac:dyDescent="0.25">
      <c r="A14" s="3" t="s">
        <v>14</v>
      </c>
      <c r="B14" s="1">
        <f>'[4]Water Balance'!$AA$43</f>
        <v>135.89305969923649</v>
      </c>
      <c r="C14" s="1">
        <f>B14</f>
        <v>135.89305969923649</v>
      </c>
      <c r="D14" s="1">
        <f>C14+27.5</f>
        <v>163.39305969923649</v>
      </c>
      <c r="E14" s="4">
        <f t="shared" ref="E14:G14" si="4">D14</f>
        <v>163.39305969923649</v>
      </c>
      <c r="F14" s="12">
        <f t="shared" si="4"/>
        <v>163.39305969923649</v>
      </c>
      <c r="G14" s="4">
        <f t="shared" si="4"/>
        <v>163.39305969923649</v>
      </c>
    </row>
    <row r="15" spans="1:7" x14ac:dyDescent="0.25">
      <c r="A15" s="3" t="s">
        <v>15</v>
      </c>
      <c r="B15" s="1">
        <v>224.72</v>
      </c>
      <c r="C15" s="1">
        <f>'[8]Kebutuhan Wilayah Sungai'!$T$71</f>
        <v>225.01186865966235</v>
      </c>
      <c r="D15" s="1">
        <v>225.46</v>
      </c>
      <c r="E15" s="4">
        <f>'[8]Kebutuhan Wilayah Sungai'!$Z$71</f>
        <v>226.23661870924448</v>
      </c>
      <c r="F15" s="12">
        <f>'[2]Kebutuhan Wilayah Sungai'!Q71</f>
        <v>226.59282619816955</v>
      </c>
      <c r="G15" s="4">
        <f>'[2]Kebutuhan Wilayah Sungai'!R71</f>
        <v>226.89585017970583</v>
      </c>
    </row>
    <row r="16" spans="1:7" x14ac:dyDescent="0.25">
      <c r="A16" s="5" t="s">
        <v>8</v>
      </c>
      <c r="B16" s="1">
        <f>B15/B14</f>
        <v>1.6536532512944999</v>
      </c>
      <c r="C16" s="1">
        <f t="shared" ref="C16:G16" si="5">C15/C14</f>
        <v>1.6558010332364794</v>
      </c>
      <c r="D16" s="1">
        <f t="shared" si="5"/>
        <v>1.3798627702731829</v>
      </c>
      <c r="E16" s="4">
        <f t="shared" si="5"/>
        <v>1.3846158406341518</v>
      </c>
      <c r="F16" s="12">
        <f t="shared" si="5"/>
        <v>1.3867959056233303</v>
      </c>
      <c r="G16" s="4">
        <f t="shared" si="5"/>
        <v>1.388650476325991</v>
      </c>
    </row>
    <row r="17" spans="1:7" ht="15.75" thickBot="1" x14ac:dyDescent="0.3">
      <c r="A17" s="21" t="s">
        <v>16</v>
      </c>
      <c r="B17" s="16" t="s">
        <v>21</v>
      </c>
      <c r="C17" s="16" t="s">
        <v>21</v>
      </c>
      <c r="D17" s="16" t="s">
        <v>21</v>
      </c>
      <c r="E17" s="22" t="s">
        <v>21</v>
      </c>
      <c r="F17" s="8" t="s">
        <v>17</v>
      </c>
      <c r="G17" s="9" t="s">
        <v>17</v>
      </c>
    </row>
    <row r="18" spans="1:7" x14ac:dyDescent="0.25">
      <c r="A18" s="26" t="s">
        <v>11</v>
      </c>
      <c r="B18" s="15" t="s">
        <v>2</v>
      </c>
      <c r="C18" s="15" t="s">
        <v>4</v>
      </c>
      <c r="D18" s="15" t="s">
        <v>3</v>
      </c>
      <c r="E18" s="24" t="s">
        <v>5</v>
      </c>
      <c r="F18" s="11" t="s">
        <v>6</v>
      </c>
      <c r="G18" s="7" t="s">
        <v>7</v>
      </c>
    </row>
    <row r="19" spans="1:7" x14ac:dyDescent="0.25">
      <c r="A19" s="3" t="s">
        <v>14</v>
      </c>
      <c r="B19" s="1">
        <f>'[5]Water Balance'!$AA$43</f>
        <v>79.505908512437955</v>
      </c>
      <c r="C19" s="1">
        <f>B19</f>
        <v>79.505908512437955</v>
      </c>
      <c r="D19" s="1">
        <f>C19+26.5</f>
        <v>106.00590851243795</v>
      </c>
      <c r="E19" s="4">
        <f t="shared" ref="E19:G19" si="6">D19</f>
        <v>106.00590851243795</v>
      </c>
      <c r="F19" s="12">
        <f t="shared" si="6"/>
        <v>106.00590851243795</v>
      </c>
      <c r="G19" s="4">
        <f t="shared" si="6"/>
        <v>106.00590851243795</v>
      </c>
    </row>
    <row r="20" spans="1:7" x14ac:dyDescent="0.25">
      <c r="A20" s="3" t="s">
        <v>15</v>
      </c>
      <c r="B20" s="1">
        <v>41.31</v>
      </c>
      <c r="C20" s="1">
        <f>'[8]Kebutuhan Wilayah Sungai'!$T$72</f>
        <v>41.729051666536961</v>
      </c>
      <c r="D20" s="1">
        <v>42.23</v>
      </c>
      <c r="E20" s="4">
        <f>'[8]Kebutuhan Wilayah Sungai'!$Z$72</f>
        <v>42.901688044465864</v>
      </c>
      <c r="F20" s="12">
        <f>'[2]Kebutuhan Wilayah Sungai'!Q72</f>
        <v>43.224858060300583</v>
      </c>
      <c r="G20" s="4">
        <f>'[2]Kebutuhan Wilayah Sungai'!R72</f>
        <v>43.664300022474876</v>
      </c>
    </row>
    <row r="21" spans="1:7" x14ac:dyDescent="0.25">
      <c r="A21" s="5" t="s">
        <v>8</v>
      </c>
      <c r="B21" s="1">
        <f>B20/B19</f>
        <v>0.51958402555122607</v>
      </c>
      <c r="C21" s="1">
        <f t="shared" ref="C21:G21" si="7">C20/C19</f>
        <v>0.52485472397323585</v>
      </c>
      <c r="D21" s="1">
        <f t="shared" si="7"/>
        <v>0.39837402077493672</v>
      </c>
      <c r="E21" s="4">
        <f t="shared" si="7"/>
        <v>0.40471034724854127</v>
      </c>
      <c r="F21" s="12">
        <f t="shared" si="7"/>
        <v>0.40775895105157178</v>
      </c>
      <c r="G21" s="4">
        <f t="shared" si="7"/>
        <v>0.4119043988699142</v>
      </c>
    </row>
    <row r="22" spans="1:7" ht="15.75" thickBot="1" x14ac:dyDescent="0.3">
      <c r="A22" s="21" t="s">
        <v>16</v>
      </c>
      <c r="B22" s="17" t="s">
        <v>24</v>
      </c>
      <c r="C22" s="17" t="s">
        <v>24</v>
      </c>
      <c r="D22" s="18" t="s">
        <v>23</v>
      </c>
      <c r="E22" s="27" t="s">
        <v>23</v>
      </c>
      <c r="F22" s="8" t="s">
        <v>18</v>
      </c>
      <c r="G22" s="9" t="s">
        <v>18</v>
      </c>
    </row>
    <row r="23" spans="1:7" x14ac:dyDescent="0.25">
      <c r="A23" s="28" t="s">
        <v>12</v>
      </c>
      <c r="B23" s="15" t="s">
        <v>2</v>
      </c>
      <c r="C23" s="15" t="s">
        <v>4</v>
      </c>
      <c r="D23" s="15" t="s">
        <v>3</v>
      </c>
      <c r="E23" s="24" t="s">
        <v>5</v>
      </c>
      <c r="F23" s="11" t="s">
        <v>6</v>
      </c>
      <c r="G23" s="7" t="s">
        <v>7</v>
      </c>
    </row>
    <row r="24" spans="1:7" x14ac:dyDescent="0.25">
      <c r="A24" s="3" t="s">
        <v>14</v>
      </c>
      <c r="B24" s="1">
        <f>'[6]Water Balance'!$AA$43</f>
        <v>125.39216773260671</v>
      </c>
      <c r="C24" s="1">
        <f>B24</f>
        <v>125.39216773260671</v>
      </c>
      <c r="D24" s="1">
        <f>C24+5</f>
        <v>130.39216773260671</v>
      </c>
      <c r="E24" s="4">
        <f t="shared" ref="E24:G24" si="8">D24</f>
        <v>130.39216773260671</v>
      </c>
      <c r="F24" s="12">
        <f t="shared" si="8"/>
        <v>130.39216773260671</v>
      </c>
      <c r="G24" s="4">
        <f t="shared" si="8"/>
        <v>130.39216773260671</v>
      </c>
    </row>
    <row r="25" spans="1:7" x14ac:dyDescent="0.25">
      <c r="A25" s="3" t="s">
        <v>15</v>
      </c>
      <c r="B25" s="1">
        <v>169.21</v>
      </c>
      <c r="C25" s="1">
        <f>'[8]Kebutuhan Wilayah Sungai'!$T$73</f>
        <v>169.41257951874863</v>
      </c>
      <c r="D25" s="1">
        <v>169.7</v>
      </c>
      <c r="E25" s="4">
        <f>'[8]Kebutuhan Wilayah Sungai'!$Z$73</f>
        <v>170.17345814350497</v>
      </c>
      <c r="F25" s="12">
        <f>'[2]Kebutuhan Wilayah Sungai'!Q73</f>
        <v>108.64737691819849</v>
      </c>
      <c r="G25" s="4">
        <f>'[2]Kebutuhan Wilayah Sungai'!R73</f>
        <v>108.86334897297689</v>
      </c>
    </row>
    <row r="26" spans="1:7" x14ac:dyDescent="0.25">
      <c r="A26" s="5" t="s">
        <v>8</v>
      </c>
      <c r="B26" s="1">
        <f>B25/B24</f>
        <v>1.3494463255538647</v>
      </c>
      <c r="C26" s="1">
        <f t="shared" ref="C26:G26" si="9">C25/C24</f>
        <v>1.3510618931161116</v>
      </c>
      <c r="D26" s="1">
        <f t="shared" si="9"/>
        <v>1.3014585381232504</v>
      </c>
      <c r="E26" s="4">
        <f t="shared" si="9"/>
        <v>1.3050895701993173</v>
      </c>
      <c r="F26" s="12">
        <f t="shared" si="9"/>
        <v>0.8332354527689122</v>
      </c>
      <c r="G26" s="4">
        <f t="shared" si="9"/>
        <v>0.8348917796674824</v>
      </c>
    </row>
    <row r="27" spans="1:7" ht="15.75" thickBot="1" x14ac:dyDescent="0.3">
      <c r="A27" s="21" t="s">
        <v>16</v>
      </c>
      <c r="B27" s="16" t="s">
        <v>21</v>
      </c>
      <c r="C27" s="16" t="s">
        <v>21</v>
      </c>
      <c r="D27" s="16" t="s">
        <v>21</v>
      </c>
      <c r="E27" s="22" t="s">
        <v>21</v>
      </c>
      <c r="F27" s="8" t="s">
        <v>18</v>
      </c>
      <c r="G27" s="9" t="s">
        <v>18</v>
      </c>
    </row>
    <row r="28" spans="1:7" x14ac:dyDescent="0.25">
      <c r="A28" s="29" t="s">
        <v>13</v>
      </c>
      <c r="B28" s="15" t="s">
        <v>2</v>
      </c>
      <c r="C28" s="15" t="s">
        <v>4</v>
      </c>
      <c r="D28" s="15" t="s">
        <v>3</v>
      </c>
      <c r="E28" s="24" t="s">
        <v>5</v>
      </c>
      <c r="F28" s="11" t="s">
        <v>6</v>
      </c>
      <c r="G28" s="7" t="s">
        <v>7</v>
      </c>
    </row>
    <row r="29" spans="1:7" x14ac:dyDescent="0.25">
      <c r="A29" s="3" t="s">
        <v>14</v>
      </c>
      <c r="B29" s="1">
        <f>'[7]Water Balance'!$AA$43</f>
        <v>191.13388007281659</v>
      </c>
      <c r="C29" s="1">
        <f>B29</f>
        <v>191.13388007281659</v>
      </c>
      <c r="D29" s="1">
        <f>C29+45.5</f>
        <v>236.63388007281659</v>
      </c>
      <c r="E29" s="4">
        <f t="shared" ref="E29:G29" si="10">D29</f>
        <v>236.63388007281659</v>
      </c>
      <c r="F29" s="12">
        <f t="shared" si="10"/>
        <v>236.63388007281659</v>
      </c>
      <c r="G29" s="4">
        <f t="shared" si="10"/>
        <v>236.63388007281659</v>
      </c>
    </row>
    <row r="30" spans="1:7" x14ac:dyDescent="0.25">
      <c r="A30" s="3" t="s">
        <v>15</v>
      </c>
      <c r="B30" s="1">
        <v>290.75</v>
      </c>
      <c r="C30" s="1">
        <f>'[8]Kebutuhan Wilayah Sungai'!$T$74</f>
        <v>290.80343952098042</v>
      </c>
      <c r="D30" s="1">
        <v>290.95</v>
      </c>
      <c r="E30" s="4">
        <f>'[8]Kebutuhan Wilayah Sungai'!$Z$74</f>
        <v>291.27318737436747</v>
      </c>
      <c r="F30" s="12">
        <f>'[2]Kebutuhan Wilayah Sungai'!Q74</f>
        <v>69.949360519471824</v>
      </c>
      <c r="G30" s="4">
        <f>'[2]Kebutuhan Wilayah Sungai'!R74</f>
        <v>70.006093811472198</v>
      </c>
    </row>
    <row r="31" spans="1:7" x14ac:dyDescent="0.25">
      <c r="A31" s="5" t="s">
        <v>8</v>
      </c>
      <c r="B31" s="1">
        <f>B30/B29</f>
        <v>1.5211850452114115</v>
      </c>
      <c r="C31" s="1">
        <f t="shared" ref="C31:G31" si="11">C30/C29</f>
        <v>1.5214646373013123</v>
      </c>
      <c r="D31" s="1">
        <f t="shared" si="11"/>
        <v>1.2295365309078705</v>
      </c>
      <c r="E31" s="4">
        <f t="shared" si="11"/>
        <v>1.2309023005697128</v>
      </c>
      <c r="F31" s="12">
        <f t="shared" si="11"/>
        <v>0.29560162939451917</v>
      </c>
      <c r="G31" s="4">
        <f t="shared" si="11"/>
        <v>0.29584138074366206</v>
      </c>
    </row>
    <row r="32" spans="1:7" ht="15.75" thickBot="1" x14ac:dyDescent="0.3">
      <c r="A32" s="21" t="s">
        <v>16</v>
      </c>
      <c r="B32" s="16" t="s">
        <v>21</v>
      </c>
      <c r="C32" s="16" t="s">
        <v>21</v>
      </c>
      <c r="D32" s="16" t="s">
        <v>21</v>
      </c>
      <c r="E32" s="22" t="s">
        <v>21</v>
      </c>
      <c r="F32" s="8" t="s">
        <v>19</v>
      </c>
      <c r="G32" s="9" t="s">
        <v>19</v>
      </c>
    </row>
    <row r="33" spans="1:5" x14ac:dyDescent="0.25">
      <c r="A33" s="21" t="s">
        <v>20</v>
      </c>
      <c r="B33" s="19">
        <f>AVERAGE(B6,B11,B16,B21,B26,B31)</f>
        <v>1.1919741261250398</v>
      </c>
      <c r="C33" s="20">
        <f>AVERAGE(C6,C11,C16,C21,C26,C31)</f>
        <v>1.1994810733270471</v>
      </c>
      <c r="D33" s="19">
        <f>AVERAGE(D6,D11,D16,D21,D26,D31)</f>
        <v>0.99922227816068465</v>
      </c>
      <c r="E33" s="30">
        <f>AVERAGE(E6,E11,E16,E21,E26,E31)</f>
        <v>1.0064790002989146</v>
      </c>
    </row>
    <row r="34" spans="1:5" ht="15.75" thickBot="1" x14ac:dyDescent="0.3">
      <c r="A34" s="31" t="s">
        <v>16</v>
      </c>
      <c r="B34" s="32" t="s">
        <v>21</v>
      </c>
      <c r="C34" s="32" t="s">
        <v>21</v>
      </c>
      <c r="D34" s="33" t="s">
        <v>22</v>
      </c>
      <c r="E34" s="34" t="s">
        <v>21</v>
      </c>
    </row>
    <row r="35" spans="1:5" x14ac:dyDescent="0.25">
      <c r="A35" s="13" t="s">
        <v>25</v>
      </c>
    </row>
    <row r="36" spans="1:5" x14ac:dyDescent="0.25">
      <c r="A36" s="13" t="s">
        <v>26</v>
      </c>
      <c r="C36" s="10"/>
    </row>
  </sheetData>
  <mergeCells count="1">
    <mergeCell ref="A1:G1"/>
  </mergeCells>
  <conditionalFormatting sqref="A7:G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IPA BERDASARKAN 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2019-10-28T05:28:18Z</dcterms:created>
  <dcterms:modified xsi:type="dcterms:W3CDTF">2020-05-29T09:37:48Z</dcterms:modified>
</cp:coreProperties>
</file>