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"/>
    </mc:Choice>
  </mc:AlternateContent>
  <xr:revisionPtr revIDLastSave="0" documentId="13_ncr:1_{47F9825D-9582-4D9E-9A61-D5C9F35FE389}" xr6:coauthVersionLast="45" xr6:coauthVersionMax="45" xr10:uidLastSave="{00000000-0000-0000-0000-000000000000}"/>
  <bookViews>
    <workbookView xWindow="2295" yWindow="2745" windowWidth="18195" windowHeight="8325" firstSheet="2" activeTab="8" xr2:uid="{00000000-000D-0000-FFFF-FFFF00000000}"/>
  </bookViews>
  <sheets>
    <sheet name="Industry" sheetId="1" r:id="rId1"/>
    <sheet name="Household" sheetId="2" r:id="rId2"/>
    <sheet name="Transportation" sheetId="3" r:id="rId3"/>
    <sheet name="Others" sheetId="8" r:id="rId4"/>
    <sheet name="Commercial" sheetId="9" r:id="rId5"/>
    <sheet name="Refinery" sheetId="4" r:id="rId6"/>
    <sheet name="Natural Gas" sheetId="5" r:id="rId7"/>
    <sheet name="Crude Oil" sheetId="7" r:id="rId8"/>
    <sheet name="Power Plant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43" i="1"/>
  <c r="N44" i="1"/>
  <c r="N45" i="1"/>
  <c r="N46" i="1"/>
  <c r="N47" i="1"/>
  <c r="N48" i="1"/>
  <c r="N38" i="1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29" i="9"/>
  <c r="H46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28" i="8"/>
  <c r="N28" i="2"/>
  <c r="N29" i="2"/>
  <c r="N30" i="2"/>
  <c r="N31" i="2"/>
  <c r="N32" i="2"/>
  <c r="N33" i="2"/>
  <c r="N34" i="2"/>
  <c r="N35" i="2"/>
  <c r="N36" i="2"/>
  <c r="N37" i="2"/>
  <c r="N27" i="2"/>
  <c r="S47" i="3"/>
  <c r="S38" i="3"/>
  <c r="S39" i="3"/>
  <c r="S40" i="3"/>
  <c r="S41" i="3"/>
  <c r="S42" i="3"/>
  <c r="S43" i="3"/>
  <c r="S44" i="3"/>
  <c r="S45" i="3"/>
  <c r="S46" i="3"/>
  <c r="S37" i="3"/>
  <c r="M52" i="8"/>
  <c r="M53" i="8"/>
  <c r="M54" i="8"/>
  <c r="M55" i="8"/>
  <c r="M56" i="8"/>
  <c r="M57" i="8"/>
  <c r="M58" i="8"/>
  <c r="M59" i="8"/>
  <c r="M60" i="8"/>
  <c r="M61" i="8"/>
  <c r="M62" i="8"/>
  <c r="M51" i="8"/>
  <c r="L62" i="8"/>
  <c r="I62" i="8"/>
  <c r="J62" i="8"/>
  <c r="K62" i="8"/>
  <c r="H62" i="8"/>
  <c r="I52" i="8"/>
  <c r="I53" i="8"/>
  <c r="I54" i="8"/>
  <c r="I55" i="8"/>
  <c r="I56" i="8"/>
  <c r="I57" i="8"/>
  <c r="I58" i="8"/>
  <c r="I59" i="8"/>
  <c r="I60" i="8"/>
  <c r="I61" i="8"/>
  <c r="I51" i="8"/>
  <c r="G51" i="8"/>
  <c r="G52" i="8"/>
  <c r="G53" i="8"/>
  <c r="G54" i="8"/>
  <c r="G55" i="8"/>
  <c r="G56" i="8"/>
  <c r="G57" i="8"/>
  <c r="G58" i="8"/>
  <c r="G59" i="8"/>
  <c r="G60" i="8"/>
  <c r="G61" i="8"/>
  <c r="G62" i="8"/>
  <c r="C62" i="8"/>
  <c r="D62" i="8"/>
  <c r="E62" i="8"/>
  <c r="F62" i="8"/>
  <c r="B62" i="8"/>
  <c r="P64" i="9"/>
  <c r="K64" i="9"/>
  <c r="M64" i="9"/>
  <c r="N64" i="9"/>
  <c r="O64" i="9"/>
  <c r="L64" i="9"/>
  <c r="P54" i="9"/>
  <c r="P55" i="9"/>
  <c r="P56" i="9"/>
  <c r="P57" i="9"/>
  <c r="P58" i="9"/>
  <c r="P59" i="9"/>
  <c r="P60" i="9"/>
  <c r="P61" i="9"/>
  <c r="P62" i="9"/>
  <c r="P63" i="9"/>
  <c r="M54" i="9"/>
  <c r="M55" i="9"/>
  <c r="M56" i="9"/>
  <c r="M57" i="9"/>
  <c r="M58" i="9"/>
  <c r="M59" i="9"/>
  <c r="M60" i="9"/>
  <c r="M61" i="9"/>
  <c r="M62" i="9"/>
  <c r="M63" i="9"/>
  <c r="M53" i="9"/>
  <c r="P53" i="9"/>
  <c r="N54" i="9"/>
  <c r="N55" i="9"/>
  <c r="N56" i="9"/>
  <c r="N57" i="9"/>
  <c r="N58" i="9"/>
  <c r="N59" i="9"/>
  <c r="N60" i="9"/>
  <c r="N61" i="9"/>
  <c r="N62" i="9"/>
  <c r="N63" i="9"/>
  <c r="L54" i="9"/>
  <c r="L55" i="9"/>
  <c r="L56" i="9"/>
  <c r="L57" i="9"/>
  <c r="L58" i="9"/>
  <c r="L59" i="9"/>
  <c r="L60" i="9"/>
  <c r="L61" i="9"/>
  <c r="L62" i="9"/>
  <c r="L63" i="9"/>
  <c r="N53" i="9"/>
  <c r="L53" i="9"/>
  <c r="J54" i="9"/>
  <c r="J55" i="9"/>
  <c r="J56" i="9"/>
  <c r="J57" i="9"/>
  <c r="J58" i="9"/>
  <c r="J59" i="9"/>
  <c r="J60" i="9"/>
  <c r="J61" i="9"/>
  <c r="J62" i="9"/>
  <c r="J63" i="9"/>
  <c r="J53" i="9"/>
  <c r="C23" i="8"/>
  <c r="D23" i="8"/>
  <c r="E23" i="8"/>
  <c r="F23" i="8"/>
  <c r="G23" i="8"/>
  <c r="B23" i="8"/>
  <c r="C24" i="9"/>
  <c r="D24" i="9"/>
  <c r="E24" i="9"/>
  <c r="F24" i="9"/>
  <c r="G24" i="9"/>
  <c r="H24" i="9"/>
  <c r="I24" i="9"/>
  <c r="B24" i="9"/>
  <c r="C48" i="9"/>
  <c r="D48" i="9"/>
  <c r="E48" i="9"/>
  <c r="F48" i="9"/>
  <c r="G48" i="9"/>
  <c r="H48" i="9"/>
  <c r="I48" i="9"/>
  <c r="J48" i="9"/>
  <c r="B48" i="9"/>
  <c r="H52" i="2" l="1"/>
  <c r="G52" i="2"/>
  <c r="E52" i="2"/>
  <c r="D52" i="2"/>
  <c r="M28" i="2"/>
  <c r="M29" i="2"/>
  <c r="M30" i="2"/>
  <c r="M31" i="2"/>
  <c r="M32" i="2"/>
  <c r="M33" i="2"/>
  <c r="M34" i="2"/>
  <c r="M35" i="2"/>
  <c r="M36" i="2"/>
  <c r="M37" i="2"/>
  <c r="K28" i="2"/>
  <c r="K29" i="2"/>
  <c r="K30" i="2"/>
  <c r="K31" i="2"/>
  <c r="K32" i="2"/>
  <c r="K33" i="2"/>
  <c r="K34" i="2"/>
  <c r="K35" i="2"/>
  <c r="K36" i="2"/>
  <c r="K37" i="2"/>
  <c r="L28" i="2"/>
  <c r="L29" i="2"/>
  <c r="L30" i="2"/>
  <c r="L31" i="2"/>
  <c r="L32" i="2"/>
  <c r="L33" i="2"/>
  <c r="L34" i="2"/>
  <c r="L35" i="2"/>
  <c r="L36" i="2"/>
  <c r="L37" i="2"/>
  <c r="M27" i="2"/>
  <c r="L27" i="2"/>
  <c r="K27" i="2"/>
  <c r="O65" i="1"/>
  <c r="N65" i="1"/>
  <c r="N55" i="1"/>
  <c r="N56" i="1"/>
  <c r="N57" i="1"/>
  <c r="N58" i="1"/>
  <c r="N59" i="1"/>
  <c r="N60" i="1"/>
  <c r="N61" i="1"/>
  <c r="N62" i="1"/>
  <c r="N63" i="1"/>
  <c r="N64" i="1"/>
  <c r="N54" i="1"/>
  <c r="M65" i="1"/>
  <c r="L65" i="1"/>
  <c r="K65" i="1"/>
  <c r="M55" i="1"/>
  <c r="M56" i="1"/>
  <c r="M57" i="1"/>
  <c r="M58" i="1"/>
  <c r="M59" i="1"/>
  <c r="M60" i="1"/>
  <c r="M61" i="1"/>
  <c r="M62" i="1"/>
  <c r="M63" i="1"/>
  <c r="M64" i="1"/>
  <c r="M54" i="1"/>
  <c r="L55" i="1"/>
  <c r="L56" i="1"/>
  <c r="L57" i="1"/>
  <c r="L58" i="1"/>
  <c r="L59" i="1"/>
  <c r="L60" i="1"/>
  <c r="L61" i="1"/>
  <c r="L62" i="1"/>
  <c r="L63" i="1"/>
  <c r="L64" i="1"/>
  <c r="L54" i="1"/>
  <c r="K55" i="1"/>
  <c r="K56" i="1"/>
  <c r="K57" i="1"/>
  <c r="K58" i="1"/>
  <c r="K59" i="1"/>
  <c r="K60" i="1"/>
  <c r="K61" i="1"/>
  <c r="K62" i="1"/>
  <c r="K63" i="1"/>
  <c r="K64" i="1"/>
  <c r="K54" i="1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4" i="5"/>
  <c r="I4" i="5"/>
  <c r="I5" i="5"/>
  <c r="I6" i="5"/>
  <c r="I7" i="5"/>
  <c r="I8" i="5"/>
  <c r="I9" i="5"/>
  <c r="I10" i="5"/>
  <c r="I11" i="5"/>
  <c r="H4" i="5"/>
  <c r="H5" i="5"/>
  <c r="H6" i="5"/>
  <c r="H7" i="5"/>
  <c r="H8" i="5"/>
  <c r="H9" i="5"/>
  <c r="H10" i="5"/>
  <c r="H11" i="5"/>
  <c r="G4" i="5"/>
  <c r="G5" i="5"/>
  <c r="G6" i="5"/>
  <c r="G7" i="5"/>
  <c r="G8" i="5"/>
  <c r="G9" i="5"/>
  <c r="G10" i="5"/>
  <c r="G11" i="5"/>
  <c r="D20" i="4" l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H24" i="2"/>
  <c r="L25" i="1"/>
  <c r="Q25" i="3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H12" i="5"/>
  <c r="I12" i="5"/>
  <c r="G12" i="5"/>
  <c r="I72" i="6"/>
  <c r="J54" i="6" s="1"/>
  <c r="J55" i="6" s="1"/>
  <c r="J56" i="6" s="1"/>
  <c r="J57" i="6" s="1"/>
  <c r="J58" i="6" s="1"/>
  <c r="J59" i="6" s="1"/>
</calcChain>
</file>

<file path=xl/sharedStrings.xml><?xml version="1.0" encoding="utf-8"?>
<sst xmlns="http://schemas.openxmlformats.org/spreadsheetml/2006/main" count="347" uniqueCount="117">
  <si>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</si>
  <si>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</si>
  <si>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</si>
  <si>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</si>
  <si>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</si>
  <si>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</si>
  <si>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</si>
  <si>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</si>
  <si>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</si>
  <si>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</si>
  <si>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</si>
  <si>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</si>
  <si>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</si>
  <si>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</si>
  <si>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</si>
  <si>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</si>
  <si>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</si>
  <si>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</si>
  <si>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</si>
  <si>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</si>
  <si>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</si>
  <si>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</si>
  <si>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</si>
  <si>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</si>
  <si>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</si>
  <si>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</si>
  <si>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</si>
  <si>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</si>
  <si>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Energy Consumption in Household Sector (Thousand Ton BOE)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</si>
  <si>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</si>
  <si>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</si>
  <si>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</si>
  <si>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</si>
  <si>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</si>
  <si>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</si>
  <si>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</si>
  <si>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</si>
  <si>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</si>
  <si>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</si>
  <si>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</si>
  <si>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</si>
  <si>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</si>
  <si>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</si>
  <si>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</si>
  <si>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</si>
  <si>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</si>
  <si>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</si>
  <si>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</si>
  <si>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</si>
  <si>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</si>
  <si>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</si>
  <si>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</si>
  <si>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</si>
  <si>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</si>
  <si>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</si>
  <si>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</si>
  <si>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</si>
  <si>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</si>
  <si>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</si>
  <si>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</si>
  <si>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</si>
  <si>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</si>
  <si>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</si>
  <si>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</si>
  <si>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</si>
  <si>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</si>
  <si>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</si>
  <si>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</si>
  <si>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</si>
  <si>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</si>
  <si>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</si>
  <si>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</si>
  <si>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</si>
  <si>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</si>
  <si>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</si>
  <si>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</si>
  <si>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</si>
  <si>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</si>
  <si>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</si>
  <si>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</si>
  <si>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</si>
  <si>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</si>
  <si>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</si>
  <si>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</si>
  <si>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</si>
  <si>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</si>
  <si>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</si>
  <si>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</si>
  <si>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</si>
  <si>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PLN Statistics</t>
  </si>
  <si>
    <t>PLN (HEESI)</t>
  </si>
  <si>
    <t>On Grid (HEESI)</t>
  </si>
  <si>
    <t>Gasoll CN 48 (ADO)</t>
  </si>
  <si>
    <t>Bio Gasoll (Bio Solar)</t>
  </si>
  <si>
    <t>Kapasitas (MBSD - Milion Barrel Steam Per Day)</t>
  </si>
  <si>
    <t>Milion Barrel Per Year</t>
  </si>
  <si>
    <t>Refinery HEESI</t>
  </si>
  <si>
    <t>Barrel Per Year</t>
  </si>
  <si>
    <t>Natural Gas Production (MMSCF/Year)</t>
  </si>
  <si>
    <t>TSCF to BOE</t>
  </si>
  <si>
    <t>Natural Gas Reserves (BOE)</t>
  </si>
  <si>
    <t>Crude Oil Reserves (Billion Barrel)</t>
  </si>
  <si>
    <t>Crude Oil Reserves (Barrel)</t>
  </si>
  <si>
    <t>Crude Oil</t>
  </si>
  <si>
    <t>Natural Gas</t>
  </si>
  <si>
    <t>Recap</t>
  </si>
  <si>
    <t>Mogas</t>
  </si>
  <si>
    <t>Gasoil (CN48)</t>
  </si>
  <si>
    <t>Thousands BOE</t>
  </si>
  <si>
    <t>Trend</t>
  </si>
  <si>
    <t>Commercial Consumption (Thousand BOE)</t>
  </si>
  <si>
    <t>Commercial Consumption (Original Unit)</t>
  </si>
  <si>
    <t>Share Commercial Consumption (Percent)</t>
  </si>
  <si>
    <t xml:space="preserve">Oil </t>
  </si>
  <si>
    <t>Total Share</t>
  </si>
  <si>
    <t>Share Others Energy Consumption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</si>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</sst>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Fill="1" applyBorder="1"/>
    <xf numFmtId="3" fontId="0" fillId="0" borderId="1" xfId="0" applyNumberFormat="1" applyFill="1" applyBorder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/>
    <xf numFmtId="0" fontId="0" fillId="2" borderId="1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5"/>
  <sheetViews>
    <sheetView topLeftCell="A22" zoomScale="70" zoomScaleNormal="70" workbookViewId="0">
      <selection activeCell="N38" sqref="N38:N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1.85546875" bestFit="1" customWidth="1"/>
    <col min="9" max="9" width="11.140625" bestFit="1" customWidth="1"/>
    <col min="10" max="10" width="12.7109375" bestFit="1" customWidth="1"/>
    <col min="11" max="11" width="19.140625" customWidth="1"/>
    <col min="12" max="12" width="9.7109375" bestFit="1" customWidth="1"/>
    <col min="13" max="14" width="12.42578125" bestFit="1" customWidth="1"/>
  </cols>
  <sheetData>
    <row r="2" spans="1:12" x14ac:dyDescent="0.25">
      <c r="A2" s="23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19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/>
      <c r="H3" s="19"/>
      <c r="I3" s="19"/>
      <c r="J3" s="19"/>
      <c r="K3" s="19" t="s">
        <v>11</v>
      </c>
      <c r="L3" s="23" t="s">
        <v>12</v>
      </c>
    </row>
    <row r="4" spans="1:12" x14ac:dyDescent="0.25">
      <c r="A4" s="19"/>
      <c r="B4" s="19"/>
      <c r="C4" s="19"/>
      <c r="D4" s="19"/>
      <c r="E4" s="19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9"/>
      <c r="L4" s="23"/>
    </row>
    <row r="5" spans="1:12" x14ac:dyDescent="0.25">
      <c r="A5" s="19"/>
      <c r="B5" s="23" t="s">
        <v>13</v>
      </c>
      <c r="C5" s="23"/>
      <c r="D5" s="23"/>
      <c r="E5" s="3" t="s">
        <v>14</v>
      </c>
      <c r="F5" s="19" t="s">
        <v>15</v>
      </c>
      <c r="G5" s="19"/>
      <c r="H5" s="19"/>
      <c r="I5" s="19"/>
      <c r="J5" s="19"/>
      <c r="K5" s="3" t="s">
        <v>16</v>
      </c>
      <c r="L5" s="3" t="s">
        <v>17</v>
      </c>
    </row>
    <row r="6" spans="1:12" x14ac:dyDescent="0.25">
      <c r="A6" s="3">
        <v>2000</v>
      </c>
      <c r="B6" s="3"/>
      <c r="C6" s="3"/>
      <c r="D6" s="3"/>
      <c r="E6" s="3"/>
      <c r="F6" s="3"/>
      <c r="G6" s="3"/>
      <c r="H6" s="3"/>
      <c r="I6" s="3"/>
      <c r="J6" s="3"/>
      <c r="K6" s="3"/>
      <c r="L6" s="4">
        <v>34013</v>
      </c>
    </row>
    <row r="7" spans="1:12" x14ac:dyDescent="0.25">
      <c r="A7" s="3">
        <v>2001</v>
      </c>
      <c r="B7" s="3"/>
      <c r="C7" s="3"/>
      <c r="D7" s="3"/>
      <c r="E7" s="3"/>
      <c r="F7" s="3"/>
      <c r="G7" s="3"/>
      <c r="H7" s="3"/>
      <c r="I7" s="3"/>
      <c r="J7" s="3"/>
      <c r="K7" s="3"/>
      <c r="L7" s="4">
        <v>35593</v>
      </c>
    </row>
    <row r="8" spans="1:12" x14ac:dyDescent="0.25">
      <c r="A8" s="3">
        <v>2002</v>
      </c>
      <c r="B8" s="3"/>
      <c r="C8" s="3"/>
      <c r="D8" s="3"/>
      <c r="E8" s="3"/>
      <c r="F8" s="3"/>
      <c r="G8" s="3"/>
      <c r="H8" s="3"/>
      <c r="I8" s="3"/>
      <c r="J8" s="3"/>
      <c r="K8" s="3"/>
      <c r="L8" s="4">
        <v>36831</v>
      </c>
    </row>
    <row r="9" spans="1:12" x14ac:dyDescent="0.25">
      <c r="A9" s="3">
        <v>2003</v>
      </c>
      <c r="B9" s="3"/>
      <c r="C9" s="3"/>
      <c r="D9" s="3"/>
      <c r="E9" s="3"/>
      <c r="F9" s="3"/>
      <c r="G9" s="3"/>
      <c r="H9" s="3"/>
      <c r="I9" s="3"/>
      <c r="J9" s="3"/>
      <c r="K9" s="3"/>
      <c r="L9" s="4">
        <v>36497</v>
      </c>
    </row>
    <row r="10" spans="1:12" x14ac:dyDescent="0.25">
      <c r="A10" s="3">
        <v>2004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>
        <v>40324</v>
      </c>
    </row>
    <row r="11" spans="1:12" x14ac:dyDescent="0.25">
      <c r="A11" s="3">
        <v>2005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>
        <v>42448</v>
      </c>
    </row>
    <row r="12" spans="1:12" x14ac:dyDescent="0.25">
      <c r="A12" s="3">
        <v>2006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>
        <v>43615</v>
      </c>
    </row>
    <row r="13" spans="1:12" x14ac:dyDescent="0.25">
      <c r="A13" s="3">
        <v>2007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>
        <v>45803</v>
      </c>
    </row>
    <row r="14" spans="1:12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3">
        <v>132</v>
      </c>
      <c r="L14" s="4">
        <v>47969</v>
      </c>
    </row>
    <row r="15" spans="1:12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3">
        <v>69</v>
      </c>
      <c r="L15" s="4">
        <v>46204</v>
      </c>
    </row>
    <row r="16" spans="1:12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3">
        <v>77</v>
      </c>
      <c r="L16" s="4">
        <v>50985</v>
      </c>
    </row>
    <row r="17" spans="1:13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3">
        <v>73</v>
      </c>
      <c r="L17" s="4">
        <v>54725</v>
      </c>
    </row>
    <row r="18" spans="1:13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3">
        <v>73</v>
      </c>
      <c r="L18" s="4">
        <v>60176</v>
      </c>
    </row>
    <row r="19" spans="1:13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3">
        <v>81</v>
      </c>
      <c r="L19" s="4">
        <v>64381</v>
      </c>
    </row>
    <row r="20" spans="1:13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3">
        <v>88</v>
      </c>
      <c r="L20" s="4">
        <v>65909</v>
      </c>
    </row>
    <row r="21" spans="1:13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K21" s="3">
        <v>92</v>
      </c>
      <c r="L21" s="4">
        <v>64079</v>
      </c>
    </row>
    <row r="22" spans="1:13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K22" s="3">
        <v>96</v>
      </c>
      <c r="L22" s="4">
        <v>68145</v>
      </c>
    </row>
    <row r="23" spans="1:13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K23" s="3">
        <v>104</v>
      </c>
      <c r="L23" s="4">
        <v>72238</v>
      </c>
    </row>
    <row r="24" spans="1:13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K24" s="3">
        <v>110</v>
      </c>
      <c r="L24" s="4">
        <v>93535</v>
      </c>
    </row>
    <row r="25" spans="1:13" x14ac:dyDescent="0.25">
      <c r="L25">
        <f>(L24/L6)^(1/COUNT(L6:L24))-1</f>
        <v>5.468456450148973E-2</v>
      </c>
    </row>
    <row r="26" spans="1:13" x14ac:dyDescent="0.25">
      <c r="A26" s="23" t="s">
        <v>18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"/>
    </row>
    <row r="27" spans="1:13" x14ac:dyDescent="0.25">
      <c r="A27" s="19" t="s">
        <v>0</v>
      </c>
      <c r="B27" s="19" t="s">
        <v>1</v>
      </c>
      <c r="C27" s="19" t="s">
        <v>2</v>
      </c>
      <c r="D27" s="19" t="s">
        <v>3</v>
      </c>
      <c r="E27" s="19" t="s">
        <v>4</v>
      </c>
      <c r="F27" s="19" t="s">
        <v>5</v>
      </c>
      <c r="G27" s="19"/>
      <c r="H27" s="19"/>
      <c r="I27" s="19"/>
      <c r="J27" s="19"/>
      <c r="K27" s="19" t="s">
        <v>11</v>
      </c>
      <c r="L27" s="19" t="s">
        <v>12</v>
      </c>
      <c r="M27" s="19" t="s">
        <v>20</v>
      </c>
    </row>
    <row r="28" spans="1:13" x14ac:dyDescent="0.25">
      <c r="A28" s="19"/>
      <c r="B28" s="19"/>
      <c r="C28" s="19"/>
      <c r="D28" s="19"/>
      <c r="E28" s="19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9"/>
      <c r="L28" s="19"/>
      <c r="M28" s="19"/>
    </row>
    <row r="29" spans="1:13" x14ac:dyDescent="0.25">
      <c r="A29" s="19"/>
      <c r="B29" s="23" t="s">
        <v>19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3">
        <v>2000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2001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2002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">
        <v>2003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 s="3">
        <v>2004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4" x14ac:dyDescent="0.25">
      <c r="A35" s="3">
        <v>2005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4" x14ac:dyDescent="0.25">
      <c r="A36" s="3">
        <v>2006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4" x14ac:dyDescent="0.25">
      <c r="A37" s="3">
        <v>2007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4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1127</v>
      </c>
      <c r="L38" s="4">
        <v>29405</v>
      </c>
      <c r="M38" s="4">
        <v>320302</v>
      </c>
      <c r="N38">
        <f>M38*1000</f>
        <v>320302000</v>
      </c>
    </row>
    <row r="39" spans="1:14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3">
        <v>588</v>
      </c>
      <c r="L39" s="4">
        <v>28323</v>
      </c>
      <c r="M39" s="4">
        <v>304791</v>
      </c>
      <c r="N39">
        <f t="shared" ref="N39:N48" si="0">M39*1000</f>
        <v>304791000</v>
      </c>
    </row>
    <row r="40" spans="1:14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3">
        <v>655</v>
      </c>
      <c r="L40" s="4">
        <v>31254</v>
      </c>
      <c r="M40" s="4">
        <v>349040</v>
      </c>
      <c r="N40">
        <f t="shared" si="0"/>
        <v>349040000</v>
      </c>
    </row>
    <row r="41" spans="1:14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3">
        <v>623</v>
      </c>
      <c r="L41" s="4">
        <v>33547</v>
      </c>
      <c r="M41" s="4">
        <v>375210</v>
      </c>
      <c r="N41">
        <f t="shared" si="0"/>
        <v>375210000</v>
      </c>
    </row>
    <row r="42" spans="1:14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3">
        <v>621</v>
      </c>
      <c r="L42" s="4">
        <v>36888</v>
      </c>
      <c r="M42" s="4">
        <v>369705</v>
      </c>
      <c r="N42">
        <f t="shared" si="0"/>
        <v>369705000</v>
      </c>
    </row>
    <row r="43" spans="1:14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3">
        <v>693</v>
      </c>
      <c r="L43" s="4">
        <v>39466</v>
      </c>
      <c r="M43" s="4">
        <v>283561</v>
      </c>
      <c r="N43">
        <f t="shared" si="0"/>
        <v>283561000</v>
      </c>
    </row>
    <row r="44" spans="1:14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3">
        <v>753</v>
      </c>
      <c r="L44" s="4">
        <v>40402</v>
      </c>
      <c r="M44" s="4">
        <v>291221</v>
      </c>
      <c r="N44">
        <f t="shared" si="0"/>
        <v>291221000</v>
      </c>
    </row>
    <row r="45" spans="1:14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>
        <v>788</v>
      </c>
      <c r="L45" s="4">
        <v>39281</v>
      </c>
      <c r="M45" s="4">
        <v>310592</v>
      </c>
      <c r="N45">
        <f t="shared" si="0"/>
        <v>310592000</v>
      </c>
    </row>
    <row r="46" spans="1:14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>
        <v>821</v>
      </c>
      <c r="L46" s="4">
        <v>41773</v>
      </c>
      <c r="M46" s="4">
        <v>266940</v>
      </c>
      <c r="N46">
        <f t="shared" si="0"/>
        <v>266940000</v>
      </c>
    </row>
    <row r="47" spans="1:14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>
        <v>888</v>
      </c>
      <c r="L47" s="4">
        <v>44282</v>
      </c>
      <c r="M47" s="4">
        <v>281461</v>
      </c>
      <c r="N47">
        <f t="shared" si="0"/>
        <v>281461000</v>
      </c>
    </row>
    <row r="48" spans="1:14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>
        <v>934</v>
      </c>
      <c r="L48" s="4">
        <v>57337</v>
      </c>
      <c r="M48" s="4">
        <v>334467</v>
      </c>
      <c r="N48">
        <f t="shared" si="0"/>
        <v>334467000</v>
      </c>
    </row>
    <row r="51" spans="1:14" x14ac:dyDescent="0.25">
      <c r="A51" s="35" t="s">
        <v>23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x14ac:dyDescent="0.25">
      <c r="A52" s="19" t="s">
        <v>0</v>
      </c>
      <c r="B52" s="19" t="s">
        <v>2</v>
      </c>
      <c r="C52" s="19" t="s">
        <v>3</v>
      </c>
      <c r="D52" s="19" t="s">
        <v>4</v>
      </c>
      <c r="E52" s="20" t="s">
        <v>5</v>
      </c>
      <c r="F52" s="21"/>
      <c r="G52" s="21"/>
      <c r="H52" s="22"/>
      <c r="I52" s="19" t="s">
        <v>11</v>
      </c>
      <c r="J52" s="19" t="s">
        <v>12</v>
      </c>
      <c r="K52" s="3" t="s">
        <v>2</v>
      </c>
      <c r="L52" s="3" t="s">
        <v>103</v>
      </c>
      <c r="M52" s="3" t="s">
        <v>104</v>
      </c>
      <c r="N52" s="37" t="s">
        <v>12</v>
      </c>
    </row>
    <row r="53" spans="1:14" x14ac:dyDescent="0.25">
      <c r="A53" s="19"/>
      <c r="B53" s="19"/>
      <c r="C53" s="19"/>
      <c r="D53" s="19"/>
      <c r="E53" s="2" t="s">
        <v>6</v>
      </c>
      <c r="F53" s="2" t="s">
        <v>22</v>
      </c>
      <c r="G53" s="2" t="s">
        <v>8</v>
      </c>
      <c r="H53" s="2" t="s">
        <v>9</v>
      </c>
      <c r="I53" s="19"/>
      <c r="J53" s="19"/>
      <c r="K53" s="3"/>
      <c r="L53" s="3"/>
      <c r="M53" s="3"/>
    </row>
    <row r="54" spans="1:14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  <c r="K54">
        <f>B54+C54</f>
        <v>34.120000000000005</v>
      </c>
      <c r="L54">
        <f>SUM(E54:H54)</f>
        <v>22.130000000000003</v>
      </c>
      <c r="M54">
        <f>D54+I54</f>
        <v>33.089999999999996</v>
      </c>
      <c r="N54">
        <f>J54</f>
        <v>10.65</v>
      </c>
    </row>
    <row r="55" spans="1:14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  <c r="K55">
        <f t="shared" ref="K55:K64" si="1">B55+C55</f>
        <v>31.81</v>
      </c>
      <c r="L55">
        <f t="shared" ref="L55:L64" si="2">SUM(E55:H55)</f>
        <v>22.84</v>
      </c>
      <c r="M55">
        <f t="shared" ref="M55:M64" si="3">D55+I55</f>
        <v>34.459999999999994</v>
      </c>
      <c r="N55">
        <f t="shared" ref="N55:N64" si="4">J55</f>
        <v>10.88</v>
      </c>
    </row>
    <row r="56" spans="1:14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  <c r="K56">
        <f t="shared" si="1"/>
        <v>45.01</v>
      </c>
      <c r="L56">
        <f t="shared" si="2"/>
        <v>16.509999999999998</v>
      </c>
      <c r="M56">
        <f t="shared" si="3"/>
        <v>28.25</v>
      </c>
      <c r="N56">
        <f t="shared" si="4"/>
        <v>10.220000000000001</v>
      </c>
    </row>
    <row r="57" spans="1:14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  <c r="K57">
        <f t="shared" si="1"/>
        <v>43.63</v>
      </c>
      <c r="L57">
        <f t="shared" si="2"/>
        <v>18.12</v>
      </c>
      <c r="M57">
        <f t="shared" si="3"/>
        <v>28.130000000000003</v>
      </c>
      <c r="N57">
        <f t="shared" si="4"/>
        <v>10.119999999999999</v>
      </c>
    </row>
    <row r="58" spans="1:14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  <c r="K58">
        <f t="shared" si="1"/>
        <v>37.659999999999997</v>
      </c>
      <c r="L58">
        <f t="shared" si="2"/>
        <v>21.62</v>
      </c>
      <c r="M58">
        <f t="shared" si="3"/>
        <v>29.43</v>
      </c>
      <c r="N58">
        <f t="shared" si="4"/>
        <v>11.28</v>
      </c>
    </row>
    <row r="59" spans="1:14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  <c r="K59">
        <f t="shared" si="1"/>
        <v>17.920000000000002</v>
      </c>
      <c r="L59">
        <f t="shared" si="2"/>
        <v>24.81</v>
      </c>
      <c r="M59">
        <f t="shared" si="3"/>
        <v>40.769999999999996</v>
      </c>
      <c r="N59">
        <f t="shared" si="4"/>
        <v>16.5</v>
      </c>
    </row>
    <row r="60" spans="1:14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  <c r="K60">
        <f t="shared" si="1"/>
        <v>22.4</v>
      </c>
      <c r="L60">
        <f t="shared" si="2"/>
        <v>21.99</v>
      </c>
      <c r="M60">
        <f t="shared" si="3"/>
        <v>39.190000000000005</v>
      </c>
      <c r="N60">
        <f t="shared" si="4"/>
        <v>16.420000000000002</v>
      </c>
    </row>
    <row r="61" spans="1:14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  <c r="K61">
        <f t="shared" si="1"/>
        <v>26.44</v>
      </c>
      <c r="L61">
        <f t="shared" si="2"/>
        <v>23.28</v>
      </c>
      <c r="M61">
        <f t="shared" si="3"/>
        <v>35.5</v>
      </c>
      <c r="N61">
        <f t="shared" si="4"/>
        <v>14.78</v>
      </c>
    </row>
    <row r="62" spans="1:14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  <c r="K62">
        <f t="shared" si="1"/>
        <v>28.53</v>
      </c>
      <c r="L62">
        <f t="shared" si="2"/>
        <v>18.36</v>
      </c>
      <c r="M62">
        <f t="shared" si="3"/>
        <v>34.379999999999995</v>
      </c>
      <c r="N62">
        <f t="shared" si="4"/>
        <v>18.739999999999998</v>
      </c>
    </row>
    <row r="63" spans="1:14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  <c r="K63">
        <f t="shared" si="1"/>
        <v>24.85</v>
      </c>
      <c r="L63">
        <f t="shared" si="2"/>
        <v>19.189999999999998</v>
      </c>
      <c r="M63">
        <f t="shared" si="3"/>
        <v>37.29</v>
      </c>
      <c r="N63">
        <f t="shared" si="4"/>
        <v>18.670000000000002</v>
      </c>
    </row>
    <row r="64" spans="1:14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  <c r="K64">
        <f t="shared" si="1"/>
        <v>34.54</v>
      </c>
      <c r="L64">
        <f t="shared" si="2"/>
        <v>12.74</v>
      </c>
      <c r="M64">
        <f t="shared" si="3"/>
        <v>33.020000000000003</v>
      </c>
      <c r="N64">
        <f t="shared" si="4"/>
        <v>19.7</v>
      </c>
    </row>
    <row r="65" spans="11:15" x14ac:dyDescent="0.25">
      <c r="K65">
        <f>AVERAGE(K54:K64)/100</f>
        <v>0.3153727272727273</v>
      </c>
      <c r="L65">
        <f>AVERAGE(L54:L64)/100</f>
        <v>0.20144545454545459</v>
      </c>
      <c r="M65">
        <f>AVERAGE(M54:M64)/100</f>
        <v>0.33955454545454544</v>
      </c>
      <c r="N65">
        <f>AVERAGE(N54:N64)/100</f>
        <v>0.14359999999999998</v>
      </c>
      <c r="O65">
        <f>SUM(K65:N65)</f>
        <v>0.99997272727272724</v>
      </c>
    </row>
  </sheetData>
  <mergeCells count="30">
    <mergeCell ref="A2:L2"/>
    <mergeCell ref="F3:J3"/>
    <mergeCell ref="B3:B4"/>
    <mergeCell ref="C3:C4"/>
    <mergeCell ref="D3:D4"/>
    <mergeCell ref="E3:E4"/>
    <mergeCell ref="L3:L4"/>
    <mergeCell ref="K3:K4"/>
    <mergeCell ref="B5:D5"/>
    <mergeCell ref="F5:J5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M27:M28"/>
    <mergeCell ref="B29:M29"/>
    <mergeCell ref="A52:A53"/>
    <mergeCell ref="B52:B53"/>
    <mergeCell ref="J52:J53"/>
    <mergeCell ref="I52:I53"/>
    <mergeCell ref="D52:D53"/>
    <mergeCell ref="A51:N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N52"/>
  <sheetViews>
    <sheetView topLeftCell="A16" workbookViewId="0">
      <selection activeCell="N27" sqref="N27:N37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  <col min="14" max="14" width="10" bestFit="1" customWidth="1"/>
  </cols>
  <sheetData>
    <row r="2" spans="2:8" x14ac:dyDescent="0.25">
      <c r="B2" s="23" t="s">
        <v>27</v>
      </c>
      <c r="C2" s="23"/>
      <c r="D2" s="23"/>
      <c r="E2" s="23"/>
      <c r="F2" s="23"/>
      <c r="G2" s="23"/>
      <c r="H2" s="23"/>
    </row>
    <row r="3" spans="2:8" x14ac:dyDescent="0.25">
      <c r="B3" s="24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</row>
    <row r="4" spans="2:8" x14ac:dyDescent="0.25">
      <c r="B4" s="25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</row>
    <row r="5" spans="2:8" x14ac:dyDescent="0.25">
      <c r="B5" s="3">
        <v>2000</v>
      </c>
      <c r="C5" s="3"/>
      <c r="D5" s="3"/>
      <c r="E5" s="3"/>
      <c r="F5" s="3"/>
      <c r="G5" s="3"/>
      <c r="H5" s="4">
        <v>30563</v>
      </c>
    </row>
    <row r="6" spans="2:8" x14ac:dyDescent="0.25">
      <c r="B6" s="3">
        <v>2001</v>
      </c>
      <c r="C6" s="3"/>
      <c r="D6" s="3"/>
      <c r="E6" s="3"/>
      <c r="F6" s="3"/>
      <c r="G6" s="3"/>
      <c r="H6" s="4">
        <v>33340</v>
      </c>
    </row>
    <row r="7" spans="2:8" x14ac:dyDescent="0.25">
      <c r="B7" s="3">
        <v>2002</v>
      </c>
      <c r="C7" s="3"/>
      <c r="D7" s="3"/>
      <c r="E7" s="3"/>
      <c r="F7" s="3"/>
      <c r="G7" s="3"/>
      <c r="H7" s="4">
        <v>33994</v>
      </c>
    </row>
    <row r="8" spans="2:8" x14ac:dyDescent="0.25">
      <c r="B8" s="3">
        <v>2003</v>
      </c>
      <c r="C8" s="3"/>
      <c r="D8" s="3"/>
      <c r="E8" s="3"/>
      <c r="F8" s="3"/>
      <c r="G8" s="3"/>
      <c r="H8" s="4">
        <v>35753</v>
      </c>
    </row>
    <row r="9" spans="2:8" x14ac:dyDescent="0.25">
      <c r="B9" s="3">
        <v>2004</v>
      </c>
      <c r="C9" s="3"/>
      <c r="D9" s="3"/>
      <c r="E9" s="3"/>
      <c r="F9" s="3"/>
      <c r="G9" s="3"/>
      <c r="H9" s="4">
        <v>38588</v>
      </c>
    </row>
    <row r="10" spans="2:8" x14ac:dyDescent="0.25">
      <c r="B10" s="3">
        <v>2005</v>
      </c>
      <c r="C10" s="3"/>
      <c r="D10" s="3"/>
      <c r="E10" s="3"/>
      <c r="F10" s="3"/>
      <c r="G10" s="3"/>
      <c r="H10" s="4">
        <v>41184</v>
      </c>
    </row>
    <row r="11" spans="2:8" x14ac:dyDescent="0.25">
      <c r="B11" s="3">
        <v>2006</v>
      </c>
      <c r="C11" s="3"/>
      <c r="D11" s="3"/>
      <c r="E11" s="3"/>
      <c r="F11" s="3"/>
      <c r="G11" s="3"/>
      <c r="H11" s="4">
        <v>43753</v>
      </c>
    </row>
    <row r="12" spans="2:8" x14ac:dyDescent="0.25">
      <c r="B12" s="3">
        <v>2007</v>
      </c>
      <c r="C12" s="3"/>
      <c r="D12" s="3"/>
      <c r="E12" s="3"/>
      <c r="F12" s="3"/>
      <c r="G12" s="3"/>
      <c r="H12" s="4">
        <v>47325</v>
      </c>
    </row>
    <row r="13" spans="2:8" x14ac:dyDescent="0.25">
      <c r="B13" s="3">
        <v>2008</v>
      </c>
      <c r="C13" s="4">
        <v>30441</v>
      </c>
      <c r="D13" s="3">
        <v>729</v>
      </c>
      <c r="E13" s="4">
        <v>6764523</v>
      </c>
      <c r="F13" s="4">
        <v>1582</v>
      </c>
      <c r="G13" s="3">
        <v>0</v>
      </c>
      <c r="H13" s="4">
        <v>50184</v>
      </c>
    </row>
    <row r="14" spans="2:8" x14ac:dyDescent="0.25">
      <c r="B14" s="3">
        <v>2009</v>
      </c>
      <c r="C14" s="4">
        <v>29776</v>
      </c>
      <c r="D14" s="3">
        <v>722</v>
      </c>
      <c r="E14" s="4">
        <v>4091982</v>
      </c>
      <c r="F14" s="4">
        <v>2671</v>
      </c>
      <c r="G14" s="3">
        <v>0</v>
      </c>
      <c r="H14" s="4">
        <v>54945</v>
      </c>
    </row>
    <row r="15" spans="2:8" x14ac:dyDescent="0.25">
      <c r="B15" s="3">
        <v>2010</v>
      </c>
      <c r="C15" s="4">
        <v>27452</v>
      </c>
      <c r="D15" s="3">
        <v>751</v>
      </c>
      <c r="E15" s="4">
        <v>2436009</v>
      </c>
      <c r="F15" s="4">
        <v>3564</v>
      </c>
      <c r="G15" s="3">
        <v>0</v>
      </c>
      <c r="H15" s="4">
        <v>59825</v>
      </c>
    </row>
    <row r="16" spans="2:8" x14ac:dyDescent="0.25">
      <c r="B16" s="3">
        <v>2011</v>
      </c>
      <c r="C16" s="4">
        <v>27445</v>
      </c>
      <c r="D16" s="3">
        <v>635</v>
      </c>
      <c r="E16" s="4">
        <v>1699298</v>
      </c>
      <c r="F16" s="4">
        <v>4144</v>
      </c>
      <c r="G16" s="3">
        <v>0</v>
      </c>
      <c r="H16" s="4">
        <v>65112</v>
      </c>
    </row>
    <row r="17" spans="2:14" x14ac:dyDescent="0.25">
      <c r="B17" s="3">
        <v>2012</v>
      </c>
      <c r="C17" s="4">
        <v>26173</v>
      </c>
      <c r="D17" s="3">
        <v>748</v>
      </c>
      <c r="E17" s="4">
        <v>1183526</v>
      </c>
      <c r="F17" s="4">
        <v>4824</v>
      </c>
      <c r="G17" s="3">
        <v>0</v>
      </c>
      <c r="H17" s="4">
        <v>72133</v>
      </c>
    </row>
    <row r="18" spans="2:14" x14ac:dyDescent="0.25">
      <c r="B18" s="3">
        <v>2013</v>
      </c>
      <c r="C18" s="4">
        <v>23996</v>
      </c>
      <c r="D18" s="3">
        <v>681</v>
      </c>
      <c r="E18" s="4">
        <v>1079100</v>
      </c>
      <c r="F18" s="4">
        <v>5377</v>
      </c>
      <c r="G18" s="3">
        <v>0</v>
      </c>
      <c r="H18" s="4">
        <v>77211</v>
      </c>
    </row>
    <row r="19" spans="2:14" x14ac:dyDescent="0.25">
      <c r="B19" s="3">
        <v>2014</v>
      </c>
      <c r="C19" s="4">
        <v>21553</v>
      </c>
      <c r="D19" s="3">
        <v>636</v>
      </c>
      <c r="E19" s="4">
        <v>831641</v>
      </c>
      <c r="F19" s="4">
        <v>5843</v>
      </c>
      <c r="G19" s="3">
        <v>0</v>
      </c>
      <c r="H19" s="4">
        <v>84086</v>
      </c>
    </row>
    <row r="20" spans="2:14" x14ac:dyDescent="0.25">
      <c r="B20" s="3">
        <v>2015</v>
      </c>
      <c r="C20" s="4">
        <v>20108</v>
      </c>
      <c r="D20" s="3">
        <v>648</v>
      </c>
      <c r="E20" s="4">
        <v>658537</v>
      </c>
      <c r="F20" s="4">
        <v>6115</v>
      </c>
      <c r="G20" s="3">
        <v>0</v>
      </c>
      <c r="H20" s="4">
        <v>88682</v>
      </c>
    </row>
    <row r="21" spans="2:14" x14ac:dyDescent="0.25">
      <c r="B21" s="3">
        <v>2016</v>
      </c>
      <c r="C21" s="4">
        <v>16740</v>
      </c>
      <c r="D21" s="3">
        <v>761</v>
      </c>
      <c r="E21" s="4">
        <v>512604</v>
      </c>
      <c r="F21" s="4">
        <v>6370</v>
      </c>
      <c r="G21" s="3">
        <v>0</v>
      </c>
      <c r="H21" s="4">
        <v>93635</v>
      </c>
    </row>
    <row r="22" spans="2:14" x14ac:dyDescent="0.25">
      <c r="B22" s="3">
        <v>2017</v>
      </c>
      <c r="C22" s="4">
        <v>12642</v>
      </c>
      <c r="D22" s="3">
        <v>983</v>
      </c>
      <c r="E22" s="4">
        <v>525429</v>
      </c>
      <c r="F22" s="4">
        <v>6896</v>
      </c>
      <c r="G22" s="3">
        <v>0</v>
      </c>
      <c r="H22" s="4">
        <v>94457</v>
      </c>
    </row>
    <row r="23" spans="2:14" x14ac:dyDescent="0.25">
      <c r="B23" s="3">
        <v>2018</v>
      </c>
      <c r="C23" s="4">
        <v>10018</v>
      </c>
      <c r="D23" s="4">
        <v>1131</v>
      </c>
      <c r="E23" s="4">
        <v>513411</v>
      </c>
      <c r="F23" s="4">
        <v>7252</v>
      </c>
      <c r="G23" s="3">
        <v>26</v>
      </c>
      <c r="H23" s="4">
        <v>102712</v>
      </c>
    </row>
    <row r="24" spans="2:14" x14ac:dyDescent="0.25">
      <c r="H24">
        <f>(H23/H5)^(1/COUNT(H5:H23))-1</f>
        <v>6.5875769940574092E-2</v>
      </c>
    </row>
    <row r="25" spans="2:14" x14ac:dyDescent="0.25">
      <c r="B25" s="23" t="s">
        <v>28</v>
      </c>
      <c r="C25" s="23"/>
      <c r="D25" s="23"/>
      <c r="E25" s="23"/>
      <c r="F25" s="23"/>
      <c r="G25" s="23"/>
      <c r="H25" s="23"/>
      <c r="I25" s="23"/>
      <c r="J25" s="23" t="s">
        <v>105</v>
      </c>
      <c r="K25" s="23"/>
      <c r="L25" s="23"/>
      <c r="M25" s="23"/>
    </row>
    <row r="26" spans="2:14" x14ac:dyDescent="0.25">
      <c r="B26" s="3" t="s">
        <v>0</v>
      </c>
      <c r="C26" s="3" t="s">
        <v>1</v>
      </c>
      <c r="D26" s="3" t="s">
        <v>4</v>
      </c>
      <c r="E26" s="3" t="s">
        <v>6</v>
      </c>
      <c r="F26" s="3" t="s">
        <v>11</v>
      </c>
      <c r="G26" s="3" t="s">
        <v>24</v>
      </c>
      <c r="H26" s="3" t="s">
        <v>12</v>
      </c>
      <c r="I26" s="3" t="s">
        <v>20</v>
      </c>
      <c r="J26" s="18" t="s">
        <v>2</v>
      </c>
      <c r="K26" s="18" t="s">
        <v>21</v>
      </c>
      <c r="L26" s="18" t="s">
        <v>4</v>
      </c>
      <c r="M26" s="18" t="s">
        <v>12</v>
      </c>
      <c r="N26" s="37" t="s">
        <v>20</v>
      </c>
    </row>
    <row r="27" spans="2:14" x14ac:dyDescent="0.25">
      <c r="B27" s="3">
        <v>2008</v>
      </c>
      <c r="C27" s="4">
        <v>68422</v>
      </c>
      <c r="D27" s="3">
        <v>131</v>
      </c>
      <c r="E27" s="4">
        <v>40096</v>
      </c>
      <c r="F27" s="4">
        <v>13487</v>
      </c>
      <c r="G27" s="3">
        <v>0</v>
      </c>
      <c r="H27" s="4">
        <v>30763</v>
      </c>
      <c r="I27" s="4">
        <v>152899</v>
      </c>
      <c r="J27" s="38">
        <v>0</v>
      </c>
      <c r="K27" s="4">
        <f>E27</f>
        <v>40096</v>
      </c>
      <c r="L27" s="4">
        <f>F27</f>
        <v>13487</v>
      </c>
      <c r="M27" s="4">
        <f>H27</f>
        <v>30763</v>
      </c>
      <c r="N27">
        <f>I27*1000</f>
        <v>152899000</v>
      </c>
    </row>
    <row r="28" spans="2:14" x14ac:dyDescent="0.25">
      <c r="B28" s="3">
        <v>2009</v>
      </c>
      <c r="C28" s="4">
        <v>63082</v>
      </c>
      <c r="D28" s="3">
        <v>130</v>
      </c>
      <c r="E28" s="4">
        <v>24255</v>
      </c>
      <c r="F28" s="4">
        <v>22767</v>
      </c>
      <c r="G28" s="3">
        <v>0</v>
      </c>
      <c r="H28" s="4">
        <v>33682</v>
      </c>
      <c r="I28" s="4">
        <v>143915</v>
      </c>
      <c r="J28" s="38">
        <v>0</v>
      </c>
      <c r="K28" s="4">
        <f t="shared" ref="K28:K37" si="0">E28</f>
        <v>24255</v>
      </c>
      <c r="L28" s="4">
        <f t="shared" ref="L28:L37" si="1">F28</f>
        <v>22767</v>
      </c>
      <c r="M28" s="4">
        <f t="shared" ref="M28:M37" si="2">H28</f>
        <v>33682</v>
      </c>
      <c r="N28">
        <f t="shared" ref="N28:N37" si="3">I28*1000</f>
        <v>143915000</v>
      </c>
    </row>
    <row r="29" spans="2:14" x14ac:dyDescent="0.25">
      <c r="B29" s="3">
        <v>2010</v>
      </c>
      <c r="C29" s="4">
        <v>63067</v>
      </c>
      <c r="D29" s="3">
        <v>135</v>
      </c>
      <c r="E29" s="4">
        <v>14439</v>
      </c>
      <c r="F29" s="4">
        <v>30386</v>
      </c>
      <c r="G29" s="3">
        <v>0</v>
      </c>
      <c r="H29" s="4">
        <v>36673</v>
      </c>
      <c r="I29" s="4">
        <v>144700</v>
      </c>
      <c r="J29" s="38">
        <v>0</v>
      </c>
      <c r="K29" s="4">
        <f t="shared" si="0"/>
        <v>14439</v>
      </c>
      <c r="L29" s="4">
        <f t="shared" si="1"/>
        <v>30386</v>
      </c>
      <c r="M29" s="4">
        <f t="shared" si="2"/>
        <v>36673</v>
      </c>
      <c r="N29">
        <f t="shared" si="3"/>
        <v>144700000</v>
      </c>
    </row>
    <row r="30" spans="2:14" x14ac:dyDescent="0.25">
      <c r="B30" s="3">
        <v>2011</v>
      </c>
      <c r="C30" s="4">
        <v>60143</v>
      </c>
      <c r="D30" s="3">
        <v>114</v>
      </c>
      <c r="E30" s="4">
        <v>10072</v>
      </c>
      <c r="F30" s="4">
        <v>35326</v>
      </c>
      <c r="G30" s="3">
        <v>0</v>
      </c>
      <c r="H30" s="4">
        <v>39914</v>
      </c>
      <c r="I30" s="4">
        <v>145570</v>
      </c>
      <c r="J30" s="38">
        <v>0</v>
      </c>
      <c r="K30" s="4">
        <f t="shared" si="0"/>
        <v>10072</v>
      </c>
      <c r="L30" s="4">
        <f t="shared" si="1"/>
        <v>35326</v>
      </c>
      <c r="M30" s="4">
        <f t="shared" si="2"/>
        <v>39914</v>
      </c>
      <c r="N30">
        <f t="shared" si="3"/>
        <v>145570000</v>
      </c>
    </row>
    <row r="31" spans="2:14" x14ac:dyDescent="0.25">
      <c r="B31" s="3">
        <v>2012</v>
      </c>
      <c r="C31" s="4">
        <v>55139</v>
      </c>
      <c r="D31" s="3">
        <v>134</v>
      </c>
      <c r="E31" s="4">
        <v>7015</v>
      </c>
      <c r="F31" s="4">
        <v>41123</v>
      </c>
      <c r="G31" s="3">
        <v>0</v>
      </c>
      <c r="H31" s="4">
        <v>44217</v>
      </c>
      <c r="I31" s="4">
        <v>147629</v>
      </c>
      <c r="J31" s="38">
        <v>0</v>
      </c>
      <c r="K31" s="4">
        <f t="shared" si="0"/>
        <v>7015</v>
      </c>
      <c r="L31" s="4">
        <f t="shared" si="1"/>
        <v>41123</v>
      </c>
      <c r="M31" s="4">
        <f t="shared" si="2"/>
        <v>44217</v>
      </c>
      <c r="N31">
        <f t="shared" si="3"/>
        <v>147629000</v>
      </c>
    </row>
    <row r="32" spans="2:14" x14ac:dyDescent="0.25">
      <c r="B32" s="3">
        <v>2013</v>
      </c>
      <c r="C32" s="4">
        <v>49527</v>
      </c>
      <c r="D32" s="3">
        <v>122</v>
      </c>
      <c r="E32" s="4">
        <v>6396</v>
      </c>
      <c r="F32" s="4">
        <v>45839</v>
      </c>
      <c r="G32" s="3">
        <v>0</v>
      </c>
      <c r="H32" s="4">
        <v>47330</v>
      </c>
      <c r="I32" s="4">
        <v>149215</v>
      </c>
      <c r="J32" s="38">
        <v>0</v>
      </c>
      <c r="K32" s="4">
        <f t="shared" si="0"/>
        <v>6396</v>
      </c>
      <c r="L32" s="4">
        <f t="shared" si="1"/>
        <v>45839</v>
      </c>
      <c r="M32" s="4">
        <f t="shared" si="2"/>
        <v>47330</v>
      </c>
      <c r="N32">
        <f t="shared" si="3"/>
        <v>149215000</v>
      </c>
    </row>
    <row r="33" spans="2:14" x14ac:dyDescent="0.25">
      <c r="B33" s="3">
        <v>2014</v>
      </c>
      <c r="C33" s="4">
        <v>46207</v>
      </c>
      <c r="D33" s="3">
        <v>114</v>
      </c>
      <c r="E33" s="4">
        <v>4929</v>
      </c>
      <c r="F33" s="4">
        <v>49810</v>
      </c>
      <c r="G33" s="3">
        <v>0</v>
      </c>
      <c r="H33" s="4">
        <v>51545</v>
      </c>
      <c r="I33" s="4">
        <v>152605</v>
      </c>
      <c r="J33" s="38">
        <v>0</v>
      </c>
      <c r="K33" s="4">
        <f t="shared" si="0"/>
        <v>4929</v>
      </c>
      <c r="L33" s="4">
        <f t="shared" si="1"/>
        <v>49810</v>
      </c>
      <c r="M33" s="4">
        <f t="shared" si="2"/>
        <v>51545</v>
      </c>
      <c r="N33">
        <f t="shared" si="3"/>
        <v>152605000</v>
      </c>
    </row>
    <row r="34" spans="2:14" x14ac:dyDescent="0.25">
      <c r="B34" s="3">
        <v>2015</v>
      </c>
      <c r="C34" s="4">
        <v>38468</v>
      </c>
      <c r="D34" s="3">
        <v>116</v>
      </c>
      <c r="E34" s="4">
        <v>3903</v>
      </c>
      <c r="F34" s="4">
        <v>52130</v>
      </c>
      <c r="G34" s="3">
        <v>0</v>
      </c>
      <c r="H34" s="4">
        <v>54362</v>
      </c>
      <c r="I34" s="4">
        <v>148980</v>
      </c>
      <c r="J34" s="38">
        <v>0</v>
      </c>
      <c r="K34" s="4">
        <f t="shared" si="0"/>
        <v>3903</v>
      </c>
      <c r="L34" s="4">
        <f t="shared" si="1"/>
        <v>52130</v>
      </c>
      <c r="M34" s="4">
        <f t="shared" si="2"/>
        <v>54362</v>
      </c>
      <c r="N34">
        <f t="shared" si="3"/>
        <v>148980000</v>
      </c>
    </row>
    <row r="35" spans="2:14" x14ac:dyDescent="0.25">
      <c r="B35" s="3">
        <v>2016</v>
      </c>
      <c r="C35" s="4">
        <v>34387</v>
      </c>
      <c r="D35" s="3">
        <v>137</v>
      </c>
      <c r="E35" s="4">
        <v>3038</v>
      </c>
      <c r="F35" s="4">
        <v>54302</v>
      </c>
      <c r="G35" s="3">
        <v>0</v>
      </c>
      <c r="H35" s="4">
        <v>57398</v>
      </c>
      <c r="I35" s="4">
        <v>149262</v>
      </c>
      <c r="J35" s="38">
        <v>0</v>
      </c>
      <c r="K35" s="4">
        <f t="shared" si="0"/>
        <v>3038</v>
      </c>
      <c r="L35" s="4">
        <f t="shared" si="1"/>
        <v>54302</v>
      </c>
      <c r="M35" s="4">
        <f t="shared" si="2"/>
        <v>57398</v>
      </c>
      <c r="N35">
        <f t="shared" si="3"/>
        <v>149262000</v>
      </c>
    </row>
    <row r="36" spans="2:14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38">
        <v>0</v>
      </c>
      <c r="K36" s="4">
        <f t="shared" si="0"/>
        <v>3114</v>
      </c>
      <c r="L36" s="4">
        <f t="shared" si="1"/>
        <v>58783</v>
      </c>
      <c r="M36" s="4">
        <f t="shared" si="2"/>
        <v>57902</v>
      </c>
      <c r="N36">
        <f t="shared" si="3"/>
        <v>149026000</v>
      </c>
    </row>
    <row r="37" spans="2:14" x14ac:dyDescent="0.25">
      <c r="B37" s="3">
        <v>2018</v>
      </c>
      <c r="C37" s="4">
        <v>23020</v>
      </c>
      <c r="D37" s="3">
        <v>203</v>
      </c>
      <c r="E37" s="4">
        <v>3043</v>
      </c>
      <c r="F37" s="4">
        <v>61819</v>
      </c>
      <c r="G37" s="3">
        <v>167</v>
      </c>
      <c r="H37" s="4">
        <v>62963</v>
      </c>
      <c r="I37" s="4">
        <v>151214</v>
      </c>
      <c r="J37" s="38">
        <v>0</v>
      </c>
      <c r="K37" s="4">
        <f t="shared" si="0"/>
        <v>3043</v>
      </c>
      <c r="L37" s="4">
        <f t="shared" si="1"/>
        <v>61819</v>
      </c>
      <c r="M37" s="4">
        <f t="shared" si="2"/>
        <v>62963</v>
      </c>
      <c r="N37">
        <f t="shared" si="3"/>
        <v>151214000</v>
      </c>
    </row>
    <row r="39" spans="2:14" x14ac:dyDescent="0.25">
      <c r="B39" s="23" t="s">
        <v>29</v>
      </c>
      <c r="C39" s="23"/>
      <c r="D39" s="23"/>
      <c r="E39" s="23"/>
      <c r="F39" s="23"/>
      <c r="G39" s="23"/>
    </row>
    <row r="40" spans="2:14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14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14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14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14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14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14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14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14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8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8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8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  <row r="52" spans="2:8" x14ac:dyDescent="0.25">
      <c r="D52">
        <f>AVERAGE(D41:D51)/100</f>
        <v>0.12429090909090906</v>
      </c>
      <c r="E52">
        <f>AVERAGE(E41:E51)/100</f>
        <v>0.41056363636363635</v>
      </c>
      <c r="G52">
        <f>AVERAGE(G41:G51)/100</f>
        <v>0.46364545454545458</v>
      </c>
      <c r="H52">
        <f>SUM(C52:G52)</f>
        <v>0.99850000000000005</v>
      </c>
    </row>
  </sheetData>
  <mergeCells count="5">
    <mergeCell ref="B25:I25"/>
    <mergeCell ref="B2:H2"/>
    <mergeCell ref="B39:G39"/>
    <mergeCell ref="B3:B4"/>
    <mergeCell ref="J25:M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A2:S62"/>
  <sheetViews>
    <sheetView topLeftCell="A19" zoomScale="85" zoomScaleNormal="85" workbookViewId="0">
      <pane xSplit="1" topLeftCell="D1" activePane="topRight" state="frozen"/>
      <selection pane="topRight" activeCell="S37" sqref="S37:S47"/>
    </sheetView>
  </sheetViews>
  <sheetFormatPr defaultRowHeight="15" x14ac:dyDescent="0.25"/>
  <cols>
    <col min="5" max="6" width="15.7109375" bestFit="1" customWidth="1"/>
    <col min="7" max="7" width="23" bestFit="1" customWidth="1"/>
    <col min="8" max="8" width="13.42578125" bestFit="1" customWidth="1"/>
    <col min="9" max="10" width="11.85546875" bestFit="1" customWidth="1"/>
    <col min="11" max="11" width="9.42578125" bestFit="1" customWidth="1"/>
    <col min="12" max="12" width="18" bestFit="1" customWidth="1"/>
    <col min="15" max="15" width="19.5703125" bestFit="1" customWidth="1"/>
    <col min="16" max="16" width="10.140625" bestFit="1" customWidth="1"/>
    <col min="17" max="17" width="9.7109375" bestFit="1" customWidth="1"/>
    <col min="19" max="19" width="10.28515625" bestFit="1" customWidth="1"/>
  </cols>
  <sheetData>
    <row r="2" spans="1:17" x14ac:dyDescent="0.25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19" t="s">
        <v>0</v>
      </c>
      <c r="B3" s="19" t="s">
        <v>4</v>
      </c>
      <c r="C3" s="19" t="s">
        <v>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 t="s">
        <v>12</v>
      </c>
    </row>
    <row r="4" spans="1:17" x14ac:dyDescent="0.25">
      <c r="A4" s="19"/>
      <c r="B4" s="19"/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6</v>
      </c>
      <c r="L4" s="2" t="s">
        <v>92</v>
      </c>
      <c r="M4" s="2" t="s">
        <v>8</v>
      </c>
      <c r="N4" s="2" t="s">
        <v>9</v>
      </c>
      <c r="O4" s="2" t="s">
        <v>93</v>
      </c>
      <c r="P4" s="2" t="s">
        <v>30</v>
      </c>
      <c r="Q4" s="19"/>
    </row>
    <row r="5" spans="1:17" x14ac:dyDescent="0.25">
      <c r="A5" s="19"/>
      <c r="B5" s="2" t="s">
        <v>14</v>
      </c>
      <c r="C5" s="19" t="s">
        <v>15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" t="s">
        <v>26</v>
      </c>
    </row>
    <row r="6" spans="1:17" x14ac:dyDescent="0.25">
      <c r="A6" s="2">
        <v>2000</v>
      </c>
      <c r="B6" s="2">
        <v>968</v>
      </c>
      <c r="C6" s="40">
        <v>3550</v>
      </c>
      <c r="D6" s="40">
        <v>1202717</v>
      </c>
      <c r="E6" s="40">
        <v>12059026</v>
      </c>
      <c r="F6" s="41">
        <v>0</v>
      </c>
      <c r="G6" s="41">
        <v>0</v>
      </c>
      <c r="H6" s="14"/>
      <c r="I6" s="41">
        <v>0</v>
      </c>
      <c r="J6" s="14"/>
      <c r="K6" s="40">
        <v>4708</v>
      </c>
      <c r="L6" s="40">
        <v>9365388</v>
      </c>
      <c r="M6" s="40">
        <v>48356</v>
      </c>
      <c r="N6" s="40">
        <v>71474</v>
      </c>
      <c r="O6" s="41">
        <v>0</v>
      </c>
      <c r="P6" s="14"/>
      <c r="Q6" s="2">
        <v>44</v>
      </c>
    </row>
    <row r="7" spans="1:17" x14ac:dyDescent="0.25">
      <c r="A7" s="2">
        <v>2001</v>
      </c>
      <c r="B7" s="2">
        <v>773</v>
      </c>
      <c r="C7" s="40">
        <v>3430</v>
      </c>
      <c r="D7" s="40">
        <v>1473503</v>
      </c>
      <c r="E7" s="40">
        <v>12705861</v>
      </c>
      <c r="F7" s="41">
        <v>0</v>
      </c>
      <c r="G7" s="41">
        <v>0</v>
      </c>
      <c r="H7" s="14"/>
      <c r="I7" s="41">
        <v>0</v>
      </c>
      <c r="J7" s="14"/>
      <c r="K7" s="40">
        <v>4642</v>
      </c>
      <c r="L7" s="40">
        <v>9941771</v>
      </c>
      <c r="M7" s="40">
        <v>46704</v>
      </c>
      <c r="N7" s="40">
        <v>74546</v>
      </c>
      <c r="O7" s="41">
        <v>0</v>
      </c>
      <c r="P7" s="14"/>
      <c r="Q7" s="2">
        <v>49</v>
      </c>
    </row>
    <row r="8" spans="1:17" x14ac:dyDescent="0.25">
      <c r="A8" s="2">
        <v>2002</v>
      </c>
      <c r="B8" s="2">
        <v>654</v>
      </c>
      <c r="C8" s="40">
        <v>3488</v>
      </c>
      <c r="D8" s="40">
        <v>1597291</v>
      </c>
      <c r="E8" s="40">
        <v>13323304</v>
      </c>
      <c r="F8" s="41">
        <v>0</v>
      </c>
      <c r="G8" s="41">
        <v>0</v>
      </c>
      <c r="H8" s="14"/>
      <c r="I8" s="41">
        <v>0</v>
      </c>
      <c r="J8" s="14"/>
      <c r="K8" s="40">
        <v>4414</v>
      </c>
      <c r="L8" s="40">
        <v>9782952</v>
      </c>
      <c r="M8" s="40">
        <v>44148</v>
      </c>
      <c r="N8" s="40">
        <v>71517</v>
      </c>
      <c r="O8" s="41">
        <v>0</v>
      </c>
      <c r="P8" s="14"/>
      <c r="Q8" s="2">
        <v>53</v>
      </c>
    </row>
    <row r="9" spans="1:17" x14ac:dyDescent="0.25">
      <c r="A9" s="2">
        <v>2003</v>
      </c>
      <c r="B9" s="2">
        <v>599</v>
      </c>
      <c r="C9" s="40">
        <v>3556</v>
      </c>
      <c r="D9" s="40">
        <v>1929351</v>
      </c>
      <c r="E9" s="40">
        <v>13746726</v>
      </c>
      <c r="F9" s="40">
        <v>371238</v>
      </c>
      <c r="G9" s="40">
        <v>107441</v>
      </c>
      <c r="H9" s="14"/>
      <c r="I9" s="40">
        <v>107441</v>
      </c>
      <c r="J9" s="14"/>
      <c r="K9" s="40">
        <v>4442</v>
      </c>
      <c r="L9" s="40">
        <v>9422642</v>
      </c>
      <c r="M9" s="40">
        <v>38393</v>
      </c>
      <c r="N9" s="40">
        <v>57994</v>
      </c>
      <c r="O9" s="41">
        <v>0</v>
      </c>
      <c r="P9" s="14"/>
      <c r="Q9" s="2">
        <v>53</v>
      </c>
    </row>
    <row r="10" spans="1:17" x14ac:dyDescent="0.25">
      <c r="A10" s="2">
        <v>2004</v>
      </c>
      <c r="B10" s="2">
        <v>471</v>
      </c>
      <c r="C10" s="40">
        <v>3416</v>
      </c>
      <c r="D10" s="40">
        <v>2437923</v>
      </c>
      <c r="E10" s="40">
        <v>15337655</v>
      </c>
      <c r="F10" s="40">
        <v>487562</v>
      </c>
      <c r="G10" s="40">
        <v>121866</v>
      </c>
      <c r="H10" s="14"/>
      <c r="I10" s="40">
        <v>121866</v>
      </c>
      <c r="J10" s="14"/>
      <c r="K10" s="40">
        <v>4477</v>
      </c>
      <c r="L10" s="40">
        <v>10830594</v>
      </c>
      <c r="M10" s="40">
        <v>35394</v>
      </c>
      <c r="N10" s="40">
        <v>61075</v>
      </c>
      <c r="O10" s="41">
        <v>0</v>
      </c>
      <c r="P10" s="14"/>
      <c r="Q10" s="2">
        <v>53</v>
      </c>
    </row>
    <row r="11" spans="1:17" x14ac:dyDescent="0.25">
      <c r="A11" s="2">
        <v>2005</v>
      </c>
      <c r="B11" s="2">
        <v>238</v>
      </c>
      <c r="C11" s="40">
        <v>3070</v>
      </c>
      <c r="D11" s="40">
        <v>2322634</v>
      </c>
      <c r="E11" s="40">
        <v>16621765</v>
      </c>
      <c r="F11" s="40">
        <v>248875</v>
      </c>
      <c r="G11" s="40">
        <v>99326</v>
      </c>
      <c r="H11" s="14"/>
      <c r="I11" s="40">
        <v>99326</v>
      </c>
      <c r="J11" s="14"/>
      <c r="K11" s="40">
        <v>4297</v>
      </c>
      <c r="L11" s="40">
        <v>10060316</v>
      </c>
      <c r="M11" s="40">
        <v>29242</v>
      </c>
      <c r="N11" s="40">
        <v>43634</v>
      </c>
      <c r="O11" s="41">
        <v>0</v>
      </c>
      <c r="P11" s="14"/>
      <c r="Q11" s="2">
        <v>55</v>
      </c>
    </row>
    <row r="12" spans="1:17" x14ac:dyDescent="0.25">
      <c r="A12" s="2">
        <v>2006</v>
      </c>
      <c r="B12" s="2">
        <v>233</v>
      </c>
      <c r="C12" s="40">
        <v>3390</v>
      </c>
      <c r="D12" s="40">
        <v>2428078</v>
      </c>
      <c r="E12" s="40">
        <v>15941837</v>
      </c>
      <c r="F12" s="40">
        <v>505730</v>
      </c>
      <c r="G12" s="40">
        <v>128289</v>
      </c>
      <c r="H12" s="14"/>
      <c r="I12" s="40">
        <v>128289</v>
      </c>
      <c r="J12" s="14"/>
      <c r="K12" s="40">
        <v>3788</v>
      </c>
      <c r="L12" s="40">
        <v>8826588</v>
      </c>
      <c r="M12" s="40">
        <v>15864</v>
      </c>
      <c r="N12" s="40">
        <v>45136</v>
      </c>
      <c r="O12" s="40">
        <v>218688</v>
      </c>
      <c r="P12" s="14"/>
      <c r="Q12" s="2">
        <v>55</v>
      </c>
    </row>
    <row r="13" spans="1:17" x14ac:dyDescent="0.25">
      <c r="A13" s="2">
        <v>2007</v>
      </c>
      <c r="B13" s="2">
        <v>273</v>
      </c>
      <c r="C13" s="40">
        <v>2163</v>
      </c>
      <c r="D13" s="40">
        <v>2520040</v>
      </c>
      <c r="E13" s="40">
        <v>16962198</v>
      </c>
      <c r="F13" s="40">
        <v>472284</v>
      </c>
      <c r="G13" s="40">
        <v>158070</v>
      </c>
      <c r="H13" s="14"/>
      <c r="I13" s="40">
        <v>158070</v>
      </c>
      <c r="J13" s="14"/>
      <c r="K13" s="40">
        <v>3741</v>
      </c>
      <c r="L13" s="40">
        <v>8514215</v>
      </c>
      <c r="M13" s="40">
        <v>8588</v>
      </c>
      <c r="N13" s="40">
        <v>38714</v>
      </c>
      <c r="O13" s="40">
        <v>621535</v>
      </c>
      <c r="P13" s="14"/>
      <c r="Q13" s="2">
        <v>67</v>
      </c>
    </row>
    <row r="14" spans="1:17" x14ac:dyDescent="0.25">
      <c r="A14" s="2">
        <v>2008</v>
      </c>
      <c r="B14" s="2">
        <v>691</v>
      </c>
      <c r="C14" s="5">
        <v>2003</v>
      </c>
      <c r="D14" s="5">
        <v>2635670</v>
      </c>
      <c r="E14" s="5">
        <v>19156257</v>
      </c>
      <c r="F14" s="5">
        <v>314216</v>
      </c>
      <c r="G14" s="5">
        <v>114789</v>
      </c>
      <c r="H14" s="2">
        <v>0</v>
      </c>
      <c r="I14" s="5">
        <v>1289</v>
      </c>
      <c r="J14" s="2">
        <v>0</v>
      </c>
      <c r="K14" s="5">
        <v>2986</v>
      </c>
      <c r="L14" s="5">
        <v>7582589</v>
      </c>
      <c r="M14" s="5">
        <v>5223</v>
      </c>
      <c r="N14" s="5">
        <v>76787</v>
      </c>
      <c r="O14" s="5">
        <v>931179</v>
      </c>
      <c r="P14" s="5">
        <v>30822987</v>
      </c>
      <c r="Q14" s="2">
        <v>81</v>
      </c>
    </row>
    <row r="15" spans="1:17" x14ac:dyDescent="0.25">
      <c r="A15" s="2">
        <v>2009</v>
      </c>
      <c r="B15" s="5">
        <v>1066</v>
      </c>
      <c r="C15" s="5">
        <v>1687</v>
      </c>
      <c r="D15" s="5">
        <v>2760678</v>
      </c>
      <c r="E15" s="5">
        <v>20908221</v>
      </c>
      <c r="F15" s="5">
        <v>480380</v>
      </c>
      <c r="G15" s="5">
        <v>104388</v>
      </c>
      <c r="H15" s="2">
        <v>0</v>
      </c>
      <c r="I15" s="5">
        <v>1955</v>
      </c>
      <c r="J15" s="2">
        <v>0</v>
      </c>
      <c r="K15" s="5">
        <v>1807</v>
      </c>
      <c r="L15" s="5">
        <v>8122597</v>
      </c>
      <c r="M15" s="5">
        <v>4264</v>
      </c>
      <c r="N15" s="5">
        <v>69539</v>
      </c>
      <c r="O15" s="5">
        <v>2306017</v>
      </c>
      <c r="P15" s="5">
        <v>34761532</v>
      </c>
      <c r="Q15" s="2">
        <v>111</v>
      </c>
    </row>
    <row r="16" spans="1:17" x14ac:dyDescent="0.25">
      <c r="A16" s="2">
        <v>2010</v>
      </c>
      <c r="B16" s="5">
        <v>1088</v>
      </c>
      <c r="C16" s="5">
        <v>2231</v>
      </c>
      <c r="D16" s="5">
        <v>3527382</v>
      </c>
      <c r="E16" s="5">
        <v>22391362</v>
      </c>
      <c r="F16" s="5">
        <v>670364</v>
      </c>
      <c r="G16" s="5">
        <v>113812</v>
      </c>
      <c r="H16" s="2">
        <v>0</v>
      </c>
      <c r="I16" s="5">
        <v>4434</v>
      </c>
      <c r="J16" s="2">
        <v>0</v>
      </c>
      <c r="K16" s="5">
        <v>1075</v>
      </c>
      <c r="L16" s="5">
        <v>7067157</v>
      </c>
      <c r="M16" s="5">
        <v>3697</v>
      </c>
      <c r="N16" s="5">
        <v>58251</v>
      </c>
      <c r="O16" s="5">
        <v>4306887</v>
      </c>
      <c r="P16" s="5">
        <v>38146652</v>
      </c>
      <c r="Q16" s="2">
        <v>89</v>
      </c>
    </row>
    <row r="17" spans="1:18" x14ac:dyDescent="0.25">
      <c r="A17" s="2">
        <v>2011</v>
      </c>
      <c r="B17" s="5">
        <v>1006</v>
      </c>
      <c r="C17" s="5">
        <v>2316</v>
      </c>
      <c r="D17" s="5">
        <v>3562126</v>
      </c>
      <c r="E17" s="5">
        <v>24766975</v>
      </c>
      <c r="F17" s="5">
        <v>625162</v>
      </c>
      <c r="G17" s="5">
        <v>294639</v>
      </c>
      <c r="H17" s="2">
        <v>0</v>
      </c>
      <c r="I17" s="5">
        <v>6392</v>
      </c>
      <c r="J17" s="2">
        <v>0</v>
      </c>
      <c r="K17" s="2">
        <v>750</v>
      </c>
      <c r="L17" s="5">
        <v>9293739</v>
      </c>
      <c r="M17" s="5">
        <v>4290</v>
      </c>
      <c r="N17" s="5">
        <v>60967</v>
      </c>
      <c r="O17" s="5">
        <v>7060848</v>
      </c>
      <c r="P17" s="5">
        <v>45678205</v>
      </c>
      <c r="Q17" s="2">
        <v>88</v>
      </c>
    </row>
    <row r="18" spans="1:18" x14ac:dyDescent="0.25">
      <c r="A18" s="2">
        <v>2012</v>
      </c>
      <c r="B18" s="2">
        <v>856</v>
      </c>
      <c r="C18" s="5">
        <v>2606</v>
      </c>
      <c r="D18" s="5">
        <v>3898832</v>
      </c>
      <c r="E18" s="5">
        <v>27612171</v>
      </c>
      <c r="F18" s="5">
        <v>666461</v>
      </c>
      <c r="G18" s="5">
        <v>149424</v>
      </c>
      <c r="H18" s="2">
        <v>0</v>
      </c>
      <c r="I18" s="5">
        <v>12297</v>
      </c>
      <c r="J18" s="2">
        <v>0</v>
      </c>
      <c r="K18" s="2">
        <v>522</v>
      </c>
      <c r="L18" s="5">
        <v>12475546</v>
      </c>
      <c r="M18" s="5">
        <v>3059</v>
      </c>
      <c r="N18" s="5">
        <v>56505</v>
      </c>
      <c r="O18" s="5">
        <v>9130039</v>
      </c>
      <c r="P18" s="5">
        <v>54007463</v>
      </c>
      <c r="Q18" s="2">
        <v>108</v>
      </c>
    </row>
    <row r="19" spans="1:18" x14ac:dyDescent="0.25">
      <c r="A19" s="2">
        <v>2013</v>
      </c>
      <c r="B19" s="5">
        <v>1031</v>
      </c>
      <c r="C19" s="5">
        <v>2868</v>
      </c>
      <c r="D19" s="5">
        <v>4159010</v>
      </c>
      <c r="E19" s="5">
        <v>28622924</v>
      </c>
      <c r="F19" s="5">
        <v>850408</v>
      </c>
      <c r="G19" s="5">
        <v>158714</v>
      </c>
      <c r="H19" s="2">
        <v>0</v>
      </c>
      <c r="I19" s="5">
        <v>23053</v>
      </c>
      <c r="J19" s="2">
        <v>0</v>
      </c>
      <c r="K19" s="2">
        <v>476</v>
      </c>
      <c r="L19" s="5">
        <v>11797043</v>
      </c>
      <c r="M19" s="5">
        <v>2643</v>
      </c>
      <c r="N19" s="5">
        <v>32528</v>
      </c>
      <c r="O19" s="5">
        <v>10332005</v>
      </c>
      <c r="P19" s="5">
        <v>55981673</v>
      </c>
      <c r="Q19" s="2">
        <v>129</v>
      </c>
    </row>
    <row r="20" spans="1:18" x14ac:dyDescent="0.25">
      <c r="A20" s="2">
        <v>2014</v>
      </c>
      <c r="B20" s="5">
        <v>1152</v>
      </c>
      <c r="C20" s="5">
        <v>1499</v>
      </c>
      <c r="D20" s="5">
        <v>4229094</v>
      </c>
      <c r="E20" s="5">
        <v>28822039</v>
      </c>
      <c r="F20" s="5">
        <v>1062920</v>
      </c>
      <c r="G20" s="5">
        <v>154888</v>
      </c>
      <c r="H20" s="2">
        <v>0</v>
      </c>
      <c r="I20" s="5">
        <v>33305</v>
      </c>
      <c r="J20" s="2">
        <v>0</v>
      </c>
      <c r="K20" s="2">
        <v>367</v>
      </c>
      <c r="L20" s="5">
        <v>10665269</v>
      </c>
      <c r="M20" s="5">
        <v>2033</v>
      </c>
      <c r="N20" s="5">
        <v>31048</v>
      </c>
      <c r="O20" s="5">
        <v>11232729</v>
      </c>
      <c r="P20" s="5">
        <v>56235192</v>
      </c>
      <c r="Q20" s="2">
        <v>155</v>
      </c>
    </row>
    <row r="21" spans="1:18" x14ac:dyDescent="0.25">
      <c r="A21" s="2">
        <v>2015</v>
      </c>
      <c r="B21" s="5">
        <v>1368</v>
      </c>
      <c r="C21" s="5">
        <v>3070</v>
      </c>
      <c r="D21" s="5">
        <v>4336624</v>
      </c>
      <c r="E21" s="5">
        <v>27269723</v>
      </c>
      <c r="F21" s="5">
        <v>2761956</v>
      </c>
      <c r="G21" s="5">
        <v>278758</v>
      </c>
      <c r="H21" s="5">
        <v>379959</v>
      </c>
      <c r="I21" s="5">
        <v>38552</v>
      </c>
      <c r="J21" s="2">
        <v>0</v>
      </c>
      <c r="K21" s="2">
        <v>291</v>
      </c>
      <c r="L21" s="5">
        <v>12998085</v>
      </c>
      <c r="M21" s="5">
        <v>1772</v>
      </c>
      <c r="N21" s="5">
        <v>27149</v>
      </c>
      <c r="O21" s="5">
        <v>3042511</v>
      </c>
      <c r="P21" s="5">
        <v>51138449</v>
      </c>
      <c r="Q21" s="2">
        <v>205</v>
      </c>
    </row>
    <row r="22" spans="1:18" x14ac:dyDescent="0.25">
      <c r="A22" s="2">
        <v>2016</v>
      </c>
      <c r="B22" s="5">
        <v>1140</v>
      </c>
      <c r="C22" s="5">
        <v>3172</v>
      </c>
      <c r="D22" s="5">
        <v>4875486</v>
      </c>
      <c r="E22" s="5">
        <v>21033867</v>
      </c>
      <c r="F22" s="5">
        <v>4780929</v>
      </c>
      <c r="G22" s="5">
        <v>366168</v>
      </c>
      <c r="H22" s="5">
        <v>5805228</v>
      </c>
      <c r="I22" s="5">
        <v>105889</v>
      </c>
      <c r="J22" s="5">
        <v>136311</v>
      </c>
      <c r="K22" s="2">
        <v>226</v>
      </c>
      <c r="L22" s="5">
        <v>7228632</v>
      </c>
      <c r="M22" s="5">
        <v>1408</v>
      </c>
      <c r="N22" s="5">
        <v>33004</v>
      </c>
      <c r="O22" s="5">
        <v>11614329</v>
      </c>
      <c r="P22" s="5">
        <v>55984649</v>
      </c>
      <c r="Q22" s="2">
        <v>223</v>
      </c>
    </row>
    <row r="23" spans="1:18" x14ac:dyDescent="0.25">
      <c r="A23" s="2">
        <v>2017</v>
      </c>
      <c r="B23" s="2">
        <v>512</v>
      </c>
      <c r="C23" s="5">
        <v>2964</v>
      </c>
      <c r="D23" s="5">
        <v>5371183</v>
      </c>
      <c r="E23" s="5">
        <v>12120404</v>
      </c>
      <c r="F23" s="5">
        <v>6188300</v>
      </c>
      <c r="G23" s="5">
        <v>379998</v>
      </c>
      <c r="H23" s="5">
        <v>14487098</v>
      </c>
      <c r="I23" s="5">
        <v>391895</v>
      </c>
      <c r="J23" s="5">
        <v>178695</v>
      </c>
      <c r="K23" s="2">
        <v>232</v>
      </c>
      <c r="L23" s="5">
        <v>8182410</v>
      </c>
      <c r="M23" s="5">
        <v>3283</v>
      </c>
      <c r="N23" s="5">
        <v>34267</v>
      </c>
      <c r="O23" s="5">
        <v>12243837</v>
      </c>
      <c r="P23" s="5">
        <v>59584565</v>
      </c>
      <c r="Q23" s="2">
        <v>236</v>
      </c>
    </row>
    <row r="24" spans="1:18" x14ac:dyDescent="0.25">
      <c r="A24" s="2">
        <v>2018</v>
      </c>
      <c r="B24" s="5">
        <v>1302</v>
      </c>
      <c r="C24" s="5">
        <v>3630</v>
      </c>
      <c r="D24" s="5">
        <v>5717729</v>
      </c>
      <c r="E24" s="5">
        <v>10417811</v>
      </c>
      <c r="F24" s="5">
        <v>5643055</v>
      </c>
      <c r="G24" s="5">
        <v>385977</v>
      </c>
      <c r="H24" s="5">
        <v>17706790</v>
      </c>
      <c r="I24" s="5">
        <v>666191</v>
      </c>
      <c r="J24" s="5">
        <v>199901</v>
      </c>
      <c r="K24" s="2">
        <v>227</v>
      </c>
      <c r="L24" s="5">
        <v>5942394</v>
      </c>
      <c r="M24" s="5">
        <v>2379</v>
      </c>
      <c r="N24" s="5">
        <v>36016</v>
      </c>
      <c r="O24" s="5">
        <v>17546916</v>
      </c>
      <c r="P24" s="5">
        <v>64269017</v>
      </c>
      <c r="Q24" s="2">
        <v>274</v>
      </c>
    </row>
    <row r="25" spans="1:18" x14ac:dyDescent="0.25">
      <c r="Q25">
        <f>(Q24/Q6)^(1/COUNT(Q6:Q24))-1</f>
        <v>0.1010452100395054</v>
      </c>
    </row>
    <row r="26" spans="1:18" x14ac:dyDescent="0.25">
      <c r="A26" s="23" t="s">
        <v>42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x14ac:dyDescent="0.25">
      <c r="A27" s="19" t="s">
        <v>0</v>
      </c>
      <c r="B27" s="19" t="s">
        <v>4</v>
      </c>
      <c r="C27" s="19" t="s">
        <v>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 t="s">
        <v>12</v>
      </c>
      <c r="R27" s="19" t="s">
        <v>20</v>
      </c>
    </row>
    <row r="28" spans="1:18" x14ac:dyDescent="0.25">
      <c r="A28" s="19"/>
      <c r="B28" s="19"/>
      <c r="C28" s="2" t="s">
        <v>31</v>
      </c>
      <c r="D28" s="2" t="s">
        <v>32</v>
      </c>
      <c r="E28" s="2" t="s">
        <v>33</v>
      </c>
      <c r="F28" s="2" t="s">
        <v>34</v>
      </c>
      <c r="G28" s="2" t="s">
        <v>35</v>
      </c>
      <c r="H28" s="2" t="s">
        <v>36</v>
      </c>
      <c r="I28" s="2" t="s">
        <v>37</v>
      </c>
      <c r="J28" s="2" t="s">
        <v>38</v>
      </c>
      <c r="K28" s="2" t="s">
        <v>6</v>
      </c>
      <c r="L28" s="2" t="s">
        <v>92</v>
      </c>
      <c r="M28" s="2" t="s">
        <v>8</v>
      </c>
      <c r="N28" s="2" t="s">
        <v>9</v>
      </c>
      <c r="O28" s="2" t="s">
        <v>40</v>
      </c>
      <c r="P28" s="2" t="s">
        <v>30</v>
      </c>
      <c r="Q28" s="19"/>
      <c r="R28" s="19"/>
    </row>
    <row r="29" spans="1:18" x14ac:dyDescent="0.25">
      <c r="A29" s="3">
        <v>2000</v>
      </c>
      <c r="B29" s="41">
        <v>174</v>
      </c>
      <c r="C29" s="2">
        <v>20</v>
      </c>
      <c r="D29" s="5">
        <v>7085</v>
      </c>
      <c r="E29" s="5">
        <v>70274</v>
      </c>
      <c r="F29" s="2">
        <v>0</v>
      </c>
      <c r="G29" s="2">
        <v>0</v>
      </c>
      <c r="H29" s="2"/>
      <c r="I29" s="2">
        <v>0</v>
      </c>
      <c r="J29" s="2"/>
      <c r="K29" s="2">
        <v>28</v>
      </c>
      <c r="L29" s="5">
        <v>60754</v>
      </c>
      <c r="M29" s="2">
        <v>320</v>
      </c>
      <c r="N29" s="2">
        <v>498</v>
      </c>
      <c r="O29" s="2">
        <v>0</v>
      </c>
      <c r="P29" s="2"/>
      <c r="Q29" s="41">
        <v>27</v>
      </c>
      <c r="R29" s="16"/>
    </row>
    <row r="30" spans="1:18" x14ac:dyDescent="0.25">
      <c r="A30" s="3">
        <v>2001</v>
      </c>
      <c r="B30" s="41">
        <v>139</v>
      </c>
      <c r="C30" s="2">
        <v>19</v>
      </c>
      <c r="D30" s="5">
        <v>8680</v>
      </c>
      <c r="E30" s="5">
        <v>74043</v>
      </c>
      <c r="F30" s="2">
        <v>0</v>
      </c>
      <c r="G30" s="2">
        <v>0</v>
      </c>
      <c r="H30" s="2"/>
      <c r="I30" s="2">
        <v>0</v>
      </c>
      <c r="J30" s="2"/>
      <c r="K30" s="2">
        <v>28</v>
      </c>
      <c r="L30" s="5">
        <v>64493</v>
      </c>
      <c r="M30" s="2">
        <v>309</v>
      </c>
      <c r="N30" s="2">
        <v>519</v>
      </c>
      <c r="O30" s="2">
        <v>0</v>
      </c>
      <c r="P30" s="2"/>
      <c r="Q30" s="41">
        <v>30</v>
      </c>
      <c r="R30" s="16"/>
    </row>
    <row r="31" spans="1:18" x14ac:dyDescent="0.25">
      <c r="A31" s="3">
        <v>2002</v>
      </c>
      <c r="B31" s="41">
        <v>118</v>
      </c>
      <c r="C31" s="2">
        <v>19</v>
      </c>
      <c r="D31" s="5">
        <v>9409</v>
      </c>
      <c r="E31" s="5">
        <v>77642</v>
      </c>
      <c r="F31" s="2">
        <v>0</v>
      </c>
      <c r="G31" s="2">
        <v>0</v>
      </c>
      <c r="H31" s="2"/>
      <c r="I31" s="2">
        <v>0</v>
      </c>
      <c r="J31" s="2"/>
      <c r="K31" s="2">
        <v>26</v>
      </c>
      <c r="L31" s="5">
        <v>63463</v>
      </c>
      <c r="M31" s="2">
        <v>292</v>
      </c>
      <c r="N31" s="2">
        <v>498</v>
      </c>
      <c r="O31" s="2">
        <v>0</v>
      </c>
      <c r="P31" s="2"/>
      <c r="Q31" s="41">
        <v>33</v>
      </c>
      <c r="R31" s="16"/>
    </row>
    <row r="32" spans="1:18" x14ac:dyDescent="0.25">
      <c r="A32" s="3">
        <v>2003</v>
      </c>
      <c r="B32" s="41">
        <v>108</v>
      </c>
      <c r="C32" s="2">
        <v>20</v>
      </c>
      <c r="D32" s="5">
        <v>11365</v>
      </c>
      <c r="E32" s="5">
        <v>80109</v>
      </c>
      <c r="F32" s="5">
        <v>2163</v>
      </c>
      <c r="G32" s="2">
        <v>626</v>
      </c>
      <c r="H32" s="2"/>
      <c r="I32" s="2">
        <v>0</v>
      </c>
      <c r="J32" s="2"/>
      <c r="K32" s="2">
        <v>26</v>
      </c>
      <c r="L32" s="5">
        <v>61126</v>
      </c>
      <c r="M32" s="2">
        <v>254</v>
      </c>
      <c r="N32" s="2">
        <v>404</v>
      </c>
      <c r="O32" s="2">
        <v>0</v>
      </c>
      <c r="P32" s="2"/>
      <c r="Q32" s="41">
        <v>33</v>
      </c>
      <c r="R32" s="16"/>
    </row>
    <row r="33" spans="1:19" x14ac:dyDescent="0.25">
      <c r="A33" s="3">
        <v>2004</v>
      </c>
      <c r="B33" s="41">
        <v>85</v>
      </c>
      <c r="C33" s="2">
        <v>19</v>
      </c>
      <c r="D33" s="5">
        <v>14361</v>
      </c>
      <c r="E33" s="5">
        <v>89380</v>
      </c>
      <c r="F33" s="5">
        <v>2841</v>
      </c>
      <c r="G33" s="2">
        <v>710</v>
      </c>
      <c r="H33" s="2"/>
      <c r="I33" s="2">
        <v>0</v>
      </c>
      <c r="J33" s="2"/>
      <c r="K33" s="2">
        <v>27</v>
      </c>
      <c r="L33" s="5">
        <v>70259</v>
      </c>
      <c r="M33" s="2">
        <v>234</v>
      </c>
      <c r="N33" s="2">
        <v>425</v>
      </c>
      <c r="O33" s="2">
        <v>0</v>
      </c>
      <c r="P33" s="2"/>
      <c r="Q33" s="41">
        <v>34</v>
      </c>
      <c r="R33" s="16"/>
    </row>
    <row r="34" spans="1:19" x14ac:dyDescent="0.25">
      <c r="A34" s="3">
        <v>2005</v>
      </c>
      <c r="B34" s="41">
        <v>43</v>
      </c>
      <c r="C34" s="2">
        <v>17</v>
      </c>
      <c r="D34" s="5">
        <v>13682</v>
      </c>
      <c r="E34" s="5">
        <v>96863</v>
      </c>
      <c r="F34" s="5">
        <v>1450</v>
      </c>
      <c r="G34" s="2">
        <v>579</v>
      </c>
      <c r="H34" s="2"/>
      <c r="I34" s="2">
        <v>0</v>
      </c>
      <c r="J34" s="2"/>
      <c r="K34" s="2">
        <v>25</v>
      </c>
      <c r="L34" s="5">
        <v>65262</v>
      </c>
      <c r="M34" s="2">
        <v>193</v>
      </c>
      <c r="N34" s="2">
        <v>304</v>
      </c>
      <c r="O34" s="2">
        <v>0</v>
      </c>
      <c r="P34" s="2"/>
      <c r="Q34" s="41">
        <v>34</v>
      </c>
      <c r="R34" s="16"/>
    </row>
    <row r="35" spans="1:19" x14ac:dyDescent="0.25">
      <c r="A35" s="3">
        <v>2006</v>
      </c>
      <c r="B35" s="41">
        <v>42</v>
      </c>
      <c r="C35" s="2">
        <v>19</v>
      </c>
      <c r="D35" s="5">
        <v>14303</v>
      </c>
      <c r="E35" s="5">
        <v>92901</v>
      </c>
      <c r="F35" s="5">
        <v>2947</v>
      </c>
      <c r="G35" s="2">
        <v>748</v>
      </c>
      <c r="H35" s="2"/>
      <c r="I35" s="2">
        <v>9</v>
      </c>
      <c r="J35" s="2"/>
      <c r="K35" s="2">
        <v>22</v>
      </c>
      <c r="L35" s="5">
        <v>57268</v>
      </c>
      <c r="M35" s="2">
        <v>105</v>
      </c>
      <c r="N35" s="2">
        <v>314</v>
      </c>
      <c r="O35" s="5">
        <v>1408</v>
      </c>
      <c r="P35" s="2"/>
      <c r="Q35" s="41">
        <v>41</v>
      </c>
      <c r="R35" s="16"/>
    </row>
    <row r="36" spans="1:19" x14ac:dyDescent="0.25">
      <c r="A36" s="3">
        <v>2007</v>
      </c>
      <c r="B36" s="41">
        <v>49</v>
      </c>
      <c r="C36" s="2">
        <v>12</v>
      </c>
      <c r="D36" s="5">
        <v>14845</v>
      </c>
      <c r="E36" s="5">
        <v>98847</v>
      </c>
      <c r="F36" s="5">
        <v>2752</v>
      </c>
      <c r="G36" s="2">
        <v>921</v>
      </c>
      <c r="H36" s="2"/>
      <c r="I36" s="2">
        <v>8</v>
      </c>
      <c r="J36" s="2"/>
      <c r="K36" s="2">
        <v>22</v>
      </c>
      <c r="L36" s="5">
        <v>55241</v>
      </c>
      <c r="M36" s="2">
        <v>57</v>
      </c>
      <c r="N36" s="2">
        <v>269</v>
      </c>
      <c r="O36" s="5">
        <v>5692</v>
      </c>
      <c r="P36" s="2"/>
      <c r="Q36" s="41">
        <v>52</v>
      </c>
      <c r="R36" s="16"/>
    </row>
    <row r="37" spans="1:19" x14ac:dyDescent="0.25">
      <c r="A37" s="3">
        <v>2008</v>
      </c>
      <c r="B37" s="3">
        <v>124</v>
      </c>
      <c r="C37" s="3">
        <v>11</v>
      </c>
      <c r="D37" s="4">
        <v>15526</v>
      </c>
      <c r="E37" s="4">
        <v>111633</v>
      </c>
      <c r="F37" s="4">
        <v>1831</v>
      </c>
      <c r="G37" s="3">
        <v>669</v>
      </c>
      <c r="H37" s="3">
        <v>0</v>
      </c>
      <c r="I37" s="3">
        <v>8</v>
      </c>
      <c r="J37" s="3">
        <v>0</v>
      </c>
      <c r="K37" s="3">
        <v>18</v>
      </c>
      <c r="L37" s="4">
        <v>49189</v>
      </c>
      <c r="M37" s="3">
        <v>35</v>
      </c>
      <c r="N37" s="3">
        <v>535</v>
      </c>
      <c r="O37" s="4">
        <v>6041</v>
      </c>
      <c r="P37" s="4">
        <v>185495</v>
      </c>
      <c r="Q37" s="3">
        <v>50</v>
      </c>
      <c r="R37" s="4">
        <v>185669</v>
      </c>
      <c r="S37">
        <f>R37*1000</f>
        <v>185669000</v>
      </c>
    </row>
    <row r="38" spans="1:19" x14ac:dyDescent="0.25">
      <c r="A38" s="3">
        <v>2009</v>
      </c>
      <c r="B38" s="3">
        <v>191</v>
      </c>
      <c r="C38" s="3">
        <v>9</v>
      </c>
      <c r="D38" s="4">
        <v>16262</v>
      </c>
      <c r="E38" s="4">
        <v>121843</v>
      </c>
      <c r="F38" s="4">
        <v>2799</v>
      </c>
      <c r="G38" s="3">
        <v>608</v>
      </c>
      <c r="H38" s="3">
        <v>0</v>
      </c>
      <c r="I38" s="3">
        <v>13</v>
      </c>
      <c r="J38" s="3">
        <v>0</v>
      </c>
      <c r="K38" s="3">
        <v>11</v>
      </c>
      <c r="L38" s="4">
        <v>52692</v>
      </c>
      <c r="M38" s="3">
        <v>28</v>
      </c>
      <c r="N38" s="3">
        <v>484</v>
      </c>
      <c r="O38" s="4">
        <v>14959</v>
      </c>
      <c r="P38" s="4">
        <v>209709</v>
      </c>
      <c r="Q38" s="3">
        <v>68</v>
      </c>
      <c r="R38" s="4">
        <v>209968</v>
      </c>
      <c r="S38">
        <f t="shared" ref="S38:S46" si="0">R38*1000</f>
        <v>209968000</v>
      </c>
    </row>
    <row r="39" spans="1:19" x14ac:dyDescent="0.25">
      <c r="A39" s="3">
        <v>2010</v>
      </c>
      <c r="B39" s="3">
        <v>195</v>
      </c>
      <c r="C39" s="3">
        <v>12</v>
      </c>
      <c r="D39" s="4">
        <v>20779</v>
      </c>
      <c r="E39" s="4">
        <v>130486</v>
      </c>
      <c r="F39" s="4">
        <v>3907</v>
      </c>
      <c r="G39" s="3">
        <v>663</v>
      </c>
      <c r="H39" s="3">
        <v>0</v>
      </c>
      <c r="I39" s="3">
        <v>29</v>
      </c>
      <c r="J39" s="3">
        <v>0</v>
      </c>
      <c r="K39" s="3">
        <v>6</v>
      </c>
      <c r="L39" s="4">
        <v>45845</v>
      </c>
      <c r="M39" s="3">
        <v>24</v>
      </c>
      <c r="N39" s="3">
        <v>405</v>
      </c>
      <c r="O39" s="4">
        <v>27939</v>
      </c>
      <c r="P39" s="4">
        <v>230096</v>
      </c>
      <c r="Q39" s="3">
        <v>54</v>
      </c>
      <c r="R39" s="4">
        <v>230346</v>
      </c>
      <c r="S39">
        <f t="shared" si="0"/>
        <v>230346000</v>
      </c>
    </row>
    <row r="40" spans="1:19" x14ac:dyDescent="0.25">
      <c r="A40" s="3">
        <v>2011</v>
      </c>
      <c r="B40" s="3">
        <v>181</v>
      </c>
      <c r="C40" s="3">
        <v>13</v>
      </c>
      <c r="D40" s="4">
        <v>20983</v>
      </c>
      <c r="E40" s="4">
        <v>144330</v>
      </c>
      <c r="F40" s="4">
        <v>3643</v>
      </c>
      <c r="G40" s="4">
        <v>1717</v>
      </c>
      <c r="H40" s="3">
        <v>0</v>
      </c>
      <c r="I40" s="3">
        <v>41</v>
      </c>
      <c r="J40" s="3">
        <v>0</v>
      </c>
      <c r="K40" s="3">
        <v>4</v>
      </c>
      <c r="L40" s="4">
        <v>60289</v>
      </c>
      <c r="M40" s="3">
        <v>28</v>
      </c>
      <c r="N40" s="3">
        <v>424</v>
      </c>
      <c r="O40" s="4">
        <v>45804</v>
      </c>
      <c r="P40" s="4">
        <v>277278</v>
      </c>
      <c r="Q40" s="3">
        <v>54</v>
      </c>
      <c r="R40" s="4">
        <v>277513</v>
      </c>
      <c r="S40">
        <f t="shared" si="0"/>
        <v>277513000</v>
      </c>
    </row>
    <row r="41" spans="1:19" x14ac:dyDescent="0.25">
      <c r="A41" s="3">
        <v>2012</v>
      </c>
      <c r="B41" s="3">
        <v>154</v>
      </c>
      <c r="C41" s="3">
        <v>14</v>
      </c>
      <c r="D41" s="4">
        <v>22967</v>
      </c>
      <c r="E41" s="4">
        <v>160910</v>
      </c>
      <c r="F41" s="4">
        <v>3884</v>
      </c>
      <c r="G41" s="3">
        <v>871</v>
      </c>
      <c r="H41" s="3">
        <v>0</v>
      </c>
      <c r="I41" s="3">
        <v>80</v>
      </c>
      <c r="J41" s="3">
        <v>0</v>
      </c>
      <c r="K41" s="3">
        <v>3</v>
      </c>
      <c r="L41" s="4">
        <v>80930</v>
      </c>
      <c r="M41" s="3">
        <v>20</v>
      </c>
      <c r="N41" s="3">
        <v>393</v>
      </c>
      <c r="O41" s="4">
        <v>59227</v>
      </c>
      <c r="P41" s="4">
        <v>329300</v>
      </c>
      <c r="Q41" s="3">
        <v>66</v>
      </c>
      <c r="R41" s="4">
        <v>329520</v>
      </c>
      <c r="S41">
        <f t="shared" si="0"/>
        <v>329520000</v>
      </c>
    </row>
    <row r="42" spans="1:19" x14ac:dyDescent="0.25">
      <c r="A42" s="3">
        <v>2013</v>
      </c>
      <c r="B42" s="3">
        <v>185</v>
      </c>
      <c r="C42" s="3">
        <v>16</v>
      </c>
      <c r="D42" s="4">
        <v>24499</v>
      </c>
      <c r="E42" s="4">
        <v>166800</v>
      </c>
      <c r="F42" s="4">
        <v>4956</v>
      </c>
      <c r="G42" s="3">
        <v>925</v>
      </c>
      <c r="H42" s="3">
        <v>0</v>
      </c>
      <c r="I42" s="3">
        <v>150</v>
      </c>
      <c r="J42" s="3">
        <v>0</v>
      </c>
      <c r="K42" s="3">
        <v>3</v>
      </c>
      <c r="L42" s="4">
        <v>76529</v>
      </c>
      <c r="M42" s="3">
        <v>17</v>
      </c>
      <c r="N42" s="3">
        <v>226</v>
      </c>
      <c r="O42" s="4">
        <v>67025</v>
      </c>
      <c r="P42" s="4">
        <v>341146</v>
      </c>
      <c r="Q42" s="3">
        <v>79</v>
      </c>
      <c r="R42" s="4">
        <v>341410</v>
      </c>
      <c r="S42">
        <f t="shared" si="0"/>
        <v>341410000</v>
      </c>
    </row>
    <row r="43" spans="1:19" x14ac:dyDescent="0.25">
      <c r="A43" s="3">
        <v>2014</v>
      </c>
      <c r="B43" s="3">
        <v>207</v>
      </c>
      <c r="C43" s="3">
        <v>8</v>
      </c>
      <c r="D43" s="4">
        <v>24912</v>
      </c>
      <c r="E43" s="4">
        <v>167960</v>
      </c>
      <c r="F43" s="4">
        <v>6194</v>
      </c>
      <c r="G43" s="3">
        <v>903</v>
      </c>
      <c r="H43" s="3">
        <v>0</v>
      </c>
      <c r="I43" s="3">
        <v>216</v>
      </c>
      <c r="J43" s="3">
        <v>0</v>
      </c>
      <c r="K43" s="3">
        <v>2</v>
      </c>
      <c r="L43" s="4">
        <v>69187</v>
      </c>
      <c r="M43" s="3">
        <v>13</v>
      </c>
      <c r="N43" s="3">
        <v>216</v>
      </c>
      <c r="O43" s="4">
        <v>72868</v>
      </c>
      <c r="P43" s="4">
        <v>342480</v>
      </c>
      <c r="Q43" s="3">
        <v>95</v>
      </c>
      <c r="R43" s="4">
        <v>342782</v>
      </c>
      <c r="S43">
        <f t="shared" si="0"/>
        <v>342782000</v>
      </c>
    </row>
    <row r="44" spans="1:19" x14ac:dyDescent="0.25">
      <c r="A44" s="3">
        <v>2015</v>
      </c>
      <c r="B44" s="3">
        <v>246</v>
      </c>
      <c r="C44" s="3">
        <v>17</v>
      </c>
      <c r="D44" s="4">
        <v>25546</v>
      </c>
      <c r="E44" s="4">
        <v>158914</v>
      </c>
      <c r="F44" s="4">
        <v>16095</v>
      </c>
      <c r="G44" s="4">
        <v>1624</v>
      </c>
      <c r="H44" s="4">
        <v>2214</v>
      </c>
      <c r="I44" s="3">
        <v>250</v>
      </c>
      <c r="J44" s="3">
        <v>0</v>
      </c>
      <c r="K44" s="3">
        <v>2</v>
      </c>
      <c r="L44" s="4">
        <v>84320</v>
      </c>
      <c r="M44" s="3">
        <v>12</v>
      </c>
      <c r="N44" s="3">
        <v>189</v>
      </c>
      <c r="O44" s="4">
        <v>19737</v>
      </c>
      <c r="P44" s="4">
        <v>308921</v>
      </c>
      <c r="Q44" s="3">
        <v>126</v>
      </c>
      <c r="R44" s="4">
        <v>309292</v>
      </c>
      <c r="S44">
        <f t="shared" si="0"/>
        <v>309292000</v>
      </c>
    </row>
    <row r="45" spans="1:19" x14ac:dyDescent="0.25">
      <c r="A45" s="3">
        <v>2016</v>
      </c>
      <c r="B45" s="3">
        <v>205</v>
      </c>
      <c r="C45" s="3">
        <v>18</v>
      </c>
      <c r="D45" s="4">
        <v>28720</v>
      </c>
      <c r="E45" s="4">
        <v>122575</v>
      </c>
      <c r="F45" s="4">
        <v>27861</v>
      </c>
      <c r="G45" s="4">
        <v>2134</v>
      </c>
      <c r="H45" s="4">
        <v>33830</v>
      </c>
      <c r="I45" s="3">
        <v>687</v>
      </c>
      <c r="J45" s="3">
        <v>884</v>
      </c>
      <c r="K45" s="3">
        <v>1</v>
      </c>
      <c r="L45" s="4">
        <v>46893</v>
      </c>
      <c r="M45" s="3">
        <v>9</v>
      </c>
      <c r="N45" s="3">
        <v>230</v>
      </c>
      <c r="O45" s="4">
        <v>75343</v>
      </c>
      <c r="P45" s="4">
        <v>339185</v>
      </c>
      <c r="Q45" s="3">
        <v>137</v>
      </c>
      <c r="R45" s="4">
        <v>339526</v>
      </c>
      <c r="S45">
        <f t="shared" si="0"/>
        <v>339526000</v>
      </c>
    </row>
    <row r="46" spans="1:19" x14ac:dyDescent="0.25">
      <c r="A46" s="3">
        <v>2017</v>
      </c>
      <c r="B46" s="3">
        <v>92</v>
      </c>
      <c r="C46" s="3">
        <v>16</v>
      </c>
      <c r="D46" s="4">
        <v>31640</v>
      </c>
      <c r="E46" s="4">
        <v>70632</v>
      </c>
      <c r="F46" s="4">
        <v>36062</v>
      </c>
      <c r="G46" s="4">
        <v>2214</v>
      </c>
      <c r="H46" s="4">
        <v>84424</v>
      </c>
      <c r="I46" s="4">
        <v>2542</v>
      </c>
      <c r="J46" s="4">
        <v>1159</v>
      </c>
      <c r="K46" s="3">
        <v>1</v>
      </c>
      <c r="L46" s="4">
        <v>53080</v>
      </c>
      <c r="M46" s="3">
        <v>22</v>
      </c>
      <c r="N46" s="3">
        <v>239</v>
      </c>
      <c r="O46" s="4">
        <v>79427</v>
      </c>
      <c r="P46" s="4">
        <v>361459</v>
      </c>
      <c r="Q46" s="3">
        <v>144</v>
      </c>
      <c r="R46" s="4">
        <v>361695</v>
      </c>
      <c r="S46">
        <f t="shared" si="0"/>
        <v>361695000</v>
      </c>
    </row>
    <row r="47" spans="1:19" x14ac:dyDescent="0.25">
      <c r="A47" s="3">
        <v>2018</v>
      </c>
      <c r="B47" s="3">
        <v>234</v>
      </c>
      <c r="C47" s="3">
        <v>20</v>
      </c>
      <c r="D47" s="4">
        <v>33681</v>
      </c>
      <c r="E47" s="4">
        <v>60710</v>
      </c>
      <c r="F47" s="4">
        <v>32885</v>
      </c>
      <c r="G47" s="4">
        <v>2249</v>
      </c>
      <c r="H47" s="4">
        <v>103186</v>
      </c>
      <c r="I47" s="4">
        <v>4322</v>
      </c>
      <c r="J47" s="4">
        <v>1297</v>
      </c>
      <c r="K47" s="3">
        <v>1</v>
      </c>
      <c r="L47" s="4">
        <v>38549</v>
      </c>
      <c r="M47" s="3">
        <v>16</v>
      </c>
      <c r="N47" s="3">
        <v>251</v>
      </c>
      <c r="O47" s="4">
        <v>113829</v>
      </c>
      <c r="P47" s="4">
        <v>390996</v>
      </c>
      <c r="Q47" s="3">
        <v>168</v>
      </c>
      <c r="R47" s="4">
        <v>391397</v>
      </c>
      <c r="S47">
        <f>R47*1000</f>
        <v>391397000</v>
      </c>
    </row>
    <row r="49" spans="1:18" x14ac:dyDescent="0.25">
      <c r="A49" s="23" t="s">
        <v>43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25">
      <c r="A50" s="19" t="s">
        <v>0</v>
      </c>
      <c r="B50" s="19" t="s">
        <v>4</v>
      </c>
      <c r="C50" s="19" t="s">
        <v>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 t="s">
        <v>12</v>
      </c>
      <c r="R50" s="19" t="s">
        <v>20</v>
      </c>
    </row>
    <row r="51" spans="1:18" x14ac:dyDescent="0.25">
      <c r="A51" s="19"/>
      <c r="B51" s="19"/>
      <c r="C51" s="2" t="s">
        <v>31</v>
      </c>
      <c r="D51" s="2" t="s">
        <v>32</v>
      </c>
      <c r="E51" s="2" t="s">
        <v>33</v>
      </c>
      <c r="F51" s="2" t="s">
        <v>34</v>
      </c>
      <c r="G51" s="2" t="s">
        <v>35</v>
      </c>
      <c r="H51" s="2" t="s">
        <v>36</v>
      </c>
      <c r="I51" s="2" t="s">
        <v>37</v>
      </c>
      <c r="J51" s="2" t="s">
        <v>38</v>
      </c>
      <c r="K51" s="2" t="s">
        <v>6</v>
      </c>
      <c r="L51" s="2" t="s">
        <v>39</v>
      </c>
      <c r="M51" s="2" t="s">
        <v>8</v>
      </c>
      <c r="N51" s="2" t="s">
        <v>9</v>
      </c>
      <c r="O51" s="2" t="s">
        <v>40</v>
      </c>
      <c r="P51" s="2" t="s">
        <v>30</v>
      </c>
      <c r="Q51" s="19"/>
      <c r="R51" s="19"/>
    </row>
    <row r="52" spans="1:18" x14ac:dyDescent="0.25">
      <c r="A52" s="3">
        <v>2008</v>
      </c>
      <c r="B52" s="3">
        <v>7.0000000000000007E-2</v>
      </c>
      <c r="C52" s="3">
        <v>0.01</v>
      </c>
      <c r="D52" s="3">
        <v>8.36</v>
      </c>
      <c r="E52" s="3">
        <v>60.12</v>
      </c>
      <c r="F52" s="3">
        <v>0.99</v>
      </c>
      <c r="G52" s="3">
        <v>0.36</v>
      </c>
      <c r="H52" s="3">
        <v>0</v>
      </c>
      <c r="I52" s="3">
        <v>0</v>
      </c>
      <c r="J52" s="3">
        <v>0</v>
      </c>
      <c r="K52" s="3">
        <v>0.01</v>
      </c>
      <c r="L52" s="3">
        <v>26.49</v>
      </c>
      <c r="M52" s="3">
        <v>0.02</v>
      </c>
      <c r="N52" s="3">
        <v>0.28999999999999998</v>
      </c>
      <c r="O52" s="3">
        <v>3.25</v>
      </c>
      <c r="P52" s="3">
        <v>99.91</v>
      </c>
      <c r="Q52" s="3">
        <v>0.03</v>
      </c>
    </row>
    <row r="53" spans="1:18" x14ac:dyDescent="0.25">
      <c r="A53" s="3">
        <v>2009</v>
      </c>
      <c r="B53" s="3">
        <v>0.09</v>
      </c>
      <c r="C53" s="3">
        <v>0</v>
      </c>
      <c r="D53" s="3">
        <v>7.75</v>
      </c>
      <c r="E53" s="3">
        <v>58.03</v>
      </c>
      <c r="F53" s="3">
        <v>1.33</v>
      </c>
      <c r="G53" s="3">
        <v>0.28999999999999998</v>
      </c>
      <c r="H53" s="3">
        <v>0</v>
      </c>
      <c r="I53" s="3">
        <v>0.01</v>
      </c>
      <c r="J53" s="3">
        <v>0</v>
      </c>
      <c r="K53" s="3">
        <v>0.01</v>
      </c>
      <c r="L53" s="3">
        <v>25.1</v>
      </c>
      <c r="M53" s="3">
        <v>0.01</v>
      </c>
      <c r="N53" s="3">
        <v>0.23</v>
      </c>
      <c r="O53" s="3">
        <v>7.12</v>
      </c>
      <c r="P53" s="3">
        <v>99.88</v>
      </c>
      <c r="Q53" s="3">
        <v>0.03</v>
      </c>
    </row>
    <row r="54" spans="1:18" x14ac:dyDescent="0.25">
      <c r="A54" s="3">
        <v>2010</v>
      </c>
      <c r="B54" s="3">
        <v>0.08</v>
      </c>
      <c r="C54" s="3">
        <v>0.01</v>
      </c>
      <c r="D54" s="3">
        <v>9.02</v>
      </c>
      <c r="E54" s="3">
        <v>56.65</v>
      </c>
      <c r="F54" s="3">
        <v>1.7</v>
      </c>
      <c r="G54" s="3">
        <v>0.28999999999999998</v>
      </c>
      <c r="H54" s="3">
        <v>0</v>
      </c>
      <c r="I54" s="3">
        <v>0.01</v>
      </c>
      <c r="J54" s="3">
        <v>0</v>
      </c>
      <c r="K54" s="3">
        <v>0</v>
      </c>
      <c r="L54" s="3">
        <v>19.899999999999999</v>
      </c>
      <c r="M54" s="3">
        <v>0.01</v>
      </c>
      <c r="N54" s="3">
        <v>0.18</v>
      </c>
      <c r="O54" s="3">
        <v>12.13</v>
      </c>
      <c r="P54" s="3">
        <v>99.89</v>
      </c>
      <c r="Q54" s="3">
        <v>0.02</v>
      </c>
    </row>
    <row r="55" spans="1:18" x14ac:dyDescent="0.25">
      <c r="A55" s="3">
        <v>2011</v>
      </c>
      <c r="B55" s="3">
        <v>7.0000000000000007E-2</v>
      </c>
      <c r="C55" s="3">
        <v>0</v>
      </c>
      <c r="D55" s="3">
        <v>7.56</v>
      </c>
      <c r="E55" s="3">
        <v>52.01</v>
      </c>
      <c r="F55" s="3">
        <v>1.31</v>
      </c>
      <c r="G55" s="3">
        <v>0.62</v>
      </c>
      <c r="H55" s="3">
        <v>0</v>
      </c>
      <c r="I55" s="3">
        <v>0.01</v>
      </c>
      <c r="J55" s="3">
        <v>0</v>
      </c>
      <c r="K55" s="3">
        <v>0</v>
      </c>
      <c r="L55" s="3">
        <v>21.72</v>
      </c>
      <c r="M55" s="3">
        <v>0.01</v>
      </c>
      <c r="N55" s="3">
        <v>0.15</v>
      </c>
      <c r="O55" s="3">
        <v>16.510000000000002</v>
      </c>
      <c r="P55" s="3">
        <v>99.92</v>
      </c>
      <c r="Q55" s="3">
        <v>0.02</v>
      </c>
    </row>
    <row r="56" spans="1:18" x14ac:dyDescent="0.25">
      <c r="A56" s="3">
        <v>2012</v>
      </c>
      <c r="B56" s="3">
        <v>0.05</v>
      </c>
      <c r="C56" s="3">
        <v>0</v>
      </c>
      <c r="D56" s="3">
        <v>6.97</v>
      </c>
      <c r="E56" s="3">
        <v>48.83</v>
      </c>
      <c r="F56" s="3">
        <v>1.18</v>
      </c>
      <c r="G56" s="3">
        <v>0.26</v>
      </c>
      <c r="H56" s="3">
        <v>0</v>
      </c>
      <c r="I56" s="3">
        <v>0.02</v>
      </c>
      <c r="J56" s="3">
        <v>0</v>
      </c>
      <c r="K56" s="3">
        <v>0</v>
      </c>
      <c r="L56" s="3">
        <v>24.56</v>
      </c>
      <c r="M56" s="3">
        <v>0.01</v>
      </c>
      <c r="N56" s="3">
        <v>0.12</v>
      </c>
      <c r="O56" s="3">
        <v>17.97</v>
      </c>
      <c r="P56" s="3">
        <v>99.93</v>
      </c>
      <c r="Q56" s="3">
        <v>0.02</v>
      </c>
    </row>
    <row r="57" spans="1:18" x14ac:dyDescent="0.25">
      <c r="A57" s="3">
        <v>2013</v>
      </c>
      <c r="B57" s="3">
        <v>0.05</v>
      </c>
      <c r="C57" s="3">
        <v>0</v>
      </c>
      <c r="D57" s="3">
        <v>7.18</v>
      </c>
      <c r="E57" s="3">
        <v>48.86</v>
      </c>
      <c r="F57" s="3">
        <v>1.45</v>
      </c>
      <c r="G57" s="3">
        <v>0.27</v>
      </c>
      <c r="H57" s="3">
        <v>0</v>
      </c>
      <c r="I57" s="3">
        <v>0.04</v>
      </c>
      <c r="J57" s="3">
        <v>0</v>
      </c>
      <c r="K57" s="3">
        <v>0</v>
      </c>
      <c r="L57" s="3">
        <v>22.42</v>
      </c>
      <c r="M57" s="3">
        <v>0.01</v>
      </c>
      <c r="N57" s="3">
        <v>7.0000000000000007E-2</v>
      </c>
      <c r="O57" s="3">
        <v>19.63</v>
      </c>
      <c r="P57" s="3">
        <v>99.92</v>
      </c>
      <c r="Q57" s="3">
        <v>0.02</v>
      </c>
    </row>
    <row r="58" spans="1:18" x14ac:dyDescent="0.25">
      <c r="A58" s="3">
        <v>2014</v>
      </c>
      <c r="B58" s="3">
        <v>0.06</v>
      </c>
      <c r="C58" s="3">
        <v>0</v>
      </c>
      <c r="D58" s="3">
        <v>7.27</v>
      </c>
      <c r="E58" s="3">
        <v>49</v>
      </c>
      <c r="F58" s="3">
        <v>1.81</v>
      </c>
      <c r="G58" s="3">
        <v>0.26</v>
      </c>
      <c r="H58" s="3">
        <v>0</v>
      </c>
      <c r="I58" s="3">
        <v>0.06</v>
      </c>
      <c r="J58" s="3">
        <v>0</v>
      </c>
      <c r="K58" s="3">
        <v>0</v>
      </c>
      <c r="L58" s="3">
        <v>20.18</v>
      </c>
      <c r="M58" s="3">
        <v>0</v>
      </c>
      <c r="N58" s="3">
        <v>0.06</v>
      </c>
      <c r="O58" s="3">
        <v>21.26</v>
      </c>
      <c r="P58" s="3">
        <v>99.91</v>
      </c>
      <c r="Q58" s="3">
        <v>0.03</v>
      </c>
    </row>
    <row r="59" spans="1:18" x14ac:dyDescent="0.25">
      <c r="A59" s="3">
        <v>2015</v>
      </c>
      <c r="B59" s="3">
        <v>0.08</v>
      </c>
      <c r="C59" s="3">
        <v>0.01</v>
      </c>
      <c r="D59" s="3">
        <v>8.26</v>
      </c>
      <c r="E59" s="3">
        <v>51.38</v>
      </c>
      <c r="F59" s="3">
        <v>5.2</v>
      </c>
      <c r="G59" s="3">
        <v>0.53</v>
      </c>
      <c r="H59" s="3">
        <v>0.72</v>
      </c>
      <c r="I59" s="3">
        <v>0.08</v>
      </c>
      <c r="J59" s="3">
        <v>0</v>
      </c>
      <c r="K59" s="3">
        <v>0</v>
      </c>
      <c r="L59" s="3">
        <v>27.26</v>
      </c>
      <c r="M59" s="3">
        <v>0</v>
      </c>
      <c r="N59" s="3">
        <v>0.06</v>
      </c>
      <c r="O59" s="3">
        <v>6.38</v>
      </c>
      <c r="P59" s="3">
        <v>99.88</v>
      </c>
      <c r="Q59" s="3">
        <v>0.04</v>
      </c>
    </row>
    <row r="60" spans="1:18" x14ac:dyDescent="0.25">
      <c r="A60" s="3">
        <v>2016</v>
      </c>
      <c r="B60" s="3">
        <v>0.06</v>
      </c>
      <c r="C60" s="3">
        <v>0.01</v>
      </c>
      <c r="D60" s="3">
        <v>8.4600000000000009</v>
      </c>
      <c r="E60" s="3">
        <v>36.1</v>
      </c>
      <c r="F60" s="3">
        <v>8.2100000000000009</v>
      </c>
      <c r="G60" s="3">
        <v>0.63</v>
      </c>
      <c r="H60" s="3">
        <v>9.9600000000000009</v>
      </c>
      <c r="I60" s="3">
        <v>0.2</v>
      </c>
      <c r="J60" s="3">
        <v>0.26</v>
      </c>
      <c r="K60" s="3">
        <v>0</v>
      </c>
      <c r="L60" s="3">
        <v>13.81</v>
      </c>
      <c r="M60" s="3">
        <v>0</v>
      </c>
      <c r="N60" s="3">
        <v>7.0000000000000007E-2</v>
      </c>
      <c r="O60" s="3">
        <v>22.19</v>
      </c>
      <c r="P60" s="3">
        <v>99.9</v>
      </c>
      <c r="Q60" s="3">
        <v>0.04</v>
      </c>
    </row>
    <row r="61" spans="1:18" x14ac:dyDescent="0.25">
      <c r="A61" s="3">
        <v>2017</v>
      </c>
      <c r="B61" s="3">
        <v>0.03</v>
      </c>
      <c r="C61" s="3">
        <v>0</v>
      </c>
      <c r="D61" s="3">
        <v>8.75</v>
      </c>
      <c r="E61" s="3">
        <v>19.53</v>
      </c>
      <c r="F61" s="3">
        <v>9.9700000000000006</v>
      </c>
      <c r="G61" s="3">
        <v>0.61</v>
      </c>
      <c r="H61" s="3">
        <v>23.34</v>
      </c>
      <c r="I61" s="3">
        <v>0.7</v>
      </c>
      <c r="J61" s="3">
        <v>0.32</v>
      </c>
      <c r="K61" s="3">
        <v>0</v>
      </c>
      <c r="L61" s="3">
        <v>14.68</v>
      </c>
      <c r="M61" s="3">
        <v>0</v>
      </c>
      <c r="N61" s="3">
        <v>7.0000000000000007E-2</v>
      </c>
      <c r="O61" s="3">
        <v>21.96</v>
      </c>
      <c r="P61" s="3">
        <v>99.93</v>
      </c>
      <c r="Q61" s="3">
        <v>0.04</v>
      </c>
    </row>
    <row r="62" spans="1:18" x14ac:dyDescent="0.25">
      <c r="A62" s="3">
        <v>2018</v>
      </c>
      <c r="B62" s="3">
        <v>0.06</v>
      </c>
      <c r="C62" s="3">
        <v>0.01</v>
      </c>
      <c r="D62" s="3">
        <v>8.61</v>
      </c>
      <c r="E62" s="3">
        <v>15.51</v>
      </c>
      <c r="F62" s="3">
        <v>8.4</v>
      </c>
      <c r="G62" s="3">
        <v>0.56999999999999995</v>
      </c>
      <c r="H62" s="3">
        <v>26.36</v>
      </c>
      <c r="I62" s="3">
        <v>1.1000000000000001</v>
      </c>
      <c r="J62" s="3">
        <v>0.33</v>
      </c>
      <c r="K62" s="3">
        <v>0</v>
      </c>
      <c r="L62" s="3">
        <v>9.85</v>
      </c>
      <c r="M62" s="3">
        <v>0</v>
      </c>
      <c r="N62" s="3">
        <v>0.06</v>
      </c>
      <c r="O62" s="3">
        <v>29.08</v>
      </c>
      <c r="P62" s="42">
        <v>99.9</v>
      </c>
      <c r="Q62" s="3">
        <v>0.04</v>
      </c>
    </row>
  </sheetData>
  <mergeCells count="18">
    <mergeCell ref="A2:Q2"/>
    <mergeCell ref="A26:R26"/>
    <mergeCell ref="Q3:Q4"/>
    <mergeCell ref="A3:A5"/>
    <mergeCell ref="B3:B4"/>
    <mergeCell ref="C3:P3"/>
    <mergeCell ref="C5:P5"/>
    <mergeCell ref="B27:B28"/>
    <mergeCell ref="C27:P27"/>
    <mergeCell ref="Q27:Q28"/>
    <mergeCell ref="R27:R28"/>
    <mergeCell ref="A27:A28"/>
    <mergeCell ref="A49:R49"/>
    <mergeCell ref="A50:A51"/>
    <mergeCell ref="B50:B51"/>
    <mergeCell ref="C50:P50"/>
    <mergeCell ref="Q50:Q51"/>
    <mergeCell ref="R50:R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65-E5C7-4E6A-93F6-AAF08ADD587B}">
  <dimension ref="A2:M62"/>
  <sheetViews>
    <sheetView topLeftCell="A22" workbookViewId="0">
      <selection activeCell="H28" sqref="H28:H46"/>
    </sheetView>
  </sheetViews>
  <sheetFormatPr defaultRowHeight="15" x14ac:dyDescent="0.25"/>
  <cols>
    <col min="4" max="4" width="12.85546875" bestFit="1" customWidth="1"/>
    <col min="7" max="7" width="12.7109375" bestFit="1" customWidth="1"/>
  </cols>
  <sheetData>
    <row r="2" spans="1:7" x14ac:dyDescent="0.25">
      <c r="A2" s="19" t="s">
        <v>0</v>
      </c>
      <c r="B2" s="3" t="s">
        <v>106</v>
      </c>
      <c r="C2" s="3" t="s">
        <v>6</v>
      </c>
      <c r="D2" s="3" t="s">
        <v>107</v>
      </c>
      <c r="E2" s="3" t="s">
        <v>8</v>
      </c>
      <c r="F2" s="3" t="s">
        <v>9</v>
      </c>
      <c r="G2" s="3" t="s">
        <v>30</v>
      </c>
    </row>
    <row r="3" spans="1:7" x14ac:dyDescent="0.25">
      <c r="A3" s="19"/>
      <c r="B3" s="23" t="s">
        <v>15</v>
      </c>
      <c r="C3" s="23"/>
      <c r="D3" s="23"/>
      <c r="E3" s="23"/>
      <c r="F3" s="23"/>
      <c r="G3" s="23"/>
    </row>
    <row r="4" spans="1:7" x14ac:dyDescent="0.25">
      <c r="A4" s="3">
        <v>2000</v>
      </c>
      <c r="B4" s="44">
        <v>370265</v>
      </c>
      <c r="C4" s="44">
        <v>487325</v>
      </c>
      <c r="D4" s="44">
        <v>2906942</v>
      </c>
      <c r="E4" s="44">
        <v>181019</v>
      </c>
      <c r="F4" s="44">
        <v>590966</v>
      </c>
      <c r="G4" s="44">
        <v>4536516</v>
      </c>
    </row>
    <row r="5" spans="1:7" x14ac:dyDescent="0.25">
      <c r="A5" s="3">
        <v>2001</v>
      </c>
      <c r="B5" s="44">
        <v>390125</v>
      </c>
      <c r="C5" s="44">
        <v>480490</v>
      </c>
      <c r="D5" s="44">
        <v>3085847</v>
      </c>
      <c r="E5" s="44">
        <v>174832</v>
      </c>
      <c r="F5" s="44">
        <v>616365</v>
      </c>
      <c r="G5" s="44">
        <v>4747660</v>
      </c>
    </row>
    <row r="6" spans="1:7" x14ac:dyDescent="0.25">
      <c r="A6" s="3">
        <v>2002</v>
      </c>
      <c r="B6" s="44">
        <v>409084</v>
      </c>
      <c r="C6" s="44">
        <v>456839</v>
      </c>
      <c r="D6" s="44">
        <v>3036551</v>
      </c>
      <c r="E6" s="44">
        <v>165266</v>
      </c>
      <c r="F6" s="44">
        <v>591319</v>
      </c>
      <c r="G6" s="44">
        <v>4659059</v>
      </c>
    </row>
    <row r="7" spans="1:7" x14ac:dyDescent="0.25">
      <c r="A7" s="3">
        <v>2003</v>
      </c>
      <c r="B7" s="44">
        <v>422084</v>
      </c>
      <c r="C7" s="44">
        <v>459760</v>
      </c>
      <c r="D7" s="44">
        <v>2924714</v>
      </c>
      <c r="E7" s="44">
        <v>143723</v>
      </c>
      <c r="F7" s="44">
        <v>479509</v>
      </c>
      <c r="G7" s="44">
        <v>4429790</v>
      </c>
    </row>
    <row r="8" spans="1:7" x14ac:dyDescent="0.25">
      <c r="A8" s="3">
        <v>2004</v>
      </c>
      <c r="B8" s="44">
        <v>470933</v>
      </c>
      <c r="C8" s="44">
        <v>463398</v>
      </c>
      <c r="D8" s="44">
        <v>3361731</v>
      </c>
      <c r="E8" s="44">
        <v>132495</v>
      </c>
      <c r="F8" s="44">
        <v>504987</v>
      </c>
      <c r="G8" s="44">
        <v>4933544</v>
      </c>
    </row>
    <row r="9" spans="1:7" x14ac:dyDescent="0.25">
      <c r="A9" s="3">
        <v>2005</v>
      </c>
      <c r="B9" s="44">
        <v>510361</v>
      </c>
      <c r="C9" s="44">
        <v>444774</v>
      </c>
      <c r="D9" s="44">
        <v>3122642</v>
      </c>
      <c r="E9" s="44">
        <v>109467</v>
      </c>
      <c r="F9" s="44">
        <v>360779</v>
      </c>
      <c r="G9" s="44">
        <v>4548023</v>
      </c>
    </row>
    <row r="10" spans="1:7" x14ac:dyDescent="0.25">
      <c r="A10" s="3">
        <v>2006</v>
      </c>
      <c r="B10" s="44">
        <v>489484</v>
      </c>
      <c r="C10" s="44">
        <v>392089</v>
      </c>
      <c r="D10" s="44">
        <v>2739286</v>
      </c>
      <c r="E10" s="44">
        <v>59387</v>
      </c>
      <c r="F10" s="44">
        <v>373197</v>
      </c>
      <c r="G10" s="44">
        <v>4053443</v>
      </c>
    </row>
    <row r="11" spans="1:7" x14ac:dyDescent="0.25">
      <c r="A11" s="3">
        <v>2007</v>
      </c>
      <c r="B11" s="44">
        <v>520813</v>
      </c>
      <c r="C11" s="44">
        <v>387211</v>
      </c>
      <c r="D11" s="44">
        <v>2642345</v>
      </c>
      <c r="E11" s="44">
        <v>32148</v>
      </c>
      <c r="F11" s="44">
        <v>320099</v>
      </c>
      <c r="G11" s="44">
        <v>3902616</v>
      </c>
    </row>
    <row r="12" spans="1:7" x14ac:dyDescent="0.25">
      <c r="A12" s="3">
        <v>2008</v>
      </c>
      <c r="B12" s="4">
        <v>586829</v>
      </c>
      <c r="C12" s="4">
        <v>309096</v>
      </c>
      <c r="D12" s="4">
        <v>2353575</v>
      </c>
      <c r="E12" s="4">
        <v>19553</v>
      </c>
      <c r="F12" s="4">
        <v>634896</v>
      </c>
      <c r="G12" s="4">
        <v>3903950</v>
      </c>
    </row>
    <row r="13" spans="1:7" x14ac:dyDescent="0.25">
      <c r="A13" s="3">
        <v>2009</v>
      </c>
      <c r="B13" s="4">
        <v>638725</v>
      </c>
      <c r="C13" s="4">
        <v>186978</v>
      </c>
      <c r="D13" s="4">
        <v>2521190</v>
      </c>
      <c r="E13" s="4">
        <v>15961</v>
      </c>
      <c r="F13" s="4">
        <v>574968</v>
      </c>
      <c r="G13" s="4">
        <v>3937821</v>
      </c>
    </row>
    <row r="14" spans="1:7" x14ac:dyDescent="0.25">
      <c r="A14" s="3">
        <v>2010</v>
      </c>
      <c r="B14" s="4">
        <v>687512</v>
      </c>
      <c r="C14" s="4">
        <v>111310</v>
      </c>
      <c r="D14" s="4">
        <v>2193590</v>
      </c>
      <c r="E14" s="4">
        <v>13839</v>
      </c>
      <c r="F14" s="4">
        <v>481634</v>
      </c>
      <c r="G14" s="4">
        <v>3487886</v>
      </c>
    </row>
    <row r="15" spans="1:7" x14ac:dyDescent="0.25">
      <c r="A15" s="3">
        <v>2011</v>
      </c>
      <c r="B15" s="4">
        <v>760454</v>
      </c>
      <c r="C15" s="4">
        <v>77647</v>
      </c>
      <c r="D15" s="4">
        <v>2884703</v>
      </c>
      <c r="E15" s="4">
        <v>16058</v>
      </c>
      <c r="F15" s="4">
        <v>504091</v>
      </c>
      <c r="G15" s="4">
        <v>4242954</v>
      </c>
    </row>
    <row r="16" spans="1:7" x14ac:dyDescent="0.25">
      <c r="A16" s="3">
        <v>2012</v>
      </c>
      <c r="B16" s="4">
        <v>847814</v>
      </c>
      <c r="C16" s="4">
        <v>54080</v>
      </c>
      <c r="D16" s="4">
        <v>3872311</v>
      </c>
      <c r="E16" s="4">
        <v>11453</v>
      </c>
      <c r="F16" s="4">
        <v>467202</v>
      </c>
      <c r="G16" s="4">
        <v>5252859</v>
      </c>
    </row>
    <row r="17" spans="1:8" x14ac:dyDescent="0.25">
      <c r="A17" s="3">
        <v>2013</v>
      </c>
      <c r="B17" s="4">
        <v>878849</v>
      </c>
      <c r="C17" s="4">
        <v>49308</v>
      </c>
      <c r="D17" s="4">
        <v>3661709</v>
      </c>
      <c r="E17" s="4">
        <v>9894</v>
      </c>
      <c r="F17" s="4">
        <v>268954</v>
      </c>
      <c r="G17" s="4">
        <v>4868714</v>
      </c>
    </row>
    <row r="18" spans="1:8" x14ac:dyDescent="0.25">
      <c r="A18" s="3">
        <v>2014</v>
      </c>
      <c r="B18" s="4">
        <v>884962</v>
      </c>
      <c r="C18" s="4">
        <v>38001</v>
      </c>
      <c r="D18" s="4">
        <v>3310415</v>
      </c>
      <c r="E18" s="4">
        <v>7611</v>
      </c>
      <c r="F18" s="4">
        <v>256710</v>
      </c>
      <c r="G18" s="4">
        <v>4497699</v>
      </c>
    </row>
    <row r="19" spans="1:8" x14ac:dyDescent="0.25">
      <c r="A19" s="3">
        <v>2015</v>
      </c>
      <c r="B19" s="4">
        <v>837299</v>
      </c>
      <c r="C19" s="4">
        <v>30091</v>
      </c>
      <c r="D19" s="4">
        <v>4034503</v>
      </c>
      <c r="E19" s="4">
        <v>6635</v>
      </c>
      <c r="F19" s="4">
        <v>224472</v>
      </c>
      <c r="G19" s="4">
        <v>5133000</v>
      </c>
    </row>
    <row r="20" spans="1:8" x14ac:dyDescent="0.25">
      <c r="A20" s="3">
        <v>2016</v>
      </c>
      <c r="B20" s="4">
        <v>645831</v>
      </c>
      <c r="C20" s="4">
        <v>23423</v>
      </c>
      <c r="D20" s="4">
        <v>2243710</v>
      </c>
      <c r="E20" s="4">
        <v>5272</v>
      </c>
      <c r="F20" s="4">
        <v>272888</v>
      </c>
      <c r="G20" s="4">
        <v>3191124</v>
      </c>
    </row>
    <row r="21" spans="1:8" x14ac:dyDescent="0.25">
      <c r="A21" s="3">
        <v>2017</v>
      </c>
      <c r="B21" s="4">
        <v>372149</v>
      </c>
      <c r="C21" s="4">
        <v>24009</v>
      </c>
      <c r="D21" s="4">
        <v>2539755</v>
      </c>
      <c r="E21" s="4">
        <v>12289</v>
      </c>
      <c r="F21" s="4">
        <v>283329</v>
      </c>
      <c r="G21" s="4">
        <v>3231531</v>
      </c>
    </row>
    <row r="22" spans="1:8" x14ac:dyDescent="0.25">
      <c r="A22" s="3">
        <v>2018</v>
      </c>
      <c r="B22" s="4">
        <v>319872</v>
      </c>
      <c r="C22" s="4">
        <v>23460</v>
      </c>
      <c r="D22" s="4">
        <v>1844472</v>
      </c>
      <c r="E22" s="4">
        <v>8907</v>
      </c>
      <c r="F22" s="4">
        <v>297792</v>
      </c>
      <c r="G22" s="4">
        <v>2494503</v>
      </c>
    </row>
    <row r="23" spans="1:8" x14ac:dyDescent="0.25">
      <c r="A23" t="s">
        <v>109</v>
      </c>
      <c r="B23">
        <f>(B22/B4)^(1/COUNT(B4:B22))-1</f>
        <v>-7.6703290836925841E-3</v>
      </c>
      <c r="C23">
        <f t="shared" ref="C23:G23" si="0">(C22/C4)^(1/COUNT(C4:C22))-1</f>
        <v>-0.14757066850157829</v>
      </c>
      <c r="D23">
        <f t="shared" si="0"/>
        <v>-2.3658209334506686E-2</v>
      </c>
      <c r="E23">
        <f t="shared" si="0"/>
        <v>-0.1465889172869389</v>
      </c>
      <c r="F23">
        <f t="shared" si="0"/>
        <v>-3.5428915955488471E-2</v>
      </c>
      <c r="G23">
        <f t="shared" si="0"/>
        <v>-3.0987103588516751E-2</v>
      </c>
    </row>
    <row r="26" spans="1:8" x14ac:dyDescent="0.25">
      <c r="A26" s="19" t="s">
        <v>0</v>
      </c>
      <c r="B26" s="3" t="s">
        <v>106</v>
      </c>
      <c r="C26" s="3" t="s">
        <v>6</v>
      </c>
      <c r="D26" s="3" t="s">
        <v>107</v>
      </c>
      <c r="E26" s="3" t="s">
        <v>8</v>
      </c>
      <c r="F26" s="3" t="s">
        <v>9</v>
      </c>
      <c r="G26" s="3" t="s">
        <v>30</v>
      </c>
    </row>
    <row r="27" spans="1:8" x14ac:dyDescent="0.25">
      <c r="A27" s="19"/>
      <c r="B27" s="29" t="s">
        <v>108</v>
      </c>
      <c r="C27" s="30"/>
      <c r="D27" s="30"/>
      <c r="E27" s="30"/>
      <c r="F27" s="30"/>
      <c r="G27" s="31"/>
    </row>
    <row r="28" spans="1:8" x14ac:dyDescent="0.25">
      <c r="A28" s="3">
        <v>2000</v>
      </c>
      <c r="B28" s="40">
        <v>2158</v>
      </c>
      <c r="C28" s="40">
        <v>2889</v>
      </c>
      <c r="D28" s="40">
        <v>18858</v>
      </c>
      <c r="E28" s="40">
        <v>1196</v>
      </c>
      <c r="F28" s="40">
        <v>4114</v>
      </c>
      <c r="G28" s="40">
        <v>29214</v>
      </c>
      <c r="H28">
        <f>G28*1000</f>
        <v>29214000</v>
      </c>
    </row>
    <row r="29" spans="1:8" x14ac:dyDescent="0.25">
      <c r="A29" s="3">
        <v>2001</v>
      </c>
      <c r="B29" s="40">
        <v>2273</v>
      </c>
      <c r="C29" s="40">
        <v>2848</v>
      </c>
      <c r="D29" s="40">
        <v>20018</v>
      </c>
      <c r="E29" s="40">
        <v>1155</v>
      </c>
      <c r="F29" s="40">
        <v>4291</v>
      </c>
      <c r="G29" s="40">
        <v>30586</v>
      </c>
      <c r="H29">
        <f t="shared" ref="H29:H45" si="1">G29*1000</f>
        <v>30586000</v>
      </c>
    </row>
    <row r="30" spans="1:8" x14ac:dyDescent="0.25">
      <c r="A30" s="3">
        <v>2002</v>
      </c>
      <c r="B30" s="40">
        <v>2384</v>
      </c>
      <c r="C30" s="40">
        <v>2708</v>
      </c>
      <c r="D30" s="40">
        <v>19698</v>
      </c>
      <c r="E30" s="40">
        <v>1092</v>
      </c>
      <c r="F30" s="40">
        <v>4116</v>
      </c>
      <c r="G30" s="40">
        <v>29999</v>
      </c>
      <c r="H30">
        <f t="shared" si="1"/>
        <v>29999000</v>
      </c>
    </row>
    <row r="31" spans="1:8" x14ac:dyDescent="0.25">
      <c r="A31" s="3">
        <v>2003</v>
      </c>
      <c r="B31" s="40">
        <v>2460</v>
      </c>
      <c r="C31" s="40">
        <v>2725</v>
      </c>
      <c r="D31" s="40">
        <v>18973</v>
      </c>
      <c r="E31" s="41">
        <v>950</v>
      </c>
      <c r="F31" s="40">
        <v>3338</v>
      </c>
      <c r="G31" s="40">
        <v>28445</v>
      </c>
      <c r="H31">
        <f t="shared" si="1"/>
        <v>28445000</v>
      </c>
    </row>
    <row r="32" spans="1:8" x14ac:dyDescent="0.25">
      <c r="A32" s="3">
        <v>2004</v>
      </c>
      <c r="B32" s="40">
        <v>2744</v>
      </c>
      <c r="C32" s="40">
        <v>2747</v>
      </c>
      <c r="D32" s="40">
        <v>21808</v>
      </c>
      <c r="E32" s="41">
        <v>875</v>
      </c>
      <c r="F32" s="40">
        <v>3515</v>
      </c>
      <c r="G32" s="40">
        <v>31690</v>
      </c>
      <c r="H32">
        <f t="shared" si="1"/>
        <v>31690000</v>
      </c>
    </row>
    <row r="33" spans="1:8" x14ac:dyDescent="0.25">
      <c r="A33" s="3">
        <v>2005</v>
      </c>
      <c r="B33" s="40">
        <v>2974</v>
      </c>
      <c r="C33" s="40">
        <v>2636</v>
      </c>
      <c r="D33" s="40">
        <v>20257</v>
      </c>
      <c r="E33" s="41">
        <v>723</v>
      </c>
      <c r="F33" s="40">
        <v>2511</v>
      </c>
      <c r="G33" s="40">
        <v>29102</v>
      </c>
      <c r="H33">
        <f t="shared" si="1"/>
        <v>29102000</v>
      </c>
    </row>
    <row r="34" spans="1:8" x14ac:dyDescent="0.25">
      <c r="A34" s="3">
        <v>2006</v>
      </c>
      <c r="B34" s="40">
        <v>2852</v>
      </c>
      <c r="C34" s="40">
        <v>2324</v>
      </c>
      <c r="D34" s="40">
        <v>17770</v>
      </c>
      <c r="E34" s="41">
        <v>392</v>
      </c>
      <c r="F34" s="40">
        <v>2598</v>
      </c>
      <c r="G34" s="40">
        <v>25937</v>
      </c>
      <c r="H34">
        <f t="shared" si="1"/>
        <v>25937000</v>
      </c>
    </row>
    <row r="35" spans="1:8" x14ac:dyDescent="0.25">
      <c r="A35" s="3">
        <v>2007</v>
      </c>
      <c r="B35" s="40">
        <v>3035</v>
      </c>
      <c r="C35" s="40">
        <v>2295</v>
      </c>
      <c r="D35" s="40">
        <v>17141</v>
      </c>
      <c r="E35" s="41">
        <v>212</v>
      </c>
      <c r="F35" s="40">
        <v>2228</v>
      </c>
      <c r="G35" s="40">
        <v>24912</v>
      </c>
      <c r="H35">
        <f t="shared" si="1"/>
        <v>24912000</v>
      </c>
    </row>
    <row r="36" spans="1:8" x14ac:dyDescent="0.25">
      <c r="A36" s="3">
        <v>2008</v>
      </c>
      <c r="B36" s="4">
        <v>3420</v>
      </c>
      <c r="C36" s="4">
        <v>1832</v>
      </c>
      <c r="D36" s="4">
        <v>15268</v>
      </c>
      <c r="E36" s="3">
        <v>129</v>
      </c>
      <c r="F36" s="4">
        <v>4420</v>
      </c>
      <c r="G36" s="4">
        <v>25069</v>
      </c>
      <c r="H36">
        <f t="shared" si="1"/>
        <v>25069000</v>
      </c>
    </row>
    <row r="37" spans="1:8" x14ac:dyDescent="0.25">
      <c r="A37" s="3">
        <v>2009</v>
      </c>
      <c r="B37" s="4">
        <v>3722</v>
      </c>
      <c r="C37" s="4">
        <v>1108</v>
      </c>
      <c r="D37" s="4">
        <v>16355</v>
      </c>
      <c r="E37" s="3">
        <v>105</v>
      </c>
      <c r="F37" s="4">
        <v>4002</v>
      </c>
      <c r="G37" s="4">
        <v>25294</v>
      </c>
      <c r="H37">
        <f t="shared" si="1"/>
        <v>25294000</v>
      </c>
    </row>
    <row r="38" spans="1:8" x14ac:dyDescent="0.25">
      <c r="A38" s="3">
        <v>2010</v>
      </c>
      <c r="B38" s="4">
        <v>4006</v>
      </c>
      <c r="C38" s="3">
        <v>660</v>
      </c>
      <c r="D38" s="4">
        <v>14230</v>
      </c>
      <c r="E38" s="3">
        <v>91</v>
      </c>
      <c r="F38" s="4">
        <v>3353</v>
      </c>
      <c r="G38" s="4">
        <v>22340</v>
      </c>
      <c r="H38">
        <f t="shared" si="1"/>
        <v>22340000</v>
      </c>
    </row>
    <row r="39" spans="1:8" x14ac:dyDescent="0.25">
      <c r="A39" s="3">
        <v>2011</v>
      </c>
      <c r="B39" s="4">
        <v>4432</v>
      </c>
      <c r="C39" s="3">
        <v>460</v>
      </c>
      <c r="D39" s="4">
        <v>18713</v>
      </c>
      <c r="E39" s="3">
        <v>106</v>
      </c>
      <c r="F39" s="4">
        <v>3509</v>
      </c>
      <c r="G39" s="4">
        <v>27220</v>
      </c>
      <c r="H39">
        <f t="shared" si="1"/>
        <v>27220000</v>
      </c>
    </row>
    <row r="40" spans="1:8" x14ac:dyDescent="0.25">
      <c r="A40" s="3">
        <v>2012</v>
      </c>
      <c r="B40" s="4">
        <v>4941</v>
      </c>
      <c r="C40" s="3">
        <v>321</v>
      </c>
      <c r="D40" s="4">
        <v>25120</v>
      </c>
      <c r="E40" s="3">
        <v>76</v>
      </c>
      <c r="F40" s="4">
        <v>3252</v>
      </c>
      <c r="G40" s="4">
        <v>33709</v>
      </c>
      <c r="H40">
        <f t="shared" si="1"/>
        <v>33709000</v>
      </c>
    </row>
    <row r="41" spans="1:8" x14ac:dyDescent="0.25">
      <c r="A41" s="3">
        <v>2013</v>
      </c>
      <c r="B41" s="4">
        <v>5121</v>
      </c>
      <c r="C41" s="3">
        <v>292</v>
      </c>
      <c r="D41" s="4">
        <v>23754</v>
      </c>
      <c r="E41" s="3">
        <v>65</v>
      </c>
      <c r="F41" s="4">
        <v>1872</v>
      </c>
      <c r="G41" s="4">
        <v>31105</v>
      </c>
      <c r="H41">
        <f t="shared" si="1"/>
        <v>31105000</v>
      </c>
    </row>
    <row r="42" spans="1:8" x14ac:dyDescent="0.25">
      <c r="A42" s="3">
        <v>2014</v>
      </c>
      <c r="B42" s="4">
        <v>5157</v>
      </c>
      <c r="C42" s="3">
        <v>225</v>
      </c>
      <c r="D42" s="4">
        <v>21475</v>
      </c>
      <c r="E42" s="3">
        <v>50</v>
      </c>
      <c r="F42" s="4">
        <v>1787</v>
      </c>
      <c r="G42" s="4">
        <v>28695</v>
      </c>
      <c r="H42">
        <f t="shared" si="1"/>
        <v>28695000</v>
      </c>
    </row>
    <row r="43" spans="1:8" x14ac:dyDescent="0.25">
      <c r="A43" s="3">
        <v>2015</v>
      </c>
      <c r="B43" s="4">
        <v>4879</v>
      </c>
      <c r="C43" s="3">
        <v>178</v>
      </c>
      <c r="D43" s="4">
        <v>26172</v>
      </c>
      <c r="E43" s="3">
        <v>44</v>
      </c>
      <c r="F43" s="4">
        <v>1563</v>
      </c>
      <c r="G43" s="4">
        <v>32836</v>
      </c>
      <c r="H43">
        <f t="shared" si="1"/>
        <v>32836000</v>
      </c>
    </row>
    <row r="44" spans="1:8" x14ac:dyDescent="0.25">
      <c r="A44" s="3">
        <v>2016</v>
      </c>
      <c r="B44" s="4">
        <v>3764</v>
      </c>
      <c r="C44" s="3">
        <v>139</v>
      </c>
      <c r="D44" s="4">
        <v>14555</v>
      </c>
      <c r="E44" s="3">
        <v>35</v>
      </c>
      <c r="F44" s="4">
        <v>1900</v>
      </c>
      <c r="G44" s="4">
        <v>20392</v>
      </c>
      <c r="H44">
        <f t="shared" si="1"/>
        <v>20392000</v>
      </c>
    </row>
    <row r="45" spans="1:8" x14ac:dyDescent="0.25">
      <c r="A45" s="3">
        <v>2017</v>
      </c>
      <c r="B45" s="4">
        <v>2169</v>
      </c>
      <c r="C45" s="3">
        <v>142</v>
      </c>
      <c r="D45" s="4">
        <v>16476</v>
      </c>
      <c r="E45" s="3">
        <v>81</v>
      </c>
      <c r="F45" s="4">
        <v>1972</v>
      </c>
      <c r="G45" s="4">
        <v>20840</v>
      </c>
      <c r="H45">
        <f t="shared" si="1"/>
        <v>20840000</v>
      </c>
    </row>
    <row r="46" spans="1:8" x14ac:dyDescent="0.25">
      <c r="A46" s="3">
        <v>2018</v>
      </c>
      <c r="B46" s="4">
        <v>1864</v>
      </c>
      <c r="C46" s="3">
        <v>139</v>
      </c>
      <c r="D46" s="4">
        <v>11965</v>
      </c>
      <c r="E46" s="3">
        <v>59</v>
      </c>
      <c r="F46" s="4">
        <v>2073</v>
      </c>
      <c r="G46" s="4">
        <v>16100</v>
      </c>
      <c r="H46">
        <f>G46*1000</f>
        <v>16100000</v>
      </c>
    </row>
    <row r="48" spans="1:8" x14ac:dyDescent="0.25">
      <c r="A48" s="27" t="s">
        <v>115</v>
      </c>
      <c r="B48" s="27"/>
      <c r="C48" s="27"/>
      <c r="D48" s="27"/>
      <c r="E48" s="27"/>
      <c r="F48" s="27"/>
      <c r="G48" s="27"/>
    </row>
    <row r="49" spans="1:13" x14ac:dyDescent="0.25">
      <c r="A49" s="19" t="s">
        <v>0</v>
      </c>
      <c r="B49" s="3" t="s">
        <v>106</v>
      </c>
      <c r="C49" s="3" t="s">
        <v>6</v>
      </c>
      <c r="D49" s="3" t="s">
        <v>107</v>
      </c>
      <c r="E49" s="3" t="s">
        <v>8</v>
      </c>
      <c r="F49" s="3" t="s">
        <v>9</v>
      </c>
      <c r="G49" s="50" t="s">
        <v>114</v>
      </c>
      <c r="H49" s="51" t="s">
        <v>2</v>
      </c>
      <c r="I49" s="51" t="s">
        <v>21</v>
      </c>
      <c r="J49" s="51" t="s">
        <v>4</v>
      </c>
      <c r="K49" s="51" t="s">
        <v>12</v>
      </c>
      <c r="L49" s="51" t="s">
        <v>82</v>
      </c>
      <c r="M49" s="52" t="s">
        <v>114</v>
      </c>
    </row>
    <row r="50" spans="1:13" x14ac:dyDescent="0.25">
      <c r="A50" s="19"/>
      <c r="B50" s="29" t="s">
        <v>116</v>
      </c>
      <c r="C50" s="30"/>
      <c r="D50" s="30"/>
      <c r="E50" s="30"/>
      <c r="F50" s="30"/>
      <c r="G50" s="30"/>
      <c r="H50" s="51"/>
      <c r="I50" s="51"/>
      <c r="J50" s="51"/>
      <c r="K50" s="51"/>
      <c r="L50" s="51"/>
    </row>
    <row r="51" spans="1:13" x14ac:dyDescent="0.25">
      <c r="A51" s="3">
        <v>2008</v>
      </c>
      <c r="B51" s="3">
        <v>13.64</v>
      </c>
      <c r="C51" s="3">
        <v>7.31</v>
      </c>
      <c r="D51" s="3">
        <v>60.9</v>
      </c>
      <c r="E51" s="3">
        <v>0.52</v>
      </c>
      <c r="F51" s="3">
        <v>17.63</v>
      </c>
      <c r="G51" s="3">
        <f t="shared" ref="G51:G61" si="2">SUM(B51:F51)</f>
        <v>99.999999999999986</v>
      </c>
      <c r="H51" s="51">
        <v>0</v>
      </c>
      <c r="I51" s="51">
        <f>SUM(B51:F51)</f>
        <v>99.999999999999986</v>
      </c>
      <c r="J51" s="51">
        <v>0</v>
      </c>
      <c r="K51" s="51">
        <v>0</v>
      </c>
      <c r="L51" s="51">
        <v>0</v>
      </c>
      <c r="M51">
        <f>SUM(H51:L51)</f>
        <v>99.999999999999986</v>
      </c>
    </row>
    <row r="52" spans="1:13" x14ac:dyDescent="0.25">
      <c r="A52" s="3">
        <v>2009</v>
      </c>
      <c r="B52" s="3">
        <v>14.72</v>
      </c>
      <c r="C52" s="3">
        <v>4.38</v>
      </c>
      <c r="D52" s="3">
        <v>64.66</v>
      </c>
      <c r="E52" s="3">
        <v>0.42</v>
      </c>
      <c r="F52" s="3">
        <v>15.82</v>
      </c>
      <c r="G52" s="3">
        <f t="shared" si="2"/>
        <v>100</v>
      </c>
      <c r="H52" s="51">
        <v>0</v>
      </c>
      <c r="I52" s="51">
        <f t="shared" ref="I52:I61" si="3">SUM(B52:F52)</f>
        <v>100</v>
      </c>
      <c r="J52" s="51">
        <v>0</v>
      </c>
      <c r="K52" s="51">
        <v>0</v>
      </c>
      <c r="L52" s="51">
        <v>0</v>
      </c>
      <c r="M52">
        <f t="shared" ref="M52:M62" si="4">SUM(H52:L52)</f>
        <v>100</v>
      </c>
    </row>
    <row r="53" spans="1:13" x14ac:dyDescent="0.25">
      <c r="A53" s="3">
        <v>2010</v>
      </c>
      <c r="B53" s="3">
        <v>17.93</v>
      </c>
      <c r="C53" s="3">
        <v>2.95</v>
      </c>
      <c r="D53" s="3">
        <v>63.7</v>
      </c>
      <c r="E53" s="3">
        <v>0.41</v>
      </c>
      <c r="F53" s="3">
        <v>15.01</v>
      </c>
      <c r="G53" s="3">
        <f t="shared" si="2"/>
        <v>100</v>
      </c>
      <c r="H53" s="51">
        <v>0</v>
      </c>
      <c r="I53" s="51">
        <f t="shared" si="3"/>
        <v>100</v>
      </c>
      <c r="J53" s="51">
        <v>0</v>
      </c>
      <c r="K53" s="51">
        <v>0</v>
      </c>
      <c r="L53" s="51">
        <v>0</v>
      </c>
      <c r="M53">
        <f t="shared" si="4"/>
        <v>100</v>
      </c>
    </row>
    <row r="54" spans="1:13" x14ac:dyDescent="0.25">
      <c r="A54" s="3">
        <v>2011</v>
      </c>
      <c r="B54" s="3">
        <v>16.28</v>
      </c>
      <c r="C54" s="3">
        <v>1.69</v>
      </c>
      <c r="D54" s="3">
        <v>68.75</v>
      </c>
      <c r="E54" s="3">
        <v>0.39</v>
      </c>
      <c r="F54" s="3">
        <v>12.89</v>
      </c>
      <c r="G54" s="3">
        <f t="shared" si="2"/>
        <v>100</v>
      </c>
      <c r="H54" s="51">
        <v>0</v>
      </c>
      <c r="I54" s="51">
        <f t="shared" si="3"/>
        <v>100</v>
      </c>
      <c r="J54" s="51">
        <v>0</v>
      </c>
      <c r="K54" s="51">
        <v>0</v>
      </c>
      <c r="L54" s="51">
        <v>0</v>
      </c>
      <c r="M54">
        <f t="shared" si="4"/>
        <v>100</v>
      </c>
    </row>
    <row r="55" spans="1:13" x14ac:dyDescent="0.25">
      <c r="A55" s="3">
        <v>2012</v>
      </c>
      <c r="B55" s="3">
        <v>14.66</v>
      </c>
      <c r="C55" s="3">
        <v>0.95</v>
      </c>
      <c r="D55" s="3">
        <v>74.52</v>
      </c>
      <c r="E55" s="3">
        <v>0.22</v>
      </c>
      <c r="F55" s="3">
        <v>9.65</v>
      </c>
      <c r="G55" s="3">
        <f t="shared" si="2"/>
        <v>100</v>
      </c>
      <c r="H55" s="51">
        <v>0</v>
      </c>
      <c r="I55" s="51">
        <f t="shared" si="3"/>
        <v>100</v>
      </c>
      <c r="J55" s="51">
        <v>0</v>
      </c>
      <c r="K55" s="51">
        <v>0</v>
      </c>
      <c r="L55" s="51">
        <v>0</v>
      </c>
      <c r="M55">
        <f t="shared" si="4"/>
        <v>100</v>
      </c>
    </row>
    <row r="56" spans="1:13" x14ac:dyDescent="0.25">
      <c r="A56" s="3">
        <v>2013</v>
      </c>
      <c r="B56" s="3">
        <v>16.47</v>
      </c>
      <c r="C56" s="3">
        <v>0.94</v>
      </c>
      <c r="D56" s="3">
        <v>76.37</v>
      </c>
      <c r="E56" s="3">
        <v>0.21</v>
      </c>
      <c r="F56" s="3">
        <v>6.02</v>
      </c>
      <c r="G56" s="3">
        <f t="shared" si="2"/>
        <v>100.00999999999999</v>
      </c>
      <c r="H56" s="51">
        <v>0</v>
      </c>
      <c r="I56" s="51">
        <f t="shared" si="3"/>
        <v>100.00999999999999</v>
      </c>
      <c r="J56" s="51">
        <v>0</v>
      </c>
      <c r="K56" s="51">
        <v>0</v>
      </c>
      <c r="L56" s="51">
        <v>0</v>
      </c>
      <c r="M56">
        <f t="shared" si="4"/>
        <v>100.00999999999999</v>
      </c>
    </row>
    <row r="57" spans="1:13" x14ac:dyDescent="0.25">
      <c r="A57" s="3">
        <v>2014</v>
      </c>
      <c r="B57" s="3">
        <v>17.97</v>
      </c>
      <c r="C57" s="3">
        <v>0.78</v>
      </c>
      <c r="D57" s="3">
        <v>74.84</v>
      </c>
      <c r="E57" s="3">
        <v>0.18</v>
      </c>
      <c r="F57" s="3">
        <v>6.23</v>
      </c>
      <c r="G57" s="3">
        <f t="shared" si="2"/>
        <v>100.00000000000001</v>
      </c>
      <c r="H57" s="51">
        <v>0</v>
      </c>
      <c r="I57" s="51">
        <f t="shared" si="3"/>
        <v>100.00000000000001</v>
      </c>
      <c r="J57" s="51">
        <v>0</v>
      </c>
      <c r="K57" s="51">
        <v>0</v>
      </c>
      <c r="L57" s="51">
        <v>0</v>
      </c>
      <c r="M57">
        <f t="shared" si="4"/>
        <v>100.00000000000001</v>
      </c>
    </row>
    <row r="58" spans="1:13" x14ac:dyDescent="0.25">
      <c r="A58" s="3">
        <v>2015</v>
      </c>
      <c r="B58" s="3">
        <v>14.86</v>
      </c>
      <c r="C58" s="3">
        <v>0.54</v>
      </c>
      <c r="D58" s="3">
        <v>79.7</v>
      </c>
      <c r="E58" s="3">
        <v>0.13</v>
      </c>
      <c r="F58" s="3">
        <v>4.76</v>
      </c>
      <c r="G58" s="3">
        <f t="shared" si="2"/>
        <v>99.99</v>
      </c>
      <c r="H58" s="51">
        <v>0</v>
      </c>
      <c r="I58" s="51">
        <f t="shared" si="3"/>
        <v>99.99</v>
      </c>
      <c r="J58" s="51">
        <v>0</v>
      </c>
      <c r="K58" s="51">
        <v>0</v>
      </c>
      <c r="L58" s="51">
        <v>0</v>
      </c>
      <c r="M58">
        <f t="shared" si="4"/>
        <v>99.99</v>
      </c>
    </row>
    <row r="59" spans="1:13" x14ac:dyDescent="0.25">
      <c r="A59" s="3">
        <v>2016</v>
      </c>
      <c r="B59" s="3">
        <v>18.46</v>
      </c>
      <c r="C59" s="3">
        <v>0.68</v>
      </c>
      <c r="D59" s="3">
        <v>71.38</v>
      </c>
      <c r="E59" s="3">
        <v>0.17</v>
      </c>
      <c r="F59" s="3">
        <v>9.32</v>
      </c>
      <c r="G59" s="3">
        <f t="shared" si="2"/>
        <v>100.00999999999999</v>
      </c>
      <c r="H59" s="51">
        <v>0</v>
      </c>
      <c r="I59" s="51">
        <f t="shared" si="3"/>
        <v>100.00999999999999</v>
      </c>
      <c r="J59" s="51">
        <v>0</v>
      </c>
      <c r="K59" s="51">
        <v>0</v>
      </c>
      <c r="L59" s="51">
        <v>0</v>
      </c>
      <c r="M59">
        <f t="shared" si="4"/>
        <v>100.00999999999999</v>
      </c>
    </row>
    <row r="60" spans="1:13" x14ac:dyDescent="0.25">
      <c r="A60" s="3">
        <v>2017</v>
      </c>
      <c r="B60" s="3">
        <v>10.41</v>
      </c>
      <c r="C60" s="3">
        <v>0.68</v>
      </c>
      <c r="D60" s="3">
        <v>79.06</v>
      </c>
      <c r="E60" s="3">
        <v>0.39</v>
      </c>
      <c r="F60" s="3">
        <v>9.4600000000000009</v>
      </c>
      <c r="G60" s="3">
        <f t="shared" si="2"/>
        <v>100</v>
      </c>
      <c r="H60" s="51">
        <v>0</v>
      </c>
      <c r="I60" s="51">
        <f t="shared" si="3"/>
        <v>100</v>
      </c>
      <c r="J60" s="51">
        <v>0</v>
      </c>
      <c r="K60" s="51">
        <v>0</v>
      </c>
      <c r="L60" s="51">
        <v>0</v>
      </c>
      <c r="M60">
        <f t="shared" si="4"/>
        <v>100</v>
      </c>
    </row>
    <row r="61" spans="1:13" x14ac:dyDescent="0.25">
      <c r="A61" s="3">
        <v>2018</v>
      </c>
      <c r="B61" s="3">
        <v>11.58</v>
      </c>
      <c r="C61" s="3">
        <v>0.86</v>
      </c>
      <c r="D61" s="3">
        <v>74.319999999999993</v>
      </c>
      <c r="E61" s="3">
        <v>0.37</v>
      </c>
      <c r="F61" s="3">
        <v>12.88</v>
      </c>
      <c r="G61" s="3">
        <f t="shared" si="2"/>
        <v>100.00999999999999</v>
      </c>
      <c r="H61" s="51">
        <v>0</v>
      </c>
      <c r="I61" s="51">
        <f t="shared" si="3"/>
        <v>100.00999999999999</v>
      </c>
      <c r="J61" s="51">
        <v>0</v>
      </c>
      <c r="K61" s="51">
        <v>0</v>
      </c>
      <c r="L61" s="51">
        <v>0</v>
      </c>
      <c r="M61">
        <f t="shared" si="4"/>
        <v>100.00999999999999</v>
      </c>
    </row>
    <row r="62" spans="1:13" x14ac:dyDescent="0.25">
      <c r="A62" s="3"/>
      <c r="B62" s="3">
        <f>AVERAGE(B51:B61)</f>
        <v>15.180000000000001</v>
      </c>
      <c r="C62" s="3">
        <f t="shared" ref="C62:F62" si="5">AVERAGE(C51:C61)</f>
        <v>1.9781818181818183</v>
      </c>
      <c r="D62" s="3">
        <f t="shared" si="5"/>
        <v>71.654545454545456</v>
      </c>
      <c r="E62" s="3">
        <f t="shared" si="5"/>
        <v>0.31</v>
      </c>
      <c r="F62" s="3">
        <f t="shared" si="5"/>
        <v>10.879090909090911</v>
      </c>
      <c r="G62" s="3">
        <f>SUM(B62:F62)</f>
        <v>100.00181818181818</v>
      </c>
      <c r="H62" s="51">
        <f>AVERAGE(H51:H61)</f>
        <v>0</v>
      </c>
      <c r="I62" s="51">
        <f t="shared" ref="I62:K62" si="6">AVERAGE(I51:I61)</f>
        <v>100.00181818181818</v>
      </c>
      <c r="J62" s="51">
        <f t="shared" si="6"/>
        <v>0</v>
      </c>
      <c r="K62" s="51">
        <f t="shared" si="6"/>
        <v>0</v>
      </c>
      <c r="L62" s="51">
        <f>AVERAGE(L51:L61)</f>
        <v>0</v>
      </c>
      <c r="M62">
        <f t="shared" si="4"/>
        <v>100.00181818181818</v>
      </c>
    </row>
  </sheetData>
  <mergeCells count="7">
    <mergeCell ref="A2:A3"/>
    <mergeCell ref="B3:G3"/>
    <mergeCell ref="A26:A27"/>
    <mergeCell ref="B27:G27"/>
    <mergeCell ref="A49:A50"/>
    <mergeCell ref="B50:G50"/>
    <mergeCell ref="A48:G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898-21A5-4740-AB4C-CECCAD5978E0}">
  <dimension ref="A2:P64"/>
  <sheetViews>
    <sheetView topLeftCell="A28" workbookViewId="0">
      <selection activeCell="K29" sqref="K29:K47"/>
    </sheetView>
  </sheetViews>
  <sheetFormatPr defaultRowHeight="15" x14ac:dyDescent="0.25"/>
  <cols>
    <col min="2" max="2" width="14.28515625" bestFit="1" customWidth="1"/>
    <col min="4" max="4" width="9.42578125" bestFit="1" customWidth="1"/>
    <col min="5" max="5" width="11.42578125" bestFit="1" customWidth="1"/>
    <col min="8" max="8" width="14.28515625" bestFit="1" customWidth="1"/>
    <col min="9" max="9" width="9.7109375" bestFit="1" customWidth="1"/>
    <col min="15" max="15" width="11" bestFit="1" customWidth="1"/>
    <col min="16" max="16" width="10.85546875" bestFit="1" customWidth="1"/>
  </cols>
  <sheetData>
    <row r="2" spans="1:9" x14ac:dyDescent="0.25">
      <c r="A2" s="23" t="s">
        <v>111</v>
      </c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19" t="s">
        <v>0</v>
      </c>
      <c r="B3" s="2" t="s">
        <v>1</v>
      </c>
      <c r="C3" s="2" t="s">
        <v>4</v>
      </c>
      <c r="D3" s="2" t="s">
        <v>6</v>
      </c>
      <c r="E3" s="2" t="s">
        <v>22</v>
      </c>
      <c r="F3" s="2" t="s">
        <v>8</v>
      </c>
      <c r="G3" s="2" t="s">
        <v>20</v>
      </c>
      <c r="H3" s="2" t="s">
        <v>11</v>
      </c>
      <c r="I3" s="2" t="s">
        <v>12</v>
      </c>
    </row>
    <row r="4" spans="1:9" x14ac:dyDescent="0.25">
      <c r="A4" s="19"/>
      <c r="B4" s="2" t="s">
        <v>13</v>
      </c>
      <c r="C4" s="2" t="s">
        <v>14</v>
      </c>
      <c r="D4" s="19" t="s">
        <v>15</v>
      </c>
      <c r="E4" s="19"/>
      <c r="F4" s="19"/>
      <c r="G4" s="19"/>
      <c r="H4" s="2" t="s">
        <v>13</v>
      </c>
      <c r="I4" s="2" t="s">
        <v>26</v>
      </c>
    </row>
    <row r="5" spans="1:9" x14ac:dyDescent="0.25">
      <c r="A5" s="3">
        <v>2000</v>
      </c>
      <c r="B5" s="5">
        <v>632</v>
      </c>
      <c r="C5" s="39">
        <v>745</v>
      </c>
      <c r="D5" s="39">
        <v>588919</v>
      </c>
      <c r="E5" s="39">
        <v>825064</v>
      </c>
      <c r="F5" s="39">
        <v>6503</v>
      </c>
      <c r="G5" s="5">
        <v>1420486</v>
      </c>
      <c r="H5" s="3">
        <v>147</v>
      </c>
      <c r="I5" s="5">
        <v>14588</v>
      </c>
    </row>
    <row r="6" spans="1:9" x14ac:dyDescent="0.25">
      <c r="A6" s="3">
        <v>2001</v>
      </c>
      <c r="B6" s="5">
        <v>629</v>
      </c>
      <c r="C6" s="39">
        <v>821</v>
      </c>
      <c r="D6" s="39">
        <v>580658</v>
      </c>
      <c r="E6" s="39">
        <v>875842</v>
      </c>
      <c r="F6" s="39">
        <v>6281</v>
      </c>
      <c r="G6" s="5">
        <v>1462781</v>
      </c>
      <c r="H6" s="3">
        <v>134</v>
      </c>
      <c r="I6" s="5">
        <v>15587</v>
      </c>
    </row>
    <row r="7" spans="1:9" x14ac:dyDescent="0.25">
      <c r="A7" s="3">
        <v>2002</v>
      </c>
      <c r="B7" s="5">
        <v>625</v>
      </c>
      <c r="C7" s="39">
        <v>913</v>
      </c>
      <c r="D7" s="39">
        <v>552077</v>
      </c>
      <c r="E7" s="39">
        <v>861851</v>
      </c>
      <c r="F7" s="39">
        <v>5937</v>
      </c>
      <c r="G7" s="5">
        <v>1419865</v>
      </c>
      <c r="H7" s="3">
        <v>150</v>
      </c>
      <c r="I7" s="5">
        <v>16264</v>
      </c>
    </row>
    <row r="8" spans="1:9" x14ac:dyDescent="0.25">
      <c r="A8" s="3">
        <v>2003</v>
      </c>
      <c r="B8" s="5">
        <v>622</v>
      </c>
      <c r="C8" s="39">
        <v>882</v>
      </c>
      <c r="D8" s="39">
        <v>555607</v>
      </c>
      <c r="E8" s="39">
        <v>830108</v>
      </c>
      <c r="F8" s="39">
        <v>5163</v>
      </c>
      <c r="G8" s="5">
        <v>1390878</v>
      </c>
      <c r="H8" s="3">
        <v>111</v>
      </c>
      <c r="I8" s="5">
        <v>18191</v>
      </c>
    </row>
    <row r="9" spans="1:9" x14ac:dyDescent="0.25">
      <c r="A9" s="3">
        <v>2004</v>
      </c>
      <c r="B9" s="5">
        <v>619</v>
      </c>
      <c r="C9" s="39">
        <v>972</v>
      </c>
      <c r="D9" s="39">
        <v>560004</v>
      </c>
      <c r="E9" s="39">
        <v>954145</v>
      </c>
      <c r="F9" s="39">
        <v>4760</v>
      </c>
      <c r="G9" s="5">
        <v>1518909</v>
      </c>
      <c r="H9" s="3">
        <v>151</v>
      </c>
      <c r="I9" s="5">
        <v>21185</v>
      </c>
    </row>
    <row r="10" spans="1:9" x14ac:dyDescent="0.25">
      <c r="A10" s="3">
        <v>2005</v>
      </c>
      <c r="B10" s="5">
        <v>616</v>
      </c>
      <c r="C10" s="39">
        <v>1057</v>
      </c>
      <c r="D10" s="39">
        <v>537497</v>
      </c>
      <c r="E10" s="39">
        <v>886286</v>
      </c>
      <c r="F10" s="39">
        <v>3933</v>
      </c>
      <c r="G10" s="5">
        <v>1427715</v>
      </c>
      <c r="H10" s="3">
        <v>155</v>
      </c>
      <c r="I10" s="5">
        <v>23400</v>
      </c>
    </row>
    <row r="11" spans="1:9" x14ac:dyDescent="0.25">
      <c r="A11" s="3">
        <v>2006</v>
      </c>
      <c r="B11" s="5">
        <v>613</v>
      </c>
      <c r="C11" s="39">
        <v>1145</v>
      </c>
      <c r="D11" s="39">
        <v>473829</v>
      </c>
      <c r="E11" s="39">
        <v>777479</v>
      </c>
      <c r="F11" s="39">
        <v>2134</v>
      </c>
      <c r="G11" s="5">
        <v>1253442</v>
      </c>
      <c r="H11" s="3">
        <v>146</v>
      </c>
      <c r="I11" s="5">
        <v>25241</v>
      </c>
    </row>
    <row r="12" spans="1:9" x14ac:dyDescent="0.25">
      <c r="A12" s="3">
        <v>2007</v>
      </c>
      <c r="B12" s="5">
        <v>610</v>
      </c>
      <c r="C12" s="39">
        <v>1526</v>
      </c>
      <c r="D12" s="39">
        <v>467933</v>
      </c>
      <c r="E12" s="39">
        <v>749965</v>
      </c>
      <c r="F12" s="39">
        <v>1155</v>
      </c>
      <c r="G12" s="5">
        <v>1219053</v>
      </c>
      <c r="H12" s="3">
        <v>157</v>
      </c>
      <c r="I12" s="5">
        <v>28119</v>
      </c>
    </row>
    <row r="13" spans="1:9" x14ac:dyDescent="0.25">
      <c r="A13" s="3">
        <v>2008</v>
      </c>
      <c r="B13" s="3">
        <v>607</v>
      </c>
      <c r="C13" s="4">
        <v>1989</v>
      </c>
      <c r="D13" s="4">
        <v>373533</v>
      </c>
      <c r="E13" s="4">
        <v>668005</v>
      </c>
      <c r="F13" s="3">
        <v>702</v>
      </c>
      <c r="G13" s="4">
        <v>1042241</v>
      </c>
      <c r="H13" s="3">
        <v>122</v>
      </c>
      <c r="I13" s="4">
        <v>30785</v>
      </c>
    </row>
    <row r="14" spans="1:9" x14ac:dyDescent="0.25">
      <c r="A14" s="3">
        <v>2009</v>
      </c>
      <c r="B14" s="3">
        <v>604</v>
      </c>
      <c r="C14" s="4">
        <v>4067</v>
      </c>
      <c r="D14" s="4">
        <v>225957</v>
      </c>
      <c r="E14" s="4">
        <v>715578</v>
      </c>
      <c r="F14" s="3">
        <v>573</v>
      </c>
      <c r="G14" s="4">
        <v>942109</v>
      </c>
      <c r="H14" s="3">
        <v>121</v>
      </c>
      <c r="I14" s="4">
        <v>33322</v>
      </c>
    </row>
    <row r="15" spans="1:9" x14ac:dyDescent="0.25">
      <c r="A15" s="3">
        <v>2010</v>
      </c>
      <c r="B15" s="3">
        <v>601</v>
      </c>
      <c r="C15" s="4">
        <v>5364</v>
      </c>
      <c r="D15" s="4">
        <v>134515</v>
      </c>
      <c r="E15" s="4">
        <v>622597</v>
      </c>
      <c r="F15" s="3">
        <v>497</v>
      </c>
      <c r="G15" s="4">
        <v>757609</v>
      </c>
      <c r="H15" s="3">
        <v>120</v>
      </c>
      <c r="I15" s="4">
        <v>37073</v>
      </c>
    </row>
    <row r="16" spans="1:9" x14ac:dyDescent="0.25">
      <c r="A16" s="3">
        <v>2011</v>
      </c>
      <c r="B16" s="3">
        <v>598</v>
      </c>
      <c r="C16" s="4">
        <v>7185</v>
      </c>
      <c r="D16" s="4">
        <v>93834</v>
      </c>
      <c r="E16" s="4">
        <v>818752</v>
      </c>
      <c r="F16" s="3">
        <v>577</v>
      </c>
      <c r="G16" s="4">
        <v>913164</v>
      </c>
      <c r="H16" s="3">
        <v>130</v>
      </c>
      <c r="I16" s="4">
        <v>39942</v>
      </c>
    </row>
    <row r="17" spans="1:11" x14ac:dyDescent="0.25">
      <c r="A17" s="3">
        <v>2012</v>
      </c>
      <c r="B17" s="3">
        <v>595</v>
      </c>
      <c r="C17" s="4">
        <v>9050</v>
      </c>
      <c r="D17" s="4">
        <v>65354</v>
      </c>
      <c r="E17" s="4">
        <v>1099061</v>
      </c>
      <c r="F17" s="3">
        <v>411</v>
      </c>
      <c r="G17" s="4">
        <v>1164826</v>
      </c>
      <c r="H17" s="3">
        <v>134</v>
      </c>
      <c r="I17" s="4">
        <v>41574</v>
      </c>
    </row>
    <row r="18" spans="1:11" x14ac:dyDescent="0.25">
      <c r="A18" s="3">
        <v>2013</v>
      </c>
      <c r="B18" s="3">
        <v>592</v>
      </c>
      <c r="C18" s="4">
        <v>7915</v>
      </c>
      <c r="D18" s="4">
        <v>59587</v>
      </c>
      <c r="E18" s="4">
        <v>1039286</v>
      </c>
      <c r="F18" s="3">
        <v>355</v>
      </c>
      <c r="G18" s="4">
        <v>1099229</v>
      </c>
      <c r="H18" s="3">
        <v>149</v>
      </c>
      <c r="I18" s="4">
        <v>45820</v>
      </c>
    </row>
    <row r="19" spans="1:11" x14ac:dyDescent="0.25">
      <c r="A19" s="3">
        <v>2014</v>
      </c>
      <c r="B19" s="3">
        <v>589</v>
      </c>
      <c r="C19" s="4">
        <v>8057</v>
      </c>
      <c r="D19" s="4">
        <v>45923</v>
      </c>
      <c r="E19" s="4">
        <v>939580</v>
      </c>
      <c r="F19" s="3">
        <v>273</v>
      </c>
      <c r="G19" s="4">
        <v>985777</v>
      </c>
      <c r="H19" s="3">
        <v>162</v>
      </c>
      <c r="I19" s="4">
        <v>48452</v>
      </c>
    </row>
    <row r="20" spans="1:11" x14ac:dyDescent="0.25">
      <c r="A20" s="3">
        <v>2015</v>
      </c>
      <c r="B20" s="3">
        <v>586</v>
      </c>
      <c r="C20" s="4">
        <v>7990</v>
      </c>
      <c r="D20" s="4">
        <v>36364</v>
      </c>
      <c r="E20" s="4">
        <v>1145095</v>
      </c>
      <c r="F20" s="3">
        <v>238</v>
      </c>
      <c r="G20" s="4">
        <v>1181697</v>
      </c>
      <c r="H20" s="3">
        <v>169</v>
      </c>
      <c r="I20" s="4">
        <v>49879</v>
      </c>
    </row>
    <row r="21" spans="1:11" x14ac:dyDescent="0.25">
      <c r="A21" s="3">
        <v>2016</v>
      </c>
      <c r="B21" s="3">
        <v>583</v>
      </c>
      <c r="C21" s="3">
        <v>179</v>
      </c>
      <c r="D21" s="4">
        <v>28306</v>
      </c>
      <c r="E21" s="4">
        <v>636822</v>
      </c>
      <c r="F21" s="3">
        <v>189</v>
      </c>
      <c r="G21" s="4">
        <v>665317</v>
      </c>
      <c r="H21" s="3">
        <v>176</v>
      </c>
      <c r="I21" s="4">
        <v>54002</v>
      </c>
    </row>
    <row r="22" spans="1:11" x14ac:dyDescent="0.25">
      <c r="A22" s="3">
        <v>2017</v>
      </c>
      <c r="B22" s="3">
        <v>580</v>
      </c>
      <c r="C22" s="3">
        <v>182</v>
      </c>
      <c r="D22" s="4">
        <v>29014</v>
      </c>
      <c r="E22" s="4">
        <v>720847</v>
      </c>
      <c r="F22" s="3">
        <v>441</v>
      </c>
      <c r="G22" s="4">
        <v>750303</v>
      </c>
      <c r="H22" s="3">
        <v>191</v>
      </c>
      <c r="I22" s="4">
        <v>56202</v>
      </c>
    </row>
    <row r="23" spans="1:11" x14ac:dyDescent="0.25">
      <c r="A23" s="3">
        <v>2018</v>
      </c>
      <c r="B23" s="3">
        <v>577</v>
      </c>
      <c r="C23" s="3">
        <v>181</v>
      </c>
      <c r="D23" s="4">
        <v>28350</v>
      </c>
      <c r="E23" s="4">
        <v>523508</v>
      </c>
      <c r="F23" s="3">
        <v>320</v>
      </c>
      <c r="G23" s="4">
        <v>552179</v>
      </c>
      <c r="H23" s="3">
        <v>201</v>
      </c>
      <c r="I23" s="4">
        <v>59570</v>
      </c>
    </row>
    <row r="24" spans="1:11" x14ac:dyDescent="0.25">
      <c r="A24" t="s">
        <v>109</v>
      </c>
      <c r="B24">
        <f>(B23/B5)^(1/COUNT(B5:B23))-1</f>
        <v>-4.7804909917850136E-3</v>
      </c>
      <c r="C24">
        <f t="shared" ref="C24:I24" si="0">(C23/C5)^(1/COUNT(C5:C23))-1</f>
        <v>-7.1762587694992774E-2</v>
      </c>
      <c r="D24">
        <f t="shared" si="0"/>
        <v>-0.14757188946626487</v>
      </c>
      <c r="E24">
        <f t="shared" si="0"/>
        <v>-2.3658211146832864E-2</v>
      </c>
      <c r="F24">
        <f t="shared" si="0"/>
        <v>-0.14658592488074929</v>
      </c>
      <c r="G24">
        <f t="shared" si="0"/>
        <v>-4.8514313648115537E-2</v>
      </c>
      <c r="H24">
        <f t="shared" si="0"/>
        <v>1.6603292007481896E-2</v>
      </c>
      <c r="I24">
        <f t="shared" si="0"/>
        <v>7.6860806937317561E-2</v>
      </c>
    </row>
    <row r="26" spans="1:11" x14ac:dyDescent="0.25">
      <c r="A26" s="23" t="s">
        <v>110</v>
      </c>
      <c r="B26" s="23"/>
      <c r="C26" s="23"/>
      <c r="D26" s="23"/>
      <c r="E26" s="23"/>
      <c r="F26" s="23"/>
      <c r="G26" s="23"/>
      <c r="H26" s="23"/>
      <c r="I26" s="23"/>
      <c r="J26" s="23"/>
    </row>
    <row r="27" spans="1:11" x14ac:dyDescent="0.25">
      <c r="A27" s="19" t="s">
        <v>0</v>
      </c>
      <c r="B27" s="2" t="s">
        <v>1</v>
      </c>
      <c r="C27" s="2" t="s">
        <v>4</v>
      </c>
      <c r="D27" s="2" t="s">
        <v>6</v>
      </c>
      <c r="E27" s="2" t="s">
        <v>22</v>
      </c>
      <c r="F27" s="2" t="s">
        <v>8</v>
      </c>
      <c r="G27" s="2" t="s">
        <v>20</v>
      </c>
      <c r="H27" s="2" t="s">
        <v>11</v>
      </c>
      <c r="I27" s="2" t="s">
        <v>12</v>
      </c>
      <c r="J27" s="43" t="s">
        <v>20</v>
      </c>
    </row>
    <row r="28" spans="1:11" x14ac:dyDescent="0.25">
      <c r="A28" s="19"/>
      <c r="B28" s="20" t="s">
        <v>19</v>
      </c>
      <c r="C28" s="21"/>
      <c r="D28" s="21"/>
      <c r="E28" s="21"/>
      <c r="F28" s="21"/>
      <c r="G28" s="21"/>
      <c r="H28" s="21"/>
      <c r="I28" s="21"/>
      <c r="J28" s="22"/>
    </row>
    <row r="29" spans="1:11" x14ac:dyDescent="0.25">
      <c r="A29" s="41">
        <v>2000</v>
      </c>
      <c r="B29" s="40">
        <v>1452</v>
      </c>
      <c r="C29" s="41">
        <v>134</v>
      </c>
      <c r="D29" s="40">
        <v>3491</v>
      </c>
      <c r="E29" s="40">
        <v>5352</v>
      </c>
      <c r="F29" s="41">
        <v>43</v>
      </c>
      <c r="G29" s="40">
        <v>8886</v>
      </c>
      <c r="H29" s="40">
        <v>1257</v>
      </c>
      <c r="I29" s="40">
        <v>8943</v>
      </c>
      <c r="J29" s="40">
        <v>20670</v>
      </c>
      <c r="K29">
        <f>J29*1000</f>
        <v>20670000</v>
      </c>
    </row>
    <row r="30" spans="1:11" x14ac:dyDescent="0.25">
      <c r="A30" s="41">
        <v>2001</v>
      </c>
      <c r="B30" s="40">
        <v>1444</v>
      </c>
      <c r="C30" s="41">
        <v>147</v>
      </c>
      <c r="D30" s="40">
        <v>3442</v>
      </c>
      <c r="E30" s="40">
        <v>5682</v>
      </c>
      <c r="F30" s="41">
        <v>42</v>
      </c>
      <c r="G30" s="40">
        <v>9165</v>
      </c>
      <c r="H30" s="40">
        <v>1138</v>
      </c>
      <c r="I30" s="40">
        <v>9555</v>
      </c>
      <c r="J30" s="40">
        <v>21450</v>
      </c>
      <c r="K30">
        <f t="shared" ref="K30:K47" si="1">J30*1000</f>
        <v>21450000</v>
      </c>
    </row>
    <row r="31" spans="1:11" x14ac:dyDescent="0.25">
      <c r="A31" s="41">
        <v>2002</v>
      </c>
      <c r="B31" s="40">
        <v>1437</v>
      </c>
      <c r="C31" s="41">
        <v>164</v>
      </c>
      <c r="D31" s="40">
        <v>3272</v>
      </c>
      <c r="E31" s="40">
        <v>5591</v>
      </c>
      <c r="F31" s="41">
        <v>39</v>
      </c>
      <c r="G31" s="40">
        <v>8903</v>
      </c>
      <c r="H31" s="40">
        <v>1279</v>
      </c>
      <c r="I31" s="40">
        <v>9970</v>
      </c>
      <c r="J31" s="40">
        <v>21752</v>
      </c>
      <c r="K31">
        <f t="shared" si="1"/>
        <v>21752000</v>
      </c>
    </row>
    <row r="32" spans="1:11" x14ac:dyDescent="0.25">
      <c r="A32" s="41">
        <v>2003</v>
      </c>
      <c r="B32" s="40">
        <v>1430</v>
      </c>
      <c r="C32" s="41">
        <v>158</v>
      </c>
      <c r="D32" s="40">
        <v>3293</v>
      </c>
      <c r="E32" s="40">
        <v>5385</v>
      </c>
      <c r="F32" s="41">
        <v>34</v>
      </c>
      <c r="G32" s="40">
        <v>8712</v>
      </c>
      <c r="H32" s="41">
        <v>946</v>
      </c>
      <c r="I32" s="40">
        <v>11151</v>
      </c>
      <c r="J32" s="40">
        <v>22397</v>
      </c>
      <c r="K32">
        <f t="shared" si="1"/>
        <v>22397000</v>
      </c>
    </row>
    <row r="33" spans="1:11" x14ac:dyDescent="0.25">
      <c r="A33" s="41">
        <v>2004</v>
      </c>
      <c r="B33" s="40">
        <v>1423</v>
      </c>
      <c r="C33" s="41">
        <v>174</v>
      </c>
      <c r="D33" s="40">
        <v>3319</v>
      </c>
      <c r="E33" s="40">
        <v>6190</v>
      </c>
      <c r="F33" s="41">
        <v>31</v>
      </c>
      <c r="G33" s="40">
        <v>9540</v>
      </c>
      <c r="H33" s="40">
        <v>1288</v>
      </c>
      <c r="I33" s="40">
        <v>12986</v>
      </c>
      <c r="J33" s="40">
        <v>25412</v>
      </c>
      <c r="K33">
        <f t="shared" si="1"/>
        <v>25412000</v>
      </c>
    </row>
    <row r="34" spans="1:11" x14ac:dyDescent="0.25">
      <c r="A34" s="41">
        <v>2005</v>
      </c>
      <c r="B34" s="40">
        <v>1416</v>
      </c>
      <c r="C34" s="41">
        <v>190</v>
      </c>
      <c r="D34" s="40">
        <v>3186</v>
      </c>
      <c r="E34" s="40">
        <v>5749</v>
      </c>
      <c r="F34" s="41">
        <v>26</v>
      </c>
      <c r="G34" s="40">
        <v>8961</v>
      </c>
      <c r="H34" s="40">
        <v>1324</v>
      </c>
      <c r="I34" s="40">
        <v>14344</v>
      </c>
      <c r="J34" s="40">
        <v>26235</v>
      </c>
      <c r="K34">
        <f t="shared" si="1"/>
        <v>26235000</v>
      </c>
    </row>
    <row r="35" spans="1:11" x14ac:dyDescent="0.25">
      <c r="A35" s="41">
        <v>2006</v>
      </c>
      <c r="B35" s="40">
        <v>1409</v>
      </c>
      <c r="C35" s="41">
        <v>206</v>
      </c>
      <c r="D35" s="40">
        <v>2809</v>
      </c>
      <c r="E35" s="40">
        <v>5044</v>
      </c>
      <c r="F35" s="41">
        <v>14</v>
      </c>
      <c r="G35" s="40">
        <v>7866</v>
      </c>
      <c r="H35" s="40">
        <v>1241</v>
      </c>
      <c r="I35" s="40">
        <v>15473</v>
      </c>
      <c r="J35" s="40">
        <v>26195</v>
      </c>
      <c r="K35">
        <f t="shared" si="1"/>
        <v>26195000</v>
      </c>
    </row>
    <row r="36" spans="1:11" x14ac:dyDescent="0.25">
      <c r="A36" s="41">
        <v>2007</v>
      </c>
      <c r="B36" s="40">
        <v>1402</v>
      </c>
      <c r="C36" s="41">
        <v>274</v>
      </c>
      <c r="D36" s="40">
        <v>2774</v>
      </c>
      <c r="E36" s="40">
        <v>4865</v>
      </c>
      <c r="F36" s="41">
        <v>8</v>
      </c>
      <c r="G36" s="40">
        <v>7646</v>
      </c>
      <c r="H36" s="40">
        <v>1337</v>
      </c>
      <c r="I36" s="40">
        <v>17237</v>
      </c>
      <c r="J36" s="40">
        <v>27896</v>
      </c>
      <c r="K36">
        <f t="shared" si="1"/>
        <v>27896000</v>
      </c>
    </row>
    <row r="37" spans="1:11" x14ac:dyDescent="0.25">
      <c r="A37" s="3">
        <v>2008</v>
      </c>
      <c r="B37" s="4">
        <v>1395</v>
      </c>
      <c r="C37" s="3">
        <v>357</v>
      </c>
      <c r="D37" s="4">
        <v>2214</v>
      </c>
      <c r="E37" s="4">
        <v>4333</v>
      </c>
      <c r="F37" s="3">
        <v>5</v>
      </c>
      <c r="G37" s="4">
        <v>6552</v>
      </c>
      <c r="H37" s="4">
        <v>1044</v>
      </c>
      <c r="I37" s="4">
        <v>18871</v>
      </c>
      <c r="J37" s="4">
        <v>28219</v>
      </c>
      <c r="K37">
        <f t="shared" si="1"/>
        <v>28219000</v>
      </c>
    </row>
    <row r="38" spans="1:11" x14ac:dyDescent="0.25">
      <c r="A38" s="3">
        <v>2009</v>
      </c>
      <c r="B38" s="4">
        <v>1388</v>
      </c>
      <c r="C38" s="3">
        <v>730</v>
      </c>
      <c r="D38" s="4">
        <v>1339</v>
      </c>
      <c r="E38" s="4">
        <v>4642</v>
      </c>
      <c r="F38" s="3">
        <v>4</v>
      </c>
      <c r="G38" s="4">
        <v>5985</v>
      </c>
      <c r="H38" s="4">
        <v>1029</v>
      </c>
      <c r="I38" s="4">
        <v>20426</v>
      </c>
      <c r="J38" s="4">
        <v>29559</v>
      </c>
      <c r="K38">
        <f t="shared" si="1"/>
        <v>29559000</v>
      </c>
    </row>
    <row r="39" spans="1:11" x14ac:dyDescent="0.25">
      <c r="A39" s="3">
        <v>2010</v>
      </c>
      <c r="B39" s="4">
        <v>1381</v>
      </c>
      <c r="C39" s="3">
        <v>963</v>
      </c>
      <c r="D39" s="3">
        <v>797</v>
      </c>
      <c r="E39" s="4">
        <v>4039</v>
      </c>
      <c r="F39" s="3">
        <v>3</v>
      </c>
      <c r="G39" s="4">
        <v>4839</v>
      </c>
      <c r="H39" s="4">
        <v>1026</v>
      </c>
      <c r="I39" s="4">
        <v>22726</v>
      </c>
      <c r="J39" s="4">
        <v>30935</v>
      </c>
      <c r="K39">
        <f t="shared" si="1"/>
        <v>30935000</v>
      </c>
    </row>
    <row r="40" spans="1:11" x14ac:dyDescent="0.25">
      <c r="A40" s="3">
        <v>2011</v>
      </c>
      <c r="B40" s="4">
        <v>1374</v>
      </c>
      <c r="C40" s="4">
        <v>1290</v>
      </c>
      <c r="D40" s="3">
        <v>556</v>
      </c>
      <c r="E40" s="4">
        <v>5311</v>
      </c>
      <c r="F40" s="3">
        <v>4</v>
      </c>
      <c r="G40" s="4">
        <v>5871</v>
      </c>
      <c r="H40" s="4">
        <v>1112</v>
      </c>
      <c r="I40" s="4">
        <v>24485</v>
      </c>
      <c r="J40" s="4">
        <v>34132</v>
      </c>
      <c r="K40">
        <f t="shared" si="1"/>
        <v>34132000</v>
      </c>
    </row>
    <row r="41" spans="1:11" x14ac:dyDescent="0.25">
      <c r="A41" s="3">
        <v>2012</v>
      </c>
      <c r="B41" s="4">
        <v>1367</v>
      </c>
      <c r="C41" s="4">
        <v>1625</v>
      </c>
      <c r="D41" s="3">
        <v>387</v>
      </c>
      <c r="E41" s="4">
        <v>7130</v>
      </c>
      <c r="F41" s="3">
        <v>3</v>
      </c>
      <c r="G41" s="4">
        <v>7520</v>
      </c>
      <c r="H41" s="4">
        <v>1139</v>
      </c>
      <c r="I41" s="4">
        <v>25485</v>
      </c>
      <c r="J41" s="4">
        <v>37135</v>
      </c>
      <c r="K41">
        <f t="shared" si="1"/>
        <v>37135000</v>
      </c>
    </row>
    <row r="42" spans="1:11" x14ac:dyDescent="0.25">
      <c r="A42" s="3">
        <v>2013</v>
      </c>
      <c r="B42" s="4">
        <v>1360</v>
      </c>
      <c r="C42" s="4">
        <v>1422</v>
      </c>
      <c r="D42" s="3">
        <v>353</v>
      </c>
      <c r="E42" s="4">
        <v>6742</v>
      </c>
      <c r="F42" s="3">
        <v>2</v>
      </c>
      <c r="G42" s="4">
        <v>7098</v>
      </c>
      <c r="H42" s="4">
        <v>1269</v>
      </c>
      <c r="I42" s="4">
        <v>28088</v>
      </c>
      <c r="J42" s="4">
        <v>39236</v>
      </c>
      <c r="K42">
        <f t="shared" si="1"/>
        <v>39236000</v>
      </c>
    </row>
    <row r="43" spans="1:11" x14ac:dyDescent="0.25">
      <c r="A43" s="3">
        <v>2014</v>
      </c>
      <c r="B43" s="4">
        <v>1353</v>
      </c>
      <c r="C43" s="4">
        <v>1447</v>
      </c>
      <c r="D43" s="3">
        <v>272</v>
      </c>
      <c r="E43" s="4">
        <v>6095</v>
      </c>
      <c r="F43" s="3">
        <v>2</v>
      </c>
      <c r="G43" s="4">
        <v>6369</v>
      </c>
      <c r="H43" s="4">
        <v>1379</v>
      </c>
      <c r="I43" s="4">
        <v>29701</v>
      </c>
      <c r="J43" s="4">
        <v>40250</v>
      </c>
      <c r="K43">
        <f t="shared" si="1"/>
        <v>40250000</v>
      </c>
    </row>
    <row r="44" spans="1:11" x14ac:dyDescent="0.25">
      <c r="A44" s="3">
        <v>2015</v>
      </c>
      <c r="B44" s="4">
        <v>1346</v>
      </c>
      <c r="C44" s="4">
        <v>1435</v>
      </c>
      <c r="D44" s="3">
        <v>216</v>
      </c>
      <c r="E44" s="4">
        <v>7428</v>
      </c>
      <c r="F44" s="3">
        <v>2</v>
      </c>
      <c r="G44" s="4">
        <v>7645</v>
      </c>
      <c r="H44" s="4">
        <v>1444</v>
      </c>
      <c r="I44" s="4">
        <v>30576</v>
      </c>
      <c r="J44" s="4">
        <v>42446</v>
      </c>
      <c r="K44">
        <f t="shared" si="1"/>
        <v>42446000</v>
      </c>
    </row>
    <row r="45" spans="1:11" x14ac:dyDescent="0.25">
      <c r="A45" s="3">
        <v>2016</v>
      </c>
      <c r="B45" s="4">
        <v>1340</v>
      </c>
      <c r="C45" s="3">
        <v>32</v>
      </c>
      <c r="D45" s="3">
        <v>168</v>
      </c>
      <c r="E45" s="4">
        <v>4131</v>
      </c>
      <c r="F45" s="3">
        <v>1</v>
      </c>
      <c r="G45" s="4">
        <v>4300</v>
      </c>
      <c r="H45" s="4">
        <v>1504</v>
      </c>
      <c r="I45" s="4">
        <v>33103</v>
      </c>
      <c r="J45" s="4">
        <v>40279</v>
      </c>
      <c r="K45">
        <f t="shared" si="1"/>
        <v>40279000</v>
      </c>
    </row>
    <row r="46" spans="1:11" x14ac:dyDescent="0.25">
      <c r="A46" s="3">
        <v>2017</v>
      </c>
      <c r="B46" s="4">
        <v>1333</v>
      </c>
      <c r="C46" s="3">
        <v>33</v>
      </c>
      <c r="D46" s="3">
        <v>172</v>
      </c>
      <c r="E46" s="4">
        <v>4676</v>
      </c>
      <c r="F46" s="3">
        <v>3</v>
      </c>
      <c r="G46" s="4">
        <v>4851</v>
      </c>
      <c r="H46" s="4">
        <v>1628</v>
      </c>
      <c r="I46" s="4">
        <v>34452</v>
      </c>
      <c r="J46" s="4">
        <v>42297</v>
      </c>
      <c r="K46">
        <f t="shared" si="1"/>
        <v>42297000</v>
      </c>
    </row>
    <row r="47" spans="1:11" x14ac:dyDescent="0.25">
      <c r="A47" s="3">
        <v>2018</v>
      </c>
      <c r="B47" s="4">
        <v>1326</v>
      </c>
      <c r="C47" s="3">
        <v>32</v>
      </c>
      <c r="D47" s="3">
        <v>168</v>
      </c>
      <c r="E47" s="4">
        <v>3396</v>
      </c>
      <c r="F47" s="3">
        <v>2</v>
      </c>
      <c r="G47" s="4">
        <v>3566</v>
      </c>
      <c r="H47" s="4">
        <v>1712</v>
      </c>
      <c r="I47" s="4">
        <v>36516</v>
      </c>
      <c r="J47" s="4">
        <v>43153</v>
      </c>
      <c r="K47">
        <f t="shared" si="1"/>
        <v>43153000</v>
      </c>
    </row>
    <row r="48" spans="1:11" x14ac:dyDescent="0.25">
      <c r="A48" t="s">
        <v>109</v>
      </c>
      <c r="B48">
        <f>(B47/B29)^(1/COUNT(B29:B47))-1</f>
        <v>-4.7662381416270216E-3</v>
      </c>
      <c r="C48">
        <f t="shared" ref="C48:J48" si="2">(C47/C29)^(1/COUNT(C29:C47))-1</f>
        <v>-7.2603322218114164E-2</v>
      </c>
      <c r="D48">
        <f t="shared" si="2"/>
        <v>-0.14758615203515701</v>
      </c>
      <c r="E48">
        <f t="shared" si="2"/>
        <v>-2.3656330774694423E-2</v>
      </c>
      <c r="F48">
        <f t="shared" si="2"/>
        <v>-0.14911344763949497</v>
      </c>
      <c r="G48">
        <f t="shared" si="2"/>
        <v>-4.6918006062992346E-2</v>
      </c>
      <c r="H48">
        <f t="shared" si="2"/>
        <v>1.6392610868288582E-2</v>
      </c>
      <c r="I48">
        <f t="shared" si="2"/>
        <v>7.6856646785207205E-2</v>
      </c>
      <c r="J48">
        <f t="shared" si="2"/>
        <v>3.9500647134329991E-2</v>
      </c>
    </row>
    <row r="50" spans="1:16" x14ac:dyDescent="0.25">
      <c r="A50" s="23" t="s">
        <v>112</v>
      </c>
      <c r="B50" s="23"/>
      <c r="C50" s="23"/>
      <c r="D50" s="23"/>
      <c r="E50" s="23"/>
      <c r="F50" s="23"/>
      <c r="G50" s="23"/>
      <c r="H50" s="23"/>
      <c r="I50" s="23"/>
    </row>
    <row r="51" spans="1:16" x14ac:dyDescent="0.25">
      <c r="A51" s="19" t="s">
        <v>0</v>
      </c>
      <c r="B51" s="2" t="s">
        <v>1</v>
      </c>
      <c r="C51" s="2" t="s">
        <v>4</v>
      </c>
      <c r="D51" s="2" t="s">
        <v>6</v>
      </c>
      <c r="E51" s="2" t="s">
        <v>22</v>
      </c>
      <c r="F51" s="2" t="s">
        <v>8</v>
      </c>
      <c r="G51" s="2" t="s">
        <v>20</v>
      </c>
      <c r="H51" s="2" t="s">
        <v>11</v>
      </c>
      <c r="I51" s="2" t="s">
        <v>12</v>
      </c>
      <c r="J51" s="48" t="s">
        <v>20</v>
      </c>
      <c r="K51" s="43" t="s">
        <v>2</v>
      </c>
      <c r="L51" s="43" t="s">
        <v>113</v>
      </c>
      <c r="M51" s="43" t="s">
        <v>4</v>
      </c>
      <c r="N51" s="43" t="s">
        <v>12</v>
      </c>
      <c r="O51" s="43" t="s">
        <v>82</v>
      </c>
      <c r="P51" s="24" t="s">
        <v>114</v>
      </c>
    </row>
    <row r="52" spans="1:16" x14ac:dyDescent="0.25">
      <c r="A52" s="24"/>
      <c r="B52" s="45"/>
      <c r="C52" s="46"/>
      <c r="D52" s="46"/>
      <c r="E52" s="46"/>
      <c r="F52" s="46"/>
      <c r="G52" s="46"/>
      <c r="H52" s="46"/>
      <c r="I52" s="47"/>
      <c r="J52" s="49"/>
      <c r="K52" s="3"/>
      <c r="L52" s="3"/>
      <c r="M52" s="3"/>
      <c r="N52" s="3"/>
      <c r="O52" s="3"/>
      <c r="P52" s="25"/>
    </row>
    <row r="53" spans="1:16" x14ac:dyDescent="0.25">
      <c r="A53" s="3">
        <v>2008</v>
      </c>
      <c r="B53" s="3"/>
      <c r="C53" s="3">
        <v>1.33</v>
      </c>
      <c r="D53" s="3">
        <v>8.25</v>
      </c>
      <c r="E53" s="3">
        <v>16.149999999999999</v>
      </c>
      <c r="F53" s="3">
        <v>0.02</v>
      </c>
      <c r="G53" s="3"/>
      <c r="H53" s="3">
        <v>3.89</v>
      </c>
      <c r="I53" s="3">
        <v>70.349999999999994</v>
      </c>
      <c r="J53" s="3">
        <f>SUM(H53:I53,C53:F53)</f>
        <v>99.99</v>
      </c>
      <c r="K53" s="3">
        <v>0</v>
      </c>
      <c r="L53" s="3">
        <f>D53+E53+F53</f>
        <v>24.419999999999998</v>
      </c>
      <c r="M53" s="3">
        <f>C53+H53</f>
        <v>5.2200000000000006</v>
      </c>
      <c r="N53" s="3">
        <f>I53</f>
        <v>70.349999999999994</v>
      </c>
      <c r="O53" s="3">
        <v>0</v>
      </c>
      <c r="P53" s="3">
        <f>SUM(K53:O53)</f>
        <v>99.99</v>
      </c>
    </row>
    <row r="54" spans="1:16" x14ac:dyDescent="0.25">
      <c r="A54" s="3">
        <v>2009</v>
      </c>
      <c r="B54" s="3"/>
      <c r="C54" s="3">
        <v>2.59</v>
      </c>
      <c r="D54" s="3">
        <v>4.75</v>
      </c>
      <c r="E54" s="3">
        <v>16.48</v>
      </c>
      <c r="F54" s="3">
        <v>0.01</v>
      </c>
      <c r="G54" s="3"/>
      <c r="H54" s="3">
        <v>3.65</v>
      </c>
      <c r="I54" s="3">
        <v>72.510000000000005</v>
      </c>
      <c r="J54" s="3">
        <f t="shared" ref="J54:J63" si="3">SUM(H54:I54,C54:F54)</f>
        <v>99.990000000000023</v>
      </c>
      <c r="K54" s="3">
        <v>0</v>
      </c>
      <c r="L54" s="3">
        <f t="shared" ref="L54:L63" si="4">D54+E54+F54</f>
        <v>21.240000000000002</v>
      </c>
      <c r="M54" s="3">
        <f t="shared" ref="M54:M63" si="5">C54+H54</f>
        <v>6.24</v>
      </c>
      <c r="N54" s="3">
        <f t="shared" ref="N54:N63" si="6">I54</f>
        <v>72.510000000000005</v>
      </c>
      <c r="O54" s="3">
        <v>0</v>
      </c>
      <c r="P54" s="3">
        <f t="shared" ref="P54:P64" si="7">SUM(K54:O54)</f>
        <v>99.990000000000009</v>
      </c>
    </row>
    <row r="55" spans="1:16" x14ac:dyDescent="0.25">
      <c r="A55" s="3">
        <v>2010</v>
      </c>
      <c r="B55" s="3"/>
      <c r="C55" s="3">
        <v>3.26</v>
      </c>
      <c r="D55" s="3">
        <v>2.7</v>
      </c>
      <c r="E55" s="3">
        <v>13.67</v>
      </c>
      <c r="F55" s="3">
        <v>0.01</v>
      </c>
      <c r="G55" s="3"/>
      <c r="H55" s="3">
        <v>3.47</v>
      </c>
      <c r="I55" s="3">
        <v>76.89</v>
      </c>
      <c r="J55" s="3">
        <f t="shared" si="3"/>
        <v>100.00000000000001</v>
      </c>
      <c r="K55" s="3">
        <v>0</v>
      </c>
      <c r="L55" s="3">
        <f t="shared" si="4"/>
        <v>16.380000000000003</v>
      </c>
      <c r="M55" s="3">
        <f t="shared" si="5"/>
        <v>6.73</v>
      </c>
      <c r="N55" s="3">
        <f t="shared" si="6"/>
        <v>76.89</v>
      </c>
      <c r="O55" s="3">
        <v>0</v>
      </c>
      <c r="P55" s="3">
        <f t="shared" si="7"/>
        <v>100</v>
      </c>
    </row>
    <row r="56" spans="1:16" x14ac:dyDescent="0.25">
      <c r="A56" s="3">
        <v>2011</v>
      </c>
      <c r="B56" s="3"/>
      <c r="C56" s="3">
        <v>3.94</v>
      </c>
      <c r="D56" s="3">
        <v>1.7</v>
      </c>
      <c r="E56" s="3">
        <v>16.21</v>
      </c>
      <c r="F56" s="3">
        <v>0.01</v>
      </c>
      <c r="G56" s="3"/>
      <c r="H56" s="3">
        <v>3.39</v>
      </c>
      <c r="I56" s="3">
        <v>74.739999999999995</v>
      </c>
      <c r="J56" s="3">
        <f t="shared" si="3"/>
        <v>99.99</v>
      </c>
      <c r="K56" s="3">
        <v>0</v>
      </c>
      <c r="L56" s="3">
        <f t="shared" si="4"/>
        <v>17.920000000000002</v>
      </c>
      <c r="M56" s="3">
        <f t="shared" si="5"/>
        <v>7.33</v>
      </c>
      <c r="N56" s="3">
        <f t="shared" si="6"/>
        <v>74.739999999999995</v>
      </c>
      <c r="O56" s="3">
        <v>0</v>
      </c>
      <c r="P56" s="3">
        <f t="shared" si="7"/>
        <v>99.99</v>
      </c>
    </row>
    <row r="57" spans="1:16" x14ac:dyDescent="0.25">
      <c r="A57" s="3">
        <v>2012</v>
      </c>
      <c r="B57" s="3"/>
      <c r="C57" s="3">
        <v>4.54</v>
      </c>
      <c r="D57" s="3">
        <v>1.08</v>
      </c>
      <c r="E57" s="3">
        <v>19.93</v>
      </c>
      <c r="F57" s="3">
        <v>0.01</v>
      </c>
      <c r="G57" s="3"/>
      <c r="H57" s="3">
        <v>3.18</v>
      </c>
      <c r="I57" s="3">
        <v>71.25</v>
      </c>
      <c r="J57" s="3">
        <f t="shared" si="3"/>
        <v>99.990000000000023</v>
      </c>
      <c r="K57" s="3">
        <v>0</v>
      </c>
      <c r="L57" s="3">
        <f t="shared" si="4"/>
        <v>21.02</v>
      </c>
      <c r="M57" s="3">
        <f t="shared" si="5"/>
        <v>7.7200000000000006</v>
      </c>
      <c r="N57" s="3">
        <f t="shared" si="6"/>
        <v>71.25</v>
      </c>
      <c r="O57" s="3">
        <v>0</v>
      </c>
      <c r="P57" s="3">
        <f t="shared" si="7"/>
        <v>99.990000000000009</v>
      </c>
    </row>
    <row r="58" spans="1:16" x14ac:dyDescent="0.25">
      <c r="A58" s="3">
        <v>2013</v>
      </c>
      <c r="B58" s="3"/>
      <c r="C58" s="3">
        <v>3.75</v>
      </c>
      <c r="D58" s="3">
        <v>0.93</v>
      </c>
      <c r="E58" s="3">
        <v>17.8</v>
      </c>
      <c r="F58" s="3">
        <v>0.01</v>
      </c>
      <c r="G58" s="3"/>
      <c r="H58" s="3">
        <v>3.35</v>
      </c>
      <c r="I58" s="3">
        <v>74.16</v>
      </c>
      <c r="J58" s="3">
        <f t="shared" si="3"/>
        <v>100</v>
      </c>
      <c r="K58" s="3">
        <v>0</v>
      </c>
      <c r="L58" s="3">
        <f t="shared" si="4"/>
        <v>18.740000000000002</v>
      </c>
      <c r="M58" s="3">
        <f t="shared" si="5"/>
        <v>7.1</v>
      </c>
      <c r="N58" s="3">
        <f t="shared" si="6"/>
        <v>74.16</v>
      </c>
      <c r="O58" s="3">
        <v>0</v>
      </c>
      <c r="P58" s="3">
        <f t="shared" si="7"/>
        <v>100</v>
      </c>
    </row>
    <row r="59" spans="1:16" x14ac:dyDescent="0.25">
      <c r="A59" s="3">
        <v>2014</v>
      </c>
      <c r="B59" s="3"/>
      <c r="C59" s="3">
        <v>3.72</v>
      </c>
      <c r="D59" s="3">
        <v>0.7</v>
      </c>
      <c r="E59" s="3">
        <v>15.67</v>
      </c>
      <c r="F59" s="3">
        <v>0</v>
      </c>
      <c r="G59" s="3"/>
      <c r="H59" s="3">
        <v>3.55</v>
      </c>
      <c r="I59" s="3">
        <v>76.36</v>
      </c>
      <c r="J59" s="3">
        <f t="shared" si="3"/>
        <v>100</v>
      </c>
      <c r="K59" s="3">
        <v>0</v>
      </c>
      <c r="L59" s="3">
        <f t="shared" si="4"/>
        <v>16.37</v>
      </c>
      <c r="M59" s="3">
        <f t="shared" si="5"/>
        <v>7.27</v>
      </c>
      <c r="N59" s="3">
        <f t="shared" si="6"/>
        <v>76.36</v>
      </c>
      <c r="O59" s="3">
        <v>0</v>
      </c>
      <c r="P59" s="3">
        <f t="shared" si="7"/>
        <v>100</v>
      </c>
    </row>
    <row r="60" spans="1:16" x14ac:dyDescent="0.25">
      <c r="A60" s="3">
        <v>2015</v>
      </c>
      <c r="B60" s="3"/>
      <c r="C60" s="3">
        <v>3.49</v>
      </c>
      <c r="D60" s="3">
        <v>0.52</v>
      </c>
      <c r="E60" s="3">
        <v>18.07</v>
      </c>
      <c r="F60" s="3">
        <v>0</v>
      </c>
      <c r="G60" s="3"/>
      <c r="H60" s="3">
        <v>3.51</v>
      </c>
      <c r="I60" s="3">
        <v>74.39</v>
      </c>
      <c r="J60" s="3">
        <f t="shared" si="3"/>
        <v>99.97999999999999</v>
      </c>
      <c r="K60" s="3">
        <v>0</v>
      </c>
      <c r="L60" s="3">
        <f t="shared" si="4"/>
        <v>18.59</v>
      </c>
      <c r="M60" s="3">
        <f t="shared" si="5"/>
        <v>7</v>
      </c>
      <c r="N60" s="3">
        <f t="shared" si="6"/>
        <v>74.39</v>
      </c>
      <c r="O60" s="3">
        <v>0</v>
      </c>
      <c r="P60" s="3">
        <f t="shared" si="7"/>
        <v>99.98</v>
      </c>
    </row>
    <row r="61" spans="1:16" x14ac:dyDescent="0.25">
      <c r="A61" s="3">
        <v>2016</v>
      </c>
      <c r="B61" s="3"/>
      <c r="C61" s="3">
        <v>0.08</v>
      </c>
      <c r="D61" s="3">
        <v>0.43</v>
      </c>
      <c r="E61" s="3">
        <v>10.61</v>
      </c>
      <c r="F61" s="3">
        <v>0</v>
      </c>
      <c r="G61" s="3"/>
      <c r="H61" s="3">
        <v>3.86</v>
      </c>
      <c r="I61" s="3">
        <v>85.01</v>
      </c>
      <c r="J61" s="3">
        <f t="shared" si="3"/>
        <v>99.990000000000009</v>
      </c>
      <c r="K61" s="3">
        <v>0</v>
      </c>
      <c r="L61" s="3">
        <f t="shared" si="4"/>
        <v>11.04</v>
      </c>
      <c r="M61" s="3">
        <f t="shared" si="5"/>
        <v>3.94</v>
      </c>
      <c r="N61" s="3">
        <f t="shared" si="6"/>
        <v>85.01</v>
      </c>
      <c r="O61" s="3">
        <v>0</v>
      </c>
      <c r="P61" s="3">
        <f t="shared" si="7"/>
        <v>99.990000000000009</v>
      </c>
    </row>
    <row r="62" spans="1:16" x14ac:dyDescent="0.25">
      <c r="A62" s="3">
        <v>2017</v>
      </c>
      <c r="B62" s="3"/>
      <c r="C62" s="3">
        <v>0.08</v>
      </c>
      <c r="D62" s="3">
        <v>0.42</v>
      </c>
      <c r="E62" s="3">
        <v>11.42</v>
      </c>
      <c r="F62" s="3">
        <v>0.01</v>
      </c>
      <c r="G62" s="3"/>
      <c r="H62" s="3">
        <v>3.97</v>
      </c>
      <c r="I62" s="3">
        <v>84.1</v>
      </c>
      <c r="J62" s="3">
        <f t="shared" si="3"/>
        <v>100</v>
      </c>
      <c r="K62" s="3">
        <v>0</v>
      </c>
      <c r="L62" s="3">
        <f t="shared" si="4"/>
        <v>11.85</v>
      </c>
      <c r="M62" s="3">
        <f t="shared" si="5"/>
        <v>4.05</v>
      </c>
      <c r="N62" s="3">
        <f t="shared" si="6"/>
        <v>84.1</v>
      </c>
      <c r="O62" s="3">
        <v>0</v>
      </c>
      <c r="P62" s="3">
        <f t="shared" si="7"/>
        <v>100</v>
      </c>
    </row>
    <row r="63" spans="1:16" x14ac:dyDescent="0.25">
      <c r="A63" s="3">
        <v>2018</v>
      </c>
      <c r="B63" s="3"/>
      <c r="C63" s="3">
        <v>0.08</v>
      </c>
      <c r="D63" s="3">
        <v>0.4</v>
      </c>
      <c r="E63" s="3">
        <v>8.1199999999999992</v>
      </c>
      <c r="F63" s="3">
        <v>0.01</v>
      </c>
      <c r="G63" s="3"/>
      <c r="H63" s="3">
        <v>4.09</v>
      </c>
      <c r="I63" s="3">
        <v>87.3</v>
      </c>
      <c r="J63" s="3">
        <f t="shared" si="3"/>
        <v>100.00000000000001</v>
      </c>
      <c r="K63" s="3">
        <v>0</v>
      </c>
      <c r="L63" s="3">
        <f t="shared" si="4"/>
        <v>8.5299999999999994</v>
      </c>
      <c r="M63" s="3">
        <f t="shared" si="5"/>
        <v>4.17</v>
      </c>
      <c r="N63" s="3">
        <f t="shared" si="6"/>
        <v>87.3</v>
      </c>
      <c r="O63" s="3">
        <v>0</v>
      </c>
      <c r="P63" s="3">
        <f t="shared" si="7"/>
        <v>100</v>
      </c>
    </row>
    <row r="64" spans="1:16" x14ac:dyDescent="0.25">
      <c r="K64" s="37">
        <f>AVERAGE(K53:K63)</f>
        <v>0</v>
      </c>
      <c r="L64" s="37">
        <f>AVERAGE(L53:L63)</f>
        <v>16.918181818181818</v>
      </c>
      <c r="M64" s="37">
        <f t="shared" ref="M64:O64" si="8">AVERAGE(M53:M63)</f>
        <v>6.0699999999999994</v>
      </c>
      <c r="N64" s="37">
        <f t="shared" si="8"/>
        <v>77.00545454545454</v>
      </c>
      <c r="O64" s="37">
        <f t="shared" si="8"/>
        <v>0</v>
      </c>
      <c r="P64" s="3">
        <f t="shared" si="7"/>
        <v>99.993636363636355</v>
      </c>
    </row>
  </sheetData>
  <mergeCells count="11">
    <mergeCell ref="P51:P52"/>
    <mergeCell ref="A2:I2"/>
    <mergeCell ref="A50:I50"/>
    <mergeCell ref="A51:A52"/>
    <mergeCell ref="B52:I52"/>
    <mergeCell ref="J51:J52"/>
    <mergeCell ref="A3:A4"/>
    <mergeCell ref="D4:G4"/>
    <mergeCell ref="A27:A28"/>
    <mergeCell ref="B28:J28"/>
    <mergeCell ref="A26:J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A2:U35"/>
  <sheetViews>
    <sheetView topLeftCell="A10" workbookViewId="0">
      <selection activeCell="C19" sqref="C19:C35"/>
    </sheetView>
  </sheetViews>
  <sheetFormatPr defaultRowHeight="15" x14ac:dyDescent="0.25"/>
  <cols>
    <col min="2" max="2" width="43.5703125" bestFit="1" customWidth="1"/>
    <col min="3" max="3" width="20.42578125" bestFit="1" customWidth="1"/>
    <col min="4" max="4" width="19" bestFit="1" customWidth="1"/>
    <col min="5" max="5" width="12.5703125" customWidth="1"/>
    <col min="6" max="6" width="11.85546875" bestFit="1" customWidth="1"/>
    <col min="9" max="9" width="23" bestFit="1" customWidth="1"/>
    <col min="10" max="10" width="15.7109375" bestFit="1" customWidth="1"/>
    <col min="11" max="11" width="18.140625" bestFit="1" customWidth="1"/>
    <col min="12" max="12" width="9.7109375" bestFit="1" customWidth="1"/>
    <col min="21" max="21" width="15.7109375" bestFit="1" customWidth="1"/>
  </cols>
  <sheetData>
    <row r="2" spans="1:21" x14ac:dyDescent="0.25">
      <c r="A2" s="23" t="s">
        <v>46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A3" s="19" t="s">
        <v>0</v>
      </c>
      <c r="B3" s="19" t="s">
        <v>33</v>
      </c>
      <c r="C3" s="19" t="s">
        <v>44</v>
      </c>
      <c r="D3" s="19" t="s">
        <v>31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35</v>
      </c>
      <c r="J3" s="19" t="s">
        <v>34</v>
      </c>
      <c r="K3" s="19" t="s">
        <v>45</v>
      </c>
      <c r="L3" s="19" t="s">
        <v>30</v>
      </c>
      <c r="M3" s="19" t="s">
        <v>47</v>
      </c>
      <c r="N3" s="19"/>
      <c r="O3" s="19"/>
      <c r="P3" s="19"/>
      <c r="Q3" s="19" t="s">
        <v>51</v>
      </c>
      <c r="R3" s="19" t="s">
        <v>52</v>
      </c>
      <c r="S3" s="19" t="s">
        <v>11</v>
      </c>
      <c r="T3" s="19" t="s">
        <v>53</v>
      </c>
      <c r="U3" s="28" t="s">
        <v>54</v>
      </c>
    </row>
    <row r="4" spans="1:2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" t="s">
        <v>48</v>
      </c>
      <c r="N4" s="2" t="s">
        <v>49</v>
      </c>
      <c r="O4" s="2" t="s">
        <v>50</v>
      </c>
      <c r="P4" s="2" t="s">
        <v>20</v>
      </c>
      <c r="Q4" s="19"/>
      <c r="R4" s="19"/>
      <c r="S4" s="19"/>
      <c r="T4" s="19"/>
      <c r="U4" s="28"/>
    </row>
    <row r="5" spans="1:21" x14ac:dyDescent="0.25">
      <c r="A5" s="6">
        <v>2008</v>
      </c>
      <c r="B5" s="7">
        <v>72404</v>
      </c>
      <c r="C5" s="7">
        <v>11229</v>
      </c>
      <c r="D5" s="6">
        <v>24</v>
      </c>
      <c r="E5" s="7">
        <v>48031</v>
      </c>
      <c r="F5" s="7">
        <v>92812</v>
      </c>
      <c r="G5" s="7">
        <v>2036</v>
      </c>
      <c r="H5" s="7">
        <v>23084</v>
      </c>
      <c r="I5" s="6">
        <v>387</v>
      </c>
      <c r="J5" s="7">
        <v>1523</v>
      </c>
      <c r="K5" s="6">
        <v>3</v>
      </c>
      <c r="L5" s="7">
        <v>251533</v>
      </c>
      <c r="M5" s="4">
        <v>28270</v>
      </c>
      <c r="N5" s="3">
        <v>0</v>
      </c>
      <c r="O5" s="4">
        <v>30033</v>
      </c>
      <c r="P5" s="4">
        <v>58303</v>
      </c>
      <c r="Q5" s="4">
        <v>14130</v>
      </c>
      <c r="R5" s="4">
        <v>3067</v>
      </c>
      <c r="S5" s="4">
        <v>8054</v>
      </c>
      <c r="T5" s="4">
        <v>10871</v>
      </c>
      <c r="U5" s="4">
        <v>345959</v>
      </c>
    </row>
    <row r="6" spans="1:21" x14ac:dyDescent="0.25">
      <c r="A6" s="3">
        <v>2009</v>
      </c>
      <c r="B6" s="4">
        <v>74751</v>
      </c>
      <c r="C6" s="4">
        <v>16672</v>
      </c>
      <c r="D6" s="3">
        <v>0</v>
      </c>
      <c r="E6" s="4">
        <v>29476</v>
      </c>
      <c r="F6" s="4">
        <v>110698</v>
      </c>
      <c r="G6" s="4">
        <v>1213</v>
      </c>
      <c r="H6" s="4">
        <v>18843</v>
      </c>
      <c r="I6" s="3">
        <v>774</v>
      </c>
      <c r="J6" s="4">
        <v>2832</v>
      </c>
      <c r="K6" s="3">
        <v>31</v>
      </c>
      <c r="L6" s="4">
        <v>255289</v>
      </c>
      <c r="M6" s="4">
        <v>23820</v>
      </c>
      <c r="N6" s="3">
        <v>63</v>
      </c>
      <c r="O6" s="4">
        <v>31691</v>
      </c>
      <c r="P6" s="4">
        <v>55510</v>
      </c>
      <c r="Q6" s="4">
        <v>15642</v>
      </c>
      <c r="R6" s="4">
        <v>2772</v>
      </c>
      <c r="S6" s="4">
        <v>8119</v>
      </c>
      <c r="T6" s="4">
        <v>7498</v>
      </c>
      <c r="U6" s="4">
        <v>344831</v>
      </c>
    </row>
    <row r="7" spans="1:21" x14ac:dyDescent="0.25">
      <c r="A7" s="3">
        <v>2010</v>
      </c>
      <c r="B7" s="4">
        <v>66820</v>
      </c>
      <c r="C7" s="4">
        <v>15710</v>
      </c>
      <c r="D7" s="3">
        <v>7</v>
      </c>
      <c r="E7" s="4">
        <v>18985</v>
      </c>
      <c r="F7" s="4">
        <v>107351</v>
      </c>
      <c r="G7" s="4">
        <v>1377</v>
      </c>
      <c r="H7" s="4">
        <v>21515</v>
      </c>
      <c r="I7" s="3">
        <v>668</v>
      </c>
      <c r="J7" s="4">
        <v>3301</v>
      </c>
      <c r="K7" s="3">
        <v>15</v>
      </c>
      <c r="L7" s="4">
        <v>235748</v>
      </c>
      <c r="M7" s="4">
        <v>22321</v>
      </c>
      <c r="N7" s="3">
        <v>187</v>
      </c>
      <c r="O7" s="4">
        <v>29522</v>
      </c>
      <c r="P7" s="4">
        <v>52030</v>
      </c>
      <c r="Q7" s="4">
        <v>19189</v>
      </c>
      <c r="R7" s="4">
        <v>2027</v>
      </c>
      <c r="S7" s="4">
        <v>7602</v>
      </c>
      <c r="T7" s="4">
        <v>4982</v>
      </c>
      <c r="U7" s="4">
        <v>321578</v>
      </c>
    </row>
    <row r="8" spans="1:21" x14ac:dyDescent="0.25">
      <c r="A8" s="3">
        <v>2011</v>
      </c>
      <c r="B8" s="4">
        <v>64460</v>
      </c>
      <c r="C8" s="4">
        <v>17061</v>
      </c>
      <c r="D8" s="3">
        <v>7</v>
      </c>
      <c r="E8" s="4">
        <v>14378</v>
      </c>
      <c r="F8" s="4">
        <v>116391</v>
      </c>
      <c r="G8" s="4">
        <v>1352</v>
      </c>
      <c r="H8" s="4">
        <v>20276</v>
      </c>
      <c r="I8" s="3">
        <v>736</v>
      </c>
      <c r="J8" s="4">
        <v>2446</v>
      </c>
      <c r="K8" s="3">
        <v>28</v>
      </c>
      <c r="L8" s="4">
        <v>237135</v>
      </c>
      <c r="M8" s="4">
        <v>28613</v>
      </c>
      <c r="N8" s="3">
        <v>0</v>
      </c>
      <c r="O8" s="4">
        <v>24021</v>
      </c>
      <c r="P8" s="4">
        <v>52634</v>
      </c>
      <c r="Q8" s="4">
        <v>27499</v>
      </c>
      <c r="R8" s="4">
        <v>3065</v>
      </c>
      <c r="S8" s="4">
        <v>9143</v>
      </c>
      <c r="T8" s="4">
        <v>11908</v>
      </c>
      <c r="U8" s="4">
        <v>341384</v>
      </c>
    </row>
    <row r="9" spans="1:21" x14ac:dyDescent="0.25">
      <c r="A9" s="3">
        <v>2012</v>
      </c>
      <c r="B9" s="4">
        <v>67684</v>
      </c>
      <c r="C9" s="4">
        <v>19050</v>
      </c>
      <c r="D9" s="3">
        <v>0</v>
      </c>
      <c r="E9" s="4">
        <v>10808</v>
      </c>
      <c r="F9" s="4">
        <v>123483</v>
      </c>
      <c r="G9" s="4">
        <v>1135</v>
      </c>
      <c r="H9" s="4">
        <v>15047</v>
      </c>
      <c r="I9" s="3">
        <v>514</v>
      </c>
      <c r="J9" s="4">
        <v>2487</v>
      </c>
      <c r="K9" s="3">
        <v>122</v>
      </c>
      <c r="L9" s="4">
        <v>240330</v>
      </c>
      <c r="M9" s="4">
        <v>23293</v>
      </c>
      <c r="N9" s="3">
        <v>59</v>
      </c>
      <c r="O9" s="4">
        <v>26451</v>
      </c>
      <c r="P9" s="4">
        <v>49803</v>
      </c>
      <c r="Q9" s="4">
        <v>41448</v>
      </c>
      <c r="R9" s="4">
        <v>2988</v>
      </c>
      <c r="S9" s="4">
        <v>7288</v>
      </c>
      <c r="T9" s="4">
        <v>10405</v>
      </c>
      <c r="U9" s="4">
        <v>352263</v>
      </c>
    </row>
    <row r="10" spans="1:21" x14ac:dyDescent="0.25">
      <c r="A10" s="3">
        <v>2013</v>
      </c>
      <c r="B10" s="4">
        <v>68174</v>
      </c>
      <c r="C10" s="4">
        <v>18623</v>
      </c>
      <c r="D10" s="3">
        <v>0</v>
      </c>
      <c r="E10" s="4">
        <v>9827</v>
      </c>
      <c r="F10" s="4">
        <v>123726</v>
      </c>
      <c r="G10" s="3">
        <v>927</v>
      </c>
      <c r="H10" s="4">
        <v>13879</v>
      </c>
      <c r="I10" s="3">
        <v>566</v>
      </c>
      <c r="J10" s="4">
        <v>2651</v>
      </c>
      <c r="K10" s="3">
        <v>517</v>
      </c>
      <c r="L10" s="4">
        <v>238892</v>
      </c>
      <c r="M10" s="4">
        <v>23793</v>
      </c>
      <c r="N10" s="3">
        <v>0</v>
      </c>
      <c r="O10" s="4">
        <v>24487</v>
      </c>
      <c r="P10" s="4">
        <v>48281</v>
      </c>
      <c r="Q10" s="4">
        <v>21726</v>
      </c>
      <c r="R10" s="4">
        <v>2697</v>
      </c>
      <c r="S10" s="4">
        <v>6635</v>
      </c>
      <c r="T10" s="4">
        <v>6564</v>
      </c>
      <c r="U10" s="4">
        <v>324795</v>
      </c>
    </row>
    <row r="11" spans="1:21" x14ac:dyDescent="0.25">
      <c r="A11" s="3">
        <v>2014</v>
      </c>
      <c r="B11" s="4">
        <v>70829</v>
      </c>
      <c r="C11" s="4">
        <v>19938</v>
      </c>
      <c r="D11" s="3">
        <v>0</v>
      </c>
      <c r="E11" s="4">
        <v>7332</v>
      </c>
      <c r="F11" s="4">
        <v>129502</v>
      </c>
      <c r="G11" s="4">
        <v>1107</v>
      </c>
      <c r="H11" s="4">
        <v>12243</v>
      </c>
      <c r="I11" s="3">
        <v>545</v>
      </c>
      <c r="J11" s="4">
        <v>3629</v>
      </c>
      <c r="K11" s="3">
        <v>382</v>
      </c>
      <c r="L11" s="4">
        <v>245508</v>
      </c>
      <c r="M11" s="4">
        <v>21985</v>
      </c>
      <c r="N11" s="3">
        <v>243</v>
      </c>
      <c r="O11" s="4">
        <v>26946</v>
      </c>
      <c r="P11" s="4">
        <v>49174</v>
      </c>
      <c r="Q11" s="4">
        <v>30460</v>
      </c>
      <c r="R11" s="4">
        <v>2529</v>
      </c>
      <c r="S11" s="4">
        <v>6362</v>
      </c>
      <c r="T11" s="4">
        <v>8544</v>
      </c>
      <c r="U11" s="4">
        <v>342578</v>
      </c>
    </row>
    <row r="12" spans="1:21" x14ac:dyDescent="0.25">
      <c r="A12" s="3">
        <v>2015</v>
      </c>
      <c r="B12" s="4">
        <v>71733</v>
      </c>
      <c r="C12" s="4">
        <v>20240</v>
      </c>
      <c r="D12" s="3">
        <v>0</v>
      </c>
      <c r="E12" s="4">
        <v>4977</v>
      </c>
      <c r="F12" s="4">
        <v>129306</v>
      </c>
      <c r="G12" s="3">
        <v>972</v>
      </c>
      <c r="H12" s="4">
        <v>11979</v>
      </c>
      <c r="I12" s="3">
        <v>672</v>
      </c>
      <c r="J12" s="4">
        <v>8770</v>
      </c>
      <c r="K12" s="3">
        <v>242</v>
      </c>
      <c r="L12" s="4">
        <v>248891</v>
      </c>
      <c r="M12" s="4">
        <v>13500</v>
      </c>
      <c r="N12" s="3">
        <v>0</v>
      </c>
      <c r="O12" s="4">
        <v>24713</v>
      </c>
      <c r="P12" s="4">
        <v>38213</v>
      </c>
      <c r="Q12" s="4">
        <v>29895</v>
      </c>
      <c r="R12" s="3">
        <v>0</v>
      </c>
      <c r="S12" s="4">
        <v>8084</v>
      </c>
      <c r="T12" s="4">
        <v>4498</v>
      </c>
      <c r="U12" s="4">
        <v>329581</v>
      </c>
    </row>
    <row r="13" spans="1:21" x14ac:dyDescent="0.25">
      <c r="A13" s="3">
        <v>2016</v>
      </c>
      <c r="B13" s="4">
        <v>68878</v>
      </c>
      <c r="C13" s="4">
        <v>22794</v>
      </c>
      <c r="D13" s="3">
        <v>0</v>
      </c>
      <c r="E13" s="4">
        <v>6459</v>
      </c>
      <c r="F13" s="4">
        <v>123818</v>
      </c>
      <c r="G13" s="3">
        <v>969</v>
      </c>
      <c r="H13" s="4">
        <v>18309</v>
      </c>
      <c r="I13" s="3">
        <v>592</v>
      </c>
      <c r="J13" s="4">
        <v>24432</v>
      </c>
      <c r="K13" s="3">
        <v>503</v>
      </c>
      <c r="L13" s="4">
        <v>266753</v>
      </c>
      <c r="M13" s="4">
        <v>15914</v>
      </c>
      <c r="N13" s="3">
        <v>0</v>
      </c>
      <c r="O13" s="4">
        <v>24798</v>
      </c>
      <c r="P13" s="4">
        <v>40712</v>
      </c>
      <c r="Q13" s="4">
        <v>13604</v>
      </c>
      <c r="R13" s="4">
        <v>2019</v>
      </c>
      <c r="S13" s="4">
        <v>10297</v>
      </c>
      <c r="T13" s="4">
        <v>6904</v>
      </c>
      <c r="U13" s="4">
        <v>340289</v>
      </c>
    </row>
    <row r="14" spans="1:21" x14ac:dyDescent="0.25">
      <c r="A14" s="3">
        <v>2017</v>
      </c>
      <c r="B14" s="4">
        <v>49925</v>
      </c>
      <c r="C14" s="4">
        <v>22917</v>
      </c>
      <c r="D14" s="3">
        <v>0</v>
      </c>
      <c r="E14" s="4">
        <v>6041</v>
      </c>
      <c r="F14" s="4">
        <v>133920</v>
      </c>
      <c r="G14" s="3">
        <v>876</v>
      </c>
      <c r="H14" s="4">
        <v>9734</v>
      </c>
      <c r="I14" s="3">
        <v>604</v>
      </c>
      <c r="J14" s="4">
        <v>39085</v>
      </c>
      <c r="K14" s="3">
        <v>577</v>
      </c>
      <c r="L14" s="4">
        <v>263678</v>
      </c>
      <c r="M14" s="4">
        <v>18165</v>
      </c>
      <c r="N14" s="3">
        <v>0</v>
      </c>
      <c r="O14" s="4">
        <v>24581</v>
      </c>
      <c r="P14" s="4">
        <v>42746</v>
      </c>
      <c r="Q14" s="4">
        <v>24986</v>
      </c>
      <c r="R14" s="4">
        <v>2457</v>
      </c>
      <c r="S14" s="4">
        <v>10062</v>
      </c>
      <c r="T14" s="4">
        <v>8254</v>
      </c>
      <c r="U14" s="4">
        <v>352182</v>
      </c>
    </row>
    <row r="15" spans="1:21" x14ac:dyDescent="0.25">
      <c r="A15" s="3">
        <v>2018</v>
      </c>
      <c r="B15" s="4">
        <v>53984</v>
      </c>
      <c r="C15" s="4">
        <v>26255</v>
      </c>
      <c r="D15" s="3">
        <v>0</v>
      </c>
      <c r="E15" s="4">
        <v>5958</v>
      </c>
      <c r="F15" s="4">
        <v>139783</v>
      </c>
      <c r="G15" s="3">
        <v>714</v>
      </c>
      <c r="H15" s="4">
        <v>11921</v>
      </c>
      <c r="I15" s="3">
        <v>779</v>
      </c>
      <c r="J15" s="4">
        <v>36877</v>
      </c>
      <c r="K15" s="4">
        <v>1870</v>
      </c>
      <c r="L15" s="4">
        <v>278142</v>
      </c>
      <c r="M15" s="4">
        <v>19334</v>
      </c>
      <c r="N15" s="3">
        <v>349</v>
      </c>
      <c r="O15" s="4">
        <v>23870</v>
      </c>
      <c r="P15" s="4">
        <v>43553</v>
      </c>
      <c r="Q15" s="4">
        <v>22601</v>
      </c>
      <c r="R15" s="4">
        <v>2787</v>
      </c>
      <c r="S15" s="4">
        <v>10289</v>
      </c>
      <c r="T15" s="4">
        <v>6763</v>
      </c>
      <c r="U15" s="4">
        <v>364135</v>
      </c>
    </row>
    <row r="17" spans="1:4" x14ac:dyDescent="0.25">
      <c r="A17" s="26" t="s">
        <v>96</v>
      </c>
      <c r="B17" s="27"/>
      <c r="C17" s="27"/>
      <c r="D17" s="27"/>
    </row>
    <row r="18" spans="1:4" x14ac:dyDescent="0.25">
      <c r="A18" s="3" t="s">
        <v>0</v>
      </c>
      <c r="B18" s="3" t="s">
        <v>94</v>
      </c>
      <c r="C18" s="3" t="s">
        <v>95</v>
      </c>
      <c r="D18" s="18" t="s">
        <v>97</v>
      </c>
    </row>
    <row r="19" spans="1:4" x14ac:dyDescent="0.25">
      <c r="A19" s="3">
        <v>2000</v>
      </c>
      <c r="B19" s="10">
        <v>1152</v>
      </c>
      <c r="C19" s="8">
        <f t="shared" ref="C19:C26" si="0">B19*365</f>
        <v>420480</v>
      </c>
      <c r="D19" s="8">
        <f>C19*1000000</f>
        <v>420480000000</v>
      </c>
    </row>
    <row r="20" spans="1:4" x14ac:dyDescent="0.25">
      <c r="A20" s="3">
        <v>2001</v>
      </c>
      <c r="B20" s="10">
        <v>1152</v>
      </c>
      <c r="C20" s="8">
        <f t="shared" si="0"/>
        <v>420480</v>
      </c>
      <c r="D20" s="8">
        <f t="shared" ref="D20:D35" si="1">C20*1000000</f>
        <v>420480000000</v>
      </c>
    </row>
    <row r="21" spans="1:4" x14ac:dyDescent="0.25">
      <c r="A21" s="3">
        <v>2002</v>
      </c>
      <c r="B21" s="10">
        <v>1152</v>
      </c>
      <c r="C21" s="8">
        <f t="shared" si="0"/>
        <v>420480</v>
      </c>
      <c r="D21" s="8">
        <f t="shared" si="1"/>
        <v>420480000000</v>
      </c>
    </row>
    <row r="22" spans="1:4" x14ac:dyDescent="0.25">
      <c r="A22" s="3">
        <v>2003</v>
      </c>
      <c r="B22" s="10">
        <v>1152</v>
      </c>
      <c r="C22" s="8">
        <f t="shared" si="0"/>
        <v>420480</v>
      </c>
      <c r="D22" s="8">
        <f t="shared" si="1"/>
        <v>420480000000</v>
      </c>
    </row>
    <row r="23" spans="1:4" x14ac:dyDescent="0.25">
      <c r="A23" s="3">
        <v>2004</v>
      </c>
      <c r="B23" s="10">
        <v>1152</v>
      </c>
      <c r="C23" s="8">
        <f t="shared" si="0"/>
        <v>420480</v>
      </c>
      <c r="D23" s="8">
        <f t="shared" si="1"/>
        <v>420480000000</v>
      </c>
    </row>
    <row r="24" spans="1:4" x14ac:dyDescent="0.25">
      <c r="A24" s="3">
        <v>2005</v>
      </c>
      <c r="B24" s="10">
        <v>1152</v>
      </c>
      <c r="C24" s="8">
        <f t="shared" si="0"/>
        <v>420480</v>
      </c>
      <c r="D24" s="8">
        <f t="shared" si="1"/>
        <v>420480000000</v>
      </c>
    </row>
    <row r="25" spans="1:4" x14ac:dyDescent="0.25">
      <c r="A25" s="3">
        <v>2006</v>
      </c>
      <c r="B25" s="10">
        <v>1152</v>
      </c>
      <c r="C25" s="8">
        <f t="shared" si="0"/>
        <v>420480</v>
      </c>
      <c r="D25" s="8">
        <f t="shared" si="1"/>
        <v>420480000000</v>
      </c>
    </row>
    <row r="26" spans="1:4" x14ac:dyDescent="0.25">
      <c r="A26" s="3">
        <v>2007</v>
      </c>
      <c r="B26" s="10">
        <v>1152</v>
      </c>
      <c r="C26" s="8">
        <f t="shared" si="0"/>
        <v>420480</v>
      </c>
      <c r="D26" s="8">
        <f t="shared" si="1"/>
        <v>420480000000</v>
      </c>
    </row>
    <row r="27" spans="1:4" x14ac:dyDescent="0.25">
      <c r="A27" s="3">
        <v>2008</v>
      </c>
      <c r="B27" s="10">
        <v>1152</v>
      </c>
      <c r="C27" s="8">
        <f t="shared" ref="C27:C34" si="2">B27*365</f>
        <v>420480</v>
      </c>
      <c r="D27" s="8">
        <f t="shared" si="1"/>
        <v>420480000000</v>
      </c>
    </row>
    <row r="28" spans="1:4" x14ac:dyDescent="0.25">
      <c r="A28" s="3">
        <v>2009</v>
      </c>
      <c r="B28" s="10">
        <v>1157.0999999999999</v>
      </c>
      <c r="C28" s="8">
        <f t="shared" si="2"/>
        <v>422341.49999999994</v>
      </c>
      <c r="D28" s="8">
        <f t="shared" si="1"/>
        <v>422341499999.99994</v>
      </c>
    </row>
    <row r="29" spans="1:4" x14ac:dyDescent="0.25">
      <c r="A29" s="3">
        <v>2011</v>
      </c>
      <c r="B29" s="10">
        <v>1157.0999999999999</v>
      </c>
      <c r="C29" s="8">
        <f t="shared" si="2"/>
        <v>422341.49999999994</v>
      </c>
      <c r="D29" s="8">
        <f t="shared" si="1"/>
        <v>422341499999.99994</v>
      </c>
    </row>
    <row r="30" spans="1:4" x14ac:dyDescent="0.25">
      <c r="A30" s="3">
        <v>2012</v>
      </c>
      <c r="B30" s="10">
        <v>1157.0999999999999</v>
      </c>
      <c r="C30" s="8">
        <f t="shared" si="2"/>
        <v>422341.49999999994</v>
      </c>
      <c r="D30" s="8">
        <f t="shared" si="1"/>
        <v>422341499999.99994</v>
      </c>
    </row>
    <row r="31" spans="1:4" x14ac:dyDescent="0.25">
      <c r="A31" s="17">
        <v>2013</v>
      </c>
      <c r="B31" s="10">
        <v>1157.0999999999999</v>
      </c>
      <c r="C31" s="8">
        <f t="shared" si="2"/>
        <v>422341.49999999994</v>
      </c>
      <c r="D31" s="8">
        <f t="shared" si="1"/>
        <v>422341499999.99994</v>
      </c>
    </row>
    <row r="32" spans="1:4" x14ac:dyDescent="0.25">
      <c r="A32" s="3">
        <v>2014</v>
      </c>
      <c r="B32" s="10">
        <v>1157.0999999999999</v>
      </c>
      <c r="C32" s="8">
        <f t="shared" si="2"/>
        <v>422341.49999999994</v>
      </c>
      <c r="D32" s="8">
        <f t="shared" si="1"/>
        <v>422341499999.99994</v>
      </c>
    </row>
    <row r="33" spans="1:4" x14ac:dyDescent="0.25">
      <c r="A33" s="3">
        <v>2015</v>
      </c>
      <c r="B33" s="10">
        <v>1169.0999999999999</v>
      </c>
      <c r="C33" s="8">
        <f t="shared" si="2"/>
        <v>426721.49999999994</v>
      </c>
      <c r="D33" s="8">
        <f t="shared" si="1"/>
        <v>426721499999.99994</v>
      </c>
    </row>
    <row r="34" spans="1:4" x14ac:dyDescent="0.25">
      <c r="A34" s="3">
        <v>2016</v>
      </c>
      <c r="B34" s="10">
        <v>1169.0999999999999</v>
      </c>
      <c r="C34" s="8">
        <f t="shared" si="2"/>
        <v>426721.49999999994</v>
      </c>
      <c r="D34" s="8">
        <f t="shared" si="1"/>
        <v>426721499999.99994</v>
      </c>
    </row>
    <row r="35" spans="1:4" x14ac:dyDescent="0.25">
      <c r="A35" s="3">
        <v>2018</v>
      </c>
      <c r="B35" s="10">
        <v>1151.0999999999999</v>
      </c>
      <c r="C35" s="8">
        <f>B35*365</f>
        <v>420151.49999999994</v>
      </c>
      <c r="D35" s="8">
        <f t="shared" si="1"/>
        <v>420151499999.99994</v>
      </c>
    </row>
  </sheetData>
  <mergeCells count="20">
    <mergeCell ref="H3:H4"/>
    <mergeCell ref="I3:I4"/>
    <mergeCell ref="S3:S4"/>
    <mergeCell ref="T3:T4"/>
    <mergeCell ref="A17:D17"/>
    <mergeCell ref="U3:U4"/>
    <mergeCell ref="A2:U2"/>
    <mergeCell ref="J3:J4"/>
    <mergeCell ref="K3:K4"/>
    <mergeCell ref="L3:L4"/>
    <mergeCell ref="M3:P3"/>
    <mergeCell ref="Q3:Q4"/>
    <mergeCell ref="R3:R4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1:L44"/>
  <sheetViews>
    <sheetView workbookViewId="0">
      <selection activeCell="L4" sqref="L4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0" max="10" width="30.140625" bestFit="1" customWidth="1"/>
    <col min="11" max="12" width="22.7109375" bestFit="1" customWidth="1"/>
  </cols>
  <sheetData>
    <row r="1" spans="3:12" x14ac:dyDescent="0.25">
      <c r="I1" t="s">
        <v>99</v>
      </c>
      <c r="J1">
        <v>178107606679.035</v>
      </c>
    </row>
    <row r="2" spans="3:12" x14ac:dyDescent="0.25">
      <c r="C2" s="23" t="s">
        <v>57</v>
      </c>
      <c r="D2" s="23"/>
      <c r="E2" s="23"/>
      <c r="F2" s="29"/>
      <c r="G2" s="23" t="s">
        <v>60</v>
      </c>
      <c r="H2" s="23"/>
      <c r="I2" s="23"/>
      <c r="J2" s="23" t="s">
        <v>100</v>
      </c>
      <c r="K2" s="23"/>
      <c r="L2" s="23"/>
    </row>
    <row r="3" spans="3:12" x14ac:dyDescent="0.25">
      <c r="C3" s="3" t="s">
        <v>0</v>
      </c>
      <c r="D3" s="3" t="s">
        <v>55</v>
      </c>
      <c r="E3" s="3" t="s">
        <v>56</v>
      </c>
      <c r="F3" s="3" t="s">
        <v>20</v>
      </c>
      <c r="G3" s="6" t="s">
        <v>55</v>
      </c>
      <c r="H3" s="6" t="s">
        <v>56</v>
      </c>
      <c r="I3" s="6" t="s">
        <v>20</v>
      </c>
      <c r="J3" s="6" t="s">
        <v>55</v>
      </c>
      <c r="K3" s="6" t="s">
        <v>56</v>
      </c>
      <c r="L3" s="6" t="s">
        <v>20</v>
      </c>
    </row>
    <row r="4" spans="3:12" x14ac:dyDescent="0.25">
      <c r="C4" s="3">
        <v>2000</v>
      </c>
      <c r="D4" s="3">
        <v>94.75</v>
      </c>
      <c r="E4" s="3">
        <v>75.56</v>
      </c>
      <c r="F4" s="6">
        <v>170.31</v>
      </c>
      <c r="G4" s="8">
        <f t="shared" ref="G4:G11" si="0">D4*1000000</f>
        <v>94750000</v>
      </c>
      <c r="H4" s="8">
        <f t="shared" ref="H4:H11" si="1">E4*1000000</f>
        <v>75560000</v>
      </c>
      <c r="I4" s="8">
        <f t="shared" ref="I4:I11" si="2">F4*1000000</f>
        <v>170310000</v>
      </c>
      <c r="J4" s="34">
        <f>D4*$J$1</f>
        <v>16875695732838.566</v>
      </c>
      <c r="K4" s="34">
        <f t="shared" ref="K4:L19" si="3">E4*$J$1</f>
        <v>13457810760667.885</v>
      </c>
      <c r="L4" s="34">
        <f t="shared" si="3"/>
        <v>30333506493506.453</v>
      </c>
    </row>
    <row r="5" spans="3:12" x14ac:dyDescent="0.25">
      <c r="C5" s="3">
        <v>2001</v>
      </c>
      <c r="D5" s="3">
        <v>92.1</v>
      </c>
      <c r="E5" s="3">
        <v>76.05</v>
      </c>
      <c r="F5" s="6">
        <v>168.15</v>
      </c>
      <c r="G5" s="8">
        <f t="shared" si="0"/>
        <v>92100000</v>
      </c>
      <c r="H5" s="8">
        <f t="shared" si="1"/>
        <v>76050000</v>
      </c>
      <c r="I5" s="8">
        <f t="shared" si="2"/>
        <v>168150000</v>
      </c>
      <c r="J5" s="34">
        <f t="shared" ref="J5:J22" si="4">D5*$J$1</f>
        <v>16403710575139.123</v>
      </c>
      <c r="K5" s="34">
        <f t="shared" si="3"/>
        <v>13545083487940.611</v>
      </c>
      <c r="L5" s="34">
        <f t="shared" si="3"/>
        <v>29948794063079.738</v>
      </c>
    </row>
    <row r="6" spans="3:12" x14ac:dyDescent="0.25">
      <c r="C6" s="3">
        <v>2002</v>
      </c>
      <c r="D6" s="3">
        <v>90.3</v>
      </c>
      <c r="E6" s="3">
        <v>86.29</v>
      </c>
      <c r="F6" s="6">
        <v>176.59</v>
      </c>
      <c r="G6" s="8">
        <f t="shared" si="0"/>
        <v>90300000</v>
      </c>
      <c r="H6" s="8">
        <f t="shared" si="1"/>
        <v>86290000</v>
      </c>
      <c r="I6" s="8">
        <f t="shared" si="2"/>
        <v>176590000</v>
      </c>
      <c r="J6" s="34">
        <f t="shared" si="4"/>
        <v>16083116883116.859</v>
      </c>
      <c r="K6" s="34">
        <f t="shared" si="3"/>
        <v>15368905380333.932</v>
      </c>
      <c r="L6" s="34">
        <f t="shared" si="3"/>
        <v>31452022263450.793</v>
      </c>
    </row>
    <row r="7" spans="3:12" x14ac:dyDescent="0.25">
      <c r="C7" s="3">
        <v>2003</v>
      </c>
      <c r="D7" s="3">
        <v>91.17</v>
      </c>
      <c r="E7" s="3">
        <v>86.96</v>
      </c>
      <c r="F7" s="6">
        <v>178.13</v>
      </c>
      <c r="G7" s="8">
        <f t="shared" si="0"/>
        <v>91170000</v>
      </c>
      <c r="H7" s="8">
        <f t="shared" si="1"/>
        <v>86960000</v>
      </c>
      <c r="I7" s="8">
        <f t="shared" si="2"/>
        <v>178130000</v>
      </c>
      <c r="J7" s="34">
        <f t="shared" si="4"/>
        <v>16238070500927.621</v>
      </c>
      <c r="K7" s="34">
        <f t="shared" si="3"/>
        <v>15488237476808.883</v>
      </c>
      <c r="L7" s="34">
        <f t="shared" si="3"/>
        <v>31726307977736.504</v>
      </c>
    </row>
    <row r="8" spans="3:12" x14ac:dyDescent="0.25">
      <c r="C8" s="3">
        <v>2004</v>
      </c>
      <c r="D8" s="3">
        <v>97.81</v>
      </c>
      <c r="E8" s="3">
        <v>90.53</v>
      </c>
      <c r="F8" s="6">
        <v>188.34</v>
      </c>
      <c r="G8" s="8">
        <f t="shared" si="0"/>
        <v>97810000</v>
      </c>
      <c r="H8" s="8">
        <f t="shared" si="1"/>
        <v>90530000</v>
      </c>
      <c r="I8" s="8">
        <f t="shared" si="2"/>
        <v>188340000</v>
      </c>
      <c r="J8" s="34">
        <f t="shared" si="4"/>
        <v>17420705009276.414</v>
      </c>
      <c r="K8" s="34">
        <f t="shared" si="3"/>
        <v>16124081632653.039</v>
      </c>
      <c r="L8" s="34">
        <f t="shared" si="3"/>
        <v>33544786641929.453</v>
      </c>
    </row>
    <row r="9" spans="3:12" x14ac:dyDescent="0.25">
      <c r="C9" s="3">
        <v>2005</v>
      </c>
      <c r="D9" s="3">
        <v>97.26</v>
      </c>
      <c r="E9" s="3">
        <v>88.54</v>
      </c>
      <c r="F9" s="6">
        <v>185.8</v>
      </c>
      <c r="G9" s="8">
        <f t="shared" si="0"/>
        <v>97260000</v>
      </c>
      <c r="H9" s="8">
        <f t="shared" si="1"/>
        <v>88540000</v>
      </c>
      <c r="I9" s="8">
        <f t="shared" si="2"/>
        <v>185800000</v>
      </c>
      <c r="J9" s="34">
        <f t="shared" si="4"/>
        <v>17322745825602.945</v>
      </c>
      <c r="K9" s="34">
        <f t="shared" si="3"/>
        <v>15769647495361.76</v>
      </c>
      <c r="L9" s="34">
        <f t="shared" si="3"/>
        <v>33092393320964.707</v>
      </c>
    </row>
    <row r="10" spans="3:12" x14ac:dyDescent="0.25">
      <c r="C10" s="3">
        <v>2006</v>
      </c>
      <c r="D10" s="3">
        <v>94</v>
      </c>
      <c r="E10" s="3">
        <v>93.1</v>
      </c>
      <c r="F10" s="6">
        <v>187.1</v>
      </c>
      <c r="G10" s="8">
        <f t="shared" si="0"/>
        <v>94000000</v>
      </c>
      <c r="H10" s="8">
        <f t="shared" si="1"/>
        <v>93100000</v>
      </c>
      <c r="I10" s="8">
        <f t="shared" si="2"/>
        <v>187100000</v>
      </c>
      <c r="J10" s="34">
        <f t="shared" si="4"/>
        <v>16742115027829.291</v>
      </c>
      <c r="K10" s="34">
        <f t="shared" si="3"/>
        <v>16581818181818.158</v>
      </c>
      <c r="L10" s="34">
        <f t="shared" si="3"/>
        <v>33323933209647.449</v>
      </c>
    </row>
    <row r="11" spans="3:12" ht="14.25" customHeight="1" x14ac:dyDescent="0.25">
      <c r="C11" s="3">
        <v>2007</v>
      </c>
      <c r="D11" s="3">
        <v>106</v>
      </c>
      <c r="E11" s="3">
        <v>59</v>
      </c>
      <c r="F11" s="6">
        <v>165</v>
      </c>
      <c r="G11" s="8">
        <f t="shared" si="0"/>
        <v>106000000</v>
      </c>
      <c r="H11" s="8">
        <f t="shared" si="1"/>
        <v>59000000</v>
      </c>
      <c r="I11" s="8">
        <f t="shared" si="2"/>
        <v>165000000</v>
      </c>
      <c r="J11" s="34">
        <f t="shared" si="4"/>
        <v>18879406307977.711</v>
      </c>
      <c r="K11" s="34">
        <f t="shared" si="3"/>
        <v>10508348794063.064</v>
      </c>
      <c r="L11" s="34">
        <f t="shared" si="3"/>
        <v>29387755102040.777</v>
      </c>
    </row>
    <row r="12" spans="3:12" x14ac:dyDescent="0.25">
      <c r="C12" s="3">
        <v>2008</v>
      </c>
      <c r="D12" s="3">
        <v>112.5</v>
      </c>
      <c r="E12" s="3">
        <v>57.6</v>
      </c>
      <c r="F12" s="3">
        <v>170.1</v>
      </c>
      <c r="G12" s="8">
        <f>D12*1000000</f>
        <v>112500000</v>
      </c>
      <c r="H12" s="8">
        <f>E12*1000000</f>
        <v>57600000</v>
      </c>
      <c r="I12" s="8">
        <f>F12*1000000</f>
        <v>170100000</v>
      </c>
      <c r="J12" s="34">
        <f t="shared" si="4"/>
        <v>20037105751391.438</v>
      </c>
      <c r="K12" s="34">
        <f t="shared" si="3"/>
        <v>10258998144712.416</v>
      </c>
      <c r="L12" s="34">
        <f t="shared" si="3"/>
        <v>30296103896103.852</v>
      </c>
    </row>
    <row r="13" spans="3:12" x14ac:dyDescent="0.25">
      <c r="C13" s="3">
        <v>2009</v>
      </c>
      <c r="D13" s="3">
        <v>107.34</v>
      </c>
      <c r="E13" s="3">
        <v>52.29</v>
      </c>
      <c r="F13" s="3">
        <v>159.63</v>
      </c>
      <c r="G13" s="8">
        <f t="shared" ref="G13:G22" si="5">D13*1000000</f>
        <v>107340000</v>
      </c>
      <c r="H13" s="8">
        <f t="shared" ref="H13:H22" si="6">E13*1000000</f>
        <v>52290000</v>
      </c>
      <c r="I13" s="8">
        <f t="shared" ref="I13:I22" si="7">F13*1000000</f>
        <v>159630000</v>
      </c>
      <c r="J13" s="34">
        <f t="shared" si="4"/>
        <v>19118070500927.617</v>
      </c>
      <c r="K13" s="34">
        <f t="shared" si="3"/>
        <v>9313246753246.7402</v>
      </c>
      <c r="L13" s="34">
        <f t="shared" si="3"/>
        <v>28431317254174.355</v>
      </c>
    </row>
    <row r="14" spans="3:12" x14ac:dyDescent="0.25">
      <c r="C14" s="3">
        <v>2010</v>
      </c>
      <c r="D14" s="3">
        <v>108.4</v>
      </c>
      <c r="E14" s="3">
        <v>48.74</v>
      </c>
      <c r="F14" s="3">
        <v>157.13999999999999</v>
      </c>
      <c r="G14" s="8">
        <f t="shared" si="5"/>
        <v>108400000</v>
      </c>
      <c r="H14" s="8">
        <f t="shared" si="6"/>
        <v>48740000</v>
      </c>
      <c r="I14" s="8">
        <f t="shared" si="7"/>
        <v>157140000</v>
      </c>
      <c r="J14" s="34">
        <f t="shared" si="4"/>
        <v>19306864564007.395</v>
      </c>
      <c r="K14" s="34">
        <f t="shared" si="3"/>
        <v>8680964749536.166</v>
      </c>
      <c r="L14" s="34">
        <f t="shared" si="3"/>
        <v>27987829313543.559</v>
      </c>
    </row>
    <row r="15" spans="3:12" x14ac:dyDescent="0.25">
      <c r="C15" s="3">
        <v>2011</v>
      </c>
      <c r="D15" s="3">
        <v>104.71</v>
      </c>
      <c r="E15" s="3">
        <v>48.18</v>
      </c>
      <c r="F15" s="3">
        <v>152.88999999999999</v>
      </c>
      <c r="G15" s="8">
        <f t="shared" si="5"/>
        <v>104710000</v>
      </c>
      <c r="H15" s="8">
        <f t="shared" si="6"/>
        <v>48180000</v>
      </c>
      <c r="I15" s="8">
        <f t="shared" si="7"/>
        <v>152890000</v>
      </c>
      <c r="J15" s="34">
        <f t="shared" si="4"/>
        <v>18649647495361.754</v>
      </c>
      <c r="K15" s="34">
        <f t="shared" si="3"/>
        <v>8581224489795.9063</v>
      </c>
      <c r="L15" s="34">
        <f t="shared" si="3"/>
        <v>27230871985157.66</v>
      </c>
    </row>
    <row r="16" spans="3:12" x14ac:dyDescent="0.25">
      <c r="C16" s="3">
        <v>2012</v>
      </c>
      <c r="D16" s="3">
        <v>103.35</v>
      </c>
      <c r="E16" s="3">
        <v>47.35</v>
      </c>
      <c r="F16" s="3">
        <v>150.69999999999999</v>
      </c>
      <c r="G16" s="8">
        <f t="shared" si="5"/>
        <v>103350000</v>
      </c>
      <c r="H16" s="8">
        <f t="shared" si="6"/>
        <v>47350000</v>
      </c>
      <c r="I16" s="8">
        <f t="shared" si="7"/>
        <v>150700000</v>
      </c>
      <c r="J16" s="34">
        <f t="shared" si="4"/>
        <v>18407421150278.266</v>
      </c>
      <c r="K16" s="34">
        <f t="shared" si="3"/>
        <v>8433395176252.3076</v>
      </c>
      <c r="L16" s="34">
        <f t="shared" si="3"/>
        <v>26840816326530.574</v>
      </c>
    </row>
    <row r="17" spans="3:12" x14ac:dyDescent="0.25">
      <c r="C17" s="3">
        <v>2013</v>
      </c>
      <c r="D17" s="3">
        <v>101.54</v>
      </c>
      <c r="E17" s="3">
        <v>48.85</v>
      </c>
      <c r="F17" s="3">
        <v>150.38999999999999</v>
      </c>
      <c r="G17" s="8">
        <f t="shared" si="5"/>
        <v>101540000</v>
      </c>
      <c r="H17" s="8">
        <f t="shared" si="6"/>
        <v>48850000</v>
      </c>
      <c r="I17" s="8">
        <f t="shared" si="7"/>
        <v>150390000</v>
      </c>
      <c r="J17" s="34">
        <f t="shared" si="4"/>
        <v>18085046382189.215</v>
      </c>
      <c r="K17" s="34">
        <f t="shared" si="3"/>
        <v>8700556586270.8604</v>
      </c>
      <c r="L17" s="34">
        <f t="shared" si="3"/>
        <v>26785602968460.07</v>
      </c>
    </row>
    <row r="18" spans="3:12" x14ac:dyDescent="0.25">
      <c r="C18" s="3">
        <v>2014</v>
      </c>
      <c r="D18" s="3">
        <v>100.26</v>
      </c>
      <c r="E18" s="3">
        <v>49.04</v>
      </c>
      <c r="F18" s="3">
        <v>149.30000000000001</v>
      </c>
      <c r="G18" s="8">
        <f t="shared" si="5"/>
        <v>100260000</v>
      </c>
      <c r="H18" s="8">
        <f t="shared" si="6"/>
        <v>49040000</v>
      </c>
      <c r="I18" s="8">
        <f t="shared" si="7"/>
        <v>149300000</v>
      </c>
      <c r="J18" s="34">
        <f t="shared" si="4"/>
        <v>17857068645640.051</v>
      </c>
      <c r="K18" s="34">
        <f t="shared" si="3"/>
        <v>8734397031539.876</v>
      </c>
      <c r="L18" s="34">
        <f t="shared" si="3"/>
        <v>26591465677179.93</v>
      </c>
    </row>
    <row r="19" spans="3:12" x14ac:dyDescent="0.25">
      <c r="C19" s="3">
        <v>2015</v>
      </c>
      <c r="D19" s="3">
        <v>97.99</v>
      </c>
      <c r="E19" s="3">
        <v>53.34</v>
      </c>
      <c r="F19" s="3">
        <v>151.33000000000001</v>
      </c>
      <c r="G19" s="8">
        <f t="shared" si="5"/>
        <v>97990000</v>
      </c>
      <c r="H19" s="8">
        <f t="shared" si="6"/>
        <v>53340000</v>
      </c>
      <c r="I19" s="8">
        <f t="shared" si="7"/>
        <v>151330000</v>
      </c>
      <c r="J19" s="34">
        <f t="shared" si="4"/>
        <v>17452764378478.639</v>
      </c>
      <c r="K19" s="34">
        <f t="shared" si="3"/>
        <v>9500259740259.7285</v>
      </c>
      <c r="L19" s="34">
        <f t="shared" si="3"/>
        <v>26953024118738.371</v>
      </c>
    </row>
    <row r="20" spans="3:12" x14ac:dyDescent="0.25">
      <c r="C20" s="3">
        <v>2016</v>
      </c>
      <c r="D20" s="3">
        <v>101.22</v>
      </c>
      <c r="E20" s="3">
        <v>42.84</v>
      </c>
      <c r="F20" s="3">
        <v>144.06</v>
      </c>
      <c r="G20" s="8">
        <f t="shared" si="5"/>
        <v>101220000</v>
      </c>
      <c r="H20" s="8">
        <f t="shared" si="6"/>
        <v>42840000</v>
      </c>
      <c r="I20" s="8">
        <f t="shared" si="7"/>
        <v>144060000</v>
      </c>
      <c r="J20" s="34">
        <f t="shared" si="4"/>
        <v>18028051948051.922</v>
      </c>
      <c r="K20" s="34">
        <f t="shared" ref="K20:K22" si="8">E20*$J$1</f>
        <v>7630129870129.8604</v>
      </c>
      <c r="L20" s="34">
        <f t="shared" ref="L20:L22" si="9">F20*$J$1</f>
        <v>25658181818181.781</v>
      </c>
    </row>
    <row r="21" spans="3:12" x14ac:dyDescent="0.25">
      <c r="C21" s="3">
        <v>2017</v>
      </c>
      <c r="D21" s="3">
        <v>100.37</v>
      </c>
      <c r="E21" s="3">
        <v>42.35</v>
      </c>
      <c r="F21" s="3">
        <v>142.72</v>
      </c>
      <c r="G21" s="8">
        <f t="shared" si="5"/>
        <v>100370000</v>
      </c>
      <c r="H21" s="8">
        <f t="shared" si="6"/>
        <v>42350000</v>
      </c>
      <c r="I21" s="8">
        <f t="shared" si="7"/>
        <v>142720000</v>
      </c>
      <c r="J21" s="34">
        <f t="shared" si="4"/>
        <v>17876660482374.742</v>
      </c>
      <c r="K21" s="34">
        <f t="shared" si="8"/>
        <v>7542857142857.1328</v>
      </c>
      <c r="L21" s="34">
        <f t="shared" si="9"/>
        <v>25419517625231.875</v>
      </c>
    </row>
    <row r="22" spans="3:12" x14ac:dyDescent="0.25">
      <c r="C22" s="3">
        <v>2018</v>
      </c>
      <c r="D22" s="3">
        <v>96.06</v>
      </c>
      <c r="E22" s="3">
        <v>39.49</v>
      </c>
      <c r="F22" s="3">
        <v>135.55000000000001</v>
      </c>
      <c r="G22" s="8">
        <f t="shared" si="5"/>
        <v>96060000</v>
      </c>
      <c r="H22" s="8">
        <f t="shared" si="6"/>
        <v>39490000</v>
      </c>
      <c r="I22" s="8">
        <f t="shared" si="7"/>
        <v>135550000</v>
      </c>
      <c r="J22" s="34">
        <f t="shared" si="4"/>
        <v>17109016697588.104</v>
      </c>
      <c r="K22" s="34">
        <f t="shared" si="8"/>
        <v>7033469387755.0928</v>
      </c>
      <c r="L22" s="34">
        <f t="shared" si="9"/>
        <v>24142486085343.195</v>
      </c>
    </row>
    <row r="24" spans="3:12" x14ac:dyDescent="0.25">
      <c r="C24" s="29" t="s">
        <v>98</v>
      </c>
      <c r="D24" s="30"/>
      <c r="E24" s="30"/>
      <c r="F24" s="31"/>
    </row>
    <row r="25" spans="3:12" x14ac:dyDescent="0.25">
      <c r="C25" s="3" t="s">
        <v>0</v>
      </c>
      <c r="D25" s="3" t="s">
        <v>58</v>
      </c>
      <c r="E25" s="3" t="s">
        <v>59</v>
      </c>
      <c r="F25" s="3" t="s">
        <v>20</v>
      </c>
    </row>
    <row r="26" spans="3:12" x14ac:dyDescent="0.25">
      <c r="C26" s="3">
        <v>2000</v>
      </c>
      <c r="D26" s="4">
        <v>705979</v>
      </c>
      <c r="E26" s="4">
        <v>2195323</v>
      </c>
      <c r="F26" s="4">
        <v>2901302</v>
      </c>
    </row>
    <row r="27" spans="3:12" x14ac:dyDescent="0.25">
      <c r="C27" s="3">
        <v>2001</v>
      </c>
      <c r="D27" s="4">
        <v>716930</v>
      </c>
      <c r="E27" s="4">
        <v>2089154</v>
      </c>
      <c r="F27" s="4">
        <v>2806084</v>
      </c>
    </row>
    <row r="28" spans="3:12" x14ac:dyDescent="0.25">
      <c r="C28" s="3">
        <v>2002</v>
      </c>
      <c r="D28" s="4">
        <v>720125</v>
      </c>
      <c r="E28" s="4">
        <v>2316230</v>
      </c>
      <c r="F28" s="4">
        <v>3036355</v>
      </c>
    </row>
    <row r="29" spans="3:12" x14ac:dyDescent="0.25">
      <c r="C29" s="3">
        <v>2003</v>
      </c>
      <c r="D29" s="4">
        <v>789202</v>
      </c>
      <c r="E29" s="4">
        <v>2366041</v>
      </c>
      <c r="F29" s="4">
        <v>3155243</v>
      </c>
    </row>
    <row r="30" spans="3:12" x14ac:dyDescent="0.25">
      <c r="C30" s="3">
        <v>2004</v>
      </c>
      <c r="D30" s="4">
        <v>772812</v>
      </c>
      <c r="E30" s="4">
        <v>2231133</v>
      </c>
      <c r="F30" s="4">
        <v>3003945</v>
      </c>
    </row>
    <row r="31" spans="3:12" x14ac:dyDescent="0.25">
      <c r="C31" s="3">
        <v>2005</v>
      </c>
      <c r="D31" s="4">
        <v>795224</v>
      </c>
      <c r="E31" s="4">
        <v>2190117</v>
      </c>
      <c r="F31" s="4">
        <v>2985341</v>
      </c>
    </row>
    <row r="32" spans="3:12" x14ac:dyDescent="0.25">
      <c r="C32" s="3">
        <v>2006</v>
      </c>
      <c r="D32" s="4">
        <v>708715</v>
      </c>
      <c r="E32" s="4">
        <v>2245281</v>
      </c>
      <c r="F32" s="4">
        <v>2953997</v>
      </c>
    </row>
    <row r="33" spans="3:6" x14ac:dyDescent="0.25">
      <c r="C33" s="3">
        <v>2007</v>
      </c>
      <c r="D33" s="4">
        <v>433630</v>
      </c>
      <c r="E33" s="4">
        <v>2371910</v>
      </c>
      <c r="F33" s="4">
        <v>2805540</v>
      </c>
    </row>
    <row r="34" spans="3:6" x14ac:dyDescent="0.25">
      <c r="C34" s="3">
        <v>2008</v>
      </c>
      <c r="D34" s="4">
        <v>472897</v>
      </c>
      <c r="E34" s="4">
        <v>2412431</v>
      </c>
      <c r="F34" s="4">
        <v>2885328</v>
      </c>
    </row>
    <row r="35" spans="3:6" x14ac:dyDescent="0.25">
      <c r="C35" s="3">
        <v>2009</v>
      </c>
      <c r="D35" s="4">
        <v>467570</v>
      </c>
      <c r="E35" s="4">
        <v>2593326</v>
      </c>
      <c r="F35" s="4">
        <v>3060897</v>
      </c>
    </row>
    <row r="36" spans="3:6" x14ac:dyDescent="0.25">
      <c r="C36" s="3">
        <v>2010</v>
      </c>
      <c r="D36" s="4">
        <v>471507</v>
      </c>
      <c r="E36" s="4">
        <v>2936086</v>
      </c>
      <c r="F36" s="4">
        <v>3407592</v>
      </c>
    </row>
    <row r="37" spans="3:6" x14ac:dyDescent="0.25">
      <c r="C37" s="3">
        <v>2011</v>
      </c>
      <c r="D37" s="4">
        <v>472552</v>
      </c>
      <c r="E37" s="4">
        <v>2783827</v>
      </c>
      <c r="F37" s="4">
        <v>3256379</v>
      </c>
    </row>
    <row r="38" spans="3:6" x14ac:dyDescent="0.25">
      <c r="C38" s="3">
        <v>2012</v>
      </c>
      <c r="D38" s="4">
        <v>405465</v>
      </c>
      <c r="E38" s="4">
        <v>2769175</v>
      </c>
      <c r="F38" s="4">
        <v>3174639</v>
      </c>
    </row>
    <row r="39" spans="3:6" x14ac:dyDescent="0.25">
      <c r="C39" s="3">
        <v>2013</v>
      </c>
      <c r="D39" s="4">
        <v>352561</v>
      </c>
      <c r="E39" s="4">
        <v>2768277</v>
      </c>
      <c r="F39" s="4">
        <v>3120838</v>
      </c>
    </row>
    <row r="40" spans="3:6" x14ac:dyDescent="0.25">
      <c r="C40" s="3">
        <v>2014</v>
      </c>
      <c r="D40" s="4">
        <v>304693</v>
      </c>
      <c r="E40" s="4">
        <v>2871098</v>
      </c>
      <c r="F40" s="4">
        <v>3175791</v>
      </c>
    </row>
    <row r="41" spans="3:6" x14ac:dyDescent="0.25">
      <c r="C41" s="3">
        <v>2015</v>
      </c>
      <c r="D41" s="4">
        <v>376669</v>
      </c>
      <c r="E41" s="4">
        <v>2739473</v>
      </c>
      <c r="F41" s="4">
        <v>3116142</v>
      </c>
    </row>
    <row r="42" spans="3:6" x14ac:dyDescent="0.25">
      <c r="C42" s="3">
        <v>2016</v>
      </c>
      <c r="D42" s="4">
        <v>467813</v>
      </c>
      <c r="E42" s="4">
        <v>2602426</v>
      </c>
      <c r="F42" s="4">
        <v>3070239</v>
      </c>
    </row>
    <row r="43" spans="3:6" x14ac:dyDescent="0.25">
      <c r="C43" s="3">
        <v>2017</v>
      </c>
      <c r="D43" s="4">
        <v>497079</v>
      </c>
      <c r="E43" s="4">
        <v>2466105</v>
      </c>
      <c r="F43" s="4">
        <v>2963184</v>
      </c>
    </row>
    <row r="44" spans="3:6" x14ac:dyDescent="0.25">
      <c r="C44" s="3">
        <v>2018</v>
      </c>
      <c r="D44" s="4">
        <v>577270</v>
      </c>
      <c r="E44" s="4">
        <v>2419532</v>
      </c>
      <c r="F44" s="4">
        <v>2996802</v>
      </c>
    </row>
  </sheetData>
  <mergeCells count="4">
    <mergeCell ref="C2:F2"/>
    <mergeCell ref="C24:F24"/>
    <mergeCell ref="G2:I2"/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0503-DB68-4E92-898E-B5D49657D48A}">
  <dimension ref="A1:H16"/>
  <sheetViews>
    <sheetView workbookViewId="0">
      <selection activeCell="H3" sqref="H3"/>
    </sheetView>
  </sheetViews>
  <sheetFormatPr defaultRowHeight="15" x14ac:dyDescent="0.25"/>
  <cols>
    <col min="6" max="6" width="11" bestFit="1" customWidth="1"/>
  </cols>
  <sheetData>
    <row r="1" spans="1:8" x14ac:dyDescent="0.25">
      <c r="A1" s="23" t="s">
        <v>101</v>
      </c>
      <c r="B1" s="23"/>
      <c r="C1" s="23"/>
      <c r="D1" s="23"/>
      <c r="E1" s="23" t="s">
        <v>102</v>
      </c>
      <c r="F1" s="23"/>
      <c r="G1" s="23"/>
      <c r="H1" s="23"/>
    </row>
    <row r="2" spans="1:8" x14ac:dyDescent="0.25">
      <c r="A2" s="3" t="s">
        <v>0</v>
      </c>
      <c r="B2" s="3" t="s">
        <v>55</v>
      </c>
      <c r="C2" s="3" t="s">
        <v>56</v>
      </c>
      <c r="D2" s="3" t="s">
        <v>20</v>
      </c>
      <c r="E2" s="3" t="s">
        <v>0</v>
      </c>
      <c r="F2" s="3" t="s">
        <v>55</v>
      </c>
      <c r="G2" s="3" t="s">
        <v>56</v>
      </c>
      <c r="H2" s="3" t="s">
        <v>20</v>
      </c>
    </row>
    <row r="3" spans="1:8" x14ac:dyDescent="0.25">
      <c r="A3" s="3">
        <v>2000</v>
      </c>
      <c r="B3" s="3">
        <v>5.12</v>
      </c>
      <c r="C3" s="3">
        <v>4.49</v>
      </c>
      <c r="D3" s="3">
        <v>9.61</v>
      </c>
      <c r="E3">
        <f>A3</f>
        <v>2000</v>
      </c>
      <c r="F3">
        <f>B3*1000000000</f>
        <v>5120000000</v>
      </c>
      <c r="G3">
        <f t="shared" ref="G3:H16" si="0">C3*1000000000</f>
        <v>4490000000</v>
      </c>
      <c r="H3">
        <f t="shared" si="0"/>
        <v>9610000000</v>
      </c>
    </row>
    <row r="4" spans="1:8" x14ac:dyDescent="0.25">
      <c r="A4" s="3">
        <v>2001</v>
      </c>
      <c r="B4" s="3">
        <v>5.0999999999999996</v>
      </c>
      <c r="C4" s="3">
        <v>4.6500000000000004</v>
      </c>
      <c r="D4" s="3">
        <v>9.75</v>
      </c>
      <c r="E4">
        <f t="shared" ref="E4:E16" si="1">A4</f>
        <v>2001</v>
      </c>
      <c r="F4">
        <f t="shared" ref="F4:F16" si="2">B4*1000000000</f>
        <v>5100000000</v>
      </c>
      <c r="G4">
        <f t="shared" si="0"/>
        <v>4650000000</v>
      </c>
      <c r="H4">
        <f t="shared" si="0"/>
        <v>9750000000</v>
      </c>
    </row>
    <row r="5" spans="1:8" x14ac:dyDescent="0.25">
      <c r="A5" s="3">
        <v>2002</v>
      </c>
      <c r="B5" s="3">
        <v>4.72</v>
      </c>
      <c r="C5" s="3">
        <v>5.03</v>
      </c>
      <c r="D5" s="3">
        <v>9.75</v>
      </c>
      <c r="E5">
        <f t="shared" si="1"/>
        <v>2002</v>
      </c>
      <c r="F5">
        <f t="shared" si="2"/>
        <v>4720000000</v>
      </c>
      <c r="G5">
        <f t="shared" si="0"/>
        <v>5030000000</v>
      </c>
      <c r="H5">
        <f t="shared" si="0"/>
        <v>9750000000</v>
      </c>
    </row>
    <row r="6" spans="1:8" x14ac:dyDescent="0.25">
      <c r="A6" s="3">
        <v>2003</v>
      </c>
      <c r="B6" s="3">
        <v>4.7300000000000004</v>
      </c>
      <c r="C6" s="3">
        <v>4.4000000000000004</v>
      </c>
      <c r="D6" s="3">
        <v>9.1300000000000008</v>
      </c>
      <c r="E6">
        <f t="shared" si="1"/>
        <v>2003</v>
      </c>
      <c r="F6">
        <f t="shared" si="2"/>
        <v>4730000000</v>
      </c>
      <c r="G6">
        <f t="shared" si="0"/>
        <v>4400000000</v>
      </c>
      <c r="H6">
        <f t="shared" si="0"/>
        <v>9130000000</v>
      </c>
    </row>
    <row r="7" spans="1:8" x14ac:dyDescent="0.25">
      <c r="A7" s="3">
        <v>2004</v>
      </c>
      <c r="B7" s="3">
        <v>4.3</v>
      </c>
      <c r="C7" s="3">
        <v>4.3099999999999996</v>
      </c>
      <c r="D7" s="3">
        <v>8.61</v>
      </c>
      <c r="E7">
        <f t="shared" si="1"/>
        <v>2004</v>
      </c>
      <c r="F7">
        <f t="shared" si="2"/>
        <v>4300000000</v>
      </c>
      <c r="G7">
        <f t="shared" si="0"/>
        <v>4310000000</v>
      </c>
      <c r="H7">
        <f t="shared" si="0"/>
        <v>8610000000</v>
      </c>
    </row>
    <row r="8" spans="1:8" x14ac:dyDescent="0.25">
      <c r="A8" s="3">
        <v>2005</v>
      </c>
      <c r="B8" s="3">
        <v>4.1900000000000004</v>
      </c>
      <c r="C8" s="3">
        <v>4.4400000000000004</v>
      </c>
      <c r="D8" s="3">
        <v>8.6300000000000008</v>
      </c>
      <c r="E8">
        <f t="shared" si="1"/>
        <v>2005</v>
      </c>
      <c r="F8">
        <f t="shared" si="2"/>
        <v>4190000000.0000005</v>
      </c>
      <c r="G8">
        <f t="shared" si="0"/>
        <v>4440000000</v>
      </c>
      <c r="H8">
        <f t="shared" si="0"/>
        <v>8630000000</v>
      </c>
    </row>
    <row r="9" spans="1:8" x14ac:dyDescent="0.25">
      <c r="A9" s="3">
        <v>2006</v>
      </c>
      <c r="B9" s="3">
        <v>4.37</v>
      </c>
      <c r="C9" s="3">
        <v>4.5599999999999996</v>
      </c>
      <c r="D9" s="3">
        <v>8.93</v>
      </c>
      <c r="E9">
        <f t="shared" si="1"/>
        <v>2006</v>
      </c>
      <c r="F9">
        <f t="shared" si="2"/>
        <v>4370000000</v>
      </c>
      <c r="G9">
        <f t="shared" si="0"/>
        <v>4560000000</v>
      </c>
      <c r="H9">
        <f t="shared" si="0"/>
        <v>8930000000</v>
      </c>
    </row>
    <row r="10" spans="1:8" x14ac:dyDescent="0.25">
      <c r="A10" s="3">
        <v>2007</v>
      </c>
      <c r="B10" s="3">
        <v>3.99</v>
      </c>
      <c r="C10" s="3">
        <v>4.41</v>
      </c>
      <c r="D10" s="3">
        <v>8.4</v>
      </c>
      <c r="E10">
        <f t="shared" si="1"/>
        <v>2007</v>
      </c>
      <c r="F10">
        <f t="shared" si="2"/>
        <v>3990000000</v>
      </c>
      <c r="G10">
        <f t="shared" si="0"/>
        <v>4410000000</v>
      </c>
      <c r="H10">
        <f t="shared" si="0"/>
        <v>8400000000</v>
      </c>
    </row>
    <row r="11" spans="1:8" x14ac:dyDescent="0.25">
      <c r="A11" s="3">
        <v>2008</v>
      </c>
      <c r="B11" s="3">
        <v>3.75</v>
      </c>
      <c r="C11" s="3">
        <v>4.47</v>
      </c>
      <c r="D11" s="3">
        <v>8.2200000000000006</v>
      </c>
      <c r="E11">
        <f t="shared" si="1"/>
        <v>2008</v>
      </c>
      <c r="F11">
        <f t="shared" si="2"/>
        <v>3750000000</v>
      </c>
      <c r="G11">
        <f t="shared" si="0"/>
        <v>4470000000</v>
      </c>
      <c r="H11">
        <f t="shared" si="0"/>
        <v>8220000000.000001</v>
      </c>
    </row>
    <row r="12" spans="1:8" x14ac:dyDescent="0.25">
      <c r="A12" s="3">
        <v>2009</v>
      </c>
      <c r="B12" s="3">
        <v>4.3</v>
      </c>
      <c r="C12" s="3">
        <v>3.7</v>
      </c>
      <c r="D12" s="3">
        <v>8</v>
      </c>
      <c r="E12">
        <f t="shared" si="1"/>
        <v>2009</v>
      </c>
      <c r="F12">
        <f t="shared" si="2"/>
        <v>4300000000</v>
      </c>
      <c r="G12">
        <f t="shared" si="0"/>
        <v>3700000000</v>
      </c>
      <c r="H12">
        <f t="shared" si="0"/>
        <v>8000000000</v>
      </c>
    </row>
    <row r="13" spans="1:8" x14ac:dyDescent="0.25">
      <c r="A13" s="3">
        <v>2010</v>
      </c>
      <c r="B13" s="3">
        <v>4.2300000000000004</v>
      </c>
      <c r="C13" s="3">
        <v>3.53</v>
      </c>
      <c r="D13" s="3">
        <v>7.76</v>
      </c>
      <c r="E13">
        <f t="shared" si="1"/>
        <v>2010</v>
      </c>
      <c r="F13">
        <f t="shared" si="2"/>
        <v>4230000000.0000005</v>
      </c>
      <c r="G13">
        <f t="shared" si="0"/>
        <v>3530000000</v>
      </c>
      <c r="H13">
        <f t="shared" si="0"/>
        <v>7760000000</v>
      </c>
    </row>
    <row r="14" spans="1:8" x14ac:dyDescent="0.25">
      <c r="A14" s="3">
        <v>2011</v>
      </c>
      <c r="B14" s="3">
        <v>4.04</v>
      </c>
      <c r="C14" s="3">
        <v>3.69</v>
      </c>
      <c r="D14" s="3">
        <v>7.73</v>
      </c>
      <c r="E14">
        <f t="shared" si="1"/>
        <v>2011</v>
      </c>
      <c r="F14">
        <f t="shared" si="2"/>
        <v>4040000000</v>
      </c>
      <c r="G14">
        <f t="shared" si="0"/>
        <v>3690000000</v>
      </c>
      <c r="H14">
        <f t="shared" si="0"/>
        <v>7730000000</v>
      </c>
    </row>
    <row r="15" spans="1:8" x14ac:dyDescent="0.25">
      <c r="A15" s="3">
        <v>2012</v>
      </c>
      <c r="B15" s="3">
        <v>3.74</v>
      </c>
      <c r="C15" s="3">
        <v>3.67</v>
      </c>
      <c r="D15" s="3">
        <v>7.41</v>
      </c>
      <c r="E15">
        <f t="shared" si="1"/>
        <v>2012</v>
      </c>
      <c r="F15">
        <f t="shared" si="2"/>
        <v>3740000000</v>
      </c>
      <c r="G15">
        <f t="shared" si="0"/>
        <v>3670000000</v>
      </c>
      <c r="H15">
        <f t="shared" si="0"/>
        <v>7410000000</v>
      </c>
    </row>
    <row r="16" spans="1:8" x14ac:dyDescent="0.25">
      <c r="A16" s="3">
        <v>2013</v>
      </c>
      <c r="B16" s="3">
        <v>3.69</v>
      </c>
      <c r="C16" s="3">
        <v>3.86</v>
      </c>
      <c r="D16" s="3">
        <v>7.55</v>
      </c>
      <c r="E16">
        <f t="shared" si="1"/>
        <v>2013</v>
      </c>
      <c r="F16">
        <f t="shared" si="2"/>
        <v>3690000000</v>
      </c>
      <c r="G16">
        <f t="shared" si="0"/>
        <v>3860000000</v>
      </c>
      <c r="H16">
        <f t="shared" si="0"/>
        <v>7550000000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2"/>
  <sheetViews>
    <sheetView tabSelected="1" zoomScale="85" zoomScaleNormal="85" workbookViewId="0">
      <pane xSplit="1" topLeftCell="H1" activePane="topRight" state="frozen"/>
      <selection pane="topRight" activeCell="V5" sqref="V5:V2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19" t="s">
        <v>0</v>
      </c>
      <c r="B2" s="19" t="s">
        <v>91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S2" s="20" t="s">
        <v>69</v>
      </c>
      <c r="T2" s="21"/>
      <c r="U2" s="21"/>
      <c r="V2" s="22"/>
    </row>
    <row r="3" spans="1:22" x14ac:dyDescent="0.25">
      <c r="A3" s="19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81</v>
      </c>
      <c r="T3" s="2" t="s">
        <v>4</v>
      </c>
      <c r="U3" s="2" t="s">
        <v>21</v>
      </c>
      <c r="V3" s="2" t="s">
        <v>82</v>
      </c>
    </row>
    <row r="4" spans="1:22" x14ac:dyDescent="0.25">
      <c r="A4" s="19"/>
      <c r="B4" s="19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S4" s="19" t="s">
        <v>75</v>
      </c>
      <c r="T4" s="19"/>
      <c r="U4" s="19"/>
      <c r="V4" s="19"/>
    </row>
    <row r="5" spans="1:22" x14ac:dyDescent="0.25">
      <c r="A5" s="3">
        <v>2000</v>
      </c>
      <c r="B5" s="10">
        <v>4199.28</v>
      </c>
      <c r="C5" s="10">
        <v>10671.56</v>
      </c>
      <c r="D5" s="10">
        <v>3804.8</v>
      </c>
      <c r="E5" s="10">
        <v>6863.22</v>
      </c>
      <c r="F5" s="3">
        <v>525</v>
      </c>
      <c r="G5" s="10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0">
        <f>B5+F5+I5+K5+L5+O5+P5+N5+J5</f>
        <v>4724.28</v>
      </c>
    </row>
    <row r="6" spans="1:22" x14ac:dyDescent="0.25">
      <c r="A6" s="3">
        <v>2001</v>
      </c>
      <c r="B6" s="10">
        <v>3112.61</v>
      </c>
      <c r="C6" s="10">
        <v>7798.73</v>
      </c>
      <c r="D6" s="10">
        <v>1966.77</v>
      </c>
      <c r="E6" s="10">
        <v>6998.22</v>
      </c>
      <c r="F6" s="3">
        <v>785</v>
      </c>
      <c r="G6" s="10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0">
        <f t="shared" ref="V6:V23" si="3">B6+F6+I6+K6+L6+O6+P6+N6+J6</f>
        <v>3897.61</v>
      </c>
    </row>
    <row r="7" spans="1:22" x14ac:dyDescent="0.25">
      <c r="A7" s="3">
        <v>2002</v>
      </c>
      <c r="B7" s="10">
        <v>3155.17</v>
      </c>
      <c r="C7" s="10">
        <v>6900</v>
      </c>
      <c r="D7" s="10">
        <v>1224.72</v>
      </c>
      <c r="E7" s="10">
        <v>6863.22</v>
      </c>
      <c r="F7" s="3">
        <v>785</v>
      </c>
      <c r="G7" s="10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0">
        <f t="shared" si="3"/>
        <v>3940.17</v>
      </c>
    </row>
    <row r="8" spans="1:22" x14ac:dyDescent="0.25">
      <c r="A8" s="3">
        <v>2003</v>
      </c>
      <c r="B8" s="10">
        <v>3167.92</v>
      </c>
      <c r="C8" s="10">
        <v>9750</v>
      </c>
      <c r="D8" s="10">
        <v>1687.72</v>
      </c>
      <c r="E8" s="10">
        <v>6998.22</v>
      </c>
      <c r="F8" s="3">
        <v>805</v>
      </c>
      <c r="G8" s="10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0">
        <f t="shared" si="3"/>
        <v>3972.92</v>
      </c>
    </row>
    <row r="9" spans="1:22" x14ac:dyDescent="0.25">
      <c r="A9" s="3">
        <v>2004</v>
      </c>
      <c r="B9" s="10">
        <v>3199.71</v>
      </c>
      <c r="C9" s="10">
        <v>9750</v>
      </c>
      <c r="D9" s="10">
        <v>2802.57</v>
      </c>
      <c r="E9" s="10">
        <v>6846.27</v>
      </c>
      <c r="F9" s="3">
        <v>820</v>
      </c>
      <c r="G9" s="10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0">
        <f t="shared" si="3"/>
        <v>4019.71</v>
      </c>
    </row>
    <row r="10" spans="1:22" x14ac:dyDescent="0.25">
      <c r="A10" s="3">
        <v>2005</v>
      </c>
      <c r="B10" s="10">
        <v>3407.46</v>
      </c>
      <c r="C10" s="10">
        <v>9750</v>
      </c>
      <c r="D10" s="10">
        <v>3099.35</v>
      </c>
      <c r="E10" s="10">
        <v>6919.97</v>
      </c>
      <c r="F10" s="3">
        <v>850</v>
      </c>
      <c r="G10" s="10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0">
        <f t="shared" si="3"/>
        <v>4260.9399999999996</v>
      </c>
    </row>
    <row r="11" spans="1:22" x14ac:dyDescent="0.25">
      <c r="A11" s="3">
        <v>2006</v>
      </c>
      <c r="B11" s="10">
        <v>3715.61</v>
      </c>
      <c r="C11" s="10">
        <v>11170</v>
      </c>
      <c r="D11" s="10">
        <v>3102.95</v>
      </c>
      <c r="E11" s="10">
        <v>7659.97</v>
      </c>
      <c r="F11" s="3">
        <v>850</v>
      </c>
      <c r="G11" s="10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0">
        <f t="shared" si="3"/>
        <v>4569.1900000000005</v>
      </c>
    </row>
    <row r="12" spans="1:22" x14ac:dyDescent="0.25">
      <c r="A12" s="3">
        <v>2007</v>
      </c>
      <c r="B12" s="10">
        <v>3688.04</v>
      </c>
      <c r="C12" s="10">
        <v>12014</v>
      </c>
      <c r="D12" s="10">
        <v>3220.18</v>
      </c>
      <c r="E12" s="10">
        <v>7699.97</v>
      </c>
      <c r="F12" s="3">
        <v>980</v>
      </c>
      <c r="G12" s="10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0">
        <f t="shared" si="3"/>
        <v>4674.72</v>
      </c>
    </row>
    <row r="13" spans="1:22" x14ac:dyDescent="0.25">
      <c r="A13" s="3">
        <v>2008</v>
      </c>
      <c r="B13" s="10">
        <v>3690.8</v>
      </c>
      <c r="C13" s="10">
        <v>12294</v>
      </c>
      <c r="D13" s="10">
        <v>3068.97</v>
      </c>
      <c r="E13" s="10">
        <v>8009.97</v>
      </c>
      <c r="F13" s="10">
        <v>1052</v>
      </c>
      <c r="G13" s="10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0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0">
        <f t="shared" si="3"/>
        <v>4749.78</v>
      </c>
    </row>
    <row r="14" spans="1:22" x14ac:dyDescent="0.25">
      <c r="A14" s="3">
        <v>2009</v>
      </c>
      <c r="B14" s="10">
        <v>3694.95</v>
      </c>
      <c r="C14" s="10">
        <v>12594</v>
      </c>
      <c r="D14" s="10">
        <v>3135.88</v>
      </c>
      <c r="E14" s="10">
        <v>8009.97</v>
      </c>
      <c r="F14" s="10">
        <v>1189</v>
      </c>
      <c r="G14" s="10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0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0">
        <f t="shared" si="3"/>
        <v>4891.7299999999996</v>
      </c>
    </row>
    <row r="15" spans="1:22" x14ac:dyDescent="0.25">
      <c r="A15" s="3">
        <v>2010</v>
      </c>
      <c r="B15" s="10">
        <v>3719.69</v>
      </c>
      <c r="C15" s="10">
        <v>12981.5</v>
      </c>
      <c r="D15" s="10">
        <v>3821.57</v>
      </c>
      <c r="E15" s="10">
        <v>7590.32</v>
      </c>
      <c r="F15" s="10">
        <v>1189</v>
      </c>
      <c r="G15" s="10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0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0">
        <f t="shared" si="3"/>
        <v>4923.4399999999996</v>
      </c>
    </row>
    <row r="16" spans="1:22" x14ac:dyDescent="0.25">
      <c r="A16" s="3">
        <v>2011</v>
      </c>
      <c r="B16" s="10">
        <v>3880.83</v>
      </c>
      <c r="C16" s="10">
        <v>16318</v>
      </c>
      <c r="D16" s="10">
        <v>4236.0200000000004</v>
      </c>
      <c r="E16" s="10">
        <v>8480.9699999999993</v>
      </c>
      <c r="F16" s="10">
        <v>1226</v>
      </c>
      <c r="G16" s="10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0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0">
        <f t="shared" si="3"/>
        <v>5198.51</v>
      </c>
    </row>
    <row r="17" spans="1:22" x14ac:dyDescent="0.25">
      <c r="A17" s="3">
        <v>2012</v>
      </c>
      <c r="B17" s="10">
        <v>4078.24</v>
      </c>
      <c r="C17" s="10">
        <v>19714</v>
      </c>
      <c r="D17" s="10">
        <v>4343.82</v>
      </c>
      <c r="E17" s="10">
        <v>9461.11</v>
      </c>
      <c r="F17" s="10">
        <v>1336</v>
      </c>
      <c r="G17" s="10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0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0">
        <f t="shared" si="3"/>
        <v>5513.43</v>
      </c>
    </row>
    <row r="18" spans="1:22" x14ac:dyDescent="0.25">
      <c r="A18" s="3">
        <v>2013</v>
      </c>
      <c r="B18" s="10">
        <v>5058.87</v>
      </c>
      <c r="C18" s="10">
        <v>23812.53</v>
      </c>
      <c r="D18" s="10">
        <v>4389.08</v>
      </c>
      <c r="E18" s="10">
        <v>9852.2099999999991</v>
      </c>
      <c r="F18" s="10">
        <v>1343.5</v>
      </c>
      <c r="G18" s="10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0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0">
        <f t="shared" si="3"/>
        <v>6544.76</v>
      </c>
    </row>
    <row r="19" spans="1:22" x14ac:dyDescent="0.25">
      <c r="A19" s="3">
        <v>2014</v>
      </c>
      <c r="B19" s="10">
        <v>5059.0600000000004</v>
      </c>
      <c r="C19" s="10">
        <v>25104.23</v>
      </c>
      <c r="D19" s="10">
        <v>4310.5</v>
      </c>
      <c r="E19" s="10">
        <v>10146.11</v>
      </c>
      <c r="F19" s="10">
        <v>1403.5</v>
      </c>
      <c r="G19" s="10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0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0">
        <f t="shared" si="3"/>
        <v>6679.0300000000007</v>
      </c>
    </row>
    <row r="20" spans="1:22" x14ac:dyDescent="0.25">
      <c r="A20" s="3">
        <v>2015</v>
      </c>
      <c r="B20" s="10">
        <v>5079.0600000000004</v>
      </c>
      <c r="C20" s="10">
        <v>27229.73</v>
      </c>
      <c r="D20" s="10">
        <v>4310.5</v>
      </c>
      <c r="E20" s="10">
        <v>10146.11</v>
      </c>
      <c r="F20" s="10">
        <v>1438.5</v>
      </c>
      <c r="G20" s="10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0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0">
        <f t="shared" si="3"/>
        <v>6745.3300000000008</v>
      </c>
    </row>
    <row r="21" spans="1:22" x14ac:dyDescent="0.25">
      <c r="A21" s="3">
        <v>2016</v>
      </c>
      <c r="B21" s="10">
        <v>5124.0600000000004</v>
      </c>
      <c r="C21" s="10">
        <v>29880.23</v>
      </c>
      <c r="D21" s="10">
        <v>4420.5</v>
      </c>
      <c r="E21" s="10">
        <v>10146.11</v>
      </c>
      <c r="F21" s="10">
        <v>1643.5</v>
      </c>
      <c r="G21" s="10">
        <v>6274.79</v>
      </c>
      <c r="H21" s="10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0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0">
        <f t="shared" si="3"/>
        <v>7079.0300000000007</v>
      </c>
    </row>
    <row r="22" spans="1:22" x14ac:dyDescent="0.25">
      <c r="A22" s="3">
        <v>2017</v>
      </c>
      <c r="B22" s="10">
        <v>5124.0600000000004</v>
      </c>
      <c r="C22" s="10">
        <v>30208.23</v>
      </c>
      <c r="D22" s="10">
        <v>4420.5</v>
      </c>
      <c r="E22" s="10">
        <v>10146.11</v>
      </c>
      <c r="F22" s="10">
        <v>1808.5</v>
      </c>
      <c r="G22" s="10">
        <v>6278.79</v>
      </c>
      <c r="H22" s="10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0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0">
        <f t="shared" si="3"/>
        <v>7326.4800000000005</v>
      </c>
    </row>
    <row r="23" spans="1:22" x14ac:dyDescent="0.25">
      <c r="A23" s="3">
        <v>2018</v>
      </c>
      <c r="B23" s="10">
        <v>4431.59</v>
      </c>
      <c r="C23" s="10">
        <v>31587.17</v>
      </c>
      <c r="D23" s="10">
        <v>5348.44</v>
      </c>
      <c r="E23" s="10">
        <v>11220.1</v>
      </c>
      <c r="F23" s="10">
        <v>1948.3</v>
      </c>
      <c r="G23" s="10">
        <v>4630.8999999999996</v>
      </c>
      <c r="H23" s="10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0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0">
        <f t="shared" si="3"/>
        <v>7111.5400000000009</v>
      </c>
    </row>
    <row r="24" spans="1:22" x14ac:dyDescent="0.25">
      <c r="A24" s="12"/>
      <c r="B24" s="13"/>
      <c r="C24" s="13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  <c r="O24" s="12"/>
      <c r="P24" s="12"/>
      <c r="Q24" s="13"/>
    </row>
    <row r="25" spans="1:22" x14ac:dyDescent="0.25">
      <c r="A25" s="19" t="s">
        <v>0</v>
      </c>
      <c r="B25" s="19" t="s">
        <v>90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22" x14ac:dyDescent="0.25">
      <c r="A26" s="19"/>
      <c r="B26" s="19" t="s">
        <v>64</v>
      </c>
      <c r="C26" s="19" t="s">
        <v>63</v>
      </c>
      <c r="D26" s="19" t="s">
        <v>66</v>
      </c>
      <c r="E26" s="19" t="s">
        <v>78</v>
      </c>
      <c r="F26" s="19" t="s">
        <v>61</v>
      </c>
      <c r="G26" s="19"/>
      <c r="H26" s="19"/>
      <c r="I26" s="19"/>
      <c r="J26" s="19" t="s">
        <v>79</v>
      </c>
      <c r="K26" s="19" t="s">
        <v>62</v>
      </c>
      <c r="L26" s="19" t="s">
        <v>80</v>
      </c>
      <c r="M26" s="19" t="s">
        <v>77</v>
      </c>
      <c r="N26" s="19" t="s">
        <v>68</v>
      </c>
      <c r="P26" s="19" t="s">
        <v>81</v>
      </c>
      <c r="Q26" s="19" t="s">
        <v>4</v>
      </c>
      <c r="R26" s="19" t="s">
        <v>21</v>
      </c>
      <c r="S26" s="19" t="s">
        <v>82</v>
      </c>
      <c r="T26" s="28" t="s">
        <v>83</v>
      </c>
    </row>
    <row r="27" spans="1:22" x14ac:dyDescent="0.25">
      <c r="A27" s="19"/>
      <c r="B27" s="19"/>
      <c r="C27" s="19"/>
      <c r="D27" s="19"/>
      <c r="E27" s="19"/>
      <c r="F27" s="2" t="s">
        <v>2</v>
      </c>
      <c r="G27" s="2" t="s">
        <v>21</v>
      </c>
      <c r="H27" s="2" t="s">
        <v>4</v>
      </c>
      <c r="I27" s="2" t="s">
        <v>20</v>
      </c>
      <c r="J27" s="19"/>
      <c r="K27" s="19"/>
      <c r="L27" s="19"/>
      <c r="M27" s="19"/>
      <c r="N27" s="19"/>
      <c r="P27" s="19"/>
      <c r="Q27" s="19"/>
      <c r="R27" s="19"/>
      <c r="S27" s="19"/>
      <c r="T27" s="28"/>
    </row>
    <row r="28" spans="1:22" x14ac:dyDescent="0.25">
      <c r="A28" s="19"/>
      <c r="B28" s="19" t="s">
        <v>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9"/>
      <c r="P28" s="19" t="s">
        <v>26</v>
      </c>
      <c r="Q28" s="19"/>
      <c r="R28" s="19"/>
      <c r="S28" s="19"/>
      <c r="T28" s="19"/>
    </row>
    <row r="29" spans="1:22" x14ac:dyDescent="0.25">
      <c r="A29" s="3">
        <v>2000</v>
      </c>
      <c r="B29" s="10">
        <v>9110</v>
      </c>
      <c r="C29" s="10">
        <v>2649</v>
      </c>
      <c r="D29" s="10">
        <v>28776</v>
      </c>
      <c r="E29" s="10">
        <v>6055</v>
      </c>
      <c r="F29" s="10">
        <v>3598</v>
      </c>
      <c r="G29" s="10">
        <v>38429</v>
      </c>
      <c r="H29" s="10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1">
        <f>F29</f>
        <v>3598</v>
      </c>
      <c r="Q29" s="5">
        <f>L29+K29+J29+H29</f>
        <v>7607</v>
      </c>
      <c r="R29" s="11">
        <f>E29+G29</f>
        <v>44484</v>
      </c>
      <c r="S29" s="11">
        <f>B29+C29+D29+M29</f>
        <v>40535</v>
      </c>
      <c r="T29" s="11">
        <f>SUM(P29:S29)</f>
        <v>96224</v>
      </c>
    </row>
    <row r="30" spans="1:22" x14ac:dyDescent="0.25">
      <c r="A30" s="3">
        <v>2001</v>
      </c>
      <c r="B30" s="10">
        <v>10651</v>
      </c>
      <c r="C30" s="10">
        <v>2982</v>
      </c>
      <c r="D30" s="10">
        <v>29330</v>
      </c>
      <c r="E30" s="10">
        <v>6557</v>
      </c>
      <c r="F30" s="10">
        <v>3489</v>
      </c>
      <c r="G30" s="10">
        <v>39376</v>
      </c>
      <c r="H30" s="10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1">
        <f t="shared" ref="P30:P47" si="4">F30</f>
        <v>3489</v>
      </c>
      <c r="Q30" s="5">
        <f t="shared" ref="Q30:Q47" si="5">L30+K30+J30+H30</f>
        <v>7979</v>
      </c>
      <c r="R30" s="11">
        <f t="shared" ref="R30:R47" si="6">E30+G30</f>
        <v>45933</v>
      </c>
      <c r="S30" s="11">
        <f t="shared" ref="S30:S47" si="7">B30+C30+D30+M30</f>
        <v>42963</v>
      </c>
      <c r="T30" s="11">
        <f t="shared" ref="T30:T47" si="8">SUM(P30:S30)</f>
        <v>100364</v>
      </c>
    </row>
    <row r="31" spans="1:22" x14ac:dyDescent="0.25">
      <c r="A31" s="3">
        <v>2002</v>
      </c>
      <c r="B31" s="10">
        <v>8834</v>
      </c>
      <c r="C31" s="10">
        <v>3187</v>
      </c>
      <c r="D31" s="10">
        <v>29313</v>
      </c>
      <c r="E31" s="10">
        <v>8884</v>
      </c>
      <c r="F31" s="10">
        <v>835</v>
      </c>
      <c r="G31" s="10">
        <v>39032</v>
      </c>
      <c r="H31" s="10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1">
        <f t="shared" si="4"/>
        <v>835</v>
      </c>
      <c r="Q31" s="5">
        <f t="shared" si="5"/>
        <v>9438</v>
      </c>
      <c r="R31" s="11">
        <f t="shared" si="6"/>
        <v>47916</v>
      </c>
      <c r="S31" s="11">
        <f t="shared" si="7"/>
        <v>41334</v>
      </c>
      <c r="T31" s="11">
        <f t="shared" si="8"/>
        <v>99523</v>
      </c>
    </row>
    <row r="32" spans="1:22" x14ac:dyDescent="0.25">
      <c r="A32" s="3">
        <v>2003</v>
      </c>
      <c r="B32" s="10">
        <v>8472</v>
      </c>
      <c r="C32" s="10">
        <v>2959</v>
      </c>
      <c r="D32" s="10">
        <v>31737</v>
      </c>
      <c r="E32" s="10">
        <v>9108</v>
      </c>
      <c r="F32" s="10">
        <v>1334</v>
      </c>
      <c r="G32" s="10">
        <v>42178</v>
      </c>
      <c r="H32" s="10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1">
        <f t="shared" si="4"/>
        <v>1334</v>
      </c>
      <c r="Q32" s="5">
        <f t="shared" si="5"/>
        <v>10463</v>
      </c>
      <c r="R32" s="11">
        <f t="shared" si="6"/>
        <v>51286</v>
      </c>
      <c r="S32" s="11">
        <f t="shared" si="7"/>
        <v>43168</v>
      </c>
      <c r="T32" s="11">
        <f t="shared" si="8"/>
        <v>106251</v>
      </c>
    </row>
    <row r="33" spans="1:20" x14ac:dyDescent="0.25">
      <c r="A33" s="3">
        <v>2004</v>
      </c>
      <c r="B33" s="10">
        <v>8943</v>
      </c>
      <c r="C33" s="10">
        <v>3147</v>
      </c>
      <c r="D33" s="10">
        <v>30806</v>
      </c>
      <c r="E33" s="10">
        <v>9636</v>
      </c>
      <c r="F33" s="10">
        <v>1204</v>
      </c>
      <c r="G33" s="10">
        <v>41646</v>
      </c>
      <c r="H33" s="10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1">
        <f t="shared" si="4"/>
        <v>1204</v>
      </c>
      <c r="Q33" s="5">
        <f t="shared" si="5"/>
        <v>11756</v>
      </c>
      <c r="R33" s="11">
        <f t="shared" si="6"/>
        <v>51282</v>
      </c>
      <c r="S33" s="11">
        <f t="shared" si="7"/>
        <v>42896</v>
      </c>
      <c r="T33" s="11">
        <f t="shared" si="8"/>
        <v>107138</v>
      </c>
    </row>
    <row r="34" spans="1:20" x14ac:dyDescent="0.25">
      <c r="A34" s="3">
        <v>2005</v>
      </c>
      <c r="B34" s="10">
        <v>9831</v>
      </c>
      <c r="C34" s="10">
        <v>3006</v>
      </c>
      <c r="D34" s="10">
        <v>33253</v>
      </c>
      <c r="E34" s="10">
        <v>8180</v>
      </c>
      <c r="F34" s="10">
        <v>835</v>
      </c>
      <c r="G34" s="10">
        <v>42268</v>
      </c>
      <c r="H34" s="10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1">
        <f t="shared" si="4"/>
        <v>835</v>
      </c>
      <c r="Q34" s="5">
        <f t="shared" si="5"/>
        <v>14905</v>
      </c>
      <c r="R34" s="11">
        <f t="shared" si="6"/>
        <v>50448</v>
      </c>
      <c r="S34" s="11">
        <f t="shared" si="7"/>
        <v>46090</v>
      </c>
      <c r="T34" s="11">
        <f t="shared" si="8"/>
        <v>112278</v>
      </c>
    </row>
    <row r="35" spans="1:20" x14ac:dyDescent="0.25">
      <c r="A35" s="3">
        <v>2006</v>
      </c>
      <c r="B35" s="10">
        <v>8759</v>
      </c>
      <c r="C35" s="10">
        <v>3141</v>
      </c>
      <c r="D35" s="10">
        <v>38362</v>
      </c>
      <c r="E35" s="10">
        <v>8575</v>
      </c>
      <c r="F35" s="10">
        <v>828</v>
      </c>
      <c r="G35" s="10">
        <v>47764</v>
      </c>
      <c r="H35" s="10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1">
        <f t="shared" si="4"/>
        <v>828</v>
      </c>
      <c r="Q35" s="5">
        <f t="shared" si="5"/>
        <v>13886</v>
      </c>
      <c r="R35" s="11">
        <f t="shared" si="6"/>
        <v>56339</v>
      </c>
      <c r="S35" s="11">
        <f t="shared" si="7"/>
        <v>50262</v>
      </c>
      <c r="T35" s="11">
        <f t="shared" si="8"/>
        <v>121315</v>
      </c>
    </row>
    <row r="36" spans="1:20" x14ac:dyDescent="0.25">
      <c r="A36" s="3">
        <v>2007</v>
      </c>
      <c r="B36" s="10">
        <v>10627</v>
      </c>
      <c r="C36" s="10">
        <v>3188</v>
      </c>
      <c r="D36" s="10">
        <v>41880</v>
      </c>
      <c r="E36" s="10">
        <v>9179</v>
      </c>
      <c r="F36" s="10">
        <v>1151</v>
      </c>
      <c r="G36" s="10">
        <v>52209</v>
      </c>
      <c r="H36" s="10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1">
        <f t="shared" si="4"/>
        <v>1151</v>
      </c>
      <c r="Q36" s="5">
        <f t="shared" si="5"/>
        <v>13842.02</v>
      </c>
      <c r="R36" s="11">
        <f t="shared" si="6"/>
        <v>61388</v>
      </c>
      <c r="S36" s="11">
        <f t="shared" si="7"/>
        <v>55816</v>
      </c>
      <c r="T36" s="11">
        <f t="shared" si="8"/>
        <v>132197.02000000002</v>
      </c>
    </row>
    <row r="37" spans="1:20" x14ac:dyDescent="0.25">
      <c r="A37" s="2">
        <v>2008</v>
      </c>
      <c r="B37" s="11">
        <v>10739.97</v>
      </c>
      <c r="C37" s="11">
        <v>3390.66</v>
      </c>
      <c r="D37" s="2">
        <v>0.1</v>
      </c>
      <c r="E37" s="11">
        <v>10211.540000000001</v>
      </c>
      <c r="F37" s="11">
        <v>41311.31</v>
      </c>
      <c r="G37" s="11">
        <v>10185.780000000001</v>
      </c>
      <c r="H37" s="2">
        <v>855.87</v>
      </c>
      <c r="I37" s="11">
        <v>52352.959999999999</v>
      </c>
      <c r="J37" s="11">
        <v>35730.720000000001</v>
      </c>
      <c r="K37" s="11">
        <v>5620.93</v>
      </c>
      <c r="L37" s="2">
        <v>0</v>
      </c>
      <c r="M37" s="2">
        <v>0</v>
      </c>
      <c r="N37" s="11">
        <v>118046.88</v>
      </c>
      <c r="O37" s="1"/>
      <c r="P37" s="11">
        <f t="shared" si="4"/>
        <v>41311.31</v>
      </c>
      <c r="Q37" s="5">
        <f t="shared" si="5"/>
        <v>42207.520000000004</v>
      </c>
      <c r="R37" s="11">
        <f t="shared" si="6"/>
        <v>20397.32</v>
      </c>
      <c r="S37" s="11">
        <f t="shared" si="7"/>
        <v>14130.73</v>
      </c>
      <c r="T37" s="11">
        <f t="shared" si="8"/>
        <v>118046.87999999999</v>
      </c>
    </row>
    <row r="38" spans="1:20" x14ac:dyDescent="0.25">
      <c r="A38" s="2">
        <v>2009</v>
      </c>
      <c r="B38" s="11">
        <v>10306.91</v>
      </c>
      <c r="C38" s="11">
        <v>3504.47</v>
      </c>
      <c r="D38" s="2">
        <v>0.1</v>
      </c>
      <c r="E38" s="11">
        <v>10431.81</v>
      </c>
      <c r="F38" s="11">
        <v>43137.63</v>
      </c>
      <c r="G38" s="11">
        <v>9030.99</v>
      </c>
      <c r="H38" s="2">
        <v>795.22</v>
      </c>
      <c r="I38" s="11">
        <v>52963.839999999997</v>
      </c>
      <c r="J38" s="11">
        <v>34746.69</v>
      </c>
      <c r="K38" s="11">
        <v>8674.48</v>
      </c>
      <c r="L38" s="2">
        <v>0</v>
      </c>
      <c r="M38" s="2">
        <v>0</v>
      </c>
      <c r="N38" s="11">
        <v>120628.3</v>
      </c>
      <c r="O38" s="1"/>
      <c r="P38" s="11">
        <f t="shared" si="4"/>
        <v>43137.63</v>
      </c>
      <c r="Q38" s="5">
        <f t="shared" si="5"/>
        <v>44216.39</v>
      </c>
      <c r="R38" s="11">
        <f t="shared" si="6"/>
        <v>19462.8</v>
      </c>
      <c r="S38" s="11">
        <f t="shared" si="7"/>
        <v>13811.48</v>
      </c>
      <c r="T38" s="11">
        <f t="shared" si="8"/>
        <v>120628.29999999999</v>
      </c>
    </row>
    <row r="39" spans="1:20" x14ac:dyDescent="0.25">
      <c r="A39" s="2">
        <v>2010</v>
      </c>
      <c r="B39" s="11">
        <v>15827.35</v>
      </c>
      <c r="C39" s="11">
        <v>3398.02</v>
      </c>
      <c r="D39" s="2">
        <v>0.5</v>
      </c>
      <c r="E39" s="11">
        <v>11925.81</v>
      </c>
      <c r="F39" s="11">
        <v>46685.4</v>
      </c>
      <c r="G39" s="11">
        <v>6712.32</v>
      </c>
      <c r="H39" s="11">
        <v>1009.3</v>
      </c>
      <c r="I39" s="11">
        <v>54407.02</v>
      </c>
      <c r="J39" s="11">
        <v>36811.699999999997</v>
      </c>
      <c r="K39" s="11">
        <v>9266.08</v>
      </c>
      <c r="L39" s="2">
        <v>73.56</v>
      </c>
      <c r="M39" s="2">
        <v>0.03</v>
      </c>
      <c r="N39" s="11">
        <v>131710.07</v>
      </c>
      <c r="O39" s="1"/>
      <c r="P39" s="11">
        <f t="shared" si="4"/>
        <v>46685.4</v>
      </c>
      <c r="Q39" s="5">
        <f t="shared" si="5"/>
        <v>47160.639999999999</v>
      </c>
      <c r="R39" s="11">
        <f t="shared" si="6"/>
        <v>18638.129999999997</v>
      </c>
      <c r="S39" s="11">
        <f t="shared" si="7"/>
        <v>19225.899999999998</v>
      </c>
      <c r="T39" s="11">
        <f t="shared" si="8"/>
        <v>131710.07</v>
      </c>
    </row>
    <row r="40" spans="1:20" x14ac:dyDescent="0.25">
      <c r="A40" s="2">
        <v>2011</v>
      </c>
      <c r="B40" s="11">
        <v>10315.549999999999</v>
      </c>
      <c r="C40" s="11">
        <v>3487.39</v>
      </c>
      <c r="D40" s="2">
        <v>0.72</v>
      </c>
      <c r="E40" s="11">
        <v>16125.11</v>
      </c>
      <c r="F40" s="11">
        <v>54949.55</v>
      </c>
      <c r="G40" s="11">
        <v>6382.67</v>
      </c>
      <c r="H40" s="11">
        <v>1003.02</v>
      </c>
      <c r="I40" s="11">
        <v>62335.23</v>
      </c>
      <c r="J40" s="11">
        <v>40409.68</v>
      </c>
      <c r="K40" s="11">
        <v>10017.709999999999</v>
      </c>
      <c r="L40" s="2">
        <v>48</v>
      </c>
      <c r="M40" s="2">
        <v>0</v>
      </c>
      <c r="N40" s="11">
        <v>142739.38</v>
      </c>
      <c r="O40" s="1"/>
      <c r="P40" s="11">
        <f t="shared" si="4"/>
        <v>54949.55</v>
      </c>
      <c r="Q40" s="5">
        <f t="shared" si="5"/>
        <v>51478.409999999996</v>
      </c>
      <c r="R40" s="11">
        <f t="shared" si="6"/>
        <v>22507.78</v>
      </c>
      <c r="S40" s="11">
        <f t="shared" si="7"/>
        <v>13803.659999999998</v>
      </c>
      <c r="T40" s="11">
        <f t="shared" si="8"/>
        <v>142739.4</v>
      </c>
    </row>
    <row r="41" spans="1:20" x14ac:dyDescent="0.25">
      <c r="A41" s="2">
        <v>2012</v>
      </c>
      <c r="B41" s="11">
        <v>10524.61</v>
      </c>
      <c r="C41" s="11">
        <v>3557.54</v>
      </c>
      <c r="D41" s="2">
        <v>2.85</v>
      </c>
      <c r="E41" s="11">
        <v>18913.02</v>
      </c>
      <c r="F41" s="11">
        <v>66633.259999999995</v>
      </c>
      <c r="G41" s="11">
        <v>2391.14</v>
      </c>
      <c r="H41" s="11">
        <v>4798.6400000000003</v>
      </c>
      <c r="I41" s="11">
        <v>73823.039999999994</v>
      </c>
      <c r="J41" s="11">
        <v>34568.51</v>
      </c>
      <c r="K41" s="11">
        <v>8310.26</v>
      </c>
      <c r="L41" s="2">
        <v>55.12</v>
      </c>
      <c r="M41" s="2">
        <v>0</v>
      </c>
      <c r="N41" s="11">
        <v>149754.95000000001</v>
      </c>
      <c r="O41" s="1"/>
      <c r="P41" s="11">
        <f t="shared" si="4"/>
        <v>66633.259999999995</v>
      </c>
      <c r="Q41" s="5">
        <f t="shared" si="5"/>
        <v>47732.53</v>
      </c>
      <c r="R41" s="11">
        <f t="shared" si="6"/>
        <v>21304.16</v>
      </c>
      <c r="S41" s="11">
        <f t="shared" si="7"/>
        <v>14085.000000000002</v>
      </c>
      <c r="T41" s="11">
        <f t="shared" si="8"/>
        <v>149754.94999999998</v>
      </c>
    </row>
    <row r="42" spans="1:20" x14ac:dyDescent="0.25">
      <c r="A42" s="2">
        <v>2013</v>
      </c>
      <c r="B42" s="11">
        <v>13013.95</v>
      </c>
      <c r="C42" s="11">
        <v>4345.09</v>
      </c>
      <c r="D42" s="2">
        <v>5.48</v>
      </c>
      <c r="E42" s="11">
        <v>18919.32</v>
      </c>
      <c r="F42" s="11">
        <v>75192.740000000005</v>
      </c>
      <c r="G42" s="11">
        <v>1054.8599999999999</v>
      </c>
      <c r="H42" s="11">
        <v>5602.06</v>
      </c>
      <c r="I42" s="11">
        <v>81849.66</v>
      </c>
      <c r="J42" s="11">
        <v>36492.629999999997</v>
      </c>
      <c r="K42" s="11">
        <v>8957.86</v>
      </c>
      <c r="L42" s="2">
        <v>381.75</v>
      </c>
      <c r="M42" s="2">
        <v>0</v>
      </c>
      <c r="N42" s="11">
        <v>163965.74</v>
      </c>
      <c r="O42" s="1"/>
      <c r="P42" s="11">
        <f t="shared" si="4"/>
        <v>75192.740000000005</v>
      </c>
      <c r="Q42" s="5">
        <f t="shared" si="5"/>
        <v>51434.299999999996</v>
      </c>
      <c r="R42" s="11">
        <f t="shared" si="6"/>
        <v>19974.18</v>
      </c>
      <c r="S42" s="11">
        <f t="shared" si="7"/>
        <v>17364.52</v>
      </c>
      <c r="T42" s="11">
        <f t="shared" si="8"/>
        <v>163965.74</v>
      </c>
    </row>
    <row r="43" spans="1:20" x14ac:dyDescent="0.25">
      <c r="A43" s="2">
        <v>2014</v>
      </c>
      <c r="B43" s="11">
        <v>11163.62</v>
      </c>
      <c r="C43" s="11">
        <v>4285.37</v>
      </c>
      <c r="D43" s="2">
        <v>6.81</v>
      </c>
      <c r="E43" s="11">
        <v>21862</v>
      </c>
      <c r="F43" s="11">
        <v>83397</v>
      </c>
      <c r="G43" s="2">
        <v>759</v>
      </c>
      <c r="H43" s="11">
        <v>5856</v>
      </c>
      <c r="I43" s="11">
        <v>90012</v>
      </c>
      <c r="J43" s="11">
        <v>38799.83</v>
      </c>
      <c r="K43" s="11">
        <v>9117</v>
      </c>
      <c r="L43" s="2">
        <v>51.1</v>
      </c>
      <c r="M43" s="2">
        <v>0</v>
      </c>
      <c r="N43" s="11">
        <v>175296.73</v>
      </c>
      <c r="O43" s="1"/>
      <c r="P43" s="11">
        <f t="shared" si="4"/>
        <v>83397</v>
      </c>
      <c r="Q43" s="5">
        <f t="shared" si="5"/>
        <v>53823.93</v>
      </c>
      <c r="R43" s="11">
        <f t="shared" si="6"/>
        <v>22621</v>
      </c>
      <c r="S43" s="11">
        <f t="shared" si="7"/>
        <v>15455.800000000001</v>
      </c>
      <c r="T43" s="11">
        <f t="shared" si="8"/>
        <v>175297.72999999998</v>
      </c>
    </row>
    <row r="44" spans="1:20" x14ac:dyDescent="0.25">
      <c r="A44" s="2">
        <v>2015</v>
      </c>
      <c r="B44" s="11">
        <v>10004.86</v>
      </c>
      <c r="C44" s="11">
        <v>4391.55</v>
      </c>
      <c r="D44" s="2">
        <v>5.28</v>
      </c>
      <c r="E44" s="11">
        <v>18858.61</v>
      </c>
      <c r="F44" s="11">
        <v>85191.37</v>
      </c>
      <c r="G44" s="11">
        <v>11419.14</v>
      </c>
      <c r="H44" s="2">
        <v>145.56</v>
      </c>
      <c r="I44" s="11">
        <v>96756.07</v>
      </c>
      <c r="J44" s="11">
        <v>39316</v>
      </c>
      <c r="K44" s="11">
        <v>5907.05</v>
      </c>
      <c r="L44" s="11">
        <v>1232.81</v>
      </c>
      <c r="M44" s="2">
        <v>0</v>
      </c>
      <c r="N44" s="11">
        <v>176472.22</v>
      </c>
      <c r="O44" s="1"/>
      <c r="P44" s="11">
        <f t="shared" si="4"/>
        <v>85191.37</v>
      </c>
      <c r="Q44" s="5">
        <f t="shared" si="5"/>
        <v>46601.42</v>
      </c>
      <c r="R44" s="11">
        <f t="shared" si="6"/>
        <v>30277.75</v>
      </c>
      <c r="S44" s="11">
        <f t="shared" si="7"/>
        <v>14401.69</v>
      </c>
      <c r="T44" s="11">
        <f t="shared" si="8"/>
        <v>176472.22999999998</v>
      </c>
    </row>
    <row r="45" spans="1:20" x14ac:dyDescent="0.25">
      <c r="A45" s="2">
        <v>2016</v>
      </c>
      <c r="B45" s="11">
        <v>13885.79</v>
      </c>
      <c r="C45" s="11">
        <v>3958.09</v>
      </c>
      <c r="D45" s="2">
        <v>8.7799999999999994</v>
      </c>
      <c r="E45" s="11">
        <v>19121.7</v>
      </c>
      <c r="F45" s="11">
        <v>92681.82</v>
      </c>
      <c r="G45" s="11">
        <v>1091.51</v>
      </c>
      <c r="H45" s="11">
        <v>4488.3500000000004</v>
      </c>
      <c r="I45" s="11">
        <v>98261.69</v>
      </c>
      <c r="J45" s="11">
        <v>42376.7</v>
      </c>
      <c r="K45" s="11">
        <v>3745.35</v>
      </c>
      <c r="L45" s="11">
        <v>2450.85</v>
      </c>
      <c r="M45" s="2">
        <v>0</v>
      </c>
      <c r="N45" s="11">
        <v>183808.96</v>
      </c>
      <c r="O45" s="1"/>
      <c r="P45" s="11">
        <f t="shared" si="4"/>
        <v>92681.82</v>
      </c>
      <c r="Q45" s="5">
        <f t="shared" si="5"/>
        <v>53061.249999999993</v>
      </c>
      <c r="R45" s="11">
        <f t="shared" si="6"/>
        <v>20213.21</v>
      </c>
      <c r="S45" s="11">
        <f t="shared" si="7"/>
        <v>17852.66</v>
      </c>
      <c r="T45" s="11">
        <f t="shared" si="8"/>
        <v>183808.94</v>
      </c>
    </row>
    <row r="46" spans="1:20" x14ac:dyDescent="0.25">
      <c r="A46" s="2">
        <v>2017</v>
      </c>
      <c r="B46" s="11">
        <v>12425.12</v>
      </c>
      <c r="C46" s="11">
        <v>4095.98</v>
      </c>
      <c r="D46" s="2">
        <v>5.84</v>
      </c>
      <c r="E46" s="11">
        <v>16452.79</v>
      </c>
      <c r="F46" s="11">
        <v>101333.33</v>
      </c>
      <c r="G46" s="2">
        <v>285.33</v>
      </c>
      <c r="H46" s="11">
        <v>4159.01</v>
      </c>
      <c r="I46" s="11">
        <v>105777.68</v>
      </c>
      <c r="J46" s="11">
        <v>38468.46</v>
      </c>
      <c r="K46" s="11">
        <v>4117.2</v>
      </c>
      <c r="L46" s="2">
        <v>81.91</v>
      </c>
      <c r="M46" s="2">
        <v>0</v>
      </c>
      <c r="N46" s="11">
        <v>181424.98</v>
      </c>
      <c r="O46" s="1"/>
      <c r="P46" s="11">
        <f t="shared" si="4"/>
        <v>101333.33</v>
      </c>
      <c r="Q46" s="5">
        <f t="shared" si="5"/>
        <v>46826.58</v>
      </c>
      <c r="R46" s="11">
        <f t="shared" si="6"/>
        <v>16738.120000000003</v>
      </c>
      <c r="S46" s="11">
        <f t="shared" si="7"/>
        <v>16526.940000000002</v>
      </c>
      <c r="T46" s="11">
        <f t="shared" si="8"/>
        <v>181424.97</v>
      </c>
    </row>
    <row r="47" spans="1:20" x14ac:dyDescent="0.25">
      <c r="A47" s="2">
        <v>2018</v>
      </c>
      <c r="B47" s="11">
        <v>10728.68</v>
      </c>
      <c r="C47" s="11">
        <v>4012.81</v>
      </c>
      <c r="D47" s="2">
        <v>4.5599999999999996</v>
      </c>
      <c r="E47" s="11">
        <v>15018.82</v>
      </c>
      <c r="F47" s="11">
        <v>110034.99</v>
      </c>
      <c r="G47" s="2">
        <v>516.6</v>
      </c>
      <c r="H47" s="11">
        <v>3846.21</v>
      </c>
      <c r="I47" s="11">
        <v>114397.79</v>
      </c>
      <c r="J47" s="11">
        <v>39016.81</v>
      </c>
      <c r="K47" s="11">
        <v>5357.21</v>
      </c>
      <c r="L47" s="2">
        <v>157.44999999999999</v>
      </c>
      <c r="M47" s="2">
        <v>0</v>
      </c>
      <c r="N47" s="11">
        <v>188698.46</v>
      </c>
      <c r="O47" s="1"/>
      <c r="P47" s="11">
        <f t="shared" si="4"/>
        <v>110034.99</v>
      </c>
      <c r="Q47" s="5">
        <f t="shared" si="5"/>
        <v>48377.68</v>
      </c>
      <c r="R47" s="11">
        <f t="shared" si="6"/>
        <v>15535.42</v>
      </c>
      <c r="S47" s="11">
        <f t="shared" si="7"/>
        <v>14746.05</v>
      </c>
      <c r="T47" s="11">
        <f t="shared" si="8"/>
        <v>188694.14</v>
      </c>
    </row>
    <row r="49" spans="1:10" x14ac:dyDescent="0.25">
      <c r="B49" s="33" t="s">
        <v>89</v>
      </c>
      <c r="C49" s="33"/>
      <c r="D49" s="33"/>
      <c r="E49" s="33"/>
      <c r="F49" s="33"/>
      <c r="G49" s="33"/>
      <c r="H49" s="33"/>
      <c r="I49" s="33"/>
    </row>
    <row r="50" spans="1:10" x14ac:dyDescent="0.25">
      <c r="A50" s="32" t="s">
        <v>0</v>
      </c>
      <c r="B50" s="19" t="s">
        <v>84</v>
      </c>
      <c r="C50" s="19"/>
      <c r="D50" s="19" t="s">
        <v>86</v>
      </c>
      <c r="E50" s="19"/>
      <c r="F50" s="19"/>
      <c r="G50" s="19"/>
      <c r="H50" s="19"/>
      <c r="I50" s="19"/>
    </row>
    <row r="51" spans="1:10" x14ac:dyDescent="0.25">
      <c r="A51" s="32"/>
      <c r="B51" s="19" t="s">
        <v>26</v>
      </c>
      <c r="C51" s="19" t="s">
        <v>85</v>
      </c>
      <c r="D51" s="20" t="s">
        <v>87</v>
      </c>
      <c r="E51" s="22"/>
      <c r="F51" s="19" t="s">
        <v>88</v>
      </c>
      <c r="G51" s="19"/>
      <c r="H51" s="19" t="s">
        <v>20</v>
      </c>
      <c r="I51" s="19"/>
    </row>
    <row r="52" spans="1:10" x14ac:dyDescent="0.25">
      <c r="A52" s="32"/>
      <c r="B52" s="19"/>
      <c r="C52" s="19"/>
      <c r="D52" s="14" t="s">
        <v>26</v>
      </c>
      <c r="E52" s="14" t="s">
        <v>85</v>
      </c>
      <c r="F52" s="14" t="s">
        <v>26</v>
      </c>
      <c r="G52" s="14" t="s">
        <v>85</v>
      </c>
      <c r="H52" s="14" t="s">
        <v>26</v>
      </c>
      <c r="I52" s="14" t="s">
        <v>85</v>
      </c>
    </row>
    <row r="53" spans="1:10" x14ac:dyDescent="0.25">
      <c r="A53" s="3">
        <v>2000</v>
      </c>
      <c r="B53" s="3"/>
      <c r="C53" s="3"/>
      <c r="D53" s="3"/>
      <c r="E53" s="3"/>
      <c r="F53" s="3"/>
      <c r="G53" s="3"/>
      <c r="H53" s="3"/>
      <c r="I53" s="3">
        <v>12.92</v>
      </c>
    </row>
    <row r="54" spans="1:10" x14ac:dyDescent="0.25">
      <c r="A54" s="3">
        <v>2001</v>
      </c>
      <c r="B54" s="3"/>
      <c r="C54" s="3"/>
      <c r="D54" s="3"/>
      <c r="E54" s="3"/>
      <c r="F54" s="3"/>
      <c r="G54" s="3"/>
      <c r="H54" s="3"/>
      <c r="I54" s="3"/>
      <c r="J54">
        <f>I53*(1+$I$72)</f>
        <v>12.662801723447256</v>
      </c>
    </row>
    <row r="55" spans="1:10" x14ac:dyDescent="0.25">
      <c r="A55" s="3">
        <v>2002</v>
      </c>
      <c r="B55" s="3"/>
      <c r="C55" s="3"/>
      <c r="D55" s="3"/>
      <c r="E55" s="3"/>
      <c r="F55" s="3"/>
      <c r="G55" s="3"/>
      <c r="H55" s="3"/>
      <c r="I55" s="3"/>
      <c r="J55">
        <f>J54*(1+$I$72)</f>
        <v>12.410723489732106</v>
      </c>
    </row>
    <row r="56" spans="1:10" x14ac:dyDescent="0.25">
      <c r="A56" s="3">
        <v>2003</v>
      </c>
      <c r="B56" s="3"/>
      <c r="C56" s="3"/>
      <c r="D56" s="3"/>
      <c r="E56" s="3"/>
      <c r="F56" s="3"/>
      <c r="G56" s="3"/>
      <c r="H56" s="3"/>
      <c r="I56" s="3"/>
      <c r="J56">
        <f t="shared" ref="J56:J58" si="9">J55*(1+$I$72)</f>
        <v>12.163663374226553</v>
      </c>
    </row>
    <row r="57" spans="1:10" x14ac:dyDescent="0.25">
      <c r="A57" s="3">
        <v>2004</v>
      </c>
      <c r="B57" s="3"/>
      <c r="C57" s="3"/>
      <c r="D57" s="3"/>
      <c r="E57" s="3"/>
      <c r="F57" s="3"/>
      <c r="G57" s="3"/>
      <c r="H57" s="3"/>
      <c r="I57" s="3"/>
      <c r="J57">
        <f t="shared" si="9"/>
        <v>11.921521481314882</v>
      </c>
    </row>
    <row r="58" spans="1:10" x14ac:dyDescent="0.25">
      <c r="A58" s="3">
        <v>2005</v>
      </c>
      <c r="B58" s="3"/>
      <c r="C58" s="3"/>
      <c r="D58" s="3"/>
      <c r="E58" s="3"/>
      <c r="F58" s="3"/>
      <c r="G58" s="3"/>
      <c r="H58" s="3"/>
      <c r="I58" s="3"/>
      <c r="J58">
        <f t="shared" si="9"/>
        <v>11.684199904002135</v>
      </c>
    </row>
    <row r="59" spans="1:10" x14ac:dyDescent="0.25">
      <c r="A59" s="3">
        <v>2006</v>
      </c>
      <c r="B59" s="10">
        <v>4273.7299999999996</v>
      </c>
      <c r="C59" s="3">
        <v>4.62</v>
      </c>
      <c r="D59" s="10">
        <v>2905.23</v>
      </c>
      <c r="E59" s="3">
        <v>2.2599999999999998</v>
      </c>
      <c r="F59" s="10">
        <v>11830.66</v>
      </c>
      <c r="G59" s="3">
        <v>9.18</v>
      </c>
      <c r="H59" s="10">
        <v>14735.89</v>
      </c>
      <c r="I59" s="3">
        <v>11.45</v>
      </c>
      <c r="J59">
        <f>J58*(1+$I$72)</f>
        <v>11.451602684326664</v>
      </c>
    </row>
    <row r="60" spans="1:10" x14ac:dyDescent="0.25">
      <c r="A60" s="3">
        <v>2007</v>
      </c>
      <c r="B60" s="10">
        <v>5229.7</v>
      </c>
      <c r="C60" s="3">
        <v>4.6500000000000004</v>
      </c>
      <c r="D60" s="10">
        <v>3080.94</v>
      </c>
      <c r="E60" s="3">
        <v>2.2400000000000002</v>
      </c>
      <c r="F60" s="10">
        <v>12158.26</v>
      </c>
      <c r="G60" s="3">
        <v>8.84</v>
      </c>
      <c r="H60" s="10">
        <v>15239.2</v>
      </c>
      <c r="I60" s="3">
        <v>11.08</v>
      </c>
    </row>
    <row r="61" spans="1:10" x14ac:dyDescent="0.25">
      <c r="A61" s="2">
        <v>2008</v>
      </c>
      <c r="B61" s="10">
        <v>5380.35</v>
      </c>
      <c r="C61" s="3">
        <v>4.51</v>
      </c>
      <c r="D61" s="10">
        <v>3126.83</v>
      </c>
      <c r="E61" s="3">
        <v>2.17</v>
      </c>
      <c r="F61" s="10">
        <v>11966.7</v>
      </c>
      <c r="G61" s="3">
        <v>8.2899999999999991</v>
      </c>
      <c r="H61" s="10">
        <v>15093.53</v>
      </c>
      <c r="I61" s="3">
        <v>10.67</v>
      </c>
    </row>
    <row r="62" spans="1:10" x14ac:dyDescent="0.25">
      <c r="A62" s="2">
        <v>2009</v>
      </c>
      <c r="B62" s="10">
        <v>5536.04</v>
      </c>
      <c r="C62" s="3">
        <v>4.54</v>
      </c>
      <c r="D62" s="10">
        <v>3303.27</v>
      </c>
      <c r="E62" s="3">
        <v>2.1800000000000002</v>
      </c>
      <c r="F62" s="10">
        <v>11744.32</v>
      </c>
      <c r="G62" s="3">
        <v>7.93</v>
      </c>
      <c r="H62" s="10">
        <v>15358.63</v>
      </c>
      <c r="I62" s="3">
        <v>10.130000000000001</v>
      </c>
    </row>
    <row r="63" spans="1:10" x14ac:dyDescent="0.25">
      <c r="A63" s="2">
        <v>2010</v>
      </c>
      <c r="B63" s="10">
        <v>5641.05</v>
      </c>
      <c r="C63" s="3">
        <v>4.24</v>
      </c>
      <c r="D63" s="10">
        <v>3700.11</v>
      </c>
      <c r="E63" s="3">
        <v>2.25</v>
      </c>
      <c r="F63" s="10">
        <v>12253.71</v>
      </c>
      <c r="G63" s="3">
        <v>7.64</v>
      </c>
      <c r="H63" s="10">
        <v>16260.19</v>
      </c>
      <c r="I63" s="3">
        <v>9.89</v>
      </c>
    </row>
    <row r="64" spans="1:10" x14ac:dyDescent="0.25">
      <c r="A64" s="2">
        <v>2011</v>
      </c>
      <c r="B64" s="10">
        <v>6164.52</v>
      </c>
      <c r="C64" s="3">
        <v>4.32</v>
      </c>
      <c r="D64" s="10">
        <v>3996.39</v>
      </c>
      <c r="E64" s="3">
        <v>2.25</v>
      </c>
      <c r="F64" s="10">
        <v>12675.31</v>
      </c>
      <c r="G64" s="3">
        <v>7.34</v>
      </c>
      <c r="H64" s="10">
        <v>16918.14</v>
      </c>
      <c r="I64" s="3">
        <v>9.5399999999999991</v>
      </c>
    </row>
    <row r="65" spans="1:9" x14ac:dyDescent="0.25">
      <c r="A65" s="2">
        <v>2012</v>
      </c>
      <c r="B65" s="10">
        <v>6563.37</v>
      </c>
      <c r="C65" s="3">
        <v>4.38</v>
      </c>
      <c r="D65" s="10">
        <v>4732.21</v>
      </c>
      <c r="E65" s="3">
        <v>2.44</v>
      </c>
      <c r="F65" s="10">
        <v>13115.05</v>
      </c>
      <c r="G65" s="3">
        <v>6.95</v>
      </c>
      <c r="H65" s="10">
        <v>18221.77</v>
      </c>
      <c r="I65" s="3">
        <v>9.4</v>
      </c>
    </row>
    <row r="66" spans="1:9" x14ac:dyDescent="0.25">
      <c r="A66" s="2">
        <v>2013</v>
      </c>
      <c r="B66" s="10">
        <v>7222.58</v>
      </c>
      <c r="C66" s="3">
        <v>4.4000000000000004</v>
      </c>
      <c r="D66" s="10">
        <v>4859.53</v>
      </c>
      <c r="E66" s="3">
        <v>2.33</v>
      </c>
      <c r="F66" s="10">
        <v>15841.77</v>
      </c>
      <c r="G66" s="3">
        <v>7.77</v>
      </c>
      <c r="H66" s="10">
        <v>21248.73</v>
      </c>
      <c r="I66" s="3">
        <v>10.17</v>
      </c>
    </row>
    <row r="67" spans="1:9" x14ac:dyDescent="0.25">
      <c r="A67" s="2">
        <v>2014</v>
      </c>
      <c r="B67" s="10">
        <v>7842.25</v>
      </c>
      <c r="C67" s="3">
        <v>4.47</v>
      </c>
      <c r="D67" s="10">
        <v>5224.63</v>
      </c>
      <c r="E67" s="3">
        <v>2.37</v>
      </c>
      <c r="F67" s="10">
        <v>16198.66</v>
      </c>
      <c r="G67" s="3">
        <v>7.52</v>
      </c>
      <c r="H67" s="10">
        <v>22005.98</v>
      </c>
      <c r="I67" s="3">
        <v>9.9700000000000006</v>
      </c>
    </row>
    <row r="68" spans="1:9" x14ac:dyDescent="0.25">
      <c r="A68" s="2">
        <v>2015</v>
      </c>
      <c r="B68" s="10">
        <v>8258.61</v>
      </c>
      <c r="C68" s="3">
        <v>4.68</v>
      </c>
      <c r="D68" s="10">
        <v>5248.08</v>
      </c>
      <c r="E68" s="3">
        <v>2.33</v>
      </c>
      <c r="F68" s="10">
        <v>16808.810000000001</v>
      </c>
      <c r="G68" s="3">
        <v>7.63</v>
      </c>
      <c r="H68" s="10">
        <v>22588.97</v>
      </c>
      <c r="I68" s="3">
        <v>10.01</v>
      </c>
    </row>
    <row r="69" spans="1:9" x14ac:dyDescent="0.25">
      <c r="A69" s="2">
        <v>2016</v>
      </c>
      <c r="B69" s="10">
        <v>9060.67</v>
      </c>
      <c r="C69" s="3">
        <v>4.93</v>
      </c>
      <c r="D69" s="10">
        <v>5486.54</v>
      </c>
      <c r="E69" s="3">
        <v>2.29</v>
      </c>
      <c r="F69" s="10">
        <v>17219.45</v>
      </c>
      <c r="G69" s="3">
        <v>7.19</v>
      </c>
      <c r="H69" s="10">
        <v>23358.9</v>
      </c>
      <c r="I69" s="3">
        <v>9.75</v>
      </c>
    </row>
    <row r="70" spans="1:9" x14ac:dyDescent="0.25">
      <c r="A70" s="2">
        <v>2017</v>
      </c>
      <c r="B70" s="10">
        <v>9233.26</v>
      </c>
      <c r="C70" s="3">
        <v>5.5</v>
      </c>
      <c r="D70" s="10">
        <v>5865.6</v>
      </c>
      <c r="E70" s="3">
        <v>2.39</v>
      </c>
      <c r="F70" s="10">
        <v>15619.45</v>
      </c>
      <c r="G70" s="3">
        <v>6.53</v>
      </c>
      <c r="H70" s="10">
        <v>22147.47</v>
      </c>
      <c r="I70" s="3">
        <v>9.02</v>
      </c>
    </row>
    <row r="71" spans="1:9" x14ac:dyDescent="0.25">
      <c r="A71" s="2">
        <v>2018</v>
      </c>
      <c r="B71" s="10">
        <v>9616.42</v>
      </c>
      <c r="C71" s="3">
        <v>5.0999999999999996</v>
      </c>
      <c r="D71" s="10">
        <v>5969.98</v>
      </c>
      <c r="E71" s="3">
        <v>2.3199999999999998</v>
      </c>
      <c r="F71" s="10">
        <v>18510.36</v>
      </c>
      <c r="G71" s="3">
        <v>7.37</v>
      </c>
      <c r="H71" s="10">
        <v>25093.26</v>
      </c>
      <c r="I71" s="3">
        <v>9.75</v>
      </c>
    </row>
    <row r="72" spans="1:9" x14ac:dyDescent="0.25">
      <c r="B72" s="15"/>
      <c r="C72" s="15"/>
      <c r="D72" s="15"/>
      <c r="E72" s="15"/>
      <c r="F72" s="15"/>
      <c r="G72" s="15"/>
      <c r="H72" s="15"/>
      <c r="I72" s="15">
        <f>(I71/I53)^(1/COUNT(I53:I71))-1</f>
        <v>-1.9906987349283534E-2</v>
      </c>
    </row>
  </sheetData>
  <mergeCells count="33">
    <mergeCell ref="F51:G51"/>
    <mergeCell ref="H51:I51"/>
    <mergeCell ref="D50:I50"/>
    <mergeCell ref="B49:I49"/>
    <mergeCell ref="B50:C50"/>
    <mergeCell ref="B51:B52"/>
    <mergeCell ref="C51:C52"/>
    <mergeCell ref="D51:E51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Household</vt:lpstr>
      <vt:lpstr>Transportation</vt:lpstr>
      <vt:lpstr>Others</vt:lpstr>
      <vt:lpstr>Commercial</vt:lpstr>
      <vt:lpstr>Refinery</vt:lpstr>
      <vt:lpstr>Natural Gas</vt:lpstr>
      <vt:lpstr>Crude Oil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2020-05-31T03:22:05Z</dcterms:modified>
</cp:coreProperties>
</file>