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0170" yWindow="585" windowWidth="11325" windowHeight="8385" firstSheet="4" activeTab="5"/>
  </bookViews>
  <sheets>
    <sheet name="Skenario 1 Rehab Hutan Kons" sheetId="1" r:id="rId1"/>
    <sheet name="Skenario 1 Rehab Lahan" sheetId="2" r:id="rId2"/>
    <sheet name="Skenario 1 Tata Kelola HR" sheetId="3" r:id="rId3"/>
    <sheet name="Skenario 1 Rehab Mangrove" sheetId="4" r:id="rId4"/>
    <sheet name="Skenario Dal Reboisasi HL" sheetId="7" r:id="rId5"/>
    <sheet name="Total Skenario" sheetId="5" r:id="rId6"/>
    <sheet name="BAU" sheetId="6" r:id="rId7"/>
    <sheet name="Sheet1" sheetId="8" r:id="rId8"/>
    <sheet name="Sheet2" sheetId="9" r:id="rId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5"/>
  <c r="M10"/>
  <c r="M9"/>
  <c r="M8"/>
  <c r="M7"/>
  <c r="M6"/>
  <c r="M5"/>
  <c r="O7" i="7"/>
  <c r="O8"/>
  <c r="O9"/>
  <c r="O10"/>
  <c r="O11"/>
  <c r="O12"/>
  <c r="O13"/>
  <c r="O14"/>
  <c r="O15"/>
  <c r="O16"/>
  <c r="O17"/>
  <c r="O18"/>
  <c r="O19"/>
  <c r="O20"/>
  <c r="O21"/>
  <c r="O22"/>
  <c r="O23"/>
  <c r="O6"/>
  <c r="E4" i="4"/>
  <c r="E5"/>
  <c r="E6"/>
  <c r="E7"/>
  <c r="E8"/>
  <c r="E9"/>
  <c r="E10"/>
  <c r="E11"/>
  <c r="E12"/>
  <c r="E13"/>
  <c r="E14"/>
  <c r="E15"/>
  <c r="E16"/>
  <c r="E17"/>
  <c r="E18"/>
  <c r="E19"/>
  <c r="E20"/>
  <c r="E3"/>
  <c r="O6" i="2"/>
  <c r="O7"/>
  <c r="O8"/>
  <c r="O9"/>
  <c r="O10"/>
  <c r="O11"/>
  <c r="O12"/>
  <c r="O13"/>
  <c r="O14"/>
  <c r="O15"/>
  <c r="O16"/>
  <c r="O17"/>
  <c r="O18"/>
  <c r="O19"/>
  <c r="O20"/>
  <c r="O21"/>
  <c r="O22"/>
  <c r="O5"/>
  <c r="E4" i="1" l="1"/>
  <c r="E5"/>
  <c r="E6"/>
  <c r="E7"/>
  <c r="E8"/>
  <c r="E9"/>
  <c r="E10"/>
  <c r="E11"/>
  <c r="E12"/>
  <c r="E13"/>
  <c r="E14"/>
  <c r="E15"/>
  <c r="E16"/>
  <c r="E17"/>
  <c r="E18"/>
  <c r="E19"/>
  <c r="E20"/>
  <c r="E3"/>
  <c r="E4" i="3"/>
  <c r="E5"/>
  <c r="E6"/>
  <c r="E7"/>
  <c r="E8"/>
  <c r="E9"/>
  <c r="E10"/>
  <c r="E11"/>
  <c r="E12"/>
  <c r="E13"/>
  <c r="E14"/>
  <c r="E15"/>
  <c r="E16"/>
  <c r="E17"/>
  <c r="E18"/>
  <c r="E19"/>
  <c r="E20"/>
  <c r="E3"/>
  <c r="D3"/>
  <c r="D2"/>
  <c r="B29" i="5"/>
  <c r="C29"/>
  <c r="D29"/>
  <c r="E29"/>
  <c r="F29"/>
  <c r="G29"/>
  <c r="H29"/>
  <c r="I29"/>
  <c r="J29"/>
  <c r="K29"/>
  <c r="L29"/>
  <c r="M29"/>
  <c r="N29"/>
  <c r="B30"/>
  <c r="C30"/>
  <c r="D30"/>
  <c r="E30"/>
  <c r="F30"/>
  <c r="G30"/>
  <c r="H30"/>
  <c r="I30"/>
  <c r="J30"/>
  <c r="K30"/>
  <c r="L30"/>
  <c r="M30"/>
  <c r="N30"/>
  <c r="B31"/>
  <c r="C31"/>
  <c r="D31"/>
  <c r="E31"/>
  <c r="F31"/>
  <c r="G31"/>
  <c r="H31"/>
  <c r="I31"/>
  <c r="J31"/>
  <c r="K31"/>
  <c r="L31"/>
  <c r="M31"/>
  <c r="N31"/>
  <c r="B32"/>
  <c r="C32"/>
  <c r="D32"/>
  <c r="E32"/>
  <c r="F32"/>
  <c r="G32"/>
  <c r="H32"/>
  <c r="I32"/>
  <c r="J32"/>
  <c r="K32"/>
  <c r="L32"/>
  <c r="M32"/>
  <c r="N32"/>
  <c r="B33"/>
  <c r="C33"/>
  <c r="D33"/>
  <c r="E33"/>
  <c r="F33"/>
  <c r="G33"/>
  <c r="H33"/>
  <c r="I33"/>
  <c r="J33"/>
  <c r="K33"/>
  <c r="L33"/>
  <c r="M33"/>
  <c r="N33"/>
  <c r="B34"/>
  <c r="C34"/>
  <c r="D34"/>
  <c r="E34"/>
  <c r="F34"/>
  <c r="G34"/>
  <c r="H34"/>
  <c r="I34"/>
  <c r="J34"/>
  <c r="K34"/>
  <c r="L34"/>
  <c r="M34"/>
  <c r="N34"/>
  <c r="B35"/>
  <c r="C35"/>
  <c r="D35"/>
  <c r="E35"/>
  <c r="F35"/>
  <c r="G35"/>
  <c r="H35"/>
  <c r="I35"/>
  <c r="J35"/>
  <c r="K35"/>
  <c r="L35"/>
  <c r="M35"/>
  <c r="N35"/>
  <c r="B36"/>
  <c r="C36"/>
  <c r="D36"/>
  <c r="E36"/>
  <c r="F36"/>
  <c r="G36"/>
  <c r="H36"/>
  <c r="I36"/>
  <c r="J36"/>
  <c r="K36"/>
  <c r="L36"/>
  <c r="M36"/>
  <c r="N36"/>
  <c r="B37"/>
  <c r="C37"/>
  <c r="D37"/>
  <c r="E37"/>
  <c r="F37"/>
  <c r="G37"/>
  <c r="H37"/>
  <c r="I37"/>
  <c r="J37"/>
  <c r="K37"/>
  <c r="L37"/>
  <c r="M37"/>
  <c r="N37"/>
  <c r="B38"/>
  <c r="C38"/>
  <c r="D38"/>
  <c r="E38"/>
  <c r="F38"/>
  <c r="G38"/>
  <c r="H38"/>
  <c r="I38"/>
  <c r="J38"/>
  <c r="K38"/>
  <c r="L38"/>
  <c r="M38"/>
  <c r="N38"/>
  <c r="B39"/>
  <c r="C39"/>
  <c r="D39"/>
  <c r="E39"/>
  <c r="F39"/>
  <c r="G39"/>
  <c r="H39"/>
  <c r="I39"/>
  <c r="J39"/>
  <c r="K39"/>
  <c r="L39"/>
  <c r="M39"/>
  <c r="N39"/>
  <c r="B40"/>
  <c r="C40"/>
  <c r="D40"/>
  <c r="E40"/>
  <c r="F40"/>
  <c r="G40"/>
  <c r="H40"/>
  <c r="I40"/>
  <c r="J40"/>
  <c r="K40"/>
  <c r="L40"/>
  <c r="M40"/>
  <c r="N40"/>
  <c r="B41"/>
  <c r="C41"/>
  <c r="D41"/>
  <c r="E41"/>
  <c r="F41"/>
  <c r="G41"/>
  <c r="H41"/>
  <c r="I41"/>
  <c r="J41"/>
  <c r="K41"/>
  <c r="L41"/>
  <c r="M41"/>
  <c r="N41"/>
  <c r="B42"/>
  <c r="C42"/>
  <c r="D42"/>
  <c r="E42"/>
  <c r="F42"/>
  <c r="G42"/>
  <c r="H42"/>
  <c r="I42"/>
  <c r="J42"/>
  <c r="K42"/>
  <c r="L42"/>
  <c r="M42"/>
  <c r="N42"/>
  <c r="B43"/>
  <c r="C43"/>
  <c r="D43"/>
  <c r="E43"/>
  <c r="F43"/>
  <c r="G43"/>
  <c r="H43"/>
  <c r="I43"/>
  <c r="J43"/>
  <c r="K43"/>
  <c r="L43"/>
  <c r="M43"/>
  <c r="N43"/>
  <c r="B44"/>
  <c r="C44"/>
  <c r="D44"/>
  <c r="E44"/>
  <c r="F44"/>
  <c r="G44"/>
  <c r="H44"/>
  <c r="I44"/>
  <c r="J44"/>
  <c r="K44"/>
  <c r="L44"/>
  <c r="M44"/>
  <c r="N44"/>
  <c r="B45"/>
  <c r="C45"/>
  <c r="D45"/>
  <c r="E45"/>
  <c r="F45"/>
  <c r="G45"/>
  <c r="H45"/>
  <c r="I45"/>
  <c r="J45"/>
  <c r="K45"/>
  <c r="L45"/>
  <c r="M45"/>
  <c r="N45"/>
  <c r="B46"/>
  <c r="C46"/>
  <c r="D46"/>
  <c r="E46"/>
  <c r="F46"/>
  <c r="G46"/>
  <c r="H46"/>
  <c r="I46"/>
  <c r="J46"/>
  <c r="K46"/>
  <c r="L46"/>
  <c r="M46"/>
  <c r="N46"/>
  <c r="C28"/>
  <c r="D28"/>
  <c r="E28"/>
  <c r="F28"/>
  <c r="G28"/>
  <c r="H28"/>
  <c r="I28"/>
  <c r="J28"/>
  <c r="K28"/>
  <c r="L28"/>
  <c r="M28"/>
  <c r="N28"/>
  <c r="B28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25"/>
  <c r="N26"/>
  <c r="N27"/>
  <c r="N47"/>
  <c r="N48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5"/>
  <c r="O22"/>
  <c r="M35" i="8" l="1"/>
  <c r="L34"/>
  <c r="M34"/>
  <c r="K34"/>
  <c r="L33"/>
  <c r="M33"/>
  <c r="N33"/>
  <c r="K33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/>
  <c r="L22" i="5" l="1"/>
  <c r="L21"/>
  <c r="L20"/>
  <c r="L19"/>
  <c r="L18"/>
  <c r="L17"/>
  <c r="L16"/>
  <c r="L15"/>
  <c r="L14"/>
  <c r="L13"/>
  <c r="L12"/>
  <c r="L11"/>
  <c r="L10"/>
  <c r="L9"/>
  <c r="L8"/>
  <c r="L7"/>
  <c r="L6"/>
  <c r="L5"/>
  <c r="L4"/>
  <c r="N22" i="7"/>
  <c r="N21"/>
  <c r="N20"/>
  <c r="N19"/>
  <c r="N18"/>
  <c r="N17"/>
  <c r="N16"/>
  <c r="N15"/>
  <c r="N14"/>
  <c r="N13"/>
  <c r="N12"/>
  <c r="N11"/>
  <c r="N10"/>
  <c r="N9"/>
  <c r="N8"/>
  <c r="N7"/>
  <c r="N6"/>
  <c r="N5"/>
  <c r="N23"/>
  <c r="N24" s="1"/>
  <c r="I23"/>
  <c r="I24" s="1"/>
  <c r="D24"/>
  <c r="D23"/>
  <c r="K10" i="5" l="1"/>
  <c r="K18"/>
  <c r="K6"/>
  <c r="K14"/>
  <c r="K22"/>
  <c r="K4"/>
  <c r="K8"/>
  <c r="K12"/>
  <c r="K16"/>
  <c r="K20"/>
  <c r="K7"/>
  <c r="K11"/>
  <c r="K15"/>
  <c r="K19"/>
  <c r="K5"/>
  <c r="K9"/>
  <c r="K13"/>
  <c r="K17"/>
  <c r="K21"/>
  <c r="M22"/>
  <c r="M21"/>
  <c r="M20"/>
  <c r="M19"/>
  <c r="M18"/>
  <c r="M17"/>
  <c r="M16"/>
  <c r="M15"/>
  <c r="M14"/>
  <c r="M13"/>
  <c r="M11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19" i="4"/>
  <c r="D18"/>
  <c r="D17"/>
  <c r="D16"/>
  <c r="D15"/>
  <c r="D14"/>
  <c r="D13"/>
  <c r="D12"/>
  <c r="D11"/>
  <c r="D10"/>
  <c r="D9"/>
  <c r="D8"/>
  <c r="D7"/>
  <c r="D6"/>
  <c r="D5"/>
  <c r="D4"/>
  <c r="D3"/>
  <c r="D2"/>
  <c r="D19" i="3"/>
  <c r="D18"/>
  <c r="D17"/>
  <c r="D16"/>
  <c r="D15"/>
  <c r="D14"/>
  <c r="D13"/>
  <c r="D12"/>
  <c r="D11"/>
  <c r="D10"/>
  <c r="D9"/>
  <c r="D8"/>
  <c r="D7"/>
  <c r="D6"/>
  <c r="D5"/>
  <c r="D4"/>
  <c r="N21" i="2"/>
  <c r="N20"/>
  <c r="N19"/>
  <c r="N18"/>
  <c r="N17"/>
  <c r="N16"/>
  <c r="N15"/>
  <c r="N14"/>
  <c r="N13"/>
  <c r="N12"/>
  <c r="N11"/>
  <c r="N10"/>
  <c r="N9"/>
  <c r="N8"/>
  <c r="N7"/>
  <c r="N6"/>
  <c r="N5"/>
  <c r="N4"/>
  <c r="D19" i="1"/>
  <c r="D18"/>
  <c r="D17"/>
  <c r="D16"/>
  <c r="D15"/>
  <c r="D14"/>
  <c r="D13"/>
  <c r="D12"/>
  <c r="D11"/>
  <c r="D10"/>
  <c r="D9"/>
  <c r="D8"/>
  <c r="D7"/>
  <c r="D6"/>
  <c r="D5"/>
  <c r="D4"/>
  <c r="D3"/>
  <c r="D2"/>
  <c r="O23" i="5"/>
  <c r="D20" i="4"/>
  <c r="D21" s="1"/>
  <c r="D21" i="3"/>
  <c r="D20"/>
  <c r="N22" i="2"/>
  <c r="N23" s="1"/>
  <c r="I22"/>
  <c r="I23" s="1"/>
  <c r="D23"/>
  <c r="D22"/>
  <c r="D21" i="1"/>
  <c r="D20"/>
  <c r="G7" i="5" l="1"/>
  <c r="C8"/>
  <c r="C12"/>
  <c r="C16"/>
  <c r="C20"/>
  <c r="E5"/>
  <c r="E9"/>
  <c r="E13"/>
  <c r="E17"/>
  <c r="E21"/>
  <c r="G6"/>
  <c r="G10"/>
  <c r="G14"/>
  <c r="G18"/>
  <c r="G22"/>
  <c r="I7"/>
  <c r="I11"/>
  <c r="I15"/>
  <c r="I19"/>
  <c r="E8"/>
  <c r="E12"/>
  <c r="E16"/>
  <c r="E20"/>
  <c r="G5"/>
  <c r="G9"/>
  <c r="G13"/>
  <c r="G17"/>
  <c r="G21"/>
  <c r="I6"/>
  <c r="I10"/>
  <c r="I14"/>
  <c r="I18"/>
  <c r="I22"/>
  <c r="C6"/>
  <c r="C10"/>
  <c r="C14"/>
  <c r="C18"/>
  <c r="C22"/>
  <c r="E7"/>
  <c r="E11"/>
  <c r="E15"/>
  <c r="E19"/>
  <c r="G8"/>
  <c r="G12"/>
  <c r="G16"/>
  <c r="G20"/>
  <c r="I5"/>
  <c r="I9"/>
  <c r="I13"/>
  <c r="I17"/>
  <c r="I21"/>
  <c r="G19"/>
  <c r="G11"/>
  <c r="C5"/>
  <c r="C9"/>
  <c r="C13"/>
  <c r="C17"/>
  <c r="C21"/>
  <c r="E6"/>
  <c r="E10"/>
  <c r="E14"/>
  <c r="E18"/>
  <c r="E22"/>
  <c r="I8"/>
  <c r="I12"/>
  <c r="I16"/>
  <c r="I20"/>
  <c r="G15"/>
  <c r="C11"/>
  <c r="C15"/>
  <c r="C7"/>
  <c r="C19"/>
</calcChain>
</file>

<file path=xl/sharedStrings.xml><?xml version="1.0" encoding="utf-8"?>
<sst xmlns="http://schemas.openxmlformats.org/spreadsheetml/2006/main" count="719" uniqueCount="356">
  <si>
    <t>[0] 2011-2012</t>
  </si>
  <si>
    <t>[1] 2012-2013</t>
  </si>
  <si>
    <t>[2] 2013-2014</t>
  </si>
  <si>
    <t>[3] 2014-2015</t>
  </si>
  <si>
    <t>[4] 2015-2016</t>
  </si>
  <si>
    <t>[5] 2016-2017</t>
  </si>
  <si>
    <t>[6] 2017-2018</t>
  </si>
  <si>
    <t>[7] 2018-2019</t>
  </si>
  <si>
    <t>[8] 2019-2020</t>
  </si>
  <si>
    <t>[9] 2020-2021</t>
  </si>
  <si>
    <t>[10] 2021-2022</t>
  </si>
  <si>
    <t>[11] 2022-2023</t>
  </si>
  <si>
    <t>[12] 2023-2024</t>
  </si>
  <si>
    <t>[13] 2024-2025</t>
  </si>
  <si>
    <t>[14] 2025-2026</t>
  </si>
  <si>
    <t>[15] 2026-2027</t>
  </si>
  <si>
    <t>[16] 2027-2028</t>
  </si>
  <si>
    <t>[17] 2028-2029</t>
  </si>
  <si>
    <t>[18] 2029-2030</t>
  </si>
  <si>
    <t>Periode</t>
  </si>
  <si>
    <t>Hitorical</t>
  </si>
  <si>
    <t>Skenario 1-1</t>
  </si>
  <si>
    <t>Skenario 1-2.1</t>
  </si>
  <si>
    <t>Unit Perencanaan : LNH Resapan Air</t>
  </si>
  <si>
    <t>Unit Perencanaan : LNH Rawan Gerakan Tanah</t>
  </si>
  <si>
    <t>Skenario 1-2.2</t>
  </si>
  <si>
    <t>Jumlah : Rehabilitasi Lahan</t>
  </si>
  <si>
    <t>Skenario 1-2</t>
  </si>
  <si>
    <t>Skenario 1-3</t>
  </si>
  <si>
    <t>Skenario 1-4</t>
  </si>
  <si>
    <t>Emisi</t>
  </si>
  <si>
    <t>Sequestrasi</t>
  </si>
  <si>
    <t>Net Emisi</t>
  </si>
  <si>
    <t>Penurunan Emisi Skenario 1-1</t>
  </si>
  <si>
    <t>Tahunan</t>
  </si>
  <si>
    <t>Kumulatif</t>
  </si>
  <si>
    <t>Total Penurunan Emisi</t>
  </si>
  <si>
    <t>%</t>
  </si>
  <si>
    <t>Skenario 1-5</t>
  </si>
  <si>
    <t>Perubahan Pertanian Lahan Kering ke Hutan Skunder</t>
  </si>
  <si>
    <t>Unit Perencanaan Hutan Lindung</t>
  </si>
  <si>
    <t>Skenario 1-5.1</t>
  </si>
  <si>
    <t>Skenario 1-5.2</t>
  </si>
  <si>
    <t>Tambak ke Hutan Mangrove Skunder</t>
  </si>
  <si>
    <t>Total Skenario 1-5</t>
  </si>
  <si>
    <t>Penurunan Emisi Skenario 1-2</t>
  </si>
  <si>
    <t>Penurunan Emisi Skenario 1-3</t>
  </si>
  <si>
    <t>Penurunan Emisi Skenario 1-4</t>
  </si>
  <si>
    <t>Penurunan Emisi Skenario 1-5</t>
  </si>
  <si>
    <t>No</t>
  </si>
  <si>
    <t>Kabupaten</t>
  </si>
  <si>
    <t>Emisi (ton CO2 eq/tahun)</t>
  </si>
  <si>
    <t>2000-2003</t>
  </si>
  <si>
    <t>2003-2006</t>
  </si>
  <si>
    <t>2006-2009</t>
  </si>
  <si>
    <t>2009-2011</t>
  </si>
  <si>
    <t>BANDUNG</t>
  </si>
  <si>
    <t xml:space="preserve">  1,321.2000</t>
  </si>
  <si>
    <t xml:space="preserve">  274,047.7080</t>
  </si>
  <si>
    <t xml:space="preserve">   35,332.4112</t>
  </si>
  <si>
    <t xml:space="preserve">   16,570.0500</t>
  </si>
  <si>
    <t>BANDUNG BARAT</t>
  </si>
  <si>
    <t xml:space="preserve">  1,585.4400</t>
  </si>
  <si>
    <t xml:space="preserve">  392,045.9884</t>
  </si>
  <si>
    <t xml:space="preserve">   49,956.1868</t>
  </si>
  <si>
    <t xml:space="preserve">        0.0000</t>
  </si>
  <si>
    <t>BEKASI</t>
  </si>
  <si>
    <t>290,575.9200</t>
  </si>
  <si>
    <t xml:space="preserve">  294,069.7600</t>
  </si>
  <si>
    <t xml:space="preserve">   39,144.2200</t>
  </si>
  <si>
    <t xml:space="preserve">  604,170.0800</t>
  </si>
  <si>
    <t>BOGOR</t>
  </si>
  <si>
    <t>350,768.6176</t>
  </si>
  <si>
    <t>1,899,443.7320</t>
  </si>
  <si>
    <t>1,020,287.8920</t>
  </si>
  <si>
    <t>4,758,923.9384</t>
  </si>
  <si>
    <t>CIAMIS</t>
  </si>
  <si>
    <t xml:space="preserve"> 12,331.2000</t>
  </si>
  <si>
    <t xml:space="preserve">  424,517.7080</t>
  </si>
  <si>
    <t xml:space="preserve">   79,888.7068</t>
  </si>
  <si>
    <t xml:space="preserve">   27,831.0780</t>
  </si>
  <si>
    <t>CIANJUR</t>
  </si>
  <si>
    <t xml:space="preserve"> 53,967.0564</t>
  </si>
  <si>
    <t xml:space="preserve">  785,578.3268</t>
  </si>
  <si>
    <t xml:space="preserve">  182,770.4040</t>
  </si>
  <si>
    <t xml:space="preserve">  873,208.0912</t>
  </si>
  <si>
    <t>CIREBON</t>
  </si>
  <si>
    <t xml:space="preserve">      0.0000</t>
  </si>
  <si>
    <t xml:space="preserve">  378,649.4608</t>
  </si>
  <si>
    <t xml:space="preserve">   27,717.7484</t>
  </si>
  <si>
    <t xml:space="preserve">    9,035.8336</t>
  </si>
  <si>
    <t>GARUT</t>
  </si>
  <si>
    <t xml:space="preserve">  1,145.0400</t>
  </si>
  <si>
    <t xml:space="preserve">  143,083.3176</t>
  </si>
  <si>
    <t xml:space="preserve">  461,058.4300</t>
  </si>
  <si>
    <t xml:space="preserve">   96,855.1168</t>
  </si>
  <si>
    <t>INDRAMAYU</t>
  </si>
  <si>
    <t xml:space="preserve">  250,023.1540</t>
  </si>
  <si>
    <t>1,534,631.3456</t>
  </si>
  <si>
    <t xml:space="preserve">    6,481.2200</t>
  </si>
  <si>
    <t>KARAWANG</t>
  </si>
  <si>
    <t xml:space="preserve">  2,392.8400</t>
  </si>
  <si>
    <t xml:space="preserve">   18,335.3200</t>
  </si>
  <si>
    <t xml:space="preserve">  672,626.0028</t>
  </si>
  <si>
    <t xml:space="preserve">  823,264.2356</t>
  </si>
  <si>
    <t>KOTA BANDUNG</t>
  </si>
  <si>
    <t>KOTA BANJAR</t>
  </si>
  <si>
    <t>KOTA BEKASI</t>
  </si>
  <si>
    <t>200,558.1600</t>
  </si>
  <si>
    <t xml:space="preserve">   23,282.4800</t>
  </si>
  <si>
    <t xml:space="preserve">    2,407.5200</t>
  </si>
  <si>
    <t xml:space="preserve">  221,902.8800</t>
  </si>
  <si>
    <t>KOTA BOGOR</t>
  </si>
  <si>
    <t>124,192.8000</t>
  </si>
  <si>
    <t xml:space="preserve">   40,076.4000</t>
  </si>
  <si>
    <t xml:space="preserve">  203,027.7764</t>
  </si>
  <si>
    <t>KOTA CIMAHI</t>
  </si>
  <si>
    <t>KOTA CIREBON</t>
  </si>
  <si>
    <t>KOTA DEPOK</t>
  </si>
  <si>
    <t>160,393.6800</t>
  </si>
  <si>
    <t xml:space="preserve">   29,360.0000</t>
  </si>
  <si>
    <t xml:space="preserve">  130,358.4000</t>
  </si>
  <si>
    <t xml:space="preserve">  461,597.9200</t>
  </si>
  <si>
    <t>KOTA SUKABUMI</t>
  </si>
  <si>
    <t xml:space="preserve">    2,524.9600</t>
  </si>
  <si>
    <t>KOTA TASIKMALAYA</t>
  </si>
  <si>
    <t>KUNINGAN</t>
  </si>
  <si>
    <t xml:space="preserve">   33,845.7676</t>
  </si>
  <si>
    <t xml:space="preserve">  400,308.9200</t>
  </si>
  <si>
    <t xml:space="preserve">  115,178.9864</t>
  </si>
  <si>
    <t>MAJALENGKA</t>
  </si>
  <si>
    <t xml:space="preserve">  9,669.8628</t>
  </si>
  <si>
    <t xml:space="preserve">  344,680.3812</t>
  </si>
  <si>
    <t>1,011,717.5612</t>
  </si>
  <si>
    <t xml:space="preserve">   14,467.4336</t>
  </si>
  <si>
    <t>PANGANDARAN</t>
  </si>
  <si>
    <t xml:space="preserve"> 44,847.4000</t>
  </si>
  <si>
    <t xml:space="preserve">   34,199.2620</t>
  </si>
  <si>
    <t xml:space="preserve">  107,105.2800</t>
  </si>
  <si>
    <t>PURWAKARTA</t>
  </si>
  <si>
    <t xml:space="preserve">  7,982.3968</t>
  </si>
  <si>
    <t xml:space="preserve">   69,127.2392</t>
  </si>
  <si>
    <t xml:space="preserve">  117,542.3196</t>
  </si>
  <si>
    <t>SUBANG</t>
  </si>
  <si>
    <t xml:space="preserve"> 44,174.9092</t>
  </si>
  <si>
    <t xml:space="preserve">  134,807.1740</t>
  </si>
  <si>
    <t xml:space="preserve">  433,973.9768</t>
  </si>
  <si>
    <t xml:space="preserve">   20,640.0800</t>
  </si>
  <si>
    <t>SUKABUMI</t>
  </si>
  <si>
    <t xml:space="preserve"> 85,144.0000</t>
  </si>
  <si>
    <t xml:space="preserve">  962,391.4400</t>
  </si>
  <si>
    <t xml:space="preserve">  648,947.3096</t>
  </si>
  <si>
    <t>5,090,513.5764</t>
  </si>
  <si>
    <t>SUMEDANG</t>
  </si>
  <si>
    <t xml:space="preserve"> 46,722.9168</t>
  </si>
  <si>
    <t xml:space="preserve">  388,338.4076</t>
  </si>
  <si>
    <t xml:space="preserve">  615,361.8184</t>
  </si>
  <si>
    <t xml:space="preserve">  111,136.5548</t>
  </si>
  <si>
    <t>TASIKMALAYA</t>
  </si>
  <si>
    <t xml:space="preserve"> 18,775.7200</t>
  </si>
  <si>
    <t xml:space="preserve">   29,722.1556</t>
  </si>
  <si>
    <t xml:space="preserve">  467,067.9816</t>
  </si>
  <si>
    <t>Sekuestrasi (ton CO2 eq/tahun)</t>
  </si>
  <si>
    <t>169,231.040</t>
  </si>
  <si>
    <t>114,893.607</t>
  </si>
  <si>
    <t xml:space="preserve">  149,519.470</t>
  </si>
  <si>
    <t xml:space="preserve">  144,964.266</t>
  </si>
  <si>
    <t xml:space="preserve">  7,853.800</t>
  </si>
  <si>
    <t xml:space="preserve"> 22,635.826</t>
  </si>
  <si>
    <t xml:space="preserve">   10,614.227</t>
  </si>
  <si>
    <t xml:space="preserve">        0.000</t>
  </si>
  <si>
    <t xml:space="preserve"> 11,010.000</t>
  </si>
  <si>
    <t xml:space="preserve">  5,108.640</t>
  </si>
  <si>
    <t xml:space="preserve">   13,769.840</t>
  </si>
  <si>
    <t xml:space="preserve">  185,202.880</t>
  </si>
  <si>
    <t xml:space="preserve">  7,929.989</t>
  </si>
  <si>
    <t>111,547.301</t>
  </si>
  <si>
    <t xml:space="preserve">  474,064.029</t>
  </si>
  <si>
    <t>1,568,811.230</t>
  </si>
  <si>
    <t xml:space="preserve">      0.000</t>
  </si>
  <si>
    <t xml:space="preserve"> 10,598.960</t>
  </si>
  <si>
    <t xml:space="preserve">   99,180.869</t>
  </si>
  <si>
    <t xml:space="preserve">    7,827.229</t>
  </si>
  <si>
    <t xml:space="preserve">  1,067.089</t>
  </si>
  <si>
    <t>716,149.120</t>
  </si>
  <si>
    <t xml:space="preserve">   35,301.583</t>
  </si>
  <si>
    <t xml:space="preserve">   58,323.346</t>
  </si>
  <si>
    <t xml:space="preserve"> 12,790.097</t>
  </si>
  <si>
    <t xml:space="preserve">  712,919.520</t>
  </si>
  <si>
    <t xml:space="preserve">   42,123.526</t>
  </si>
  <si>
    <t xml:space="preserve"> 46,372.212</t>
  </si>
  <si>
    <t>213,651.105</t>
  </si>
  <si>
    <t xml:space="preserve">  146,848.150</t>
  </si>
  <si>
    <t xml:space="preserve">  563,462.440</t>
  </si>
  <si>
    <t xml:space="preserve"> 12,066.960</t>
  </si>
  <si>
    <t xml:space="preserve">   80,812.372</t>
  </si>
  <si>
    <t xml:space="preserve">    4,928.957</t>
  </si>
  <si>
    <t>882,326.720</t>
  </si>
  <si>
    <t xml:space="preserve">   91,092.189</t>
  </si>
  <si>
    <t xml:space="preserve">  533,970.467</t>
  </si>
  <si>
    <t xml:space="preserve">    3,875.520</t>
  </si>
  <si>
    <t xml:space="preserve">    4,257.200</t>
  </si>
  <si>
    <t xml:space="preserve">  1,255.140</t>
  </si>
  <si>
    <t xml:space="preserve"> 38,190.020</t>
  </si>
  <si>
    <t xml:space="preserve">   30,967.754</t>
  </si>
  <si>
    <t xml:space="preserve">    5,960.080</t>
  </si>
  <si>
    <t xml:space="preserve">  8,587.800</t>
  </si>
  <si>
    <t xml:space="preserve">  4,110.400</t>
  </si>
  <si>
    <t xml:space="preserve">   30,475.680</t>
  </si>
  <si>
    <t xml:space="preserve">   67,087.600</t>
  </si>
  <si>
    <t xml:space="preserve">  139,166.400</t>
  </si>
  <si>
    <t>630,118.008</t>
  </si>
  <si>
    <t xml:space="preserve">  214,992.270</t>
  </si>
  <si>
    <t xml:space="preserve">   55,386.172</t>
  </si>
  <si>
    <t xml:space="preserve"> 25,208.790</t>
  </si>
  <si>
    <t xml:space="preserve"> 64,622.388</t>
  </si>
  <si>
    <t xml:space="preserve">   26,230.664</t>
  </si>
  <si>
    <t xml:space="preserve">   38,036.467</t>
  </si>
  <si>
    <t xml:space="preserve">  2,348.800</t>
  </si>
  <si>
    <t xml:space="preserve">  9,351.160</t>
  </si>
  <si>
    <t xml:space="preserve"> 10,356.740</t>
  </si>
  <si>
    <t xml:space="preserve">  1,614.800</t>
  </si>
  <si>
    <t xml:space="preserve">  113,084.591</t>
  </si>
  <si>
    <t xml:space="preserve">    2,759.840</t>
  </si>
  <si>
    <t xml:space="preserve"> 36,551.585</t>
  </si>
  <si>
    <t>241,831.420</t>
  </si>
  <si>
    <t xml:space="preserve">  329,437.550</t>
  </si>
  <si>
    <t xml:space="preserve">    3,318.708</t>
  </si>
  <si>
    <t xml:space="preserve"> 82,347.460</t>
  </si>
  <si>
    <t xml:space="preserve"> 85,219.602</t>
  </si>
  <si>
    <t xml:space="preserve">  504,582.428</t>
  </si>
  <si>
    <t>6,097,877.930</t>
  </si>
  <si>
    <t xml:space="preserve"> 28,249.898</t>
  </si>
  <si>
    <t>447,364.192</t>
  </si>
  <si>
    <t xml:space="preserve">   71,285.493</t>
  </si>
  <si>
    <t xml:space="preserve">   27,948.078</t>
  </si>
  <si>
    <t xml:space="preserve"> 11,804.041</t>
  </si>
  <si>
    <t xml:space="preserve"> 35,483.909</t>
  </si>
  <si>
    <t>1,053,965.280</t>
  </si>
  <si>
    <t>Emisi Bersih (ton CO2 eq/tahun)</t>
  </si>
  <si>
    <t xml:space="preserve">  159,154.1008</t>
  </si>
  <si>
    <t xml:space="preserve"> -114,187.0588</t>
  </si>
  <si>
    <t xml:space="preserve">  -128,394.2160</t>
  </si>
  <si>
    <t xml:space="preserve">  369,410.1624</t>
  </si>
  <si>
    <t xml:space="preserve">   39,341.9596</t>
  </si>
  <si>
    <t xml:space="preserve">         0.0000</t>
  </si>
  <si>
    <t xml:space="preserve">  288,961.1200</t>
  </si>
  <si>
    <t xml:space="preserve">   25,374.3800</t>
  </si>
  <si>
    <t xml:space="preserve">   418,967.2000</t>
  </si>
  <si>
    <t>1,787,896.4308</t>
  </si>
  <si>
    <t xml:space="preserve">  546,223.8628</t>
  </si>
  <si>
    <t xml:space="preserve"> 3,190,112.7084</t>
  </si>
  <si>
    <t xml:space="preserve">  413,918.7480</t>
  </si>
  <si>
    <t xml:space="preserve">  -19,292.1624</t>
  </si>
  <si>
    <t xml:space="preserve">    20,003.8488</t>
  </si>
  <si>
    <t xml:space="preserve">   69,429.2068</t>
  </si>
  <si>
    <t xml:space="preserve">  147,468.8208</t>
  </si>
  <si>
    <t xml:space="preserve">   814,884.7448</t>
  </si>
  <si>
    <t xml:space="preserve">  365,859.3640</t>
  </si>
  <si>
    <t xml:space="preserve"> -685,201.7716</t>
  </si>
  <si>
    <t xml:space="preserve">   -33,087.6924</t>
  </si>
  <si>
    <t xml:space="preserve">  -70,567.7876</t>
  </si>
  <si>
    <t xml:space="preserve">  314,210.2796</t>
  </si>
  <si>
    <t xml:space="preserve">  -466,607.3232</t>
  </si>
  <si>
    <t xml:space="preserve">       0.00000000000</t>
  </si>
  <si>
    <t xml:space="preserve">  237,956.1940</t>
  </si>
  <si>
    <t>1,453,818.9732</t>
  </si>
  <si>
    <t xml:space="preserve">     1,552.2632</t>
  </si>
  <si>
    <t xml:space="preserve"> -863,991.4000</t>
  </si>
  <si>
    <t xml:space="preserve">  581,533.8136</t>
  </si>
  <si>
    <t xml:space="preserve">   289,293.7688</t>
  </si>
  <si>
    <t xml:space="preserve"> 200,558.16000000000</t>
  </si>
  <si>
    <t xml:space="preserve">   -1,468.0000</t>
  </si>
  <si>
    <t xml:space="preserve">   217,645.6800</t>
  </si>
  <si>
    <t xml:space="preserve"> 122,937.66000000000</t>
  </si>
  <si>
    <t xml:space="preserve">    1,886.3800</t>
  </si>
  <si>
    <t xml:space="preserve">   172,060.0228</t>
  </si>
  <si>
    <t xml:space="preserve">   -5,960.0800</t>
  </si>
  <si>
    <t xml:space="preserve">   25,249.6000</t>
  </si>
  <si>
    <t xml:space="preserve">   431,122.2400</t>
  </si>
  <si>
    <t xml:space="preserve">   -64,562.6400</t>
  </si>
  <si>
    <t xml:space="preserve"> -139,166.4000</t>
  </si>
  <si>
    <t xml:space="preserve"> -596,272.2400</t>
  </si>
  <si>
    <t xml:space="preserve">  185,316.6500</t>
  </si>
  <si>
    <t xml:space="preserve">    59,792.8144</t>
  </si>
  <si>
    <t xml:space="preserve">  280,057.9936</t>
  </si>
  <si>
    <t xml:space="preserve">  985,486.8968</t>
  </si>
  <si>
    <t xml:space="preserve">   -23,569.0336</t>
  </si>
  <si>
    <t xml:space="preserve">   -9,351.1600</t>
  </si>
  <si>
    <t xml:space="preserve">   107,105.2800</t>
  </si>
  <si>
    <t xml:space="preserve">   67,512.4392</t>
  </si>
  <si>
    <t xml:space="preserve">    4,457.7288</t>
  </si>
  <si>
    <t xml:space="preserve">    -2,524.9600</t>
  </si>
  <si>
    <t xml:space="preserve"> -107,024.2464</t>
  </si>
  <si>
    <t xml:space="preserve">  104,536.4268</t>
  </si>
  <si>
    <t xml:space="preserve">    17,321.3724</t>
  </si>
  <si>
    <t xml:space="preserve">  877,171.8380</t>
  </si>
  <si>
    <t xml:space="preserve">  144,364.8816</t>
  </si>
  <si>
    <t>-1,007,364.3540</t>
  </si>
  <si>
    <t xml:space="preserve">  -59,025.7844</t>
  </si>
  <si>
    <t xml:space="preserve">  544,076.3256</t>
  </si>
  <si>
    <t xml:space="preserve">    83,188.4772</t>
  </si>
  <si>
    <t xml:space="preserve">   -5,761.7532</t>
  </si>
  <si>
    <t xml:space="preserve"> -586,897.2984</t>
  </si>
  <si>
    <t xml:space="preserve">  -6,268.3600</t>
  </si>
  <si>
    <t xml:space="preserve"> 279,565.91999</t>
  </si>
  <si>
    <t xml:space="preserve"> 342,838.6283</t>
  </si>
  <si>
    <t xml:space="preserve">  12,331.2000</t>
  </si>
  <si>
    <t xml:space="preserve">  52,899.9672</t>
  </si>
  <si>
    <t xml:space="preserve"> -45,227.17159</t>
  </si>
  <si>
    <t xml:space="preserve">       0.0000</t>
  </si>
  <si>
    <t xml:space="preserve">   1,541.4000</t>
  </si>
  <si>
    <t xml:space="preserve"> 151,805.8800</t>
  </si>
  <si>
    <t xml:space="preserve"> -15,538.9268</t>
  </si>
  <si>
    <t xml:space="preserve">  42,498.6000</t>
  </si>
  <si>
    <t xml:space="preserve">  -2,374.3432</t>
  </si>
  <si>
    <t xml:space="preserve">   7,623.3240</t>
  </si>
  <si>
    <t xml:space="preserve">  18,473.0184</t>
  </si>
  <si>
    <t xml:space="preserve">   2,796.5400</t>
  </si>
  <si>
    <t xml:space="preserve">   6,971.6788</t>
  </si>
  <si>
    <t>Kriteria</t>
  </si>
  <si>
    <t>Jumlah</t>
  </si>
  <si>
    <r>
      <t xml:space="preserve">Total Emisi dari Perubahan Penggunaan Lahan (Ton CO2-eq) </t>
    </r>
    <r>
      <rPr>
        <vertAlign val="superscript"/>
        <sz val="9"/>
        <color theme="1"/>
        <rFont val="Calibri"/>
        <family val="2"/>
        <scheme val="minor"/>
      </rPr>
      <t>*)</t>
    </r>
  </si>
  <si>
    <t>1,460,138.42</t>
  </si>
  <si>
    <t>6,942,422.441</t>
  </si>
  <si>
    <t>7,966,037.995</t>
  </si>
  <si>
    <t>13,562,515.534</t>
  </si>
  <si>
    <r>
      <t xml:space="preserve">Total Sequestrasi dari Perubahan Penggunaan Lahan (Ton CO2-eq) </t>
    </r>
    <r>
      <rPr>
        <vertAlign val="superscript"/>
        <sz val="9"/>
        <color theme="1"/>
        <rFont val="Calibri"/>
        <family val="2"/>
        <scheme val="minor"/>
      </rPr>
      <t>***)</t>
    </r>
  </si>
  <si>
    <t>452,104.804</t>
  </si>
  <si>
    <t>3,661,032.134</t>
  </si>
  <si>
    <t>4,277,700.767</t>
  </si>
  <si>
    <t>9,467,516.909</t>
  </si>
  <si>
    <r>
      <t xml:space="preserve">Emisi Bersih (Ton CO2-eq) </t>
    </r>
    <r>
      <rPr>
        <vertAlign val="superscript"/>
        <sz val="9"/>
        <color theme="1"/>
        <rFont val="Calibri"/>
        <family val="2"/>
        <scheme val="minor"/>
      </rPr>
      <t>****)</t>
    </r>
  </si>
  <si>
    <t>1,008,033.616</t>
  </si>
  <si>
    <t>3,281,390.307</t>
  </si>
  <si>
    <t>3,688,337.228</t>
  </si>
  <si>
    <t>4,094,998.625</t>
  </si>
  <si>
    <t>Laju Emisi (Ton CO2-eq/tahun)</t>
  </si>
  <si>
    <t>Perubahan Tutupan Lahan</t>
  </si>
  <si>
    <t>Faktor Penyebab Perubahan Penggunaan Lahan</t>
  </si>
  <si>
    <t>Dampak (+/-) dari Perubahan Penggunaan Lahan terhadap sosial, ekonomi, llingkungan</t>
  </si>
  <si>
    <t>Hutan tanaman ke Pertanian lahan kering</t>
  </si>
  <si>
    <t>2,322,612.788</t>
  </si>
  <si>
    <r>
      <t> </t>
    </r>
    <r>
      <rPr>
        <sz val="10"/>
        <color theme="1"/>
        <rFont val="Calibri"/>
        <family val="2"/>
        <scheme val="minor"/>
      </rPr>
      <t>Tingginya alih fungsi lahan produktif karena pengaruh kegiatan ekonomi, perkembangan penduduk maupun kondisi sosial budaya.</t>
    </r>
  </si>
  <si>
    <r>
      <t>·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berkurangnya kawasan resapan air</t>
    </r>
  </si>
  <si>
    <r>
      <t>·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 xml:space="preserve">Menjadi salah satu pemicu terjadinya longsor </t>
    </r>
  </si>
  <si>
    <r>
      <t>·</t>
    </r>
    <r>
      <rPr>
        <sz val="7"/>
        <color rgb="FF000000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berkurangnya penyerapan CO2 (sekuensi)</t>
    </r>
  </si>
  <si>
    <t>Hutan tanaman ke Pertanian lahan kering  campur semak / kebun campur</t>
  </si>
  <si>
    <t>1,460,119.629</t>
  </si>
  <si>
    <t>Pertanian lahan kering  campur semak / kebun campur ke Pertanian lahan kering</t>
  </si>
  <si>
    <t xml:space="preserve">  939,813.600</t>
  </si>
  <si>
    <t>Hutan tanaman ke Sawah</t>
  </si>
  <si>
    <t xml:space="preserve">  761,770.302</t>
  </si>
  <si>
    <t>EMISI (TON co2EQ</t>
  </si>
  <si>
    <t xml:space="preserve">BaU Baseline </t>
  </si>
  <si>
    <t xml:space="preserve">Penurunan Emisi Mitigasi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</si>
</sst>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right" vertical="top" wrapText="1"/>
    </xf>
    <xf numFmtId="3" fontId="3" fillId="0" borderId="6" xfId="0" applyNumberFormat="1" applyFont="1" applyBorder="1" applyAlignment="1">
      <alignment horizontal="right" vertical="top" wrapText="1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right"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right"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6" fillId="0" borderId="11" xfId="0" applyFont="1" applyBorder="1" applyAlignment="1">
      <alignment vertical="top" wrapText="1"/>
    </xf>
    <xf numFmtId="4" fontId="6" fillId="0" borderId="11" xfId="0" applyNumberFormat="1" applyFont="1" applyBorder="1" applyAlignment="1">
      <alignment vertical="top" wrapText="1"/>
    </xf>
    <xf numFmtId="164" fontId="0" fillId="0" borderId="0" xfId="0" applyNumberFormat="1"/>
    <xf numFmtId="4" fontId="0" fillId="0" borderId="0" xfId="0" applyNumberFormat="1"/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10" fillId="4" borderId="15" xfId="0" applyFont="1" applyFill="1" applyBorder="1" applyAlignment="1">
      <alignment vertical="top"/>
    </xf>
    <xf numFmtId="0" fontId="12" fillId="4" borderId="15" xfId="0" applyFont="1" applyFill="1" applyBorder="1" applyAlignment="1">
      <alignment vertical="top"/>
    </xf>
    <xf numFmtId="0" fontId="9" fillId="4" borderId="6" xfId="0" applyFont="1" applyFill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vertical="top"/>
    </xf>
    <xf numFmtId="4" fontId="0" fillId="0" borderId="1" xfId="1" applyNumberFormat="1" applyFont="1" applyBorder="1"/>
    <xf numFmtId="43" fontId="0" fillId="0" borderId="1" xfId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3" fontId="0" fillId="0" borderId="0" xfId="1" applyFont="1" applyAlignment="1">
      <alignment horizontal="center"/>
    </xf>
    <xf numFmtId="0" fontId="6" fillId="0" borderId="8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5" fillId="0" borderId="16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9" fillId="4" borderId="16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5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400"/>
            </a:pPr>
            <a:r>
              <a:rPr lang="id-ID" sz="1400" b="1" i="0" baseline="0"/>
              <a:t>Rencana Penurunan Emisi GRK dari Sektor Perubahan Tutupan Lahan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'Total Skenario'!$B$2</c:f>
              <c:strCache>
                <c:ptCount val="1"/>
                <c:pt idx="0">
                  <c:v>BaU Baseline </c:v>
                </c:pt>
              </c:strCache>
            </c:strRef>
          </c:tx>
          <c:cat>
            <c:strRef>
              <c:f>'Total Skenario'!$A$4:$A$22</c:f>
              <c:strCache>
                <c:ptCount val="19"/>
                <c:pt idx="0">
                  <c:v>[0] 2011-2012</c:v>
                </c:pt>
                <c:pt idx="1">
                  <c:v>[1] 2012-2013</c:v>
                </c:pt>
                <c:pt idx="2">
                  <c:v>[2] 2013-2014</c:v>
                </c:pt>
                <c:pt idx="3">
                  <c:v>[3] 2014-2015</c:v>
                </c:pt>
                <c:pt idx="4">
                  <c:v>[4] 2015-2016</c:v>
                </c:pt>
                <c:pt idx="5">
                  <c:v>[5] 2016-2017</c:v>
                </c:pt>
                <c:pt idx="6">
                  <c:v>[6] 2017-2018</c:v>
                </c:pt>
                <c:pt idx="7">
                  <c:v>[7] 2018-2019</c:v>
                </c:pt>
                <c:pt idx="8">
                  <c:v>[8] 2019-2020</c:v>
                </c:pt>
                <c:pt idx="9">
                  <c:v>[9] 2020-2021</c:v>
                </c:pt>
                <c:pt idx="10">
                  <c:v>[10] 2021-2022</c:v>
                </c:pt>
                <c:pt idx="11">
                  <c:v>[11] 2022-2023</c:v>
                </c:pt>
                <c:pt idx="12">
                  <c:v>[12] 2023-2024</c:v>
                </c:pt>
                <c:pt idx="13">
                  <c:v>[13] 2024-2025</c:v>
                </c:pt>
                <c:pt idx="14">
                  <c:v>[14] 2025-2026</c:v>
                </c:pt>
                <c:pt idx="15">
                  <c:v>[15] 2026-2027</c:v>
                </c:pt>
                <c:pt idx="16">
                  <c:v>[16] 2027-2028</c:v>
                </c:pt>
                <c:pt idx="17">
                  <c:v>[17] 2028-2029</c:v>
                </c:pt>
                <c:pt idx="18">
                  <c:v>[18] 2029-2030</c:v>
                </c:pt>
              </c:strCache>
            </c:strRef>
          </c:cat>
          <c:val>
            <c:numRef>
              <c:f>'Total Skenario'!$B$28:$B$46</c:f>
              <c:numCache>
                <c:formatCode>_(* #,##0.00_);_(* \(#,##0.00\);_(* "-"??_);_(@_)</c:formatCode>
                <c:ptCount val="19"/>
                <c:pt idx="0">
                  <c:v>958.78522657434598</c:v>
                </c:pt>
                <c:pt idx="1">
                  <c:v>1900.6697640737</c:v>
                </c:pt>
                <c:pt idx="2">
                  <c:v>2826.4509165393397</c:v>
                </c:pt>
                <c:pt idx="3">
                  <c:v>3736.85385149893</c:v>
                </c:pt>
                <c:pt idx="4">
                  <c:v>4632.5393034528697</c:v>
                </c:pt>
                <c:pt idx="5">
                  <c:v>5514.1104279704405</c:v>
                </c:pt>
                <c:pt idx="6">
                  <c:v>6382.1189007003504</c:v>
                </c:pt>
                <c:pt idx="7">
                  <c:v>7237.0703450942092</c:v>
                </c:pt>
                <c:pt idx="8">
                  <c:v>8079.4291633123103</c:v>
                </c:pt>
                <c:pt idx="9">
                  <c:v>8909.6228364953695</c:v>
                </c:pt>
                <c:pt idx="10">
                  <c:v>9728.0457532262499</c:v>
                </c:pt>
                <c:pt idx="11">
                  <c:v>10535.0626184672</c:v>
                </c:pt>
                <c:pt idx="12">
                  <c:v>11331.0114894491</c:v>
                </c:pt>
                <c:pt idx="13">
                  <c:v>12116.2064798258</c:v>
                </c:pt>
                <c:pt idx="14">
                  <c:v>12890.9401688215</c:v>
                </c:pt>
                <c:pt idx="15">
                  <c:v>13655.485748020201</c:v>
                </c:pt>
                <c:pt idx="16">
                  <c:v>14410.098934821899</c:v>
                </c:pt>
                <c:pt idx="17">
                  <c:v>15155.019678373101</c:v>
                </c:pt>
                <c:pt idx="18">
                  <c:v>15890.4736809106</c:v>
                </c:pt>
              </c:numCache>
            </c:numRef>
          </c:val>
        </c:ser>
        <c:ser>
          <c:idx val="1"/>
          <c:order val="1"/>
          <c:tx>
            <c:strRef>
              <c:f>'Total Skenario'!$M$2</c:f>
              <c:strCache>
                <c:ptCount val="1"/>
                <c:pt idx="0">
                  <c:v>Penurunan Emisi Mitigasi </c:v>
                </c:pt>
              </c:strCache>
            </c:strRef>
          </c:tx>
          <c:cat>
            <c:strRef>
              <c:f>'Total Skenario'!$A$4:$A$22</c:f>
              <c:strCache>
                <c:ptCount val="19"/>
                <c:pt idx="0">
                  <c:v>[0] 2011-2012</c:v>
                </c:pt>
                <c:pt idx="1">
                  <c:v>[1] 2012-2013</c:v>
                </c:pt>
                <c:pt idx="2">
                  <c:v>[2] 2013-2014</c:v>
                </c:pt>
                <c:pt idx="3">
                  <c:v>[3] 2014-2015</c:v>
                </c:pt>
                <c:pt idx="4">
                  <c:v>[4] 2015-2016</c:v>
                </c:pt>
                <c:pt idx="5">
                  <c:v>[5] 2016-2017</c:v>
                </c:pt>
                <c:pt idx="6">
                  <c:v>[6] 2017-2018</c:v>
                </c:pt>
                <c:pt idx="7">
                  <c:v>[7] 2018-2019</c:v>
                </c:pt>
                <c:pt idx="8">
                  <c:v>[8] 2019-2020</c:v>
                </c:pt>
                <c:pt idx="9">
                  <c:v>[9] 2020-2021</c:v>
                </c:pt>
                <c:pt idx="10">
                  <c:v>[10] 2021-2022</c:v>
                </c:pt>
                <c:pt idx="11">
                  <c:v>[11] 2022-2023</c:v>
                </c:pt>
                <c:pt idx="12">
                  <c:v>[12] 2023-2024</c:v>
                </c:pt>
                <c:pt idx="13">
                  <c:v>[13] 2024-2025</c:v>
                </c:pt>
                <c:pt idx="14">
                  <c:v>[14] 2025-2026</c:v>
                </c:pt>
                <c:pt idx="15">
                  <c:v>[15] 2026-2027</c:v>
                </c:pt>
                <c:pt idx="16">
                  <c:v>[16] 2027-2028</c:v>
                </c:pt>
                <c:pt idx="17">
                  <c:v>[17] 2028-2029</c:v>
                </c:pt>
                <c:pt idx="18">
                  <c:v>[18] 2029-2030</c:v>
                </c:pt>
              </c:strCache>
            </c:strRef>
          </c:cat>
          <c:val>
            <c:numRef>
              <c:f>'Total Skenario'!$N$28:$N$46</c:f>
              <c:numCache>
                <c:formatCode>_(* #,##0.00_);_(* \(#,##0.00\);_(* "-"??_);_(@_)</c:formatCode>
                <c:ptCount val="19"/>
                <c:pt idx="0">
                  <c:v>958.78522657434598</c:v>
                </c:pt>
                <c:pt idx="1">
                  <c:v>1691.07935960086</c:v>
                </c:pt>
                <c:pt idx="2">
                  <c:v>2408.6121736774799</c:v>
                </c:pt>
                <c:pt idx="3">
                  <c:v>3112.1393585205101</c:v>
                </c:pt>
                <c:pt idx="4">
                  <c:v>3802.3495296027504</c:v>
                </c:pt>
                <c:pt idx="5">
                  <c:v>4479.8712299041299</c:v>
                </c:pt>
                <c:pt idx="6">
                  <c:v>5145.2791677274708</c:v>
                </c:pt>
                <c:pt idx="7">
                  <c:v>5799.0997750265096</c:v>
                </c:pt>
                <c:pt idx="8">
                  <c:v>6441.8161613075299</c:v>
                </c:pt>
                <c:pt idx="9">
                  <c:v>7073.8725298284498</c:v>
                </c:pt>
                <c:pt idx="10">
                  <c:v>7695.6781154135506</c:v>
                </c:pt>
                <c:pt idx="11">
                  <c:v>8307.6106966213301</c:v>
                </c:pt>
                <c:pt idx="12">
                  <c:v>8910.0197291558288</c:v>
                </c:pt>
                <c:pt idx="13">
                  <c:v>9503.2291422154613</c:v>
                </c:pt>
                <c:pt idx="14">
                  <c:v>10087.539834854599</c:v>
                </c:pt>
                <c:pt idx="15">
                  <c:v>10663.231905328299</c:v>
                </c:pt>
                <c:pt idx="16">
                  <c:v>11230.566642741102</c:v>
                </c:pt>
                <c:pt idx="17">
                  <c:v>11789.7883070763</c:v>
                </c:pt>
                <c:pt idx="18">
                  <c:v>12341.125720799699</c:v>
                </c:pt>
              </c:numCache>
            </c:numRef>
          </c:val>
        </c:ser>
        <c:marker val="1"/>
        <c:axId val="115953664"/>
        <c:axId val="115955200"/>
      </c:lineChart>
      <c:catAx>
        <c:axId val="115953664"/>
        <c:scaling>
          <c:orientation val="minMax"/>
        </c:scaling>
        <c:axPos val="b"/>
        <c:majorTickMark val="none"/>
        <c:tickLblPos val="nextTo"/>
        <c:crossAx val="115955200"/>
        <c:crosses val="autoZero"/>
        <c:auto val="1"/>
        <c:lblAlgn val="ctr"/>
        <c:lblOffset val="100"/>
      </c:catAx>
      <c:valAx>
        <c:axId val="115955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Ribu Ton CO2eq</a:t>
                </a:r>
              </a:p>
            </c:rich>
          </c:tx>
          <c:layout>
            <c:manualLayout>
              <c:xMode val="edge"/>
              <c:yMode val="edge"/>
              <c:x val="4.9036774878344437E-2"/>
              <c:y val="0.28421787821877631"/>
            </c:manualLayout>
          </c:layout>
        </c:title>
        <c:numFmt formatCode="_(* #,##0.00_);_(* \(#,##0.00\);_(* &quot;-&quot;??_);_(@_)" sourceLinked="1"/>
        <c:majorTickMark val="none"/>
        <c:tickLblPos val="nextTo"/>
        <c:crossAx val="1159536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938894</xdr:colOff>
      <xdr:row>50</xdr:row>
      <xdr:rowOff>40820</xdr:rowOff>
    </xdr:from>
    <xdr:to>
      <xdr:col>17</xdr:col>
      <xdr:colOff>176894</xdr:colOff>
      <xdr:row>78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3" sqref="E3:E20"/>
    </sheetView>
  </sheetViews>
  <sheetFormatPr defaultRowHeight="15"/>
  <cols>
    <col min="1" max="1" width="13.7109375" bestFit="1" customWidth="1"/>
    <col min="2" max="3" width="14.28515625" style="1" bestFit="1" customWidth="1"/>
    <col min="4" max="4" width="10.28515625" bestFit="1" customWidth="1"/>
    <col min="5" max="5" width="10.7109375" customWidth="1"/>
  </cols>
  <sheetData>
    <row r="1" spans="1:5">
      <c r="A1" t="s">
        <v>19</v>
      </c>
      <c r="B1" s="1" t="s">
        <v>20</v>
      </c>
      <c r="C1" s="1" t="s">
        <v>21</v>
      </c>
    </row>
    <row r="2" spans="1:5">
      <c r="A2" s="3" t="s">
        <v>0</v>
      </c>
      <c r="B2" s="4">
        <v>958785.22657434596</v>
      </c>
      <c r="C2" s="4">
        <v>958785.22657434596</v>
      </c>
      <c r="D2" s="2">
        <f>C2-B2</f>
        <v>0</v>
      </c>
    </row>
    <row r="3" spans="1:5">
      <c r="A3" s="3" t="s">
        <v>1</v>
      </c>
      <c r="B3" s="4">
        <v>1900669.7640736999</v>
      </c>
      <c r="C3" s="4">
        <v>1900595.99074037</v>
      </c>
      <c r="D3" s="2">
        <f t="shared" ref="D3:D19" si="0">C3-B3</f>
        <v>-73.773333329940215</v>
      </c>
      <c r="E3" s="2">
        <f>B3-C3</f>
        <v>73.773333329940215</v>
      </c>
    </row>
    <row r="4" spans="1:5">
      <c r="A4" s="3" t="s">
        <v>2</v>
      </c>
      <c r="B4" s="4">
        <v>2826450.9165393398</v>
      </c>
      <c r="C4" s="4">
        <v>2826300.9172654399</v>
      </c>
      <c r="D4" s="2">
        <f t="shared" si="0"/>
        <v>-149.99927389994264</v>
      </c>
      <c r="E4" s="2">
        <f t="shared" ref="E4:E20" si="1">B4-C4</f>
        <v>149.99927389994264</v>
      </c>
    </row>
    <row r="5" spans="1:5">
      <c r="A5" s="3" t="s">
        <v>3</v>
      </c>
      <c r="B5" s="4">
        <v>3736853.8514989298</v>
      </c>
      <c r="C5" s="4">
        <v>3736625.2139235502</v>
      </c>
      <c r="D5" s="2">
        <f t="shared" si="0"/>
        <v>-228.63757537957281</v>
      </c>
      <c r="E5" s="2">
        <f t="shared" si="1"/>
        <v>228.63757537957281</v>
      </c>
    </row>
    <row r="6" spans="1:5">
      <c r="A6" s="3" t="s">
        <v>4</v>
      </c>
      <c r="B6" s="4">
        <v>4632539.3034528699</v>
      </c>
      <c r="C6" s="4">
        <v>4632229.6546355402</v>
      </c>
      <c r="D6" s="2">
        <f t="shared" si="0"/>
        <v>-309.64881732966751</v>
      </c>
      <c r="E6" s="2">
        <f t="shared" si="1"/>
        <v>309.64881732966751</v>
      </c>
    </row>
    <row r="7" spans="1:5">
      <c r="A7" s="3" t="s">
        <v>5</v>
      </c>
      <c r="B7" s="4">
        <v>5514110.4279704401</v>
      </c>
      <c r="C7" s="4">
        <v>5513717.4336000597</v>
      </c>
      <c r="D7" s="2">
        <f t="shared" si="0"/>
        <v>-392.99437038041651</v>
      </c>
      <c r="E7" s="2">
        <f t="shared" si="1"/>
        <v>392.99437038041651</v>
      </c>
    </row>
    <row r="8" spans="1:5">
      <c r="A8" s="3" t="s">
        <v>6</v>
      </c>
      <c r="B8" s="4">
        <v>6382118.9007003503</v>
      </c>
      <c r="C8" s="4">
        <v>6381640.26433725</v>
      </c>
      <c r="D8" s="2">
        <f t="shared" si="0"/>
        <v>-478.6363631002605</v>
      </c>
      <c r="E8" s="2">
        <f t="shared" si="1"/>
        <v>478.6363631002605</v>
      </c>
    </row>
    <row r="9" spans="1:5">
      <c r="A9" s="3" t="s">
        <v>7</v>
      </c>
      <c r="B9" s="4">
        <v>7237070.3450942095</v>
      </c>
      <c r="C9" s="4">
        <v>7236503.8074435499</v>
      </c>
      <c r="D9" s="2">
        <f t="shared" si="0"/>
        <v>-566.53765065968037</v>
      </c>
      <c r="E9" s="2">
        <f t="shared" si="1"/>
        <v>566.53765065968037</v>
      </c>
    </row>
    <row r="10" spans="1:5">
      <c r="A10" s="3" t="s">
        <v>8</v>
      </c>
      <c r="B10" s="4">
        <v>8079429.1633123104</v>
      </c>
      <c r="C10" s="4">
        <v>8078772.5015272098</v>
      </c>
      <c r="D10" s="2">
        <f t="shared" si="0"/>
        <v>-656.66178510058671</v>
      </c>
      <c r="E10" s="2">
        <f t="shared" si="1"/>
        <v>656.66178510058671</v>
      </c>
    </row>
    <row r="11" spans="1:5">
      <c r="A11" s="3" t="s">
        <v>9</v>
      </c>
      <c r="B11" s="4">
        <v>8909622.8364953697</v>
      </c>
      <c r="C11" s="4">
        <v>8908873.8635082506</v>
      </c>
      <c r="D11" s="2">
        <f t="shared" si="0"/>
        <v>-748.97298711910844</v>
      </c>
      <c r="E11" s="2">
        <f t="shared" si="1"/>
        <v>748.97298711910844</v>
      </c>
    </row>
    <row r="12" spans="1:5">
      <c r="A12" s="3" t="s">
        <v>10</v>
      </c>
      <c r="B12" s="4">
        <v>9728045.7532262504</v>
      </c>
      <c r="C12" s="4">
        <v>9727202.3171069399</v>
      </c>
      <c r="D12" s="2">
        <f t="shared" si="0"/>
        <v>-843.43611931055784</v>
      </c>
      <c r="E12" s="2">
        <f t="shared" si="1"/>
        <v>843.43611931055784</v>
      </c>
    </row>
    <row r="13" spans="1:5">
      <c r="A13" s="3" t="s">
        <v>11</v>
      </c>
      <c r="B13" s="4">
        <v>10535062.618467201</v>
      </c>
      <c r="C13" s="4">
        <v>10534122.6018064</v>
      </c>
      <c r="D13" s="2">
        <f t="shared" si="0"/>
        <v>-940.01666080020368</v>
      </c>
      <c r="E13" s="2">
        <f t="shared" si="1"/>
        <v>940.01666080020368</v>
      </c>
    </row>
    <row r="14" spans="1:5">
      <c r="A14" s="3" t="s">
        <v>12</v>
      </c>
      <c r="B14" s="4">
        <v>11331011.489449101</v>
      </c>
      <c r="C14" s="4">
        <v>11329972.8087656</v>
      </c>
      <c r="D14" s="2">
        <f t="shared" si="0"/>
        <v>-1038.6806835010648</v>
      </c>
      <c r="E14" s="2">
        <f t="shared" si="1"/>
        <v>1038.6806835010648</v>
      </c>
    </row>
    <row r="15" spans="1:5">
      <c r="A15" s="3" t="s">
        <v>13</v>
      </c>
      <c r="B15" s="4">
        <v>12116206.4798258</v>
      </c>
      <c r="C15" s="4">
        <v>12115067.084997101</v>
      </c>
      <c r="D15" s="2">
        <f t="shared" si="0"/>
        <v>-1139.3948286995292</v>
      </c>
      <c r="E15" s="2">
        <f t="shared" si="1"/>
        <v>1139.3948286995292</v>
      </c>
    </row>
    <row r="16" spans="1:5">
      <c r="A16" s="3" t="s">
        <v>14</v>
      </c>
      <c r="B16" s="4">
        <v>12890940.168821501</v>
      </c>
      <c r="C16" s="4">
        <v>12889698.042535501</v>
      </c>
      <c r="D16" s="2">
        <f t="shared" si="0"/>
        <v>-1242.1262860000134</v>
      </c>
      <c r="E16" s="2">
        <f t="shared" si="1"/>
        <v>1242.1262860000134</v>
      </c>
    </row>
    <row r="17" spans="1:5">
      <c r="A17" s="3" t="s">
        <v>15</v>
      </c>
      <c r="B17" s="4">
        <v>13655485.7480202</v>
      </c>
      <c r="C17" s="4">
        <v>13654138.9052472</v>
      </c>
      <c r="D17" s="2">
        <f t="shared" si="0"/>
        <v>-1346.8427729997784</v>
      </c>
      <c r="E17" s="2">
        <f t="shared" si="1"/>
        <v>1346.8427729997784</v>
      </c>
    </row>
    <row r="18" spans="1:5">
      <c r="A18" s="3" t="s">
        <v>16</v>
      </c>
      <c r="B18" s="4">
        <v>14410098.9348219</v>
      </c>
      <c r="C18" s="4">
        <v>14408645.4223068</v>
      </c>
      <c r="D18" s="2">
        <f t="shared" si="0"/>
        <v>-1453.5125150997192</v>
      </c>
      <c r="E18" s="2">
        <f t="shared" si="1"/>
        <v>1453.5125150997192</v>
      </c>
    </row>
    <row r="19" spans="1:5">
      <c r="A19" s="3" t="s">
        <v>17</v>
      </c>
      <c r="B19" s="4">
        <v>15155019.6783731</v>
      </c>
      <c r="C19" s="4">
        <v>15153457.574145099</v>
      </c>
      <c r="D19" s="2">
        <f t="shared" si="0"/>
        <v>-1562.1042280010879</v>
      </c>
      <c r="E19" s="2">
        <f t="shared" si="1"/>
        <v>1562.1042280010879</v>
      </c>
    </row>
    <row r="20" spans="1:5">
      <c r="A20" s="3" t="s">
        <v>18</v>
      </c>
      <c r="B20" s="4">
        <v>15890473.6809106</v>
      </c>
      <c r="C20" s="4">
        <v>15888801.093811</v>
      </c>
      <c r="D20" s="2">
        <f>C20-B20</f>
        <v>-1672.5870996005833</v>
      </c>
      <c r="E20" s="2">
        <f t="shared" si="1"/>
        <v>1672.5870996005833</v>
      </c>
    </row>
    <row r="21" spans="1:5">
      <c r="D21">
        <f>D20/B20*100</f>
        <v>-1.0525722097320991E-2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topLeftCell="I1" workbookViewId="0">
      <selection activeCell="O5" sqref="O5:O22"/>
    </sheetView>
  </sheetViews>
  <sheetFormatPr defaultRowHeight="15"/>
  <cols>
    <col min="1" max="1" width="13.7109375" bestFit="1" customWidth="1"/>
    <col min="2" max="3" width="14.28515625" style="1" bestFit="1" customWidth="1"/>
    <col min="4" max="4" width="14" bestFit="1" customWidth="1"/>
    <col min="6" max="6" width="13.7109375" bestFit="1" customWidth="1"/>
    <col min="7" max="8" width="14.28515625" style="1" bestFit="1" customWidth="1"/>
    <col min="9" max="9" width="12.7109375" bestFit="1" customWidth="1"/>
    <col min="11" max="11" width="15.42578125" customWidth="1"/>
    <col min="12" max="13" width="14.28515625" bestFit="1" customWidth="1"/>
    <col min="14" max="14" width="14" bestFit="1" customWidth="1"/>
    <col min="15" max="15" width="14.140625" customWidth="1"/>
  </cols>
  <sheetData>
    <row r="1" spans="1:15">
      <c r="A1" t="s">
        <v>23</v>
      </c>
      <c r="F1" t="s">
        <v>24</v>
      </c>
      <c r="K1" t="s">
        <v>26</v>
      </c>
    </row>
    <row r="3" spans="1:15">
      <c r="A3" s="3" t="s">
        <v>19</v>
      </c>
      <c r="B3" s="4" t="s">
        <v>20</v>
      </c>
      <c r="C3" s="4" t="s">
        <v>22</v>
      </c>
      <c r="F3" s="3" t="s">
        <v>19</v>
      </c>
      <c r="G3" s="4" t="s">
        <v>20</v>
      </c>
      <c r="H3" s="4" t="s">
        <v>25</v>
      </c>
      <c r="K3" s="3" t="s">
        <v>19</v>
      </c>
      <c r="L3" s="4" t="s">
        <v>20</v>
      </c>
      <c r="M3" s="4" t="s">
        <v>27</v>
      </c>
    </row>
    <row r="4" spans="1:15">
      <c r="A4" s="3" t="s">
        <v>0</v>
      </c>
      <c r="B4" s="4">
        <v>958785.22657434596</v>
      </c>
      <c r="C4" s="4">
        <v>958785.22657434596</v>
      </c>
      <c r="F4" s="3" t="s">
        <v>0</v>
      </c>
      <c r="G4" s="4">
        <v>958785.22657434596</v>
      </c>
      <c r="H4" s="4">
        <v>958785.22657434596</v>
      </c>
      <c r="K4" s="4" t="s">
        <v>0</v>
      </c>
      <c r="L4" s="4">
        <v>958785.22657434596</v>
      </c>
      <c r="M4" s="4">
        <v>958785.22657434596</v>
      </c>
      <c r="N4" s="2">
        <f t="shared" ref="N4:N22" si="0">M4-L4</f>
        <v>0</v>
      </c>
    </row>
    <row r="5" spans="1:15">
      <c r="A5" s="3" t="s">
        <v>1</v>
      </c>
      <c r="B5" s="4">
        <v>1900669.7640736999</v>
      </c>
      <c r="C5" s="4">
        <v>1827336.4307403699</v>
      </c>
      <c r="F5" s="3" t="s">
        <v>1</v>
      </c>
      <c r="G5" s="4">
        <v>1900669.7640736999</v>
      </c>
      <c r="H5" s="4">
        <v>1886003.0974070299</v>
      </c>
      <c r="K5" s="4" t="s">
        <v>1</v>
      </c>
      <c r="L5" s="4">
        <v>1900669.7640736999</v>
      </c>
      <c r="M5" s="4">
        <v>1812669.7640736999</v>
      </c>
      <c r="N5" s="2">
        <f t="shared" si="0"/>
        <v>-88000</v>
      </c>
      <c r="O5" s="2">
        <f>L5-M5</f>
        <v>88000</v>
      </c>
    </row>
    <row r="6" spans="1:15">
      <c r="A6" s="3" t="s">
        <v>2</v>
      </c>
      <c r="B6" s="4">
        <v>2826450.9165393398</v>
      </c>
      <c r="C6" s="4">
        <v>2680395.2785167899</v>
      </c>
      <c r="F6" s="3" t="s">
        <v>2</v>
      </c>
      <c r="G6" s="4">
        <v>2826450.9165393398</v>
      </c>
      <c r="H6" s="4">
        <v>2797035.3717497098</v>
      </c>
      <c r="K6" s="4" t="s">
        <v>2</v>
      </c>
      <c r="L6" s="4">
        <v>2826450.9165393398</v>
      </c>
      <c r="M6" s="4">
        <v>2650979.7337271599</v>
      </c>
      <c r="N6" s="2">
        <f t="shared" si="0"/>
        <v>-175471.1828121799</v>
      </c>
      <c r="O6" s="2">
        <f t="shared" ref="O6:O22" si="1">L6-M6</f>
        <v>175471.1828121799</v>
      </c>
    </row>
    <row r="7" spans="1:15">
      <c r="A7" s="3" t="s">
        <v>3</v>
      </c>
      <c r="B7" s="4">
        <v>3736853.8514989298</v>
      </c>
      <c r="C7" s="4">
        <v>3518697.0470498102</v>
      </c>
      <c r="F7" s="3" t="s">
        <v>3</v>
      </c>
      <c r="G7" s="4">
        <v>3736853.8514989298</v>
      </c>
      <c r="H7" s="4">
        <v>3692613.0479169898</v>
      </c>
      <c r="K7" s="4" t="s">
        <v>3</v>
      </c>
      <c r="L7" s="4">
        <v>3736853.8514989298</v>
      </c>
      <c r="M7" s="4">
        <v>3474456.2434678702</v>
      </c>
      <c r="N7" s="2">
        <f t="shared" si="0"/>
        <v>-262397.60803105962</v>
      </c>
      <c r="O7" s="2">
        <f t="shared" si="1"/>
        <v>262397.60803105962</v>
      </c>
    </row>
    <row r="8" spans="1:15">
      <c r="A8" s="3" t="s">
        <v>4</v>
      </c>
      <c r="B8" s="4">
        <v>4632539.3034528699</v>
      </c>
      <c r="C8" s="4">
        <v>4342911.71954099</v>
      </c>
      <c r="F8" s="3" t="s">
        <v>4</v>
      </c>
      <c r="G8" s="4">
        <v>4632539.3034528699</v>
      </c>
      <c r="H8" s="4">
        <v>4573402.5137534598</v>
      </c>
      <c r="K8" s="4" t="s">
        <v>4</v>
      </c>
      <c r="L8" s="4">
        <v>4632539.3034528699</v>
      </c>
      <c r="M8" s="4">
        <v>4283774.9298415799</v>
      </c>
      <c r="N8" s="2">
        <f t="shared" si="0"/>
        <v>-348764.37361129001</v>
      </c>
      <c r="O8" s="2">
        <f t="shared" si="1"/>
        <v>348764.37361129001</v>
      </c>
    </row>
    <row r="9" spans="1:15">
      <c r="A9" s="3" t="s">
        <v>5</v>
      </c>
      <c r="B9" s="4">
        <v>5514110.4279704401</v>
      </c>
      <c r="C9" s="4">
        <v>5153650.8828804502</v>
      </c>
      <c r="F9" s="3" t="s">
        <v>5</v>
      </c>
      <c r="G9" s="4">
        <v>5514110.4279704401</v>
      </c>
      <c r="H9" s="4">
        <v>5440012.4057347802</v>
      </c>
      <c r="K9" s="4" t="s">
        <v>5</v>
      </c>
      <c r="L9" s="4">
        <v>5514110.4279704401</v>
      </c>
      <c r="M9" s="4">
        <v>5079552.8606447903</v>
      </c>
      <c r="N9" s="2">
        <f t="shared" si="0"/>
        <v>-434557.56732564978</v>
      </c>
      <c r="O9" s="2">
        <f t="shared" si="1"/>
        <v>434557.56732564978</v>
      </c>
    </row>
    <row r="10" spans="1:15">
      <c r="A10" s="3" t="s">
        <v>6</v>
      </c>
      <c r="B10" s="4">
        <v>6382118.9007003503</v>
      </c>
      <c r="C10" s="4">
        <v>5951473.8675228301</v>
      </c>
      <c r="F10" s="3" t="s">
        <v>6</v>
      </c>
      <c r="G10" s="4">
        <v>6382118.9007003503</v>
      </c>
      <c r="H10" s="4">
        <v>6292999.7128267502</v>
      </c>
      <c r="K10" s="4" t="s">
        <v>6</v>
      </c>
      <c r="L10" s="4">
        <v>6382118.9007003503</v>
      </c>
      <c r="M10" s="4">
        <v>5862354.6796492403</v>
      </c>
      <c r="N10" s="2">
        <f t="shared" si="0"/>
        <v>-519764.22105110995</v>
      </c>
      <c r="O10" s="2">
        <f t="shared" si="1"/>
        <v>519764.22105110995</v>
      </c>
    </row>
    <row r="11" spans="1:15">
      <c r="A11" s="3" t="s">
        <v>7</v>
      </c>
      <c r="B11" s="4">
        <v>7237070.3450942095</v>
      </c>
      <c r="C11" s="4">
        <v>6736893.2136405902</v>
      </c>
      <c r="F11" s="3" t="s">
        <v>7</v>
      </c>
      <c r="G11" s="4">
        <v>7237070.3450942095</v>
      </c>
      <c r="H11" s="4">
        <v>7132875.2089068303</v>
      </c>
      <c r="K11" s="4" t="s">
        <v>7</v>
      </c>
      <c r="L11" s="4">
        <v>7237070.3450942095</v>
      </c>
      <c r="M11" s="4">
        <v>6632698.07745321</v>
      </c>
      <c r="N11" s="2">
        <f t="shared" si="0"/>
        <v>-604372.26764099952</v>
      </c>
      <c r="O11" s="2">
        <f t="shared" si="1"/>
        <v>604372.26764099952</v>
      </c>
    </row>
    <row r="12" spans="1:15">
      <c r="A12" s="3" t="s">
        <v>8</v>
      </c>
      <c r="B12" s="4">
        <v>8079429.1633123104</v>
      </c>
      <c r="C12" s="4">
        <v>7510379.5382341202</v>
      </c>
      <c r="F12" s="3" t="s">
        <v>8</v>
      </c>
      <c r="G12" s="4">
        <v>8079429.1633123104</v>
      </c>
      <c r="H12" s="4">
        <v>7960108.2882230096</v>
      </c>
      <c r="K12" s="4" t="s">
        <v>8</v>
      </c>
      <c r="L12" s="4">
        <v>8079429.1633123104</v>
      </c>
      <c r="M12" s="4">
        <v>7391058.6631448204</v>
      </c>
      <c r="N12" s="2">
        <f t="shared" si="0"/>
        <v>-688370.50016748998</v>
      </c>
      <c r="O12" s="2">
        <f t="shared" si="1"/>
        <v>688370.50016748998</v>
      </c>
    </row>
    <row r="13" spans="1:15">
      <c r="A13" s="3" t="s">
        <v>9</v>
      </c>
      <c r="B13" s="4">
        <v>8909622.8364953697</v>
      </c>
      <c r="C13" s="4">
        <v>8272365.86956992</v>
      </c>
      <c r="F13" s="3" t="s">
        <v>9</v>
      </c>
      <c r="G13" s="4">
        <v>8909622.8364953697</v>
      </c>
      <c r="H13" s="4">
        <v>8775131.27007946</v>
      </c>
      <c r="K13" s="4" t="s">
        <v>9</v>
      </c>
      <c r="L13" s="4">
        <v>8909622.8364953697</v>
      </c>
      <c r="M13" s="4">
        <v>8137874.3031540103</v>
      </c>
      <c r="N13" s="2">
        <f t="shared" si="0"/>
        <v>-771748.53334135935</v>
      </c>
      <c r="O13" s="2">
        <f t="shared" si="1"/>
        <v>771748.53334135935</v>
      </c>
    </row>
    <row r="14" spans="1:15">
      <c r="A14" s="3" t="s">
        <v>10</v>
      </c>
      <c r="B14" s="4">
        <v>9728045.7532262504</v>
      </c>
      <c r="C14" s="4">
        <v>9023251.5079380702</v>
      </c>
      <c r="F14" s="3" t="s">
        <v>10</v>
      </c>
      <c r="G14" s="4">
        <v>9728045.7532262504</v>
      </c>
      <c r="H14" s="4">
        <v>9578343.2315778695</v>
      </c>
      <c r="K14" s="4" t="s">
        <v>10</v>
      </c>
      <c r="L14" s="4">
        <v>9728045.7532262504</v>
      </c>
      <c r="M14" s="4">
        <v>8873548.9862896893</v>
      </c>
      <c r="N14" s="2">
        <f t="shared" si="0"/>
        <v>-854496.76693656109</v>
      </c>
      <c r="O14" s="2">
        <f t="shared" si="1"/>
        <v>854496.76693656109</v>
      </c>
    </row>
    <row r="15" spans="1:15">
      <c r="A15" s="3" t="s">
        <v>11</v>
      </c>
      <c r="B15" s="4">
        <v>10535062.618467201</v>
      </c>
      <c r="C15" s="4">
        <v>9763405.46516403</v>
      </c>
      <c r="F15" s="3" t="s">
        <v>11</v>
      </c>
      <c r="G15" s="4">
        <v>10535062.618467201</v>
      </c>
      <c r="H15" s="4">
        <v>10370113.420705101</v>
      </c>
      <c r="K15" s="4" t="s">
        <v>11</v>
      </c>
      <c r="L15" s="4">
        <v>10535062.618467201</v>
      </c>
      <c r="M15" s="4">
        <v>9598456.2674019504</v>
      </c>
      <c r="N15" s="2">
        <f t="shared" si="0"/>
        <v>-936606.35106525011</v>
      </c>
      <c r="O15" s="2">
        <f t="shared" si="1"/>
        <v>936606.35106525011</v>
      </c>
    </row>
    <row r="16" spans="1:15">
      <c r="A16" s="3" t="s">
        <v>12</v>
      </c>
      <c r="B16" s="4">
        <v>11331011.489449101</v>
      </c>
      <c r="C16" s="4">
        <v>10493169.5294849</v>
      </c>
      <c r="F16" s="3" t="s">
        <v>12</v>
      </c>
      <c r="G16" s="4">
        <v>11331011.489449101</v>
      </c>
      <c r="H16" s="4">
        <v>11150784.296248401</v>
      </c>
      <c r="K16" s="4" t="s">
        <v>12</v>
      </c>
      <c r="L16" s="4">
        <v>11331011.489449101</v>
      </c>
      <c r="M16" s="4">
        <v>10312942.3362842</v>
      </c>
      <c r="N16" s="2">
        <f t="shared" si="0"/>
        <v>-1018069.1531649008</v>
      </c>
      <c r="O16" s="2">
        <f t="shared" si="1"/>
        <v>1018069.1531649008</v>
      </c>
    </row>
    <row r="17" spans="1:15">
      <c r="A17" s="3" t="s">
        <v>13</v>
      </c>
      <c r="B17" s="4">
        <v>12116206.4798258</v>
      </c>
      <c r="C17" s="4">
        <v>11212860.9972244</v>
      </c>
      <c r="F17" s="3" t="s">
        <v>13</v>
      </c>
      <c r="G17" s="4">
        <v>12116206.4798258</v>
      </c>
      <c r="H17" s="4">
        <v>11920674.235855401</v>
      </c>
      <c r="K17" s="4" t="s">
        <v>13</v>
      </c>
      <c r="L17" s="4">
        <v>12116206.4798258</v>
      </c>
      <c r="M17" s="4">
        <v>11017328.753254</v>
      </c>
      <c r="N17" s="2">
        <f t="shared" si="0"/>
        <v>-1098877.7265718002</v>
      </c>
      <c r="O17" s="2">
        <f t="shared" si="1"/>
        <v>1098877.7265718002</v>
      </c>
    </row>
    <row r="18" spans="1:15">
      <c r="A18" s="3" t="s">
        <v>14</v>
      </c>
      <c r="B18" s="4">
        <v>12890940.168821501</v>
      </c>
      <c r="C18" s="4">
        <v>11922775.108099399</v>
      </c>
      <c r="F18" s="3" t="s">
        <v>14</v>
      </c>
      <c r="G18" s="4">
        <v>12890940.168821501</v>
      </c>
      <c r="H18" s="4">
        <v>12680079.9489721</v>
      </c>
      <c r="K18" s="4" t="s">
        <v>14</v>
      </c>
      <c r="L18" s="4">
        <v>12890940.168821501</v>
      </c>
      <c r="M18" s="4">
        <v>11711914.888250001</v>
      </c>
      <c r="N18" s="2">
        <f t="shared" si="0"/>
        <v>-1179025.2805714998</v>
      </c>
      <c r="O18" s="2">
        <f t="shared" si="1"/>
        <v>1179025.2805714998</v>
      </c>
    </row>
    <row r="19" spans="1:15">
      <c r="A19" s="3" t="s">
        <v>15</v>
      </c>
      <c r="B19" s="4">
        <v>13655485.7480202</v>
      </c>
      <c r="C19" s="4">
        <v>12623187.216907101</v>
      </c>
      <c r="F19" s="3" t="s">
        <v>15</v>
      </c>
      <c r="G19" s="4">
        <v>13655485.7480202</v>
      </c>
      <c r="H19" s="4">
        <v>13429278.627310401</v>
      </c>
      <c r="K19" s="4" t="s">
        <v>15</v>
      </c>
      <c r="L19" s="4">
        <v>13655485.7480202</v>
      </c>
      <c r="M19" s="4">
        <v>12396980.0961973</v>
      </c>
      <c r="N19" s="2">
        <f t="shared" si="0"/>
        <v>-1258505.6518229004</v>
      </c>
      <c r="O19" s="2">
        <f t="shared" si="1"/>
        <v>1258505.6518229004</v>
      </c>
    </row>
    <row r="20" spans="1:15">
      <c r="A20" s="3" t="s">
        <v>16</v>
      </c>
      <c r="B20" s="4">
        <v>14410098.9348219</v>
      </c>
      <c r="C20" s="4">
        <v>13314354.730702201</v>
      </c>
      <c r="F20" s="3" t="s">
        <v>16</v>
      </c>
      <c r="G20" s="4">
        <v>14410098.9348219</v>
      </c>
      <c r="H20" s="4">
        <v>14168529.8618757</v>
      </c>
      <c r="K20" s="4" t="s">
        <v>16</v>
      </c>
      <c r="L20" s="4">
        <v>14410098.9348219</v>
      </c>
      <c r="M20" s="4">
        <v>13072785.657756001</v>
      </c>
      <c r="N20" s="2">
        <f t="shared" si="0"/>
        <v>-1337313.2770658992</v>
      </c>
      <c r="O20" s="2">
        <f t="shared" si="1"/>
        <v>1337313.2770658992</v>
      </c>
    </row>
    <row r="21" spans="1:15">
      <c r="A21" s="3" t="s">
        <v>17</v>
      </c>
      <c r="B21" s="4">
        <v>15155019.6783731</v>
      </c>
      <c r="C21" s="4">
        <v>13996518.837351199</v>
      </c>
      <c r="F21" s="3" t="s">
        <v>17</v>
      </c>
      <c r="G21" s="4">
        <v>15155019.6783731</v>
      </c>
      <c r="H21" s="4">
        <v>14898077.352363899</v>
      </c>
      <c r="K21" s="4" t="s">
        <v>17</v>
      </c>
      <c r="L21" s="4">
        <v>15155019.6783731</v>
      </c>
      <c r="M21" s="4">
        <v>13739576.511342</v>
      </c>
      <c r="N21" s="2">
        <f t="shared" si="0"/>
        <v>-1415443.1670311</v>
      </c>
      <c r="O21" s="2">
        <f t="shared" si="1"/>
        <v>1415443.1670311</v>
      </c>
    </row>
    <row r="22" spans="1:15">
      <c r="A22" s="3" t="s">
        <v>18</v>
      </c>
      <c r="B22" s="4">
        <v>15890473.6809106</v>
      </c>
      <c r="C22" s="4">
        <v>14669906.0484736</v>
      </c>
      <c r="D22" s="2">
        <f>C22-B22</f>
        <v>-1220567.6324370001</v>
      </c>
      <c r="F22" s="3" t="s">
        <v>18</v>
      </c>
      <c r="G22" s="4">
        <v>15890473.6809106</v>
      </c>
      <c r="H22" s="4">
        <v>15618150.4318725</v>
      </c>
      <c r="I22" s="2">
        <f>H22-G22</f>
        <v>-272323.24903810024</v>
      </c>
      <c r="K22" s="4" t="s">
        <v>18</v>
      </c>
      <c r="L22" s="4">
        <v>15890473.6809106</v>
      </c>
      <c r="M22" s="4">
        <v>14397582.7994355</v>
      </c>
      <c r="N22" s="2">
        <f t="shared" si="0"/>
        <v>-1492890.8814751003</v>
      </c>
      <c r="O22" s="2">
        <f t="shared" si="1"/>
        <v>1492890.8814751003</v>
      </c>
    </row>
    <row r="23" spans="1:15">
      <c r="D23">
        <f>D22/B22*100</f>
        <v>-7.6811280578959789</v>
      </c>
      <c r="I23">
        <f>I22/G22*100</f>
        <v>-1.7137516131142467</v>
      </c>
      <c r="N23">
        <f>N22/L22*100</f>
        <v>-9.3948796710102265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3" sqref="E3:E20"/>
    </sheetView>
  </sheetViews>
  <sheetFormatPr defaultRowHeight="15"/>
  <cols>
    <col min="1" max="1" width="13.7109375" bestFit="1" customWidth="1"/>
    <col min="2" max="3" width="14.28515625" style="1" bestFit="1" customWidth="1"/>
    <col min="4" max="4" width="12.28515625" bestFit="1" customWidth="1"/>
    <col min="5" max="5" width="12.42578125" customWidth="1"/>
  </cols>
  <sheetData>
    <row r="1" spans="1:5">
      <c r="A1" s="3" t="s">
        <v>19</v>
      </c>
      <c r="B1" s="4" t="s">
        <v>20</v>
      </c>
      <c r="C1" s="4" t="s">
        <v>28</v>
      </c>
    </row>
    <row r="2" spans="1:5">
      <c r="A2" s="3" t="s">
        <v>0</v>
      </c>
      <c r="B2" s="4">
        <v>958785.22657434596</v>
      </c>
      <c r="C2" s="4">
        <v>958785.22657434596</v>
      </c>
      <c r="D2" s="2">
        <f>C2-B2</f>
        <v>0</v>
      </c>
    </row>
    <row r="3" spans="1:5">
      <c r="A3" s="3" t="s">
        <v>1</v>
      </c>
      <c r="B3" s="4">
        <v>1900669.7640736999</v>
      </c>
      <c r="C3" s="4">
        <v>1842003.0974070299</v>
      </c>
      <c r="D3" s="2">
        <f>C3-B3</f>
        <v>-58666.666666670004</v>
      </c>
      <c r="E3" s="2">
        <f>B3-C3</f>
        <v>58666.666666670004</v>
      </c>
    </row>
    <row r="4" spans="1:5">
      <c r="A4" s="3" t="s">
        <v>2</v>
      </c>
      <c r="B4" s="4">
        <v>2826450.9165393398</v>
      </c>
      <c r="C4" s="4">
        <v>2709777.57973349</v>
      </c>
      <c r="D4" s="2">
        <f t="shared" ref="D4:D20" si="0">C4-B4</f>
        <v>-116673.3368058498</v>
      </c>
      <c r="E4" s="2">
        <f t="shared" ref="E4:E20" si="1">B4-C4</f>
        <v>116673.3368058498</v>
      </c>
    </row>
    <row r="5" spans="1:5">
      <c r="A5" s="3" t="s">
        <v>3</v>
      </c>
      <c r="B5" s="4">
        <v>3736853.8514989298</v>
      </c>
      <c r="C5" s="4">
        <v>3562847.9455122198</v>
      </c>
      <c r="D5" s="2">
        <f t="shared" si="0"/>
        <v>-174005.90598670999</v>
      </c>
      <c r="E5" s="2">
        <f t="shared" si="1"/>
        <v>174005.90598670999</v>
      </c>
    </row>
    <row r="6" spans="1:5">
      <c r="A6" s="3" t="s">
        <v>4</v>
      </c>
      <c r="B6" s="4">
        <v>4632539.3034528699</v>
      </c>
      <c r="C6" s="4">
        <v>4401887.4480440496</v>
      </c>
      <c r="D6" s="2">
        <f t="shared" si="0"/>
        <v>-230651.85540882032</v>
      </c>
      <c r="E6" s="2">
        <f t="shared" si="1"/>
        <v>230651.85540882032</v>
      </c>
    </row>
    <row r="7" spans="1:5">
      <c r="A7" s="3" t="s">
        <v>5</v>
      </c>
      <c r="B7" s="4">
        <v>5514110.4279704401</v>
      </c>
      <c r="C7" s="4">
        <v>5227510.2748878403</v>
      </c>
      <c r="D7" s="2">
        <f t="shared" si="0"/>
        <v>-286600.15308259986</v>
      </c>
      <c r="E7" s="2">
        <f t="shared" si="1"/>
        <v>286600.15308259986</v>
      </c>
    </row>
    <row r="8" spans="1:5">
      <c r="A8" s="3" t="s">
        <v>6</v>
      </c>
      <c r="B8" s="4">
        <v>6382118.9007003503</v>
      </c>
      <c r="C8" s="4">
        <v>6040277.7396746604</v>
      </c>
      <c r="D8" s="2">
        <f t="shared" si="0"/>
        <v>-341841.16102568991</v>
      </c>
      <c r="E8" s="2">
        <f t="shared" si="1"/>
        <v>341841.16102568991</v>
      </c>
    </row>
    <row r="9" spans="1:5">
      <c r="A9" s="3" t="s">
        <v>7</v>
      </c>
      <c r="B9" s="4">
        <v>7237070.3450942095</v>
      </c>
      <c r="C9" s="4">
        <v>6840703.7970253397</v>
      </c>
      <c r="D9" s="2">
        <f t="shared" si="0"/>
        <v>-396366.54806886986</v>
      </c>
      <c r="E9" s="2">
        <f t="shared" si="1"/>
        <v>396366.54806886986</v>
      </c>
    </row>
    <row r="10" spans="1:5">
      <c r="A10" s="3" t="s">
        <v>8</v>
      </c>
      <c r="B10" s="4">
        <v>8079429.1633123104</v>
      </c>
      <c r="C10" s="4">
        <v>7629259.9554166598</v>
      </c>
      <c r="D10" s="2">
        <f t="shared" si="0"/>
        <v>-450169.20789565053</v>
      </c>
      <c r="E10" s="2">
        <f t="shared" si="1"/>
        <v>450169.20789565053</v>
      </c>
    </row>
    <row r="11" spans="1:5">
      <c r="A11" s="3" t="s">
        <v>9</v>
      </c>
      <c r="B11" s="4">
        <v>8909622.8364953697</v>
      </c>
      <c r="C11" s="4">
        <v>8406379.65452726</v>
      </c>
      <c r="D11" s="2">
        <f t="shared" si="0"/>
        <v>-503243.18196810968</v>
      </c>
      <c r="E11" s="2">
        <f t="shared" si="1"/>
        <v>503243.18196810968</v>
      </c>
    </row>
    <row r="12" spans="1:5">
      <c r="A12" s="3" t="s">
        <v>10</v>
      </c>
      <c r="B12" s="4">
        <v>9728045.7532262504</v>
      </c>
      <c r="C12" s="4">
        <v>9172462.1662087403</v>
      </c>
      <c r="D12" s="2">
        <f t="shared" si="0"/>
        <v>-555583.58701751009</v>
      </c>
      <c r="E12" s="2">
        <f t="shared" si="1"/>
        <v>555583.58701751009</v>
      </c>
    </row>
    <row r="13" spans="1:5">
      <c r="A13" s="3" t="s">
        <v>11</v>
      </c>
      <c r="B13" s="4">
        <v>10535062.618467201</v>
      </c>
      <c r="C13" s="4">
        <v>9927876.0716648102</v>
      </c>
      <c r="D13" s="2">
        <f t="shared" si="0"/>
        <v>-607186.54680239037</v>
      </c>
      <c r="E13" s="2">
        <f t="shared" si="1"/>
        <v>607186.54680239037</v>
      </c>
    </row>
    <row r="14" spans="1:5">
      <c r="A14" s="3" t="s">
        <v>12</v>
      </c>
      <c r="B14" s="4">
        <v>11331011.489449101</v>
      </c>
      <c r="C14" s="4">
        <v>10672962.3615904</v>
      </c>
      <c r="D14" s="2">
        <f t="shared" si="0"/>
        <v>-658049.12785870023</v>
      </c>
      <c r="E14" s="2">
        <f t="shared" si="1"/>
        <v>658049.12785870023</v>
      </c>
    </row>
    <row r="15" spans="1:5">
      <c r="A15" s="3" t="s">
        <v>13</v>
      </c>
      <c r="B15" s="4">
        <v>12116206.4798258</v>
      </c>
      <c r="C15" s="4">
        <v>11408037.200839899</v>
      </c>
      <c r="D15" s="2">
        <f t="shared" si="0"/>
        <v>-708169.2789859008</v>
      </c>
      <c r="E15" s="2">
        <f t="shared" si="1"/>
        <v>708169.2789859008</v>
      </c>
    </row>
    <row r="16" spans="1:5">
      <c r="A16" s="3" t="s">
        <v>14</v>
      </c>
      <c r="B16" s="4">
        <v>12890940.168821501</v>
      </c>
      <c r="C16" s="4">
        <v>12133394.394588299</v>
      </c>
      <c r="D16" s="2">
        <f t="shared" si="0"/>
        <v>-757545.77423320152</v>
      </c>
      <c r="E16" s="2">
        <f t="shared" si="1"/>
        <v>757545.77423320152</v>
      </c>
    </row>
    <row r="17" spans="1:5">
      <c r="A17" s="3" t="s">
        <v>15</v>
      </c>
      <c r="B17" s="4">
        <v>13655485.7480202</v>
      </c>
      <c r="C17" s="4">
        <v>12849307.588853899</v>
      </c>
      <c r="D17" s="2">
        <f t="shared" si="0"/>
        <v>-806178.15916630067</v>
      </c>
      <c r="E17" s="2">
        <f t="shared" si="1"/>
        <v>806178.15916630067</v>
      </c>
    </row>
    <row r="18" spans="1:5">
      <c r="A18" s="3" t="s">
        <v>16</v>
      </c>
      <c r="B18" s="4">
        <v>14410098.9348219</v>
      </c>
      <c r="C18" s="4">
        <v>13556032.2346131</v>
      </c>
      <c r="D18" s="2">
        <f t="shared" si="0"/>
        <v>-854066.70020879991</v>
      </c>
      <c r="E18" s="2">
        <f t="shared" si="1"/>
        <v>854066.70020879991</v>
      </c>
    </row>
    <row r="19" spans="1:5">
      <c r="A19" s="3" t="s">
        <v>17</v>
      </c>
      <c r="B19" s="4">
        <v>15155019.6783731</v>
      </c>
      <c r="C19" s="4">
        <v>14253807.3415015</v>
      </c>
      <c r="D19" s="2">
        <f t="shared" si="0"/>
        <v>-901212.33687159978</v>
      </c>
      <c r="E19" s="2">
        <f t="shared" si="1"/>
        <v>901212.33687159978</v>
      </c>
    </row>
    <row r="20" spans="1:5">
      <c r="A20" s="3" t="s">
        <v>18</v>
      </c>
      <c r="B20" s="4">
        <v>15890473.6809106</v>
      </c>
      <c r="C20" s="4">
        <v>14942857.044219101</v>
      </c>
      <c r="D20" s="2">
        <f t="shared" si="0"/>
        <v>-947616.6366914995</v>
      </c>
      <c r="E20" s="2">
        <f t="shared" si="1"/>
        <v>947616.6366914995</v>
      </c>
    </row>
    <row r="21" spans="1:5">
      <c r="D21">
        <f>D20/B20*100</f>
        <v>-5.9634259854058458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3" sqref="E3:E20"/>
    </sheetView>
  </sheetViews>
  <sheetFormatPr defaultRowHeight="15"/>
  <cols>
    <col min="1" max="1" width="13.7109375" bestFit="1" customWidth="1"/>
    <col min="2" max="3" width="14.28515625" style="1" bestFit="1" customWidth="1"/>
    <col min="4" max="4" width="12.7109375" bestFit="1" customWidth="1"/>
    <col min="5" max="5" width="10.5703125" bestFit="1" customWidth="1"/>
  </cols>
  <sheetData>
    <row r="1" spans="1:5">
      <c r="A1" s="3" t="s">
        <v>19</v>
      </c>
      <c r="B1" s="4" t="s">
        <v>20</v>
      </c>
      <c r="C1" s="4" t="s">
        <v>29</v>
      </c>
    </row>
    <row r="2" spans="1:5">
      <c r="A2" s="3" t="s">
        <v>0</v>
      </c>
      <c r="B2" s="4">
        <v>958785.22657434596</v>
      </c>
      <c r="C2" s="4">
        <v>958785.22657434596</v>
      </c>
      <c r="D2" s="2">
        <f t="shared" ref="D2:D20" si="0">C2-B2</f>
        <v>0</v>
      </c>
    </row>
    <row r="3" spans="1:5">
      <c r="A3" s="3" t="s">
        <v>1</v>
      </c>
      <c r="B3" s="4">
        <v>1900669.7640736999</v>
      </c>
      <c r="C3" s="4">
        <v>1856464.7996008601</v>
      </c>
      <c r="D3" s="2">
        <f t="shared" si="0"/>
        <v>-44204.964472839842</v>
      </c>
      <c r="E3" s="2">
        <f>B3-C3</f>
        <v>44204.964472839842</v>
      </c>
    </row>
    <row r="4" spans="1:5">
      <c r="A4" s="3" t="s">
        <v>2</v>
      </c>
      <c r="B4" s="4">
        <v>2826450.9165393398</v>
      </c>
      <c r="C4" s="4">
        <v>2738208.6620440399</v>
      </c>
      <c r="D4" s="2">
        <f t="shared" si="0"/>
        <v>-88242.254495299887</v>
      </c>
      <c r="E4" s="2">
        <f t="shared" ref="E4:E20" si="1">B4-C4</f>
        <v>88242.254495299887</v>
      </c>
    </row>
    <row r="5" spans="1:5">
      <c r="A5" s="3" t="s">
        <v>3</v>
      </c>
      <c r="B5" s="4">
        <v>3736853.8514989298</v>
      </c>
      <c r="C5" s="4">
        <v>3604741.3399764602</v>
      </c>
      <c r="D5" s="2">
        <f t="shared" si="0"/>
        <v>-132112.51152246958</v>
      </c>
      <c r="E5" s="2">
        <f t="shared" si="1"/>
        <v>132112.51152246958</v>
      </c>
    </row>
    <row r="6" spans="1:5">
      <c r="A6" s="3" t="s">
        <v>4</v>
      </c>
      <c r="B6" s="4">
        <v>4632539.3034528699</v>
      </c>
      <c r="C6" s="4">
        <v>4456722.92891532</v>
      </c>
      <c r="D6" s="2">
        <f t="shared" si="0"/>
        <v>-175816.37453754991</v>
      </c>
      <c r="E6" s="2">
        <f t="shared" si="1"/>
        <v>175816.37453754991</v>
      </c>
    </row>
    <row r="7" spans="1:5">
      <c r="A7" s="3" t="s">
        <v>5</v>
      </c>
      <c r="B7" s="4">
        <v>5514110.4279704401</v>
      </c>
      <c r="C7" s="4">
        <v>5294755.9479098003</v>
      </c>
      <c r="D7" s="2">
        <f t="shared" si="0"/>
        <v>-219354.48006063979</v>
      </c>
      <c r="E7" s="2">
        <f t="shared" si="1"/>
        <v>219354.48006063979</v>
      </c>
    </row>
    <row r="8" spans="1:5">
      <c r="A8" s="3" t="s">
        <v>6</v>
      </c>
      <c r="B8" s="4">
        <v>6382118.9007003503</v>
      </c>
      <c r="C8" s="4">
        <v>6119391.4385431604</v>
      </c>
      <c r="D8" s="2">
        <f t="shared" si="0"/>
        <v>-262727.46215718985</v>
      </c>
      <c r="E8" s="2">
        <f t="shared" si="1"/>
        <v>262727.46215718985</v>
      </c>
    </row>
    <row r="9" spans="1:5">
      <c r="A9" s="3" t="s">
        <v>7</v>
      </c>
      <c r="B9" s="4">
        <v>7237070.3450942095</v>
      </c>
      <c r="C9" s="4">
        <v>6931134.3926480096</v>
      </c>
      <c r="D9" s="2">
        <f t="shared" si="0"/>
        <v>-305935.95244619995</v>
      </c>
      <c r="E9" s="2">
        <f t="shared" si="1"/>
        <v>305935.95244619995</v>
      </c>
    </row>
    <row r="10" spans="1:5">
      <c r="A10" s="3" t="s">
        <v>8</v>
      </c>
      <c r="B10" s="4">
        <v>8079429.1633123104</v>
      </c>
      <c r="C10" s="4">
        <v>7730448.5832040701</v>
      </c>
      <c r="D10" s="2">
        <f t="shared" si="0"/>
        <v>-348980.58010824025</v>
      </c>
      <c r="E10" s="2">
        <f t="shared" si="1"/>
        <v>348980.58010824025</v>
      </c>
    </row>
    <row r="11" spans="1:5">
      <c r="A11" s="3" t="s">
        <v>9</v>
      </c>
      <c r="B11" s="4">
        <v>8909622.8364953697</v>
      </c>
      <c r="C11" s="4">
        <v>8517760.8646021206</v>
      </c>
      <c r="D11" s="2">
        <f t="shared" si="0"/>
        <v>-391861.97189324908</v>
      </c>
      <c r="E11" s="2">
        <f t="shared" si="1"/>
        <v>391861.97189324908</v>
      </c>
    </row>
    <row r="12" spans="1:5">
      <c r="A12" s="3" t="s">
        <v>10</v>
      </c>
      <c r="B12" s="4">
        <v>9728045.7532262504</v>
      </c>
      <c r="C12" s="4">
        <v>9293465.0010980591</v>
      </c>
      <c r="D12" s="2">
        <f t="shared" si="0"/>
        <v>-434580.75212819129</v>
      </c>
      <c r="E12" s="2">
        <f t="shared" si="1"/>
        <v>434580.75212819129</v>
      </c>
    </row>
    <row r="13" spans="1:5">
      <c r="A13" s="3" t="s">
        <v>11</v>
      </c>
      <c r="B13" s="4">
        <v>10535062.618467201</v>
      </c>
      <c r="C13" s="4">
        <v>10057925.0757426</v>
      </c>
      <c r="D13" s="2">
        <f t="shared" si="0"/>
        <v>-477137.54272460006</v>
      </c>
      <c r="E13" s="2">
        <f t="shared" si="1"/>
        <v>477137.54272460006</v>
      </c>
    </row>
    <row r="14" spans="1:5">
      <c r="A14" s="3" t="s">
        <v>12</v>
      </c>
      <c r="B14" s="4">
        <v>11331011.489449101</v>
      </c>
      <c r="C14" s="4">
        <v>10811478.5262629</v>
      </c>
      <c r="D14" s="2">
        <f t="shared" si="0"/>
        <v>-519532.96318620071</v>
      </c>
      <c r="E14" s="2">
        <f t="shared" si="1"/>
        <v>519532.96318620071</v>
      </c>
    </row>
    <row r="15" spans="1:5">
      <c r="A15" s="3" t="s">
        <v>13</v>
      </c>
      <c r="B15" s="4">
        <v>12116206.4798258</v>
      </c>
      <c r="C15" s="4">
        <v>11554438.8492098</v>
      </c>
      <c r="D15" s="2">
        <f t="shared" si="0"/>
        <v>-561767.63061599992</v>
      </c>
      <c r="E15" s="2">
        <f t="shared" si="1"/>
        <v>561767.63061599992</v>
      </c>
    </row>
    <row r="16" spans="1:5">
      <c r="A16" s="3" t="s">
        <v>14</v>
      </c>
      <c r="B16" s="4">
        <v>12890940.168821501</v>
      </c>
      <c r="C16" s="4">
        <v>12287098.0090975</v>
      </c>
      <c r="D16" s="2">
        <f t="shared" si="0"/>
        <v>-603842.15972400084</v>
      </c>
      <c r="E16" s="2">
        <f t="shared" si="1"/>
        <v>603842.15972400084</v>
      </c>
    </row>
    <row r="17" spans="1:5">
      <c r="A17" s="3" t="s">
        <v>15</v>
      </c>
      <c r="B17" s="4">
        <v>13655485.7480202</v>
      </c>
      <c r="C17" s="4">
        <v>13009728.5851859</v>
      </c>
      <c r="D17" s="2">
        <f t="shared" si="0"/>
        <v>-645757.16283429973</v>
      </c>
      <c r="E17" s="2">
        <f t="shared" si="1"/>
        <v>645757.16283429973</v>
      </c>
    </row>
    <row r="18" spans="1:5">
      <c r="A18" s="3" t="s">
        <v>16</v>
      </c>
      <c r="B18" s="4">
        <v>14410098.9348219</v>
      </c>
      <c r="C18" s="4">
        <v>13722585.684929499</v>
      </c>
      <c r="D18" s="2">
        <f t="shared" si="0"/>
        <v>-687513.24989240058</v>
      </c>
      <c r="E18" s="2">
        <f t="shared" si="1"/>
        <v>687513.24989240058</v>
      </c>
    </row>
    <row r="19" spans="1:5">
      <c r="A19" s="3" t="s">
        <v>17</v>
      </c>
      <c r="B19" s="4">
        <v>15155019.6783731</v>
      </c>
      <c r="C19" s="4">
        <v>14425908.6499002</v>
      </c>
      <c r="D19" s="2">
        <f t="shared" si="0"/>
        <v>-729111.02847290039</v>
      </c>
      <c r="E19" s="2">
        <f t="shared" si="1"/>
        <v>729111.02847290039</v>
      </c>
    </row>
    <row r="20" spans="1:5">
      <c r="A20" s="3" t="s">
        <v>18</v>
      </c>
      <c r="B20" s="4">
        <v>15890473.6809106</v>
      </c>
      <c r="C20" s="4">
        <v>15119922.577124299</v>
      </c>
      <c r="D20" s="2">
        <f t="shared" si="0"/>
        <v>-770551.10378630087</v>
      </c>
      <c r="E20" s="2">
        <f t="shared" si="1"/>
        <v>770551.10378630087</v>
      </c>
    </row>
    <row r="21" spans="1:5">
      <c r="D21">
        <f>D20/B20*100</f>
        <v>-4.8491386679805046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4"/>
  <sheetViews>
    <sheetView topLeftCell="C1" workbookViewId="0">
      <selection activeCell="O6" sqref="O6:O23"/>
    </sheetView>
  </sheetViews>
  <sheetFormatPr defaultRowHeight="15"/>
  <cols>
    <col min="1" max="1" width="14.140625" customWidth="1"/>
    <col min="2" max="3" width="14.28515625" style="1" bestFit="1" customWidth="1"/>
    <col min="4" max="4" width="12.28515625" bestFit="1" customWidth="1"/>
    <col min="6" max="6" width="13.7109375" bestFit="1" customWidth="1"/>
    <col min="7" max="8" width="14.28515625" style="1" bestFit="1" customWidth="1"/>
    <col min="9" max="9" width="12.28515625" bestFit="1" customWidth="1"/>
    <col min="11" max="11" width="13.7109375" bestFit="1" customWidth="1"/>
    <col min="12" max="13" width="14.28515625" style="1" bestFit="1" customWidth="1"/>
    <col min="14" max="14" width="12.7109375" bestFit="1" customWidth="1"/>
    <col min="15" max="15" width="10.5703125" bestFit="1" customWidth="1"/>
  </cols>
  <sheetData>
    <row r="1" spans="1:15">
      <c r="A1" t="s">
        <v>40</v>
      </c>
      <c r="F1" t="s">
        <v>40</v>
      </c>
      <c r="K1" t="s">
        <v>44</v>
      </c>
    </row>
    <row r="2" spans="1:15">
      <c r="A2" t="s">
        <v>39</v>
      </c>
      <c r="F2" t="s">
        <v>43</v>
      </c>
    </row>
    <row r="4" spans="1:15">
      <c r="A4" s="3" t="s">
        <v>19</v>
      </c>
      <c r="B4" s="4" t="s">
        <v>20</v>
      </c>
      <c r="C4" s="4" t="s">
        <v>41</v>
      </c>
      <c r="F4" s="3" t="s">
        <v>19</v>
      </c>
      <c r="G4" s="4" t="s">
        <v>20</v>
      </c>
      <c r="H4" s="4" t="s">
        <v>42</v>
      </c>
      <c r="K4" s="3" t="s">
        <v>19</v>
      </c>
      <c r="L4" s="4" t="s">
        <v>20</v>
      </c>
      <c r="M4" s="4" t="s">
        <v>38</v>
      </c>
    </row>
    <row r="5" spans="1:15">
      <c r="A5" t="s">
        <v>0</v>
      </c>
      <c r="B5" s="1">
        <v>958785.22657434596</v>
      </c>
      <c r="C5" s="1">
        <v>958785.22657434596</v>
      </c>
      <c r="F5" t="s">
        <v>0</v>
      </c>
      <c r="G5" s="1">
        <v>958785.22657434596</v>
      </c>
      <c r="H5" s="1">
        <v>958785.22657434596</v>
      </c>
      <c r="K5" t="s">
        <v>0</v>
      </c>
      <c r="L5" s="1">
        <v>958785.22657434596</v>
      </c>
      <c r="M5" s="1">
        <v>958785.22657434596</v>
      </c>
      <c r="N5" s="2">
        <f>M5-L5</f>
        <v>0</v>
      </c>
    </row>
    <row r="6" spans="1:15">
      <c r="A6" t="s">
        <v>1</v>
      </c>
      <c r="B6" s="1">
        <v>1900669.7640736999</v>
      </c>
      <c r="C6" s="1">
        <v>1895151.4307403699</v>
      </c>
      <c r="F6" t="s">
        <v>1</v>
      </c>
      <c r="G6" s="1">
        <v>1900669.7640736999</v>
      </c>
      <c r="H6" s="1">
        <v>1887543.0974070299</v>
      </c>
      <c r="K6" t="s">
        <v>1</v>
      </c>
      <c r="L6" s="1">
        <v>1900669.7640736999</v>
      </c>
      <c r="M6" s="1">
        <v>1882024.7640736999</v>
      </c>
      <c r="N6" s="2">
        <f t="shared" ref="N6:N22" si="0">M6-L6</f>
        <v>-18645</v>
      </c>
      <c r="O6" s="2">
        <f>L6-M6</f>
        <v>18645</v>
      </c>
    </row>
    <row r="7" spans="1:15">
      <c r="A7" t="s">
        <v>2</v>
      </c>
      <c r="B7" s="1">
        <v>2826450.9165393398</v>
      </c>
      <c r="C7" s="1">
        <v>2815391.76938577</v>
      </c>
      <c r="F7" t="s">
        <v>2</v>
      </c>
      <c r="G7" s="1">
        <v>2826450.9165393398</v>
      </c>
      <c r="H7" s="1">
        <v>2800208.0942182699</v>
      </c>
      <c r="K7" t="s">
        <v>2</v>
      </c>
      <c r="L7" s="1">
        <v>2826450.9165393398</v>
      </c>
      <c r="M7" s="1">
        <v>2789148.9470647098</v>
      </c>
      <c r="N7" s="2">
        <f t="shared" si="0"/>
        <v>-37301.969474629965</v>
      </c>
      <c r="O7" s="2">
        <f t="shared" ref="O7:O23" si="1">L7-M7</f>
        <v>37301.969474629965</v>
      </c>
    </row>
    <row r="8" spans="1:15">
      <c r="A8" t="s">
        <v>3</v>
      </c>
      <c r="B8" s="1">
        <v>3736853.8514989298</v>
      </c>
      <c r="C8" s="1">
        <v>3720232.4958672598</v>
      </c>
      <c r="F8" t="s">
        <v>3</v>
      </c>
      <c r="G8" s="1">
        <v>3736853.8514989298</v>
      </c>
      <c r="H8" s="1">
        <v>3697505.3840301801</v>
      </c>
      <c r="K8" t="s">
        <v>3</v>
      </c>
      <c r="L8" s="1">
        <v>3736853.8514989298</v>
      </c>
      <c r="M8" s="1">
        <v>3680884.0283985198</v>
      </c>
      <c r="N8" s="2">
        <f t="shared" si="0"/>
        <v>-55969.823100409936</v>
      </c>
      <c r="O8" s="2">
        <f t="shared" si="1"/>
        <v>55969.823100409936</v>
      </c>
    </row>
    <row r="9" spans="1:15">
      <c r="A9" t="s">
        <v>4</v>
      </c>
      <c r="B9" s="1">
        <v>4632539.3034528699</v>
      </c>
      <c r="C9" s="1">
        <v>4610335.4115519198</v>
      </c>
      <c r="F9" t="s">
        <v>4</v>
      </c>
      <c r="G9" s="1">
        <v>4632539.3034528699</v>
      </c>
      <c r="H9" s="1">
        <v>4580095.7007545298</v>
      </c>
      <c r="K9" t="s">
        <v>4</v>
      </c>
      <c r="L9" s="1">
        <v>4632539.3034528699</v>
      </c>
      <c r="M9" s="1">
        <v>4557891.8088578302</v>
      </c>
      <c r="N9" s="2">
        <f t="shared" si="0"/>
        <v>-74647.494595039636</v>
      </c>
      <c r="O9" s="2">
        <f t="shared" si="1"/>
        <v>74647.494595039636</v>
      </c>
    </row>
    <row r="10" spans="1:15">
      <c r="A10" t="s">
        <v>5</v>
      </c>
      <c r="B10" s="1">
        <v>5514110.4279704401</v>
      </c>
      <c r="C10" s="1">
        <v>5486304.7201804696</v>
      </c>
      <c r="F10" t="s">
        <v>5</v>
      </c>
      <c r="G10" s="1">
        <v>5514110.4279704401</v>
      </c>
      <c r="H10" s="1">
        <v>5448582.1992898798</v>
      </c>
      <c r="K10" t="s">
        <v>5</v>
      </c>
      <c r="L10" s="1">
        <v>5514110.4279704401</v>
      </c>
      <c r="M10" s="1">
        <v>5420776.4915211098</v>
      </c>
      <c r="N10" s="2">
        <f t="shared" si="0"/>
        <v>-93333.9364493303</v>
      </c>
      <c r="O10" s="2">
        <f t="shared" si="1"/>
        <v>93333.9364493303</v>
      </c>
    </row>
    <row r="11" spans="1:15">
      <c r="A11" t="s">
        <v>6</v>
      </c>
      <c r="B11" s="1">
        <v>6382118.9007003503</v>
      </c>
      <c r="C11" s="1">
        <v>6348693.12714143</v>
      </c>
      <c r="F11" t="s">
        <v>6</v>
      </c>
      <c r="G11" s="1">
        <v>6382118.9007003503</v>
      </c>
      <c r="H11" s="1">
        <v>6303516.5545333</v>
      </c>
      <c r="K11" t="s">
        <v>6</v>
      </c>
      <c r="L11" s="1">
        <v>6382118.9007003503</v>
      </c>
      <c r="M11" s="1">
        <v>6270090.7810377302</v>
      </c>
      <c r="N11" s="2">
        <f t="shared" si="0"/>
        <v>-112028.11966262013</v>
      </c>
      <c r="O11" s="2">
        <f t="shared" si="1"/>
        <v>112028.11966262013</v>
      </c>
    </row>
    <row r="12" spans="1:15">
      <c r="A12" t="s">
        <v>7</v>
      </c>
      <c r="B12" s="1">
        <v>7237070.3450942095</v>
      </c>
      <c r="C12" s="1">
        <v>7198007.2674547601</v>
      </c>
      <c r="F12" t="s">
        <v>7</v>
      </c>
      <c r="G12" s="1">
        <v>7237070.3450942095</v>
      </c>
      <c r="H12" s="1">
        <v>7145404.3891047901</v>
      </c>
      <c r="K12" t="s">
        <v>7</v>
      </c>
      <c r="L12" s="1">
        <v>7237070.3450942095</v>
      </c>
      <c r="M12" s="1">
        <v>7106341.3116126601</v>
      </c>
      <c r="N12" s="2">
        <f t="shared" si="0"/>
        <v>-130729.03348154947</v>
      </c>
      <c r="O12" s="2">
        <f t="shared" si="1"/>
        <v>130729.03348154947</v>
      </c>
    </row>
    <row r="13" spans="1:15">
      <c r="A13" t="s">
        <v>8</v>
      </c>
      <c r="B13" s="1">
        <v>8079429.1633123104</v>
      </c>
      <c r="C13" s="1">
        <v>8034712.5369344298</v>
      </c>
      <c r="F13" t="s">
        <v>8</v>
      </c>
      <c r="G13" s="1">
        <v>8079429.1633123104</v>
      </c>
      <c r="H13" s="1">
        <v>7974710.1042541601</v>
      </c>
      <c r="K13" t="s">
        <v>8</v>
      </c>
      <c r="L13" s="1">
        <v>8079429.1633123104</v>
      </c>
      <c r="M13" s="1">
        <v>7929993.4781698901</v>
      </c>
      <c r="N13" s="2">
        <f t="shared" si="0"/>
        <v>-149435.68514242023</v>
      </c>
      <c r="O13" s="2">
        <f t="shared" si="1"/>
        <v>149435.68514242023</v>
      </c>
    </row>
    <row r="14" spans="1:15">
      <c r="A14" t="s">
        <v>9</v>
      </c>
      <c r="B14" s="1">
        <v>8909622.8364953697</v>
      </c>
      <c r="C14" s="1">
        <v>8859237.3927136008</v>
      </c>
      <c r="F14" t="s">
        <v>9</v>
      </c>
      <c r="G14" s="1">
        <v>8909622.8364953697</v>
      </c>
      <c r="H14" s="1">
        <v>8791861.1801337507</v>
      </c>
      <c r="K14" t="s">
        <v>9</v>
      </c>
      <c r="L14" s="1">
        <v>8909622.8364953697</v>
      </c>
      <c r="M14" s="1">
        <v>8741475.7368786708</v>
      </c>
      <c r="N14" s="2">
        <f t="shared" si="0"/>
        <v>-168147.09961669892</v>
      </c>
      <c r="O14" s="2">
        <f t="shared" si="1"/>
        <v>168147.09961669892</v>
      </c>
    </row>
    <row r="15" spans="1:15">
      <c r="A15" t="s">
        <v>10</v>
      </c>
      <c r="B15" s="1">
        <v>9728045.7532262504</v>
      </c>
      <c r="C15" s="1">
        <v>9671977.1819565594</v>
      </c>
      <c r="F15" t="s">
        <v>10</v>
      </c>
      <c r="G15" s="1">
        <v>9728045.7532262504</v>
      </c>
      <c r="H15" s="1">
        <v>9597252.0042611994</v>
      </c>
      <c r="K15" t="s">
        <v>10</v>
      </c>
      <c r="L15" s="1">
        <v>9728045.7532262504</v>
      </c>
      <c r="M15" s="1">
        <v>9541183.4338662997</v>
      </c>
      <c r="N15" s="2">
        <f t="shared" si="0"/>
        <v>-186862.31935995072</v>
      </c>
      <c r="O15" s="2">
        <f t="shared" si="1"/>
        <v>186862.31935995072</v>
      </c>
    </row>
    <row r="16" spans="1:15">
      <c r="A16" t="s">
        <v>11</v>
      </c>
      <c r="B16" s="1">
        <v>10535062.618467201</v>
      </c>
      <c r="C16" s="1">
        <v>10473297.551042801</v>
      </c>
      <c r="F16" t="s">
        <v>11</v>
      </c>
      <c r="G16" s="1">
        <v>10535062.618467201</v>
      </c>
      <c r="H16" s="1">
        <v>10391247.2804577</v>
      </c>
      <c r="K16" t="s">
        <v>11</v>
      </c>
      <c r="L16" s="1">
        <v>10535062.618467201</v>
      </c>
      <c r="M16" s="1">
        <v>10329482.214403201</v>
      </c>
      <c r="N16" s="2">
        <f t="shared" si="0"/>
        <v>-205580.40406399965</v>
      </c>
      <c r="O16" s="2">
        <f t="shared" si="1"/>
        <v>205580.40406399965</v>
      </c>
    </row>
    <row r="17" spans="1:15">
      <c r="A17" t="s">
        <v>12</v>
      </c>
      <c r="B17" s="1">
        <v>11331011.489449101</v>
      </c>
      <c r="C17" s="1">
        <v>11263537.4816997</v>
      </c>
      <c r="F17" t="s">
        <v>12</v>
      </c>
      <c r="G17" s="1">
        <v>11331011.489449101</v>
      </c>
      <c r="H17" s="1">
        <v>11174185.064738</v>
      </c>
      <c r="K17" t="s">
        <v>12</v>
      </c>
      <c r="L17" s="1">
        <v>11331011.489449101</v>
      </c>
      <c r="M17" s="1">
        <v>11106711.059036501</v>
      </c>
      <c r="N17" s="2">
        <f t="shared" si="0"/>
        <v>-224300.43041259982</v>
      </c>
      <c r="O17" s="2">
        <f t="shared" si="1"/>
        <v>224300.43041259982</v>
      </c>
    </row>
    <row r="18" spans="1:15">
      <c r="A18" t="s">
        <v>13</v>
      </c>
      <c r="B18" s="1">
        <v>12116206.4798258</v>
      </c>
      <c r="C18" s="1">
        <v>12043011.995398</v>
      </c>
      <c r="F18" t="s">
        <v>13</v>
      </c>
      <c r="G18" s="1">
        <v>12116206.4798258</v>
      </c>
      <c r="H18" s="1">
        <v>11946379.4694661</v>
      </c>
      <c r="K18" t="s">
        <v>13</v>
      </c>
      <c r="L18" s="1">
        <v>12116206.4798258</v>
      </c>
      <c r="M18" s="1">
        <v>11873184.9879862</v>
      </c>
      <c r="N18" s="2">
        <f t="shared" si="0"/>
        <v>-243021.49183960073</v>
      </c>
      <c r="O18" s="2">
        <f t="shared" si="1"/>
        <v>243021.49183960073</v>
      </c>
    </row>
    <row r="19" spans="1:15">
      <c r="A19" t="s">
        <v>14</v>
      </c>
      <c r="B19" s="1">
        <v>12890940.168821501</v>
      </c>
      <c r="C19" s="1">
        <v>12812014.5627358</v>
      </c>
      <c r="F19" t="s">
        <v>14</v>
      </c>
      <c r="G19" s="1">
        <v>12890940.168821501</v>
      </c>
      <c r="H19" s="1">
        <v>12708123.0725035</v>
      </c>
      <c r="K19" t="s">
        <v>14</v>
      </c>
      <c r="L19" s="1">
        <v>12890940.168821501</v>
      </c>
      <c r="M19" s="1">
        <v>12629197.4705307</v>
      </c>
      <c r="N19" s="2">
        <f t="shared" si="0"/>
        <v>-261742.69829080068</v>
      </c>
      <c r="O19" s="2">
        <f t="shared" si="1"/>
        <v>261742.69829080068</v>
      </c>
    </row>
    <row r="20" spans="1:15">
      <c r="A20" t="s">
        <v>15</v>
      </c>
      <c r="B20" s="1">
        <v>13655485.7480202</v>
      </c>
      <c r="C20" s="1">
        <v>13570819.250462599</v>
      </c>
      <c r="F20" t="s">
        <v>15</v>
      </c>
      <c r="G20" s="1">
        <v>13655485.7480202</v>
      </c>
      <c r="H20" s="1">
        <v>13459689.063998999</v>
      </c>
      <c r="K20" t="s">
        <v>15</v>
      </c>
      <c r="L20" s="1">
        <v>13655485.7480202</v>
      </c>
      <c r="M20" s="1">
        <v>13375022.572030701</v>
      </c>
      <c r="N20" s="2">
        <f t="shared" si="0"/>
        <v>-280463.17598949932</v>
      </c>
      <c r="O20" s="2">
        <f t="shared" si="1"/>
        <v>280463.17598949932</v>
      </c>
    </row>
    <row r="21" spans="1:15">
      <c r="A21" t="s">
        <v>16</v>
      </c>
      <c r="B21" s="1">
        <v>14410098.9348219</v>
      </c>
      <c r="C21" s="1">
        <v>14319682.635166701</v>
      </c>
      <c r="F21" t="s">
        <v>16</v>
      </c>
      <c r="G21" s="1">
        <v>14410098.9348219</v>
      </c>
      <c r="H21" s="1">
        <v>14201333.159846799</v>
      </c>
      <c r="K21" t="s">
        <v>16</v>
      </c>
      <c r="L21" s="1">
        <v>14410098.9348219</v>
      </c>
      <c r="M21" s="1">
        <v>14110916.8676186</v>
      </c>
      <c r="N21" s="2">
        <f t="shared" si="0"/>
        <v>-299182.06720330007</v>
      </c>
      <c r="O21" s="2">
        <f t="shared" si="1"/>
        <v>299182.06720330007</v>
      </c>
    </row>
    <row r="22" spans="1:15">
      <c r="A22" t="s">
        <v>17</v>
      </c>
      <c r="B22" s="1">
        <v>15155019.6783731</v>
      </c>
      <c r="C22" s="1">
        <v>15058845.509434</v>
      </c>
      <c r="F22" t="s">
        <v>17</v>
      </c>
      <c r="G22" s="1">
        <v>15155019.6783731</v>
      </c>
      <c r="H22" s="1">
        <v>14933295.307617299</v>
      </c>
      <c r="K22" t="s">
        <v>17</v>
      </c>
      <c r="L22" s="1">
        <v>15155019.6783731</v>
      </c>
      <c r="M22" s="1">
        <v>14837121.148357</v>
      </c>
      <c r="N22" s="2">
        <f t="shared" si="0"/>
        <v>-317898.53001610003</v>
      </c>
      <c r="O22" s="2">
        <f t="shared" si="1"/>
        <v>317898.53001610003</v>
      </c>
    </row>
    <row r="23" spans="1:15">
      <c r="A23" t="s">
        <v>18</v>
      </c>
      <c r="B23" s="1">
        <v>15890473.6809106</v>
      </c>
      <c r="C23" s="1">
        <v>15788534.403416401</v>
      </c>
      <c r="D23" s="2">
        <f>C23-B23</f>
        <v>-101939.27749419957</v>
      </c>
      <c r="F23" t="s">
        <v>18</v>
      </c>
      <c r="G23" s="1">
        <v>15890473.6809106</v>
      </c>
      <c r="H23" s="1">
        <v>15655801.2079018</v>
      </c>
      <c r="I23" s="2">
        <f>H23-G23</f>
        <v>-234672.4730088003</v>
      </c>
      <c r="K23" t="s">
        <v>18</v>
      </c>
      <c r="L23" s="1">
        <v>15890473.6809106</v>
      </c>
      <c r="M23" s="1">
        <v>15553861.9428093</v>
      </c>
      <c r="N23" s="2">
        <f>M23-L23</f>
        <v>-336611.73810129985</v>
      </c>
      <c r="O23" s="2">
        <f t="shared" si="1"/>
        <v>336611.73810129985</v>
      </c>
    </row>
    <row r="24" spans="1:15">
      <c r="D24">
        <f>D23/B23*100</f>
        <v>-0.64151188656295599</v>
      </c>
      <c r="I24">
        <f>I23/G23*100</f>
        <v>-1.4768123198914762</v>
      </c>
      <c r="N24">
        <f>N23/L23*100</f>
        <v>-2.1183241284095589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8"/>
  <sheetViews>
    <sheetView tabSelected="1" zoomScale="70" zoomScaleNormal="70" workbookViewId="0">
      <selection activeCell="M5" sqref="M5"/>
    </sheetView>
  </sheetViews>
  <sheetFormatPr defaultRowHeight="15"/>
  <cols>
    <col min="1" max="1" width="16" customWidth="1"/>
    <col min="2" max="2" width="14.28515625" style="1" bestFit="1" customWidth="1"/>
    <col min="3" max="13" width="14.28515625" style="1" customWidth="1"/>
    <col min="14" max="14" width="14.28515625" style="1" bestFit="1" customWidth="1"/>
    <col min="15" max="15" width="14" bestFit="1" customWidth="1"/>
  </cols>
  <sheetData>
    <row r="1" spans="1:15">
      <c r="A1" s="35" t="s">
        <v>19</v>
      </c>
      <c r="B1" s="34" t="s">
        <v>353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5">
      <c r="A2" s="36"/>
      <c r="B2" s="4" t="s">
        <v>354</v>
      </c>
      <c r="C2" s="4" t="s">
        <v>33</v>
      </c>
      <c r="D2" s="4"/>
      <c r="E2" s="4" t="s">
        <v>45</v>
      </c>
      <c r="F2" s="4"/>
      <c r="G2" s="4" t="s">
        <v>46</v>
      </c>
      <c r="H2" s="4"/>
      <c r="I2" s="4" t="s">
        <v>47</v>
      </c>
      <c r="J2" s="4"/>
      <c r="K2" s="4" t="s">
        <v>48</v>
      </c>
      <c r="L2" s="4"/>
      <c r="M2" s="4" t="s">
        <v>355</v>
      </c>
      <c r="N2" s="4"/>
    </row>
    <row r="3" spans="1:15">
      <c r="A3" s="37"/>
      <c r="B3" s="4"/>
      <c r="C3" s="4" t="s">
        <v>34</v>
      </c>
      <c r="D3" s="4" t="s">
        <v>35</v>
      </c>
      <c r="E3" s="4" t="s">
        <v>34</v>
      </c>
      <c r="F3" s="4" t="s">
        <v>35</v>
      </c>
      <c r="G3" s="4" t="s">
        <v>34</v>
      </c>
      <c r="H3" s="4" t="s">
        <v>35</v>
      </c>
      <c r="I3" s="4" t="s">
        <v>34</v>
      </c>
      <c r="J3" s="4" t="s">
        <v>35</v>
      </c>
      <c r="K3" s="4" t="s">
        <v>34</v>
      </c>
      <c r="L3" s="4" t="s">
        <v>35</v>
      </c>
      <c r="M3" s="4" t="s">
        <v>34</v>
      </c>
      <c r="N3" s="4" t="s">
        <v>35</v>
      </c>
    </row>
    <row r="4" spans="1:15">
      <c r="A4" s="3" t="s">
        <v>0</v>
      </c>
      <c r="B4" s="4">
        <v>958785.22657434596</v>
      </c>
      <c r="C4" s="4">
        <v>0</v>
      </c>
      <c r="D4" s="4">
        <f>'Skenario 1 Rehab Hutan Kons'!D2</f>
        <v>0</v>
      </c>
      <c r="E4" s="4">
        <v>0</v>
      </c>
      <c r="F4" s="4">
        <f>'Skenario 1 Rehab Lahan'!N4</f>
        <v>0</v>
      </c>
      <c r="G4" s="4">
        <v>0</v>
      </c>
      <c r="H4" s="4">
        <f>'Skenario 1 Tata Kelola HR'!D2</f>
        <v>0</v>
      </c>
      <c r="I4" s="4">
        <v>0</v>
      </c>
      <c r="J4" s="4">
        <f>'Skenario 1 Rehab Mangrove'!D2</f>
        <v>0</v>
      </c>
      <c r="K4" s="1">
        <f>L4</f>
        <v>0</v>
      </c>
      <c r="L4" s="4">
        <f>'Skenario Dal Reboisasi HL'!N5</f>
        <v>0</v>
      </c>
      <c r="M4" s="4">
        <v>0</v>
      </c>
      <c r="N4" s="4">
        <v>958785.22657434596</v>
      </c>
    </row>
    <row r="5" spans="1:15">
      <c r="A5" s="3" t="s">
        <v>1</v>
      </c>
      <c r="B5" s="4">
        <v>1900669.7640736999</v>
      </c>
      <c r="C5" s="4">
        <f t="shared" ref="C5:C22" si="0">D5-D4</f>
        <v>-73.773333329940215</v>
      </c>
      <c r="D5" s="4">
        <f>'Skenario 1 Rehab Hutan Kons'!D3</f>
        <v>-73.773333329940215</v>
      </c>
      <c r="E5" s="4">
        <f t="shared" ref="E5:E22" si="1">F5-F4</f>
        <v>-88000</v>
      </c>
      <c r="F5" s="4">
        <f>'Skenario 1 Rehab Lahan'!N5</f>
        <v>-88000</v>
      </c>
      <c r="G5" s="4">
        <f t="shared" ref="G5:G22" si="2">H5-H4</f>
        <v>-58666.666666670004</v>
      </c>
      <c r="H5" s="4">
        <f>'Skenario 1 Tata Kelola HR'!D3</f>
        <v>-58666.666666670004</v>
      </c>
      <c r="I5" s="4">
        <f t="shared" ref="I5:I22" si="3">J5-J4</f>
        <v>-44204.964472839842</v>
      </c>
      <c r="J5" s="4">
        <f>'Skenario 1 Rehab Mangrove'!D3</f>
        <v>-44204.964472839842</v>
      </c>
      <c r="K5" s="4">
        <f>L5-L4</f>
        <v>-18645</v>
      </c>
      <c r="L5" s="4">
        <f>'Skenario Dal Reboisasi HL'!N6</f>
        <v>-18645</v>
      </c>
      <c r="M5" s="4">
        <f>N5-N4</f>
        <v>732294.13302651397</v>
      </c>
      <c r="N5" s="4">
        <v>1691079.3596008599</v>
      </c>
      <c r="O5" s="2"/>
    </row>
    <row r="6" spans="1:15">
      <c r="A6" s="3" t="s">
        <v>2</v>
      </c>
      <c r="B6" s="4">
        <v>2826450.9165393398</v>
      </c>
      <c r="C6" s="4">
        <f t="shared" si="0"/>
        <v>-76.225940570002422</v>
      </c>
      <c r="D6" s="4">
        <f>'Skenario 1 Rehab Hutan Kons'!D4</f>
        <v>-149.99927389994264</v>
      </c>
      <c r="E6" s="4">
        <f t="shared" si="1"/>
        <v>-87471.182812179904</v>
      </c>
      <c r="F6" s="4">
        <f>'Skenario 1 Rehab Lahan'!N6</f>
        <v>-175471.1828121799</v>
      </c>
      <c r="G6" s="4">
        <f t="shared" si="2"/>
        <v>-58006.670139179798</v>
      </c>
      <c r="H6" s="4">
        <f>'Skenario 1 Tata Kelola HR'!D4</f>
        <v>-116673.3368058498</v>
      </c>
      <c r="I6" s="4">
        <f t="shared" si="3"/>
        <v>-44037.290022460045</v>
      </c>
      <c r="J6" s="4">
        <f>'Skenario 1 Rehab Mangrove'!D4</f>
        <v>-88242.254495299887</v>
      </c>
      <c r="K6" s="4">
        <f t="shared" ref="K6:K22" si="4">L6-L5</f>
        <v>-18656.969474629965</v>
      </c>
      <c r="L6" s="4">
        <f>'Skenario Dal Reboisasi HL'!N7</f>
        <v>-37301.969474629965</v>
      </c>
      <c r="M6" s="4">
        <f>N6-N5</f>
        <v>717532.81407661992</v>
      </c>
      <c r="N6" s="4">
        <v>2408612.1736774798</v>
      </c>
    </row>
    <row r="7" spans="1:15">
      <c r="A7" s="3" t="s">
        <v>3</v>
      </c>
      <c r="B7" s="4">
        <v>3736853.8514989298</v>
      </c>
      <c r="C7" s="4">
        <f t="shared" si="0"/>
        <v>-78.638301479630172</v>
      </c>
      <c r="D7" s="4">
        <f>'Skenario 1 Rehab Hutan Kons'!D5</f>
        <v>-228.63757537957281</v>
      </c>
      <c r="E7" s="4">
        <f t="shared" si="1"/>
        <v>-86926.425218879711</v>
      </c>
      <c r="F7" s="4">
        <f>'Skenario 1 Rehab Lahan'!N7</f>
        <v>-262397.60803105962</v>
      </c>
      <c r="G7" s="4">
        <f t="shared" si="2"/>
        <v>-57332.569180860184</v>
      </c>
      <c r="H7" s="4">
        <f>'Skenario 1 Tata Kelola HR'!D5</f>
        <v>-174005.90598670999</v>
      </c>
      <c r="I7" s="4">
        <f t="shared" si="3"/>
        <v>-43870.25702716969</v>
      </c>
      <c r="J7" s="4">
        <f>'Skenario 1 Rehab Mangrove'!D5</f>
        <v>-132112.51152246958</v>
      </c>
      <c r="K7" s="4">
        <f t="shared" si="4"/>
        <v>-18667.853625779971</v>
      </c>
      <c r="L7" s="4">
        <f>'Skenario Dal Reboisasi HL'!N8</f>
        <v>-55969.823100409936</v>
      </c>
      <c r="M7" s="4">
        <f>N7-N6</f>
        <v>703527.18484303029</v>
      </c>
      <c r="N7" s="4">
        <v>3112139.3585205101</v>
      </c>
    </row>
    <row r="8" spans="1:15">
      <c r="A8" s="3" t="s">
        <v>4</v>
      </c>
      <c r="B8" s="4">
        <v>4632539.3034528699</v>
      </c>
      <c r="C8" s="4">
        <f t="shared" si="0"/>
        <v>-81.0112419500947</v>
      </c>
      <c r="D8" s="4">
        <f>'Skenario 1 Rehab Hutan Kons'!D6</f>
        <v>-309.64881732966751</v>
      </c>
      <c r="E8" s="4">
        <f t="shared" si="1"/>
        <v>-86366.765580230393</v>
      </c>
      <c r="F8" s="4">
        <f>'Skenario 1 Rehab Lahan'!N8</f>
        <v>-348764.37361129001</v>
      </c>
      <c r="G8" s="4">
        <f t="shared" si="2"/>
        <v>-56645.949422110338</v>
      </c>
      <c r="H8" s="4">
        <f>'Skenario 1 Tata Kelola HR'!D6</f>
        <v>-230651.85540882032</v>
      </c>
      <c r="I8" s="4">
        <f t="shared" si="3"/>
        <v>-43703.863015080336</v>
      </c>
      <c r="J8" s="4">
        <f>'Skenario 1 Rehab Mangrove'!D6</f>
        <v>-175816.37453754991</v>
      </c>
      <c r="K8" s="4">
        <f t="shared" si="4"/>
        <v>-18677.6714946297</v>
      </c>
      <c r="L8" s="4">
        <f>'Skenario Dal Reboisasi HL'!N9</f>
        <v>-74647.494595039636</v>
      </c>
      <c r="M8" s="4">
        <f>N8-N7</f>
        <v>690210.17108224006</v>
      </c>
      <c r="N8" s="4">
        <v>3802349.5296027502</v>
      </c>
    </row>
    <row r="9" spans="1:15">
      <c r="A9" s="3" t="s">
        <v>5</v>
      </c>
      <c r="B9" s="4">
        <v>5514110.4279704401</v>
      </c>
      <c r="C9" s="4">
        <f t="shared" si="0"/>
        <v>-83.345553050749004</v>
      </c>
      <c r="D9" s="4">
        <f>'Skenario 1 Rehab Hutan Kons'!D7</f>
        <v>-392.99437038041651</v>
      </c>
      <c r="E9" s="4">
        <f t="shared" si="1"/>
        <v>-85793.193714359775</v>
      </c>
      <c r="F9" s="4">
        <f>'Skenario 1 Rehab Lahan'!N9</f>
        <v>-434557.56732564978</v>
      </c>
      <c r="G9" s="4">
        <f t="shared" si="2"/>
        <v>-55948.29767377954</v>
      </c>
      <c r="H9" s="4">
        <f>'Skenario 1 Tata Kelola HR'!D7</f>
        <v>-286600.15308259986</v>
      </c>
      <c r="I9" s="4">
        <f t="shared" si="3"/>
        <v>-43538.105523089878</v>
      </c>
      <c r="J9" s="4">
        <f>'Skenario 1 Rehab Mangrove'!D7</f>
        <v>-219354.48006063979</v>
      </c>
      <c r="K9" s="4">
        <f t="shared" si="4"/>
        <v>-18686.441854290664</v>
      </c>
      <c r="L9" s="4">
        <f>'Skenario Dal Reboisasi HL'!N10</f>
        <v>-93333.9364493303</v>
      </c>
      <c r="M9" s="4">
        <f>N9-N8</f>
        <v>677521.7003013799</v>
      </c>
      <c r="N9" s="4">
        <v>4479871.2299041301</v>
      </c>
    </row>
    <row r="10" spans="1:15">
      <c r="A10" s="3" t="s">
        <v>6</v>
      </c>
      <c r="B10" s="4">
        <v>6382118.9007003503</v>
      </c>
      <c r="C10" s="4">
        <f t="shared" si="0"/>
        <v>-85.641992719843984</v>
      </c>
      <c r="D10" s="4">
        <f>'Skenario 1 Rehab Hutan Kons'!D8</f>
        <v>-478.6363631002605</v>
      </c>
      <c r="E10" s="4">
        <f t="shared" si="1"/>
        <v>-85206.653725460172</v>
      </c>
      <c r="F10" s="4">
        <f>'Skenario 1 Rehab Lahan'!N10</f>
        <v>-519764.22105110995</v>
      </c>
      <c r="G10" s="4">
        <f t="shared" si="2"/>
        <v>-55241.007943090051</v>
      </c>
      <c r="H10" s="4">
        <f>'Skenario 1 Tata Kelola HR'!D8</f>
        <v>-341841.16102568991</v>
      </c>
      <c r="I10" s="4">
        <f t="shared" si="3"/>
        <v>-43372.982096550055</v>
      </c>
      <c r="J10" s="4">
        <f>'Skenario 1 Rehab Mangrove'!D8</f>
        <v>-262727.46215718985</v>
      </c>
      <c r="K10" s="4">
        <f t="shared" si="4"/>
        <v>-18694.183213289827</v>
      </c>
      <c r="L10" s="4">
        <f>'Skenario Dal Reboisasi HL'!N11</f>
        <v>-112028.11966262013</v>
      </c>
      <c r="M10" s="4">
        <f>N10-N9</f>
        <v>665407.9378233403</v>
      </c>
      <c r="N10" s="4">
        <v>5145279.1677274704</v>
      </c>
    </row>
    <row r="11" spans="1:15">
      <c r="A11" s="3" t="s">
        <v>7</v>
      </c>
      <c r="B11" s="4">
        <v>7237070.3450942095</v>
      </c>
      <c r="C11" s="4">
        <f t="shared" si="0"/>
        <v>-87.90128755941987</v>
      </c>
      <c r="D11" s="4">
        <f>'Skenario 1 Rehab Hutan Kons'!D9</f>
        <v>-566.53765065968037</v>
      </c>
      <c r="E11" s="4">
        <f t="shared" si="1"/>
        <v>-84608.046589889564</v>
      </c>
      <c r="F11" s="4">
        <f>'Skenario 1 Rehab Lahan'!N11</f>
        <v>-604372.26764099952</v>
      </c>
      <c r="G11" s="4">
        <f t="shared" si="2"/>
        <v>-54525.387043179944</v>
      </c>
      <c r="H11" s="4">
        <f>'Skenario 1 Tata Kelola HR'!D9</f>
        <v>-396366.54806886986</v>
      </c>
      <c r="I11" s="4">
        <f t="shared" si="3"/>
        <v>-43208.490289010108</v>
      </c>
      <c r="J11" s="4">
        <f>'Skenario 1 Rehab Mangrove'!D9</f>
        <v>-305935.95244619995</v>
      </c>
      <c r="K11" s="4">
        <f t="shared" si="4"/>
        <v>-18700.913818929344</v>
      </c>
      <c r="L11" s="4">
        <f>'Skenario Dal Reboisasi HL'!N12</f>
        <v>-130729.03348154947</v>
      </c>
      <c r="M11" s="4">
        <f t="shared" ref="M6:M22" si="5">N11-N10</f>
        <v>653820.60729903914</v>
      </c>
      <c r="N11" s="4">
        <v>5799099.7750265095</v>
      </c>
    </row>
    <row r="12" spans="1:15">
      <c r="A12" s="3" t="s">
        <v>8</v>
      </c>
      <c r="B12" s="4">
        <v>8079429.1633123104</v>
      </c>
      <c r="C12" s="4">
        <f t="shared" si="0"/>
        <v>-90.124134440906346</v>
      </c>
      <c r="D12" s="4">
        <f>'Skenario 1 Rehab Hutan Kons'!D10</f>
        <v>-656.66178510058671</v>
      </c>
      <c r="E12" s="4">
        <f t="shared" si="1"/>
        <v>-83998.232526490465</v>
      </c>
      <c r="F12" s="4">
        <f>'Skenario 1 Rehab Lahan'!N12</f>
        <v>-688370.50016748998</v>
      </c>
      <c r="G12" s="4">
        <f t="shared" si="2"/>
        <v>-53802.659826780669</v>
      </c>
      <c r="H12" s="4">
        <f>'Skenario 1 Tata Kelola HR'!D10</f>
        <v>-450169.20789565053</v>
      </c>
      <c r="I12" s="4">
        <f t="shared" si="3"/>
        <v>-43044.627662040293</v>
      </c>
      <c r="J12" s="4">
        <f>'Skenario 1 Rehab Mangrove'!D10</f>
        <v>-348980.58010824025</v>
      </c>
      <c r="K12" s="4">
        <f t="shared" si="4"/>
        <v>-18706.651660870761</v>
      </c>
      <c r="L12" s="4">
        <f>'Skenario Dal Reboisasi HL'!N13</f>
        <v>-149435.68514242023</v>
      </c>
      <c r="M12" s="4">
        <f>N12-N11</f>
        <v>642716.38628102001</v>
      </c>
      <c r="N12" s="4">
        <v>6441816.1613075295</v>
      </c>
    </row>
    <row r="13" spans="1:15">
      <c r="A13" s="3" t="s">
        <v>9</v>
      </c>
      <c r="B13" s="4">
        <v>8909622.8364953697</v>
      </c>
      <c r="C13" s="4">
        <f t="shared" si="0"/>
        <v>-92.311202018521726</v>
      </c>
      <c r="D13" s="4">
        <f>'Skenario 1 Rehab Hutan Kons'!D11</f>
        <v>-748.97298711910844</v>
      </c>
      <c r="E13" s="4">
        <f t="shared" si="1"/>
        <v>-83378.033173869364</v>
      </c>
      <c r="F13" s="4">
        <f>'Skenario 1 Rehab Lahan'!N13</f>
        <v>-771748.53334135935</v>
      </c>
      <c r="G13" s="4">
        <f t="shared" si="2"/>
        <v>-53073.974072459154</v>
      </c>
      <c r="H13" s="4">
        <f>'Skenario 1 Tata Kelola HR'!D11</f>
        <v>-503243.18196810968</v>
      </c>
      <c r="I13" s="4">
        <f t="shared" si="3"/>
        <v>-42881.391785008833</v>
      </c>
      <c r="J13" s="4">
        <f>'Skenario 1 Rehab Mangrove'!D11</f>
        <v>-391861.97189324908</v>
      </c>
      <c r="K13" s="4">
        <f t="shared" si="4"/>
        <v>-18711.414474278688</v>
      </c>
      <c r="L13" s="4">
        <f>'Skenario Dal Reboisasi HL'!N14</f>
        <v>-168147.09961669892</v>
      </c>
      <c r="M13" s="4">
        <f t="shared" si="5"/>
        <v>632056.36852092016</v>
      </c>
      <c r="N13" s="4">
        <v>7073872.5298284497</v>
      </c>
    </row>
    <row r="14" spans="1:15">
      <c r="A14" s="3" t="s">
        <v>10</v>
      </c>
      <c r="B14" s="4">
        <v>9728045.7532262504</v>
      </c>
      <c r="C14" s="4">
        <f t="shared" si="0"/>
        <v>-94.463132191449404</v>
      </c>
      <c r="D14" s="4">
        <f>'Skenario 1 Rehab Hutan Kons'!D12</f>
        <v>-843.43611931055784</v>
      </c>
      <c r="E14" s="4">
        <f t="shared" si="1"/>
        <v>-82748.233595201746</v>
      </c>
      <c r="F14" s="4">
        <f>'Skenario 1 Rehab Lahan'!N14</f>
        <v>-854496.76693656109</v>
      </c>
      <c r="G14" s="4">
        <f t="shared" si="2"/>
        <v>-52340.405049400404</v>
      </c>
      <c r="H14" s="4">
        <f>'Skenario 1 Tata Kelola HR'!D12</f>
        <v>-555583.58701751009</v>
      </c>
      <c r="I14" s="4">
        <f t="shared" si="3"/>
        <v>-42718.780234942213</v>
      </c>
      <c r="J14" s="4">
        <f>'Skenario 1 Rehab Mangrove'!D12</f>
        <v>-434580.75212819129</v>
      </c>
      <c r="K14" s="4">
        <f t="shared" si="4"/>
        <v>-18715.219743251801</v>
      </c>
      <c r="L14" s="4">
        <f>'Skenario Dal Reboisasi HL'!N15</f>
        <v>-186862.31935995072</v>
      </c>
      <c r="M14" s="4">
        <f t="shared" si="5"/>
        <v>621805.58558510058</v>
      </c>
      <c r="N14" s="4">
        <v>7695678.1154135503</v>
      </c>
    </row>
    <row r="15" spans="1:15">
      <c r="A15" s="3" t="s">
        <v>11</v>
      </c>
      <c r="B15" s="4">
        <v>10535062.618467201</v>
      </c>
      <c r="C15" s="4">
        <f t="shared" si="0"/>
        <v>-96.580541489645839</v>
      </c>
      <c r="D15" s="4">
        <f>'Skenario 1 Rehab Hutan Kons'!D13</f>
        <v>-940.01666080020368</v>
      </c>
      <c r="E15" s="4">
        <f t="shared" si="1"/>
        <v>-82109.584128689021</v>
      </c>
      <c r="F15" s="4">
        <f>'Skenario 1 Rehab Lahan'!N15</f>
        <v>-936606.35106525011</v>
      </c>
      <c r="G15" s="4">
        <f t="shared" si="2"/>
        <v>-51602.95978488028</v>
      </c>
      <c r="H15" s="4">
        <f>'Skenario 1 Tata Kelola HR'!D13</f>
        <v>-607186.54680239037</v>
      </c>
      <c r="I15" s="4">
        <f t="shared" si="3"/>
        <v>-42556.790596408769</v>
      </c>
      <c r="J15" s="4">
        <f>'Skenario 1 Rehab Mangrove'!D13</f>
        <v>-477137.54272460006</v>
      </c>
      <c r="K15" s="4">
        <f t="shared" si="4"/>
        <v>-18718.084704048932</v>
      </c>
      <c r="L15" s="4">
        <f>'Skenario Dal Reboisasi HL'!N16</f>
        <v>-205580.40406399965</v>
      </c>
      <c r="M15" s="4">
        <f t="shared" si="5"/>
        <v>611932.58120778017</v>
      </c>
      <c r="N15" s="4">
        <v>8307610.6966213305</v>
      </c>
    </row>
    <row r="16" spans="1:15">
      <c r="A16" s="3" t="s">
        <v>12</v>
      </c>
      <c r="B16" s="4">
        <v>11331011.489449101</v>
      </c>
      <c r="C16" s="4">
        <f t="shared" si="0"/>
        <v>-98.664022700861096</v>
      </c>
      <c r="D16" s="4">
        <f>'Skenario 1 Rehab Hutan Kons'!D14</f>
        <v>-1038.6806835010648</v>
      </c>
      <c r="E16" s="4">
        <f t="shared" si="1"/>
        <v>-81462.802099650726</v>
      </c>
      <c r="F16" s="4">
        <f>'Skenario 1 Rehab Lahan'!N16</f>
        <v>-1018069.1531649008</v>
      </c>
      <c r="G16" s="4">
        <f t="shared" si="2"/>
        <v>-50862.581056309864</v>
      </c>
      <c r="H16" s="4">
        <f>'Skenario 1 Tata Kelola HR'!D14</f>
        <v>-658049.12785870023</v>
      </c>
      <c r="I16" s="4">
        <f t="shared" si="3"/>
        <v>-42395.420461600646</v>
      </c>
      <c r="J16" s="4">
        <f>'Skenario 1 Rehab Mangrove'!D14</f>
        <v>-519532.96318620071</v>
      </c>
      <c r="K16" s="4">
        <f t="shared" si="4"/>
        <v>-18720.026348600164</v>
      </c>
      <c r="L16" s="4">
        <f>'Skenario Dal Reboisasi HL'!N17</f>
        <v>-224300.43041259982</v>
      </c>
      <c r="M16" s="4">
        <f t="shared" si="5"/>
        <v>602409.03253449872</v>
      </c>
      <c r="N16" s="4">
        <v>8910019.7291558292</v>
      </c>
    </row>
    <row r="17" spans="1:16">
      <c r="A17" s="3" t="s">
        <v>13</v>
      </c>
      <c r="B17" s="4">
        <v>12116206.4798258</v>
      </c>
      <c r="C17" s="4">
        <f t="shared" si="0"/>
        <v>-100.71414519846439</v>
      </c>
      <c r="D17" s="4">
        <f>'Skenario 1 Rehab Hutan Kons'!D15</f>
        <v>-1139.3948286995292</v>
      </c>
      <c r="E17" s="4">
        <f t="shared" si="1"/>
        <v>-80808.573406899348</v>
      </c>
      <c r="F17" s="4">
        <f>'Skenario 1 Rehab Lahan'!N17</f>
        <v>-1098877.7265718002</v>
      </c>
      <c r="G17" s="4">
        <f t="shared" si="2"/>
        <v>-50120.151127200574</v>
      </c>
      <c r="H17" s="4">
        <f>'Skenario 1 Tata Kelola HR'!D15</f>
        <v>-708169.2789859008</v>
      </c>
      <c r="I17" s="4">
        <f t="shared" si="3"/>
        <v>-42234.667429799214</v>
      </c>
      <c r="J17" s="4">
        <f>'Skenario 1 Rehab Mangrove'!D15</f>
        <v>-561767.63061599992</v>
      </c>
      <c r="K17" s="4">
        <f t="shared" si="4"/>
        <v>-18721.06142700091</v>
      </c>
      <c r="L17" s="4">
        <f>'Skenario Dal Reboisasi HL'!N18</f>
        <v>-243021.49183960073</v>
      </c>
      <c r="M17" s="4">
        <f t="shared" si="5"/>
        <v>593209.41305963136</v>
      </c>
      <c r="N17" s="4">
        <v>9503229.1422154605</v>
      </c>
    </row>
    <row r="18" spans="1:16">
      <c r="A18" s="3" t="s">
        <v>14</v>
      </c>
      <c r="B18" s="4">
        <v>12890940.168821501</v>
      </c>
      <c r="C18" s="4">
        <f t="shared" si="0"/>
        <v>-102.73145730048418</v>
      </c>
      <c r="D18" s="4">
        <f>'Skenario 1 Rehab Hutan Kons'!D16</f>
        <v>-1242.1262860000134</v>
      </c>
      <c r="E18" s="4">
        <f t="shared" si="1"/>
        <v>-80147.553999699652</v>
      </c>
      <c r="F18" s="4">
        <f>'Skenario 1 Rehab Lahan'!N18</f>
        <v>-1179025.2805714998</v>
      </c>
      <c r="G18" s="4">
        <f t="shared" si="2"/>
        <v>-49376.495247300714</v>
      </c>
      <c r="H18" s="4">
        <f>'Skenario 1 Tata Kelola HR'!D16</f>
        <v>-757545.77423320152</v>
      </c>
      <c r="I18" s="4">
        <f t="shared" si="3"/>
        <v>-42074.529108000919</v>
      </c>
      <c r="J18" s="4">
        <f>'Skenario 1 Rehab Mangrove'!D16</f>
        <v>-603842.15972400084</v>
      </c>
      <c r="K18" s="4">
        <f t="shared" si="4"/>
        <v>-18721.206451199949</v>
      </c>
      <c r="L18" s="4">
        <f>'Skenario Dal Reboisasi HL'!N19</f>
        <v>-261742.69829080068</v>
      </c>
      <c r="M18" s="4">
        <f t="shared" si="5"/>
        <v>584310.69263913855</v>
      </c>
      <c r="N18" s="33">
        <v>10087539.834854599</v>
      </c>
    </row>
    <row r="19" spans="1:16">
      <c r="A19" s="3" t="s">
        <v>15</v>
      </c>
      <c r="B19" s="4">
        <v>13655485.7480202</v>
      </c>
      <c r="C19" s="4">
        <f t="shared" si="0"/>
        <v>-104.71648699976504</v>
      </c>
      <c r="D19" s="4">
        <f>'Skenario 1 Rehab Hutan Kons'!D17</f>
        <v>-1346.8427729997784</v>
      </c>
      <c r="E19" s="4">
        <f t="shared" si="1"/>
        <v>-79480.37125140056</v>
      </c>
      <c r="F19" s="4">
        <f>'Skenario 1 Rehab Lahan'!N19</f>
        <v>-1258505.6518229004</v>
      </c>
      <c r="G19" s="4">
        <f t="shared" si="2"/>
        <v>-48632.384933099151</v>
      </c>
      <c r="H19" s="4">
        <f>'Skenario 1 Tata Kelola HR'!D17</f>
        <v>-806178.15916630067</v>
      </c>
      <c r="I19" s="4">
        <f t="shared" si="3"/>
        <v>-41915.003110298887</v>
      </c>
      <c r="J19" s="4">
        <f>'Skenario 1 Rehab Mangrove'!D17</f>
        <v>-645757.16283429973</v>
      </c>
      <c r="K19" s="4">
        <f t="shared" si="4"/>
        <v>-18720.47769869864</v>
      </c>
      <c r="L19" s="4">
        <f>'Skenario Dal Reboisasi HL'!N20</f>
        <v>-280463.17598949932</v>
      </c>
      <c r="M19" s="4">
        <f t="shared" si="5"/>
        <v>575692.07047370076</v>
      </c>
      <c r="N19" s="33">
        <v>10663231.9053283</v>
      </c>
    </row>
    <row r="20" spans="1:16">
      <c r="A20" s="3" t="s">
        <v>16</v>
      </c>
      <c r="B20" s="4">
        <v>14410098.9348219</v>
      </c>
      <c r="C20" s="4">
        <f t="shared" si="0"/>
        <v>-106.66974209994078</v>
      </c>
      <c r="D20" s="4">
        <f>'Skenario 1 Rehab Hutan Kons'!D18</f>
        <v>-1453.5125150997192</v>
      </c>
      <c r="E20" s="4">
        <f t="shared" si="1"/>
        <v>-78807.625242998824</v>
      </c>
      <c r="F20" s="4">
        <f>'Skenario 1 Rehab Lahan'!N20</f>
        <v>-1337313.2770658992</v>
      </c>
      <c r="G20" s="4">
        <f t="shared" si="2"/>
        <v>-47888.541042499244</v>
      </c>
      <c r="H20" s="4">
        <f>'Skenario 1 Tata Kelola HR'!D18</f>
        <v>-854066.70020879991</v>
      </c>
      <c r="I20" s="4">
        <f t="shared" si="3"/>
        <v>-41756.087058100849</v>
      </c>
      <c r="J20" s="4">
        <f>'Skenario 1 Rehab Mangrove'!D18</f>
        <v>-687513.24989240058</v>
      </c>
      <c r="K20" s="4">
        <f t="shared" si="4"/>
        <v>-18718.891213800758</v>
      </c>
      <c r="L20" s="4">
        <f>'Skenario Dal Reboisasi HL'!N21</f>
        <v>-299182.06720330007</v>
      </c>
      <c r="M20" s="4">
        <f t="shared" si="5"/>
        <v>567334.73741280101</v>
      </c>
      <c r="N20" s="33">
        <v>11230566.642741101</v>
      </c>
    </row>
    <row r="21" spans="1:16">
      <c r="A21" s="3" t="s">
        <v>17</v>
      </c>
      <c r="B21" s="4">
        <v>15155019.6783731</v>
      </c>
      <c r="C21" s="4">
        <f t="shared" si="0"/>
        <v>-108.59171290136874</v>
      </c>
      <c r="D21" s="4">
        <f>'Skenario 1 Rehab Hutan Kons'!D19</f>
        <v>-1562.1042280010879</v>
      </c>
      <c r="E21" s="4">
        <f t="shared" si="1"/>
        <v>-78129.889965200797</v>
      </c>
      <c r="F21" s="4">
        <f>'Skenario 1 Rehab Lahan'!N21</f>
        <v>-1415443.1670311</v>
      </c>
      <c r="G21" s="4">
        <f t="shared" si="2"/>
        <v>-47145.636662799865</v>
      </c>
      <c r="H21" s="4">
        <f>'Skenario 1 Tata Kelola HR'!D19</f>
        <v>-901212.33687159978</v>
      </c>
      <c r="I21" s="4">
        <f t="shared" si="3"/>
        <v>-41597.778580499813</v>
      </c>
      <c r="J21" s="4">
        <f>'Skenario 1 Rehab Mangrove'!D19</f>
        <v>-729111.02847290039</v>
      </c>
      <c r="K21" s="4">
        <f t="shared" si="4"/>
        <v>-18716.46281279996</v>
      </c>
      <c r="L21" s="4">
        <f>'Skenario Dal Reboisasi HL'!N22</f>
        <v>-317898.53001610003</v>
      </c>
      <c r="M21" s="4">
        <f t="shared" si="5"/>
        <v>559221.6643351987</v>
      </c>
      <c r="N21" s="33">
        <v>11789788.3070763</v>
      </c>
    </row>
    <row r="22" spans="1:16">
      <c r="A22" s="3" t="s">
        <v>18</v>
      </c>
      <c r="B22" s="4">
        <v>15890473.6809106</v>
      </c>
      <c r="C22" s="4">
        <f t="shared" si="0"/>
        <v>-110.48287159949541</v>
      </c>
      <c r="D22" s="4">
        <f>'Skenario 1 Rehab Hutan Kons'!D20</f>
        <v>-1672.5870996005833</v>
      </c>
      <c r="E22" s="4">
        <f t="shared" si="1"/>
        <v>-77447.714444000274</v>
      </c>
      <c r="F22" s="4">
        <f>'Skenario 1 Rehab Lahan'!N22</f>
        <v>-1492890.8814751003</v>
      </c>
      <c r="G22" s="4">
        <f t="shared" si="2"/>
        <v>-46404.299819899723</v>
      </c>
      <c r="H22" s="4">
        <f>'Skenario 1 Tata Kelola HR'!D20</f>
        <v>-947616.6366914995</v>
      </c>
      <c r="I22" s="4">
        <f t="shared" si="3"/>
        <v>-41440.075313400477</v>
      </c>
      <c r="J22" s="4">
        <f>'Skenario 1 Rehab Mangrove'!D20</f>
        <v>-770551.10378630087</v>
      </c>
      <c r="K22" s="4">
        <f t="shared" si="4"/>
        <v>-18713.208085199818</v>
      </c>
      <c r="L22" s="4">
        <f>'Skenario Dal Reboisasi HL'!N23</f>
        <v>-336611.73810129985</v>
      </c>
      <c r="M22" s="4">
        <f t="shared" si="5"/>
        <v>551337.41372339986</v>
      </c>
      <c r="N22" s="33">
        <v>12341125.720799699</v>
      </c>
      <c r="O22" s="2">
        <f>N22-B22</f>
        <v>-3549347.9601109009</v>
      </c>
      <c r="P22" t="s">
        <v>36</v>
      </c>
    </row>
    <row r="23" spans="1:16">
      <c r="O23">
        <f>O22/B22*100</f>
        <v>-22.336325721836545</v>
      </c>
      <c r="P23" t="s">
        <v>37</v>
      </c>
    </row>
    <row r="25" spans="1:16">
      <c r="A25" s="1" t="str">
        <f>A1</f>
        <v>Periode</v>
      </c>
      <c r="B25" s="38" t="str">
        <f>B1</f>
        <v>EMISI (TON co2EQ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1:16">
      <c r="A26" s="1">
        <f t="shared" ref="A26:A46" si="6">A2</f>
        <v>0</v>
      </c>
      <c r="B26" s="1" t="str">
        <f t="shared" ref="B26:N26" si="7">B2</f>
        <v xml:space="preserve">BaU Baseline </v>
      </c>
      <c r="C26" s="1" t="str">
        <f t="shared" si="7"/>
        <v>Penurunan Emisi Skenario 1-1</v>
      </c>
      <c r="D26" s="1">
        <f t="shared" si="7"/>
        <v>0</v>
      </c>
      <c r="E26" s="1" t="str">
        <f t="shared" si="7"/>
        <v>Penurunan Emisi Skenario 1-2</v>
      </c>
      <c r="F26" s="1">
        <f t="shared" si="7"/>
        <v>0</v>
      </c>
      <c r="G26" s="1" t="str">
        <f t="shared" si="7"/>
        <v>Penurunan Emisi Skenario 1-3</v>
      </c>
      <c r="H26" s="1">
        <f t="shared" si="7"/>
        <v>0</v>
      </c>
      <c r="I26" s="1" t="str">
        <f t="shared" si="7"/>
        <v>Penurunan Emisi Skenario 1-4</v>
      </c>
      <c r="J26" s="1">
        <f t="shared" si="7"/>
        <v>0</v>
      </c>
      <c r="K26" s="1" t="str">
        <f t="shared" si="7"/>
        <v>Penurunan Emisi Skenario 1-5</v>
      </c>
      <c r="L26" s="1">
        <f t="shared" si="7"/>
        <v>0</v>
      </c>
      <c r="M26" s="1" t="str">
        <f t="shared" si="7"/>
        <v xml:space="preserve">Penurunan Emisi Mitigasi </v>
      </c>
      <c r="N26" s="1">
        <f t="shared" si="7"/>
        <v>0</v>
      </c>
    </row>
    <row r="27" spans="1:16">
      <c r="A27" s="1">
        <f t="shared" si="6"/>
        <v>0</v>
      </c>
      <c r="B27" s="1">
        <f t="shared" ref="B27:N27" si="8">B3</f>
        <v>0</v>
      </c>
      <c r="C27" s="1" t="str">
        <f t="shared" si="8"/>
        <v>Tahunan</v>
      </c>
      <c r="D27" s="1" t="str">
        <f t="shared" si="8"/>
        <v>Kumulatif</v>
      </c>
      <c r="E27" s="1" t="str">
        <f t="shared" si="8"/>
        <v>Tahunan</v>
      </c>
      <c r="F27" s="1" t="str">
        <f t="shared" si="8"/>
        <v>Kumulatif</v>
      </c>
      <c r="G27" s="1" t="str">
        <f t="shared" si="8"/>
        <v>Tahunan</v>
      </c>
      <c r="H27" s="1" t="str">
        <f t="shared" si="8"/>
        <v>Kumulatif</v>
      </c>
      <c r="I27" s="1" t="str">
        <f t="shared" si="8"/>
        <v>Tahunan</v>
      </c>
      <c r="J27" s="1" t="str">
        <f t="shared" si="8"/>
        <v>Kumulatif</v>
      </c>
      <c r="K27" s="1" t="str">
        <f t="shared" si="8"/>
        <v>Tahunan</v>
      </c>
      <c r="L27" s="1" t="str">
        <f t="shared" si="8"/>
        <v>Kumulatif</v>
      </c>
      <c r="M27" s="1" t="str">
        <f t="shared" si="8"/>
        <v>Tahunan</v>
      </c>
      <c r="N27" s="1" t="str">
        <f t="shared" si="8"/>
        <v>Kumulatif</v>
      </c>
    </row>
    <row r="28" spans="1:16">
      <c r="A28" s="1" t="str">
        <f t="shared" si="6"/>
        <v>[0] 2011-2012</v>
      </c>
      <c r="B28" s="1">
        <f>B4/1000</f>
        <v>958.78522657434598</v>
      </c>
      <c r="C28" s="1">
        <f t="shared" ref="C28:N28" si="9">C4/1000</f>
        <v>0</v>
      </c>
      <c r="D28" s="1">
        <f t="shared" si="9"/>
        <v>0</v>
      </c>
      <c r="E28" s="1">
        <f t="shared" si="9"/>
        <v>0</v>
      </c>
      <c r="F28" s="1">
        <f t="shared" si="9"/>
        <v>0</v>
      </c>
      <c r="G28" s="1">
        <f t="shared" si="9"/>
        <v>0</v>
      </c>
      <c r="H28" s="1">
        <f t="shared" si="9"/>
        <v>0</v>
      </c>
      <c r="I28" s="1">
        <f t="shared" si="9"/>
        <v>0</v>
      </c>
      <c r="J28" s="1">
        <f t="shared" si="9"/>
        <v>0</v>
      </c>
      <c r="K28" s="1">
        <f t="shared" si="9"/>
        <v>0</v>
      </c>
      <c r="L28" s="1">
        <f t="shared" si="9"/>
        <v>0</v>
      </c>
      <c r="M28" s="1">
        <f t="shared" si="9"/>
        <v>0</v>
      </c>
      <c r="N28" s="1">
        <f t="shared" si="9"/>
        <v>958.78522657434598</v>
      </c>
    </row>
    <row r="29" spans="1:16">
      <c r="A29" s="1" t="str">
        <f t="shared" si="6"/>
        <v>[1] 2012-2013</v>
      </c>
      <c r="B29" s="1">
        <f t="shared" ref="B29:N29" si="10">B5/1000</f>
        <v>1900.6697640737</v>
      </c>
      <c r="C29" s="1">
        <f t="shared" si="10"/>
        <v>-7.3773333329940211E-2</v>
      </c>
      <c r="D29" s="1">
        <f t="shared" si="10"/>
        <v>-7.3773333329940211E-2</v>
      </c>
      <c r="E29" s="1">
        <f t="shared" si="10"/>
        <v>-88</v>
      </c>
      <c r="F29" s="1">
        <f t="shared" si="10"/>
        <v>-88</v>
      </c>
      <c r="G29" s="1">
        <f t="shared" si="10"/>
        <v>-58.666666666670004</v>
      </c>
      <c r="H29" s="1">
        <f t="shared" si="10"/>
        <v>-58.666666666670004</v>
      </c>
      <c r="I29" s="1">
        <f t="shared" si="10"/>
        <v>-44.204964472839841</v>
      </c>
      <c r="J29" s="1">
        <f t="shared" si="10"/>
        <v>-44.204964472839841</v>
      </c>
      <c r="K29" s="1">
        <f t="shared" si="10"/>
        <v>-18.645</v>
      </c>
      <c r="L29" s="1">
        <f t="shared" si="10"/>
        <v>-18.645</v>
      </c>
      <c r="M29" s="1">
        <f t="shared" si="10"/>
        <v>732.29413302651392</v>
      </c>
      <c r="N29" s="1">
        <f t="shared" si="10"/>
        <v>1691.07935960086</v>
      </c>
    </row>
    <row r="30" spans="1:16">
      <c r="A30" s="1" t="str">
        <f t="shared" si="6"/>
        <v>[2] 2013-2014</v>
      </c>
      <c r="B30" s="1">
        <f t="shared" ref="B30:N30" si="11">B6/1000</f>
        <v>2826.4509165393397</v>
      </c>
      <c r="C30" s="1">
        <f t="shared" si="11"/>
        <v>-7.6225940570002426E-2</v>
      </c>
      <c r="D30" s="1">
        <f t="shared" si="11"/>
        <v>-0.14999927389994264</v>
      </c>
      <c r="E30" s="1">
        <f t="shared" si="11"/>
        <v>-87.471182812179904</v>
      </c>
      <c r="F30" s="1">
        <f t="shared" si="11"/>
        <v>-175.4711828121799</v>
      </c>
      <c r="G30" s="1">
        <f t="shared" si="11"/>
        <v>-58.006670139179796</v>
      </c>
      <c r="H30" s="1">
        <f t="shared" si="11"/>
        <v>-116.6733368058498</v>
      </c>
      <c r="I30" s="1">
        <f t="shared" si="11"/>
        <v>-44.037290022460049</v>
      </c>
      <c r="J30" s="1">
        <f t="shared" si="11"/>
        <v>-88.242254495299889</v>
      </c>
      <c r="K30" s="1">
        <f t="shared" si="11"/>
        <v>-18.656969474629964</v>
      </c>
      <c r="L30" s="1">
        <f t="shared" si="11"/>
        <v>-37.301969474629963</v>
      </c>
      <c r="M30" s="1">
        <f t="shared" si="11"/>
        <v>717.53281407661996</v>
      </c>
      <c r="N30" s="1">
        <f t="shared" si="11"/>
        <v>2408.6121736774799</v>
      </c>
    </row>
    <row r="31" spans="1:16">
      <c r="A31" s="1" t="str">
        <f t="shared" si="6"/>
        <v>[3] 2014-2015</v>
      </c>
      <c r="B31" s="1">
        <f t="shared" ref="B31:N31" si="12">B7/1000</f>
        <v>3736.85385149893</v>
      </c>
      <c r="C31" s="1">
        <f t="shared" si="12"/>
        <v>-7.8638301479630177E-2</v>
      </c>
      <c r="D31" s="1">
        <f t="shared" si="12"/>
        <v>-0.2286375753795728</v>
      </c>
      <c r="E31" s="1">
        <f t="shared" si="12"/>
        <v>-86.926425218879714</v>
      </c>
      <c r="F31" s="1">
        <f t="shared" si="12"/>
        <v>-262.39760803105963</v>
      </c>
      <c r="G31" s="1">
        <f t="shared" si="12"/>
        <v>-57.332569180860183</v>
      </c>
      <c r="H31" s="1">
        <f t="shared" si="12"/>
        <v>-174.00590598670999</v>
      </c>
      <c r="I31" s="1">
        <f t="shared" si="12"/>
        <v>-43.870257027169693</v>
      </c>
      <c r="J31" s="1">
        <f t="shared" si="12"/>
        <v>-132.11251152246959</v>
      </c>
      <c r="K31" s="1">
        <f t="shared" si="12"/>
        <v>-18.667853625779973</v>
      </c>
      <c r="L31" s="1">
        <f t="shared" si="12"/>
        <v>-55.969823100409933</v>
      </c>
      <c r="M31" s="1">
        <f t="shared" si="12"/>
        <v>703.52718484303034</v>
      </c>
      <c r="N31" s="1">
        <f t="shared" si="12"/>
        <v>3112.1393585205101</v>
      </c>
    </row>
    <row r="32" spans="1:16">
      <c r="A32" s="1" t="str">
        <f t="shared" si="6"/>
        <v>[4] 2015-2016</v>
      </c>
      <c r="B32" s="1">
        <f t="shared" ref="B32:N32" si="13">B8/1000</f>
        <v>4632.5393034528697</v>
      </c>
      <c r="C32" s="1">
        <f t="shared" si="13"/>
        <v>-8.1011241950094695E-2</v>
      </c>
      <c r="D32" s="1">
        <f t="shared" si="13"/>
        <v>-0.30964881732966754</v>
      </c>
      <c r="E32" s="1">
        <f t="shared" si="13"/>
        <v>-86.366765580230393</v>
      </c>
      <c r="F32" s="1">
        <f t="shared" si="13"/>
        <v>-348.76437361129001</v>
      </c>
      <c r="G32" s="1">
        <f t="shared" si="13"/>
        <v>-56.645949422110341</v>
      </c>
      <c r="H32" s="1">
        <f t="shared" si="13"/>
        <v>-230.65185540882032</v>
      </c>
      <c r="I32" s="1">
        <f t="shared" si="13"/>
        <v>-43.703863015080337</v>
      </c>
      <c r="J32" s="1">
        <f t="shared" si="13"/>
        <v>-175.8163745375499</v>
      </c>
      <c r="K32" s="1">
        <f t="shared" si="13"/>
        <v>-18.677671494629699</v>
      </c>
      <c r="L32" s="1">
        <f t="shared" si="13"/>
        <v>-74.647494595039632</v>
      </c>
      <c r="M32" s="1">
        <f t="shared" si="13"/>
        <v>690.21017108224009</v>
      </c>
      <c r="N32" s="1">
        <f t="shared" si="13"/>
        <v>3802.3495296027504</v>
      </c>
    </row>
    <row r="33" spans="1:14">
      <c r="A33" s="1" t="str">
        <f t="shared" si="6"/>
        <v>[5] 2016-2017</v>
      </c>
      <c r="B33" s="1">
        <f t="shared" ref="B33:N33" si="14">B9/1000</f>
        <v>5514.1104279704405</v>
      </c>
      <c r="C33" s="1">
        <f t="shared" si="14"/>
        <v>-8.3345553050749005E-2</v>
      </c>
      <c r="D33" s="1">
        <f t="shared" si="14"/>
        <v>-0.39299437038041651</v>
      </c>
      <c r="E33" s="1">
        <f t="shared" si="14"/>
        <v>-85.793193714359774</v>
      </c>
      <c r="F33" s="1">
        <f t="shared" si="14"/>
        <v>-434.55756732564976</v>
      </c>
      <c r="G33" s="1">
        <f t="shared" si="14"/>
        <v>-55.948297673779543</v>
      </c>
      <c r="H33" s="1">
        <f t="shared" si="14"/>
        <v>-286.60015308259989</v>
      </c>
      <c r="I33" s="1">
        <f t="shared" si="14"/>
        <v>-43.538105523089875</v>
      </c>
      <c r="J33" s="1">
        <f t="shared" si="14"/>
        <v>-219.35448006063979</v>
      </c>
      <c r="K33" s="1">
        <f t="shared" si="14"/>
        <v>-18.686441854290663</v>
      </c>
      <c r="L33" s="1">
        <f t="shared" si="14"/>
        <v>-93.333936449330295</v>
      </c>
      <c r="M33" s="1">
        <f t="shared" si="14"/>
        <v>677.52170030137995</v>
      </c>
      <c r="N33" s="1">
        <f t="shared" si="14"/>
        <v>4479.8712299041299</v>
      </c>
    </row>
    <row r="34" spans="1:14">
      <c r="A34" s="1" t="str">
        <f t="shared" si="6"/>
        <v>[6] 2017-2018</v>
      </c>
      <c r="B34" s="1">
        <f t="shared" ref="B34:N34" si="15">B10/1000</f>
        <v>6382.1189007003504</v>
      </c>
      <c r="C34" s="1">
        <f t="shared" si="15"/>
        <v>-8.564199271984399E-2</v>
      </c>
      <c r="D34" s="1">
        <f t="shared" si="15"/>
        <v>-0.47863636310026048</v>
      </c>
      <c r="E34" s="1">
        <f t="shared" si="15"/>
        <v>-85.206653725460171</v>
      </c>
      <c r="F34" s="1">
        <f t="shared" si="15"/>
        <v>-519.76422105110998</v>
      </c>
      <c r="G34" s="1">
        <f t="shared" si="15"/>
        <v>-55.241007943090054</v>
      </c>
      <c r="H34" s="1">
        <f t="shared" si="15"/>
        <v>-341.84116102568993</v>
      </c>
      <c r="I34" s="1">
        <f t="shared" si="15"/>
        <v>-43.372982096550054</v>
      </c>
      <c r="J34" s="1">
        <f t="shared" si="15"/>
        <v>-262.72746215718985</v>
      </c>
      <c r="K34" s="1">
        <f t="shared" si="15"/>
        <v>-18.694183213289826</v>
      </c>
      <c r="L34" s="1">
        <f t="shared" si="15"/>
        <v>-112.02811966262013</v>
      </c>
      <c r="M34" s="1">
        <f t="shared" si="15"/>
        <v>665.40793782334026</v>
      </c>
      <c r="N34" s="1">
        <f t="shared" si="15"/>
        <v>5145.2791677274708</v>
      </c>
    </row>
    <row r="35" spans="1:14">
      <c r="A35" s="1" t="str">
        <f t="shared" si="6"/>
        <v>[7] 2018-2019</v>
      </c>
      <c r="B35" s="1">
        <f t="shared" ref="B35:N35" si="16">B11/1000</f>
        <v>7237.0703450942092</v>
      </c>
      <c r="C35" s="1">
        <f t="shared" si="16"/>
        <v>-8.7901287559419866E-2</v>
      </c>
      <c r="D35" s="1">
        <f t="shared" si="16"/>
        <v>-0.56653765065968031</v>
      </c>
      <c r="E35" s="1">
        <f t="shared" si="16"/>
        <v>-84.608046589889568</v>
      </c>
      <c r="F35" s="1">
        <f t="shared" si="16"/>
        <v>-604.37226764099955</v>
      </c>
      <c r="G35" s="1">
        <f t="shared" si="16"/>
        <v>-54.525387043179947</v>
      </c>
      <c r="H35" s="1">
        <f t="shared" si="16"/>
        <v>-396.36654806886986</v>
      </c>
      <c r="I35" s="1">
        <f t="shared" si="16"/>
        <v>-43.208490289010108</v>
      </c>
      <c r="J35" s="1">
        <f t="shared" si="16"/>
        <v>-305.93595244619996</v>
      </c>
      <c r="K35" s="1">
        <f t="shared" si="16"/>
        <v>-18.700913818929344</v>
      </c>
      <c r="L35" s="1">
        <f t="shared" si="16"/>
        <v>-130.72903348154946</v>
      </c>
      <c r="M35" s="1">
        <f t="shared" si="16"/>
        <v>653.82060729903912</v>
      </c>
      <c r="N35" s="1">
        <f t="shared" si="16"/>
        <v>5799.0997750265096</v>
      </c>
    </row>
    <row r="36" spans="1:14">
      <c r="A36" s="1" t="str">
        <f t="shared" si="6"/>
        <v>[8] 2019-2020</v>
      </c>
      <c r="B36" s="1">
        <f t="shared" ref="B36:N36" si="17">B12/1000</f>
        <v>8079.4291633123103</v>
      </c>
      <c r="C36" s="1">
        <f t="shared" si="17"/>
        <v>-9.0124134440906348E-2</v>
      </c>
      <c r="D36" s="1">
        <f t="shared" si="17"/>
        <v>-0.6566617851005867</v>
      </c>
      <c r="E36" s="1">
        <f t="shared" si="17"/>
        <v>-83.998232526490469</v>
      </c>
      <c r="F36" s="1">
        <f t="shared" si="17"/>
        <v>-688.37050016749004</v>
      </c>
      <c r="G36" s="1">
        <f t="shared" si="17"/>
        <v>-53.802659826780669</v>
      </c>
      <c r="H36" s="1">
        <f t="shared" si="17"/>
        <v>-450.16920789565052</v>
      </c>
      <c r="I36" s="1">
        <f t="shared" si="17"/>
        <v>-43.044627662040291</v>
      </c>
      <c r="J36" s="1">
        <f t="shared" si="17"/>
        <v>-348.98058010824025</v>
      </c>
      <c r="K36" s="1">
        <f t="shared" si="17"/>
        <v>-18.706651660870762</v>
      </c>
      <c r="L36" s="1">
        <f t="shared" si="17"/>
        <v>-149.43568514242023</v>
      </c>
      <c r="M36" s="1">
        <f t="shared" si="17"/>
        <v>642.71638628102005</v>
      </c>
      <c r="N36" s="1">
        <f t="shared" si="17"/>
        <v>6441.8161613075299</v>
      </c>
    </row>
    <row r="37" spans="1:14">
      <c r="A37" s="1" t="str">
        <f t="shared" si="6"/>
        <v>[9] 2020-2021</v>
      </c>
      <c r="B37" s="1">
        <f t="shared" ref="B37:N37" si="18">B13/1000</f>
        <v>8909.6228364953695</v>
      </c>
      <c r="C37" s="1">
        <f t="shared" si="18"/>
        <v>-9.2311202018521721E-2</v>
      </c>
      <c r="D37" s="1">
        <f t="shared" si="18"/>
        <v>-0.74897298711910842</v>
      </c>
      <c r="E37" s="1">
        <f t="shared" si="18"/>
        <v>-83.378033173869369</v>
      </c>
      <c r="F37" s="1">
        <f t="shared" si="18"/>
        <v>-771.74853334135935</v>
      </c>
      <c r="G37" s="1">
        <f t="shared" si="18"/>
        <v>-53.073974072459151</v>
      </c>
      <c r="H37" s="1">
        <f t="shared" si="18"/>
        <v>-503.2431819681097</v>
      </c>
      <c r="I37" s="1">
        <f t="shared" si="18"/>
        <v>-42.88139178500883</v>
      </c>
      <c r="J37" s="1">
        <f t="shared" si="18"/>
        <v>-391.86197189324906</v>
      </c>
      <c r="K37" s="1">
        <f t="shared" si="18"/>
        <v>-18.711414474278687</v>
      </c>
      <c r="L37" s="1">
        <f t="shared" si="18"/>
        <v>-168.14709961669891</v>
      </c>
      <c r="M37" s="1">
        <f t="shared" si="18"/>
        <v>632.05636852092016</v>
      </c>
      <c r="N37" s="1">
        <f t="shared" si="18"/>
        <v>7073.8725298284498</v>
      </c>
    </row>
    <row r="38" spans="1:14">
      <c r="A38" s="1" t="str">
        <f t="shared" si="6"/>
        <v>[10] 2021-2022</v>
      </c>
      <c r="B38" s="1">
        <f t="shared" ref="B38:N38" si="19">B14/1000</f>
        <v>9728.0457532262499</v>
      </c>
      <c r="C38" s="1">
        <f t="shared" si="19"/>
        <v>-9.4463132191449403E-2</v>
      </c>
      <c r="D38" s="1">
        <f t="shared" si="19"/>
        <v>-0.84343611931055784</v>
      </c>
      <c r="E38" s="1">
        <f t="shared" si="19"/>
        <v>-82.748233595201739</v>
      </c>
      <c r="F38" s="1">
        <f t="shared" si="19"/>
        <v>-854.49676693656113</v>
      </c>
      <c r="G38" s="1">
        <f t="shared" si="19"/>
        <v>-52.340405049400403</v>
      </c>
      <c r="H38" s="1">
        <f t="shared" si="19"/>
        <v>-555.58358701751013</v>
      </c>
      <c r="I38" s="1">
        <f t="shared" si="19"/>
        <v>-42.718780234942216</v>
      </c>
      <c r="J38" s="1">
        <f t="shared" si="19"/>
        <v>-434.58075212819131</v>
      </c>
      <c r="K38" s="1">
        <f t="shared" si="19"/>
        <v>-18.715219743251801</v>
      </c>
      <c r="L38" s="1">
        <f t="shared" si="19"/>
        <v>-186.86231935995073</v>
      </c>
      <c r="M38" s="1">
        <f t="shared" si="19"/>
        <v>621.80558558510063</v>
      </c>
      <c r="N38" s="1">
        <f t="shared" si="19"/>
        <v>7695.6781154135506</v>
      </c>
    </row>
    <row r="39" spans="1:14">
      <c r="A39" s="1" t="str">
        <f t="shared" si="6"/>
        <v>[11] 2022-2023</v>
      </c>
      <c r="B39" s="1">
        <f t="shared" ref="B39:N39" si="20">B15/1000</f>
        <v>10535.0626184672</v>
      </c>
      <c r="C39" s="1">
        <f t="shared" si="20"/>
        <v>-9.6580541489645844E-2</v>
      </c>
      <c r="D39" s="1">
        <f t="shared" si="20"/>
        <v>-0.94001666080020363</v>
      </c>
      <c r="E39" s="1">
        <f t="shared" si="20"/>
        <v>-82.109584128689022</v>
      </c>
      <c r="F39" s="1">
        <f t="shared" si="20"/>
        <v>-936.60635106525012</v>
      </c>
      <c r="G39" s="1">
        <f t="shared" si="20"/>
        <v>-51.602959784880284</v>
      </c>
      <c r="H39" s="1">
        <f t="shared" si="20"/>
        <v>-607.18654680239035</v>
      </c>
      <c r="I39" s="1">
        <f t="shared" si="20"/>
        <v>-42.556790596408767</v>
      </c>
      <c r="J39" s="1">
        <f t="shared" si="20"/>
        <v>-477.13754272460005</v>
      </c>
      <c r="K39" s="1">
        <f t="shared" si="20"/>
        <v>-18.71808470404893</v>
      </c>
      <c r="L39" s="1">
        <f t="shared" si="20"/>
        <v>-205.58040406399965</v>
      </c>
      <c r="M39" s="1">
        <f t="shared" si="20"/>
        <v>611.93258120778012</v>
      </c>
      <c r="N39" s="1">
        <f t="shared" si="20"/>
        <v>8307.6106966213301</v>
      </c>
    </row>
    <row r="40" spans="1:14">
      <c r="A40" s="1" t="str">
        <f t="shared" si="6"/>
        <v>[12] 2023-2024</v>
      </c>
      <c r="B40" s="1">
        <f t="shared" ref="B40:N40" si="21">B16/1000</f>
        <v>11331.0114894491</v>
      </c>
      <c r="C40" s="1">
        <f t="shared" si="21"/>
        <v>-9.8664022700861095E-2</v>
      </c>
      <c r="D40" s="1">
        <f t="shared" si="21"/>
        <v>-1.0386806835010647</v>
      </c>
      <c r="E40" s="1">
        <f t="shared" si="21"/>
        <v>-81.46280209965073</v>
      </c>
      <c r="F40" s="1">
        <f t="shared" si="21"/>
        <v>-1018.0691531649009</v>
      </c>
      <c r="G40" s="1">
        <f t="shared" si="21"/>
        <v>-50.862581056309864</v>
      </c>
      <c r="H40" s="1">
        <f t="shared" si="21"/>
        <v>-658.04912785870022</v>
      </c>
      <c r="I40" s="1">
        <f t="shared" si="21"/>
        <v>-42.395420461600644</v>
      </c>
      <c r="J40" s="1">
        <f t="shared" si="21"/>
        <v>-519.53296318620073</v>
      </c>
      <c r="K40" s="1">
        <f t="shared" si="21"/>
        <v>-18.720026348600165</v>
      </c>
      <c r="L40" s="1">
        <f t="shared" si="21"/>
        <v>-224.30043041259981</v>
      </c>
      <c r="M40" s="1">
        <f t="shared" si="21"/>
        <v>602.40903253449869</v>
      </c>
      <c r="N40" s="1">
        <f t="shared" si="21"/>
        <v>8910.0197291558288</v>
      </c>
    </row>
    <row r="41" spans="1:14">
      <c r="A41" s="1" t="str">
        <f t="shared" si="6"/>
        <v>[13] 2024-2025</v>
      </c>
      <c r="B41" s="1">
        <f t="shared" ref="B41:N41" si="22">B17/1000</f>
        <v>12116.2064798258</v>
      </c>
      <c r="C41" s="1">
        <f t="shared" si="22"/>
        <v>-0.10071414519846439</v>
      </c>
      <c r="D41" s="1">
        <f t="shared" si="22"/>
        <v>-1.1393948286995292</v>
      </c>
      <c r="E41" s="1">
        <f t="shared" si="22"/>
        <v>-80.808573406899342</v>
      </c>
      <c r="F41" s="1">
        <f t="shared" si="22"/>
        <v>-1098.8777265718002</v>
      </c>
      <c r="G41" s="1">
        <f t="shared" si="22"/>
        <v>-50.120151127200572</v>
      </c>
      <c r="H41" s="1">
        <f t="shared" si="22"/>
        <v>-708.16927898590086</v>
      </c>
      <c r="I41" s="1">
        <f t="shared" si="22"/>
        <v>-42.234667429799217</v>
      </c>
      <c r="J41" s="1">
        <f t="shared" si="22"/>
        <v>-561.76763061599991</v>
      </c>
      <c r="K41" s="1">
        <f t="shared" si="22"/>
        <v>-18.721061427000912</v>
      </c>
      <c r="L41" s="1">
        <f t="shared" si="22"/>
        <v>-243.02149183960071</v>
      </c>
      <c r="M41" s="1">
        <f t="shared" si="22"/>
        <v>593.2094130596314</v>
      </c>
      <c r="N41" s="1">
        <f t="shared" si="22"/>
        <v>9503.2291422154613</v>
      </c>
    </row>
    <row r="42" spans="1:14">
      <c r="A42" s="1" t="str">
        <f t="shared" si="6"/>
        <v>[14] 2025-2026</v>
      </c>
      <c r="B42" s="1">
        <f t="shared" ref="B42:N42" si="23">B18/1000</f>
        <v>12890.9401688215</v>
      </c>
      <c r="C42" s="1">
        <f t="shared" si="23"/>
        <v>-0.10273145730048418</v>
      </c>
      <c r="D42" s="1">
        <f t="shared" si="23"/>
        <v>-1.2421262860000133</v>
      </c>
      <c r="E42" s="1">
        <f t="shared" si="23"/>
        <v>-80.147553999699653</v>
      </c>
      <c r="F42" s="1">
        <f t="shared" si="23"/>
        <v>-1179.0252805714999</v>
      </c>
      <c r="G42" s="1">
        <f t="shared" si="23"/>
        <v>-49.376495247300717</v>
      </c>
      <c r="H42" s="1">
        <f t="shared" si="23"/>
        <v>-757.54577423320154</v>
      </c>
      <c r="I42" s="1">
        <f t="shared" si="23"/>
        <v>-42.074529108000917</v>
      </c>
      <c r="J42" s="1">
        <f t="shared" si="23"/>
        <v>-603.84215972400079</v>
      </c>
      <c r="K42" s="1">
        <f t="shared" si="23"/>
        <v>-18.721206451199947</v>
      </c>
      <c r="L42" s="1">
        <f t="shared" si="23"/>
        <v>-261.74269829080066</v>
      </c>
      <c r="M42" s="1">
        <f t="shared" si="23"/>
        <v>584.31069263913855</v>
      </c>
      <c r="N42" s="1">
        <f t="shared" si="23"/>
        <v>10087.539834854599</v>
      </c>
    </row>
    <row r="43" spans="1:14">
      <c r="A43" s="1" t="str">
        <f t="shared" si="6"/>
        <v>[15] 2026-2027</v>
      </c>
      <c r="B43" s="1">
        <f t="shared" ref="B43:N43" si="24">B19/1000</f>
        <v>13655.485748020201</v>
      </c>
      <c r="C43" s="1">
        <f t="shared" si="24"/>
        <v>-0.10471648699976503</v>
      </c>
      <c r="D43" s="1">
        <f t="shared" si="24"/>
        <v>-1.3468427729997783</v>
      </c>
      <c r="E43" s="1">
        <f t="shared" si="24"/>
        <v>-79.480371251400555</v>
      </c>
      <c r="F43" s="1">
        <f t="shared" si="24"/>
        <v>-1258.5056518229003</v>
      </c>
      <c r="G43" s="1">
        <f t="shared" si="24"/>
        <v>-48.632384933099154</v>
      </c>
      <c r="H43" s="1">
        <f t="shared" si="24"/>
        <v>-806.1781591663007</v>
      </c>
      <c r="I43" s="1">
        <f t="shared" si="24"/>
        <v>-41.915003110298883</v>
      </c>
      <c r="J43" s="1">
        <f t="shared" si="24"/>
        <v>-645.75716283429972</v>
      </c>
      <c r="K43" s="1">
        <f t="shared" si="24"/>
        <v>-18.720477698698641</v>
      </c>
      <c r="L43" s="1">
        <f t="shared" si="24"/>
        <v>-280.46317598949929</v>
      </c>
      <c r="M43" s="1">
        <f t="shared" si="24"/>
        <v>575.69207047370071</v>
      </c>
      <c r="N43" s="1">
        <f t="shared" si="24"/>
        <v>10663.231905328299</v>
      </c>
    </row>
    <row r="44" spans="1:14">
      <c r="A44" s="1" t="str">
        <f t="shared" si="6"/>
        <v>[16] 2027-2028</v>
      </c>
      <c r="B44" s="1">
        <f t="shared" ref="B44:N44" si="25">B20/1000</f>
        <v>14410.098934821899</v>
      </c>
      <c r="C44" s="1">
        <f t="shared" si="25"/>
        <v>-0.10666974209994078</v>
      </c>
      <c r="D44" s="1">
        <f t="shared" si="25"/>
        <v>-1.4535125150997192</v>
      </c>
      <c r="E44" s="1">
        <f t="shared" si="25"/>
        <v>-78.807625242998824</v>
      </c>
      <c r="F44" s="1">
        <f t="shared" si="25"/>
        <v>-1337.3132770658992</v>
      </c>
      <c r="G44" s="1">
        <f t="shared" si="25"/>
        <v>-47.888541042499241</v>
      </c>
      <c r="H44" s="1">
        <f t="shared" si="25"/>
        <v>-854.06670020879994</v>
      </c>
      <c r="I44" s="1">
        <f t="shared" si="25"/>
        <v>-41.756087058100846</v>
      </c>
      <c r="J44" s="1">
        <f t="shared" si="25"/>
        <v>-687.51324989240061</v>
      </c>
      <c r="K44" s="1">
        <f t="shared" si="25"/>
        <v>-18.718891213800759</v>
      </c>
      <c r="L44" s="1">
        <f t="shared" si="25"/>
        <v>-299.18206720330005</v>
      </c>
      <c r="M44" s="1">
        <f t="shared" si="25"/>
        <v>567.33473741280102</v>
      </c>
      <c r="N44" s="1">
        <f t="shared" si="25"/>
        <v>11230.566642741102</v>
      </c>
    </row>
    <row r="45" spans="1:14">
      <c r="A45" s="1" t="str">
        <f t="shared" si="6"/>
        <v>[17] 2028-2029</v>
      </c>
      <c r="B45" s="1">
        <f t="shared" ref="B45:N45" si="26">B21/1000</f>
        <v>15155.019678373101</v>
      </c>
      <c r="C45" s="1">
        <f t="shared" si="26"/>
        <v>-0.10859171290136874</v>
      </c>
      <c r="D45" s="1">
        <f t="shared" si="26"/>
        <v>-1.5621042280010879</v>
      </c>
      <c r="E45" s="1">
        <f t="shared" si="26"/>
        <v>-78.129889965200803</v>
      </c>
      <c r="F45" s="1">
        <f t="shared" si="26"/>
        <v>-1415.4431670311001</v>
      </c>
      <c r="G45" s="1">
        <f t="shared" si="26"/>
        <v>-47.145636662799866</v>
      </c>
      <c r="H45" s="1">
        <f t="shared" si="26"/>
        <v>-901.21233687159975</v>
      </c>
      <c r="I45" s="1">
        <f t="shared" si="26"/>
        <v>-41.597778580499813</v>
      </c>
      <c r="J45" s="1">
        <f t="shared" si="26"/>
        <v>-729.11102847290044</v>
      </c>
      <c r="K45" s="1">
        <f t="shared" si="26"/>
        <v>-18.716462812799961</v>
      </c>
      <c r="L45" s="1">
        <f t="shared" si="26"/>
        <v>-317.89853001610004</v>
      </c>
      <c r="M45" s="1">
        <f t="shared" si="26"/>
        <v>559.22166433519874</v>
      </c>
      <c r="N45" s="1">
        <f t="shared" si="26"/>
        <v>11789.7883070763</v>
      </c>
    </row>
    <row r="46" spans="1:14">
      <c r="A46" s="1" t="str">
        <f t="shared" si="6"/>
        <v>[18] 2029-2030</v>
      </c>
      <c r="B46" s="1">
        <f t="shared" ref="B46:N46" si="27">B22/1000</f>
        <v>15890.4736809106</v>
      </c>
      <c r="C46" s="1">
        <f t="shared" si="27"/>
        <v>-0.11048287159949541</v>
      </c>
      <c r="D46" s="1">
        <f t="shared" si="27"/>
        <v>-1.6725870996005834</v>
      </c>
      <c r="E46" s="1">
        <f t="shared" si="27"/>
        <v>-77.447714444000269</v>
      </c>
      <c r="F46" s="1">
        <f t="shared" si="27"/>
        <v>-1492.8908814751003</v>
      </c>
      <c r="G46" s="1">
        <f t="shared" si="27"/>
        <v>-46.40429981989972</v>
      </c>
      <c r="H46" s="1">
        <f t="shared" si="27"/>
        <v>-947.61663669149948</v>
      </c>
      <c r="I46" s="1">
        <f t="shared" si="27"/>
        <v>-41.440075313400477</v>
      </c>
      <c r="J46" s="1">
        <f t="shared" si="27"/>
        <v>-770.55110378630081</v>
      </c>
      <c r="K46" s="1">
        <f t="shared" si="27"/>
        <v>-18.713208085199817</v>
      </c>
      <c r="L46" s="1">
        <f t="shared" si="27"/>
        <v>-336.61173810129986</v>
      </c>
      <c r="M46" s="1">
        <f t="shared" si="27"/>
        <v>551.33741372339989</v>
      </c>
      <c r="N46" s="1">
        <f t="shared" si="27"/>
        <v>12341.125720799699</v>
      </c>
    </row>
    <row r="47" spans="1:14">
      <c r="B47" s="1">
        <f t="shared" ref="B47:N47" si="28">B23</f>
        <v>0</v>
      </c>
      <c r="C47" s="1">
        <f t="shared" si="28"/>
        <v>0</v>
      </c>
      <c r="D47" s="1">
        <f t="shared" si="28"/>
        <v>0</v>
      </c>
      <c r="E47" s="1">
        <f t="shared" si="28"/>
        <v>0</v>
      </c>
      <c r="F47" s="1">
        <f t="shared" si="28"/>
        <v>0</v>
      </c>
      <c r="G47" s="1">
        <f t="shared" si="28"/>
        <v>0</v>
      </c>
      <c r="H47" s="1">
        <f t="shared" si="28"/>
        <v>0</v>
      </c>
      <c r="I47" s="1">
        <f t="shared" si="28"/>
        <v>0</v>
      </c>
      <c r="J47" s="1">
        <f t="shared" si="28"/>
        <v>0</v>
      </c>
      <c r="K47" s="1">
        <f t="shared" si="28"/>
        <v>0</v>
      </c>
      <c r="L47" s="1">
        <f t="shared" si="28"/>
        <v>0</v>
      </c>
      <c r="M47" s="1">
        <f t="shared" si="28"/>
        <v>0</v>
      </c>
      <c r="N47" s="1">
        <f t="shared" si="28"/>
        <v>0</v>
      </c>
    </row>
    <row r="48" spans="1:14">
      <c r="B48" s="1">
        <f t="shared" ref="B48:N48" si="29">B24</f>
        <v>0</v>
      </c>
      <c r="C48" s="1">
        <f t="shared" si="29"/>
        <v>0</v>
      </c>
      <c r="D48" s="1">
        <f t="shared" si="29"/>
        <v>0</v>
      </c>
      <c r="E48" s="1">
        <f t="shared" si="29"/>
        <v>0</v>
      </c>
      <c r="F48" s="1">
        <f t="shared" si="29"/>
        <v>0</v>
      </c>
      <c r="G48" s="1">
        <f t="shared" si="29"/>
        <v>0</v>
      </c>
      <c r="H48" s="1">
        <f t="shared" si="29"/>
        <v>0</v>
      </c>
      <c r="I48" s="1">
        <f t="shared" si="29"/>
        <v>0</v>
      </c>
      <c r="J48" s="1">
        <f t="shared" si="29"/>
        <v>0</v>
      </c>
      <c r="K48" s="1">
        <f t="shared" si="29"/>
        <v>0</v>
      </c>
      <c r="L48" s="1">
        <f t="shared" si="29"/>
        <v>0</v>
      </c>
      <c r="M48" s="1">
        <f t="shared" si="29"/>
        <v>0</v>
      </c>
      <c r="N48" s="1">
        <f t="shared" si="29"/>
        <v>0</v>
      </c>
    </row>
  </sheetData>
  <mergeCells count="3">
    <mergeCell ref="B1:N1"/>
    <mergeCell ref="A1:A3"/>
    <mergeCell ref="B25:N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1" sqref="B1:D20"/>
    </sheetView>
  </sheetViews>
  <sheetFormatPr defaultRowHeight="15"/>
  <cols>
    <col min="1" max="1" width="13.7109375" bestFit="1" customWidth="1"/>
    <col min="2" max="4" width="14.28515625" bestFit="1" customWidth="1"/>
  </cols>
  <sheetData>
    <row r="1" spans="1:4">
      <c r="A1" t="s">
        <v>19</v>
      </c>
      <c r="B1" t="s">
        <v>30</v>
      </c>
      <c r="C1" t="s">
        <v>31</v>
      </c>
      <c r="D1" t="s">
        <v>32</v>
      </c>
    </row>
    <row r="2" spans="1:4">
      <c r="A2" t="s">
        <v>0</v>
      </c>
      <c r="B2" s="1">
        <v>2365366.3793215798</v>
      </c>
      <c r="C2" s="1">
        <v>1406581.1527472299</v>
      </c>
      <c r="D2" s="1">
        <v>958785.22657434596</v>
      </c>
    </row>
    <row r="3" spans="1:4">
      <c r="A3" t="s">
        <v>1</v>
      </c>
      <c r="B3" s="1">
        <v>4698767.7425788697</v>
      </c>
      <c r="C3" s="1">
        <v>2798097.9785051602</v>
      </c>
      <c r="D3" s="1">
        <v>1900669.7640736999</v>
      </c>
    </row>
    <row r="4" spans="1:4">
      <c r="A4" t="s">
        <v>2</v>
      </c>
      <c r="B4" s="1">
        <v>7002156.2153225504</v>
      </c>
      <c r="C4" s="1">
        <v>4175705.2987832101</v>
      </c>
      <c r="D4" s="1">
        <v>2826450.9165393398</v>
      </c>
    </row>
    <row r="5" spans="1:4">
      <c r="A5" t="s">
        <v>3</v>
      </c>
      <c r="B5" s="1">
        <v>9277311.7341392692</v>
      </c>
      <c r="C5" s="1">
        <v>5540457.8826403404</v>
      </c>
      <c r="D5" s="1">
        <v>3736853.8514989298</v>
      </c>
    </row>
    <row r="6" spans="1:4">
      <c r="A6" t="s">
        <v>4</v>
      </c>
      <c r="B6" s="1">
        <v>11525859.151776301</v>
      </c>
      <c r="C6" s="1">
        <v>6893319.8483234998</v>
      </c>
      <c r="D6" s="1">
        <v>4632539.3034528699</v>
      </c>
    </row>
    <row r="7" spans="1:4">
      <c r="A7" t="s">
        <v>5</v>
      </c>
      <c r="B7" s="1">
        <v>13749283.557251399</v>
      </c>
      <c r="C7" s="1">
        <v>8235173.12928099</v>
      </c>
      <c r="D7" s="1">
        <v>5514110.4279704401</v>
      </c>
    </row>
    <row r="8" spans="1:4">
      <c r="A8" t="s">
        <v>6</v>
      </c>
      <c r="B8" s="1">
        <v>15948944.0026695</v>
      </c>
      <c r="C8" s="1">
        <v>9566825.1019691806</v>
      </c>
      <c r="D8" s="1">
        <v>6382118.9007003503</v>
      </c>
    </row>
    <row r="9" spans="1:4">
      <c r="A9" t="s">
        <v>7</v>
      </c>
      <c r="B9" s="1">
        <v>18126085.807430599</v>
      </c>
      <c r="C9" s="1">
        <v>10889015.462336401</v>
      </c>
      <c r="D9" s="1">
        <v>7237070.3450942095</v>
      </c>
    </row>
    <row r="10" spans="1:4">
      <c r="A10" t="s">
        <v>8</v>
      </c>
      <c r="B10" s="1">
        <v>20281851.591823298</v>
      </c>
      <c r="C10" s="1">
        <v>12202422.428510999</v>
      </c>
      <c r="D10" s="1">
        <v>8079429.1633123104</v>
      </c>
    </row>
    <row r="11" spans="1:4">
      <c r="A11" t="s">
        <v>9</v>
      </c>
      <c r="B11" s="1">
        <v>22417291.175400399</v>
      </c>
      <c r="C11" s="1">
        <v>13507668.338904999</v>
      </c>
      <c r="D11" s="1">
        <v>8909622.8364953697</v>
      </c>
    </row>
    <row r="12" spans="1:4">
      <c r="A12" t="s">
        <v>10</v>
      </c>
      <c r="B12" s="1">
        <v>24533370.460779499</v>
      </c>
      <c r="C12" s="1">
        <v>14805324.7075532</v>
      </c>
      <c r="D12" s="1">
        <v>9728045.7532262504</v>
      </c>
    </row>
    <row r="13" spans="1:4">
      <c r="A13" t="s">
        <v>11</v>
      </c>
      <c r="B13" s="1">
        <v>26630979.410397299</v>
      </c>
      <c r="C13" s="1">
        <v>16095916.7919301</v>
      </c>
      <c r="D13" s="1">
        <v>10535062.618467201</v>
      </c>
    </row>
    <row r="14" spans="1:4">
      <c r="A14" t="s">
        <v>12</v>
      </c>
      <c r="B14" s="1">
        <v>28710939.212085001</v>
      </c>
      <c r="C14" s="1">
        <v>17379927.722635798</v>
      </c>
      <c r="D14" s="1">
        <v>11331011.489449101</v>
      </c>
    </row>
    <row r="15" spans="1:4">
      <c r="A15" t="s">
        <v>13</v>
      </c>
      <c r="B15" s="1">
        <v>30774008.718956899</v>
      </c>
      <c r="C15" s="1">
        <v>18657802.2391311</v>
      </c>
      <c r="D15" s="1">
        <v>12116206.4798258</v>
      </c>
    </row>
    <row r="16" spans="1:4">
      <c r="A16" t="s">
        <v>14</v>
      </c>
      <c r="B16" s="1">
        <v>32820890.2398802</v>
      </c>
      <c r="C16" s="1">
        <v>19929950.071058601</v>
      </c>
      <c r="D16" s="1">
        <v>12890940.168821501</v>
      </c>
    </row>
    <row r="17" spans="1:4">
      <c r="A17" t="s">
        <v>15</v>
      </c>
      <c r="B17" s="1">
        <v>34852234.748573698</v>
      </c>
      <c r="C17" s="1">
        <v>21196749.0005535</v>
      </c>
      <c r="D17" s="1">
        <v>13655485.7480202</v>
      </c>
    </row>
    <row r="18" spans="1:4">
      <c r="A18" t="s">
        <v>16</v>
      </c>
      <c r="B18" s="1">
        <v>36868646.572076701</v>
      </c>
      <c r="C18" s="1">
        <v>22458547.6372547</v>
      </c>
      <c r="D18" s="1">
        <v>14410098.9348219</v>
      </c>
    </row>
    <row r="19" spans="1:4">
      <c r="A19" t="s">
        <v>17</v>
      </c>
      <c r="B19" s="1">
        <v>38870687.612813503</v>
      </c>
      <c r="C19" s="1">
        <v>23715667.9344404</v>
      </c>
      <c r="D19" s="1">
        <v>15155019.6783731</v>
      </c>
    </row>
    <row r="20" spans="1:4">
      <c r="A20" t="s">
        <v>18</v>
      </c>
      <c r="B20" s="1">
        <v>40858881.152684502</v>
      </c>
      <c r="C20" s="1">
        <v>24968407.4717738</v>
      </c>
      <c r="D20" s="1">
        <v>15890473.6809106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N93"/>
  <sheetViews>
    <sheetView zoomScale="85" zoomScaleNormal="85" workbookViewId="0">
      <selection activeCell="R29" sqref="R29"/>
    </sheetView>
  </sheetViews>
  <sheetFormatPr defaultRowHeight="15"/>
  <cols>
    <col min="4" max="4" width="16.7109375" customWidth="1"/>
    <col min="7" max="7" width="11.5703125" style="13" customWidth="1"/>
    <col min="10" max="14" width="14" customWidth="1"/>
  </cols>
  <sheetData>
    <row r="1" spans="2:7" ht="15.75" thickBot="1"/>
    <row r="2" spans="2:7" ht="30.75" thickBot="1">
      <c r="B2" s="5" t="s">
        <v>49</v>
      </c>
      <c r="C2" s="6" t="s">
        <v>50</v>
      </c>
      <c r="D2" s="41" t="s">
        <v>51</v>
      </c>
      <c r="E2" s="42"/>
      <c r="F2" s="42"/>
      <c r="G2" s="43"/>
    </row>
    <row r="3" spans="2:7" ht="30.75" thickBot="1">
      <c r="B3" s="7"/>
      <c r="C3" s="8"/>
      <c r="D3" s="9" t="s">
        <v>52</v>
      </c>
      <c r="E3" s="9" t="s">
        <v>53</v>
      </c>
      <c r="F3" s="9" t="s">
        <v>54</v>
      </c>
      <c r="G3" s="14" t="s">
        <v>55</v>
      </c>
    </row>
    <row r="4" spans="2:7" ht="36.75" thickBot="1">
      <c r="B4" s="7">
        <v>1</v>
      </c>
      <c r="C4" s="10" t="s">
        <v>56</v>
      </c>
      <c r="D4" s="10" t="s">
        <v>57</v>
      </c>
      <c r="E4" s="10" t="s">
        <v>58</v>
      </c>
      <c r="F4" s="10" t="s">
        <v>59</v>
      </c>
      <c r="G4" s="11" t="s">
        <v>60</v>
      </c>
    </row>
    <row r="5" spans="2:7" ht="36.75" thickBot="1">
      <c r="B5" s="7">
        <f>B4+1</f>
        <v>2</v>
      </c>
      <c r="C5" s="10" t="s">
        <v>61</v>
      </c>
      <c r="D5" s="10" t="s">
        <v>62</v>
      </c>
      <c r="E5" s="10" t="s">
        <v>63</v>
      </c>
      <c r="F5" s="10" t="s">
        <v>64</v>
      </c>
      <c r="G5" s="11" t="s">
        <v>65</v>
      </c>
    </row>
    <row r="6" spans="2:7" ht="36.75" thickBot="1">
      <c r="B6" s="7">
        <f t="shared" ref="B6:B30" si="0">B5+1</f>
        <v>3</v>
      </c>
      <c r="C6" s="10" t="s">
        <v>66</v>
      </c>
      <c r="D6" s="10" t="s">
        <v>67</v>
      </c>
      <c r="E6" s="10" t="s">
        <v>68</v>
      </c>
      <c r="F6" s="10" t="s">
        <v>69</v>
      </c>
      <c r="G6" s="11" t="s">
        <v>70</v>
      </c>
    </row>
    <row r="7" spans="2:7" ht="24.75" thickBot="1">
      <c r="B7" s="7">
        <f t="shared" si="0"/>
        <v>4</v>
      </c>
      <c r="C7" s="15" t="s">
        <v>71</v>
      </c>
      <c r="D7" s="15" t="s">
        <v>72</v>
      </c>
      <c r="E7" s="15" t="s">
        <v>73</v>
      </c>
      <c r="F7" s="15" t="s">
        <v>74</v>
      </c>
      <c r="G7" s="16" t="s">
        <v>75</v>
      </c>
    </row>
    <row r="8" spans="2:7" ht="36.75" thickBot="1">
      <c r="B8" s="7">
        <f t="shared" si="0"/>
        <v>5</v>
      </c>
      <c r="C8" s="10" t="s">
        <v>76</v>
      </c>
      <c r="D8" s="10" t="s">
        <v>77</v>
      </c>
      <c r="E8" s="10" t="s">
        <v>78</v>
      </c>
      <c r="F8" s="10" t="s">
        <v>79</v>
      </c>
      <c r="G8" s="11" t="s">
        <v>80</v>
      </c>
    </row>
    <row r="9" spans="2:7" ht="36.75" thickBot="1">
      <c r="B9" s="7">
        <f t="shared" si="0"/>
        <v>6</v>
      </c>
      <c r="C9" s="10" t="s">
        <v>81</v>
      </c>
      <c r="D9" s="10" t="s">
        <v>82</v>
      </c>
      <c r="E9" s="10" t="s">
        <v>83</v>
      </c>
      <c r="F9" s="10" t="s">
        <v>84</v>
      </c>
      <c r="G9" s="11" t="s">
        <v>85</v>
      </c>
    </row>
    <row r="10" spans="2:7" ht="36.75" thickBot="1">
      <c r="B10" s="7">
        <f t="shared" si="0"/>
        <v>7</v>
      </c>
      <c r="C10" s="10" t="s">
        <v>86</v>
      </c>
      <c r="D10" s="11" t="s">
        <v>87</v>
      </c>
      <c r="E10" s="10" t="s">
        <v>88</v>
      </c>
      <c r="F10" s="10" t="s">
        <v>89</v>
      </c>
      <c r="G10" s="11" t="s">
        <v>90</v>
      </c>
    </row>
    <row r="11" spans="2:7" ht="36.75" thickBot="1">
      <c r="B11" s="7">
        <f t="shared" si="0"/>
        <v>8</v>
      </c>
      <c r="C11" s="10" t="s">
        <v>91</v>
      </c>
      <c r="D11" s="10" t="s">
        <v>92</v>
      </c>
      <c r="E11" s="10" t="s">
        <v>93</v>
      </c>
      <c r="F11" s="10" t="s">
        <v>94</v>
      </c>
      <c r="G11" s="11" t="s">
        <v>95</v>
      </c>
    </row>
    <row r="12" spans="2:7" ht="36.75" thickBot="1">
      <c r="B12" s="7">
        <f t="shared" si="0"/>
        <v>9</v>
      </c>
      <c r="C12" s="10" t="s">
        <v>96</v>
      </c>
      <c r="D12" s="11" t="s">
        <v>87</v>
      </c>
      <c r="E12" s="10" t="s">
        <v>97</v>
      </c>
      <c r="F12" s="10" t="s">
        <v>98</v>
      </c>
      <c r="G12" s="11" t="s">
        <v>99</v>
      </c>
    </row>
    <row r="13" spans="2:7" ht="36.75" thickBot="1">
      <c r="B13" s="7">
        <f t="shared" si="0"/>
        <v>10</v>
      </c>
      <c r="C13" s="10" t="s">
        <v>100</v>
      </c>
      <c r="D13" s="10" t="s">
        <v>101</v>
      </c>
      <c r="E13" s="10" t="s">
        <v>102</v>
      </c>
      <c r="F13" s="10" t="s">
        <v>103</v>
      </c>
      <c r="G13" s="11" t="s">
        <v>104</v>
      </c>
    </row>
    <row r="14" spans="2:7" ht="36.75" thickBot="1">
      <c r="B14" s="7">
        <f t="shared" si="0"/>
        <v>11</v>
      </c>
      <c r="C14" s="10" t="s">
        <v>105</v>
      </c>
      <c r="D14" s="12">
        <v>5284800</v>
      </c>
      <c r="E14" s="11" t="s">
        <v>65</v>
      </c>
      <c r="F14" s="12">
        <v>9569892</v>
      </c>
      <c r="G14" s="11" t="s">
        <v>65</v>
      </c>
    </row>
    <row r="15" spans="2:7" ht="24.75" thickBot="1">
      <c r="B15" s="7">
        <f t="shared" si="0"/>
        <v>12</v>
      </c>
      <c r="C15" s="10" t="s">
        <v>106</v>
      </c>
      <c r="D15" s="11" t="s">
        <v>87</v>
      </c>
      <c r="E15" s="11" t="s">
        <v>65</v>
      </c>
      <c r="F15" s="11" t="s">
        <v>65</v>
      </c>
      <c r="G15" s="12">
        <v>8954800</v>
      </c>
    </row>
    <row r="16" spans="2:7" ht="36.75" thickBot="1">
      <c r="B16" s="7">
        <f t="shared" si="0"/>
        <v>13</v>
      </c>
      <c r="C16" s="10" t="s">
        <v>107</v>
      </c>
      <c r="D16" s="10" t="s">
        <v>108</v>
      </c>
      <c r="E16" s="10" t="s">
        <v>109</v>
      </c>
      <c r="F16" s="10" t="s">
        <v>110</v>
      </c>
      <c r="G16" s="11" t="s">
        <v>111</v>
      </c>
    </row>
    <row r="17" spans="2:14" ht="36.75" thickBot="1">
      <c r="B17" s="7">
        <f t="shared" si="0"/>
        <v>14</v>
      </c>
      <c r="C17" s="10" t="s">
        <v>112</v>
      </c>
      <c r="D17" s="10" t="s">
        <v>113</v>
      </c>
      <c r="E17" s="10" t="s">
        <v>114</v>
      </c>
      <c r="F17" s="11" t="s">
        <v>65</v>
      </c>
      <c r="G17" s="11" t="s">
        <v>115</v>
      </c>
    </row>
    <row r="18" spans="2:14" ht="24.75" thickBot="1">
      <c r="B18" s="7">
        <f t="shared" si="0"/>
        <v>15</v>
      </c>
      <c r="C18" s="10" t="s">
        <v>116</v>
      </c>
      <c r="D18" s="11" t="s">
        <v>87</v>
      </c>
      <c r="E18" s="11" t="s">
        <v>65</v>
      </c>
      <c r="F18" s="11" t="s">
        <v>65</v>
      </c>
      <c r="G18" s="11" t="s">
        <v>65</v>
      </c>
    </row>
    <row r="19" spans="2:14" ht="24.75" thickBot="1">
      <c r="B19" s="7">
        <f t="shared" si="0"/>
        <v>16</v>
      </c>
      <c r="C19" s="10" t="s">
        <v>117</v>
      </c>
      <c r="D19" s="11" t="s">
        <v>87</v>
      </c>
      <c r="E19" s="11" t="s">
        <v>65</v>
      </c>
      <c r="F19" s="11" t="s">
        <v>65</v>
      </c>
      <c r="G19" s="11" t="s">
        <v>65</v>
      </c>
    </row>
    <row r="20" spans="2:14" ht="36.75" thickBot="1">
      <c r="B20" s="7">
        <f t="shared" si="0"/>
        <v>17</v>
      </c>
      <c r="C20" s="10" t="s">
        <v>118</v>
      </c>
      <c r="D20" s="10" t="s">
        <v>119</v>
      </c>
      <c r="E20" s="10" t="s">
        <v>120</v>
      </c>
      <c r="F20" s="10" t="s">
        <v>121</v>
      </c>
      <c r="G20" s="11" t="s">
        <v>122</v>
      </c>
    </row>
    <row r="21" spans="2:14" ht="36.75" thickBot="1">
      <c r="B21" s="7">
        <f t="shared" si="0"/>
        <v>18</v>
      </c>
      <c r="C21" s="10" t="s">
        <v>123</v>
      </c>
      <c r="D21" s="11" t="s">
        <v>87</v>
      </c>
      <c r="E21" s="11" t="s">
        <v>65</v>
      </c>
      <c r="F21" s="11" t="s">
        <v>65</v>
      </c>
      <c r="G21" s="11" t="s">
        <v>124</v>
      </c>
    </row>
    <row r="22" spans="2:14" ht="36.75" thickBot="1">
      <c r="B22" s="7">
        <f t="shared" si="0"/>
        <v>19</v>
      </c>
      <c r="C22" s="10" t="s">
        <v>125</v>
      </c>
      <c r="D22" s="11" t="s">
        <v>87</v>
      </c>
      <c r="E22" s="11" t="s">
        <v>65</v>
      </c>
      <c r="F22" s="11" t="s">
        <v>65</v>
      </c>
      <c r="G22" s="11" t="s">
        <v>65</v>
      </c>
    </row>
    <row r="23" spans="2:14" ht="36.75" thickBot="1">
      <c r="B23" s="7">
        <f t="shared" si="0"/>
        <v>20</v>
      </c>
      <c r="C23" s="10" t="s">
        <v>126</v>
      </c>
      <c r="D23" s="11" t="s">
        <v>87</v>
      </c>
      <c r="E23" s="10" t="s">
        <v>127</v>
      </c>
      <c r="F23" s="10" t="s">
        <v>128</v>
      </c>
      <c r="G23" s="11" t="s">
        <v>129</v>
      </c>
    </row>
    <row r="24" spans="2:14" ht="36.75" thickBot="1">
      <c r="B24" s="7">
        <f t="shared" si="0"/>
        <v>21</v>
      </c>
      <c r="C24" s="10" t="s">
        <v>130</v>
      </c>
      <c r="D24" s="10" t="s">
        <v>131</v>
      </c>
      <c r="E24" s="10" t="s">
        <v>132</v>
      </c>
      <c r="F24" s="10" t="s">
        <v>133</v>
      </c>
      <c r="G24" s="11" t="s">
        <v>134</v>
      </c>
    </row>
    <row r="25" spans="2:14" ht="36.75" thickBot="1">
      <c r="B25" s="7">
        <f t="shared" si="0"/>
        <v>22</v>
      </c>
      <c r="C25" s="10" t="s">
        <v>135</v>
      </c>
      <c r="D25" s="10" t="s">
        <v>136</v>
      </c>
      <c r="E25" s="11" t="s">
        <v>65</v>
      </c>
      <c r="F25" s="10" t="s">
        <v>137</v>
      </c>
      <c r="G25" s="11" t="s">
        <v>138</v>
      </c>
    </row>
    <row r="26" spans="2:14" ht="36.75" thickBot="1">
      <c r="B26" s="7">
        <f t="shared" si="0"/>
        <v>23</v>
      </c>
      <c r="C26" s="10" t="s">
        <v>139</v>
      </c>
      <c r="D26" s="10" t="s">
        <v>140</v>
      </c>
      <c r="E26" s="10" t="s">
        <v>141</v>
      </c>
      <c r="F26" s="10" t="s">
        <v>142</v>
      </c>
      <c r="G26" s="12">
        <v>2348800</v>
      </c>
      <c r="I26" s="44" t="s">
        <v>49</v>
      </c>
      <c r="J26" s="44" t="s">
        <v>320</v>
      </c>
      <c r="K26" s="46" t="s">
        <v>321</v>
      </c>
      <c r="L26" s="47"/>
      <c r="M26" s="47"/>
      <c r="N26" s="48"/>
    </row>
    <row r="27" spans="2:14" ht="36.75" thickBot="1">
      <c r="B27" s="7">
        <f t="shared" si="0"/>
        <v>24</v>
      </c>
      <c r="C27" s="10" t="s">
        <v>143</v>
      </c>
      <c r="D27" s="10" t="s">
        <v>144</v>
      </c>
      <c r="E27" s="10" t="s">
        <v>145</v>
      </c>
      <c r="F27" s="10" t="s">
        <v>146</v>
      </c>
      <c r="G27" s="11" t="s">
        <v>147</v>
      </c>
      <c r="I27" s="45"/>
      <c r="J27" s="45"/>
      <c r="K27" s="19" t="s">
        <v>52</v>
      </c>
      <c r="L27" s="19" t="s">
        <v>53</v>
      </c>
      <c r="M27" s="19" t="s">
        <v>54</v>
      </c>
      <c r="N27" s="19" t="s">
        <v>55</v>
      </c>
    </row>
    <row r="28" spans="2:14" ht="49.5" customHeight="1" thickBot="1">
      <c r="B28" s="7">
        <f t="shared" si="0"/>
        <v>25</v>
      </c>
      <c r="C28" s="15" t="s">
        <v>148</v>
      </c>
      <c r="D28" s="15" t="s">
        <v>149</v>
      </c>
      <c r="E28" s="15" t="s">
        <v>150</v>
      </c>
      <c r="F28" s="15" t="s">
        <v>151</v>
      </c>
      <c r="G28" s="16" t="s">
        <v>152</v>
      </c>
      <c r="I28" s="49">
        <v>1</v>
      </c>
      <c r="J28" s="39" t="s">
        <v>322</v>
      </c>
      <c r="K28" s="39" t="s">
        <v>323</v>
      </c>
      <c r="L28" s="39" t="s">
        <v>324</v>
      </c>
      <c r="M28" s="39" t="s">
        <v>325</v>
      </c>
      <c r="N28" s="39" t="s">
        <v>326</v>
      </c>
    </row>
    <row r="29" spans="2:14" ht="36.75" thickBot="1">
      <c r="B29" s="7">
        <f t="shared" si="0"/>
        <v>26</v>
      </c>
      <c r="C29" s="10" t="s">
        <v>153</v>
      </c>
      <c r="D29" s="10" t="s">
        <v>154</v>
      </c>
      <c r="E29" s="10" t="s">
        <v>155</v>
      </c>
      <c r="F29" s="10" t="s">
        <v>156</v>
      </c>
      <c r="G29" s="11" t="s">
        <v>157</v>
      </c>
      <c r="I29" s="50"/>
      <c r="J29" s="40"/>
      <c r="K29" s="40"/>
      <c r="L29" s="40"/>
      <c r="M29" s="40"/>
      <c r="N29" s="40"/>
    </row>
    <row r="30" spans="2:14" ht="75" thickBot="1">
      <c r="B30" s="7">
        <f t="shared" si="0"/>
        <v>27</v>
      </c>
      <c r="C30" s="10" t="s">
        <v>158</v>
      </c>
      <c r="D30" s="10" t="s">
        <v>159</v>
      </c>
      <c r="E30" s="10" t="s">
        <v>160</v>
      </c>
      <c r="F30" s="10" t="s">
        <v>161</v>
      </c>
      <c r="G30" s="11" t="s">
        <v>65</v>
      </c>
      <c r="I30" s="20">
        <v>3</v>
      </c>
      <c r="J30" s="21" t="s">
        <v>327</v>
      </c>
      <c r="K30" s="21" t="s">
        <v>328</v>
      </c>
      <c r="L30" s="21" t="s">
        <v>329</v>
      </c>
      <c r="M30" s="21" t="s">
        <v>330</v>
      </c>
      <c r="N30" s="21" t="s">
        <v>331</v>
      </c>
    </row>
    <row r="31" spans="2:14" ht="27" thickBot="1">
      <c r="I31" s="20">
        <v>4</v>
      </c>
      <c r="J31" s="21" t="s">
        <v>332</v>
      </c>
      <c r="K31" s="21" t="s">
        <v>333</v>
      </c>
      <c r="L31" s="21" t="s">
        <v>334</v>
      </c>
      <c r="M31" s="21" t="s">
        <v>335</v>
      </c>
      <c r="N31" s="21" t="s">
        <v>336</v>
      </c>
    </row>
    <row r="32" spans="2:14" ht="24.75" thickBot="1">
      <c r="I32" s="20">
        <v>5</v>
      </c>
      <c r="J32" s="21" t="s">
        <v>337</v>
      </c>
      <c r="K32" s="22">
        <v>336011.20500000002</v>
      </c>
      <c r="L32" s="21">
        <v>1093796.7690000001</v>
      </c>
      <c r="M32" s="21">
        <v>1229445.743</v>
      </c>
      <c r="N32" s="21">
        <v>2047499.3130000001</v>
      </c>
    </row>
    <row r="33" spans="2:14" ht="30.75" thickBot="1">
      <c r="B33" s="5" t="s">
        <v>49</v>
      </c>
      <c r="C33" s="6" t="s">
        <v>50</v>
      </c>
      <c r="D33" s="41" t="s">
        <v>162</v>
      </c>
      <c r="E33" s="42"/>
      <c r="F33" s="42"/>
      <c r="G33" s="43"/>
      <c r="K33" s="23">
        <f>(L32-K32)/K32</f>
        <v>2.2552389703789788</v>
      </c>
      <c r="L33" s="23">
        <f t="shared" ref="L33:N33" si="1">(M32-L32)/L32</f>
        <v>0.12401661610686282</v>
      </c>
      <c r="M33" s="23">
        <f t="shared" si="1"/>
        <v>0.66538403557675341</v>
      </c>
      <c r="N33" s="23">
        <f t="shared" si="1"/>
        <v>-1</v>
      </c>
    </row>
    <row r="34" spans="2:14" ht="30.75" thickBot="1">
      <c r="B34" s="7"/>
      <c r="C34" s="8"/>
      <c r="D34" s="8" t="s">
        <v>52</v>
      </c>
      <c r="E34" s="8" t="s">
        <v>53</v>
      </c>
      <c r="F34" s="8" t="s">
        <v>54</v>
      </c>
      <c r="G34" s="14" t="s">
        <v>55</v>
      </c>
      <c r="K34" s="24">
        <f>L32-K32</f>
        <v>757785.56400000001</v>
      </c>
      <c r="L34" s="24">
        <f t="shared" ref="L34:M34" si="2">M32-L32</f>
        <v>135648.97399999993</v>
      </c>
      <c r="M34" s="24">
        <f t="shared" si="2"/>
        <v>818053.57000000007</v>
      </c>
      <c r="N34" s="24"/>
    </row>
    <row r="35" spans="2:14" ht="36.75" thickBot="1">
      <c r="B35" s="17">
        <v>1</v>
      </c>
      <c r="C35" s="10" t="s">
        <v>56</v>
      </c>
      <c r="D35" s="10" t="s">
        <v>163</v>
      </c>
      <c r="E35" s="10" t="s">
        <v>164</v>
      </c>
      <c r="F35" s="10" t="s">
        <v>165</v>
      </c>
      <c r="G35" s="11" t="s">
        <v>166</v>
      </c>
      <c r="M35" s="24">
        <f>AVERAGE(K34:M34)</f>
        <v>570496.03599999996</v>
      </c>
    </row>
    <row r="36" spans="2:14" ht="24.75" thickBot="1">
      <c r="B36" s="17">
        <v>2</v>
      </c>
      <c r="C36" s="10" t="s">
        <v>61</v>
      </c>
      <c r="D36" s="10" t="s">
        <v>167</v>
      </c>
      <c r="E36" s="10" t="s">
        <v>168</v>
      </c>
      <c r="F36" s="10" t="s">
        <v>169</v>
      </c>
      <c r="G36" s="11" t="s">
        <v>170</v>
      </c>
    </row>
    <row r="37" spans="2:14" ht="24.75" thickBot="1">
      <c r="B37" s="17">
        <v>3</v>
      </c>
      <c r="C37" s="10" t="s">
        <v>66</v>
      </c>
      <c r="D37" s="10" t="s">
        <v>171</v>
      </c>
      <c r="E37" s="10" t="s">
        <v>172</v>
      </c>
      <c r="F37" s="10" t="s">
        <v>173</v>
      </c>
      <c r="G37" s="11" t="s">
        <v>174</v>
      </c>
    </row>
    <row r="38" spans="2:14" ht="36.75" thickBot="1">
      <c r="B38" s="17">
        <v>4</v>
      </c>
      <c r="C38" s="10" t="s">
        <v>71</v>
      </c>
      <c r="D38" s="10" t="s">
        <v>175</v>
      </c>
      <c r="E38" s="10" t="s">
        <v>176</v>
      </c>
      <c r="F38" s="10" t="s">
        <v>177</v>
      </c>
      <c r="G38" s="11" t="s">
        <v>178</v>
      </c>
    </row>
    <row r="39" spans="2:14" ht="24.75" thickBot="1">
      <c r="B39" s="17">
        <v>5</v>
      </c>
      <c r="C39" s="10" t="s">
        <v>76</v>
      </c>
      <c r="D39" s="11" t="s">
        <v>179</v>
      </c>
      <c r="E39" s="10" t="s">
        <v>180</v>
      </c>
      <c r="F39" s="10" t="s">
        <v>181</v>
      </c>
      <c r="G39" s="11" t="s">
        <v>182</v>
      </c>
    </row>
    <row r="40" spans="2:14" ht="24.75" thickBot="1">
      <c r="B40" s="17">
        <v>6</v>
      </c>
      <c r="C40" s="10" t="s">
        <v>81</v>
      </c>
      <c r="D40" s="10" t="s">
        <v>183</v>
      </c>
      <c r="E40" s="10" t="s">
        <v>184</v>
      </c>
      <c r="F40" s="10" t="s">
        <v>185</v>
      </c>
      <c r="G40" s="11" t="s">
        <v>186</v>
      </c>
    </row>
    <row r="41" spans="2:14" ht="36.75" thickBot="1">
      <c r="B41" s="17">
        <v>7</v>
      </c>
      <c r="C41" s="10" t="s">
        <v>86</v>
      </c>
      <c r="D41" s="12">
        <v>550500</v>
      </c>
      <c r="E41" s="10" t="s">
        <v>187</v>
      </c>
      <c r="F41" s="10" t="s">
        <v>188</v>
      </c>
      <c r="G41" s="11" t="s">
        <v>189</v>
      </c>
    </row>
    <row r="42" spans="2:14" ht="36.75" thickBot="1">
      <c r="B42" s="17">
        <v>8</v>
      </c>
      <c r="C42" s="10" t="s">
        <v>91</v>
      </c>
      <c r="D42" s="10" t="s">
        <v>190</v>
      </c>
      <c r="E42" s="10" t="s">
        <v>191</v>
      </c>
      <c r="F42" s="10" t="s">
        <v>192</v>
      </c>
      <c r="G42" s="11" t="s">
        <v>193</v>
      </c>
    </row>
    <row r="43" spans="2:14" ht="24.75" thickBot="1">
      <c r="B43" s="17">
        <v>9</v>
      </c>
      <c r="C43" s="10" t="s">
        <v>96</v>
      </c>
      <c r="D43" s="11" t="s">
        <v>179</v>
      </c>
      <c r="E43" s="10" t="s">
        <v>194</v>
      </c>
      <c r="F43" s="10" t="s">
        <v>195</v>
      </c>
      <c r="G43" s="11" t="s">
        <v>196</v>
      </c>
    </row>
    <row r="44" spans="2:14" ht="24.75" thickBot="1">
      <c r="B44" s="17">
        <v>10</v>
      </c>
      <c r="C44" s="10" t="s">
        <v>100</v>
      </c>
      <c r="D44" s="12">
        <v>851440</v>
      </c>
      <c r="E44" s="10" t="s">
        <v>197</v>
      </c>
      <c r="F44" s="10" t="s">
        <v>198</v>
      </c>
      <c r="G44" s="11" t="s">
        <v>199</v>
      </c>
    </row>
    <row r="45" spans="2:14" ht="36.75" thickBot="1">
      <c r="B45" s="17">
        <v>11</v>
      </c>
      <c r="C45" s="10" t="s">
        <v>105</v>
      </c>
      <c r="D45" s="12">
        <v>484440</v>
      </c>
      <c r="E45" s="11" t="s">
        <v>179</v>
      </c>
      <c r="F45" s="11" t="s">
        <v>170</v>
      </c>
      <c r="G45" s="11" t="s">
        <v>170</v>
      </c>
    </row>
    <row r="46" spans="2:14" ht="24.75" thickBot="1">
      <c r="B46" s="17">
        <v>12</v>
      </c>
      <c r="C46" s="10" t="s">
        <v>106</v>
      </c>
      <c r="D46" s="11" t="s">
        <v>179</v>
      </c>
      <c r="E46" s="12">
        <v>895480</v>
      </c>
      <c r="F46" s="11" t="s">
        <v>170</v>
      </c>
      <c r="G46" s="11" t="s">
        <v>170</v>
      </c>
    </row>
    <row r="47" spans="2:14" ht="24.75" thickBot="1">
      <c r="B47" s="17">
        <v>13</v>
      </c>
      <c r="C47" s="10" t="s">
        <v>107</v>
      </c>
      <c r="D47" s="11" t="s">
        <v>179</v>
      </c>
      <c r="E47" s="11" t="s">
        <v>179</v>
      </c>
      <c r="F47" s="10" t="s">
        <v>200</v>
      </c>
      <c r="G47" s="11" t="s">
        <v>201</v>
      </c>
    </row>
    <row r="48" spans="2:14" ht="24.75" thickBot="1">
      <c r="B48" s="17">
        <v>14</v>
      </c>
      <c r="C48" s="10" t="s">
        <v>112</v>
      </c>
      <c r="D48" s="10" t="s">
        <v>202</v>
      </c>
      <c r="E48" s="10" t="s">
        <v>203</v>
      </c>
      <c r="F48" s="11" t="s">
        <v>170</v>
      </c>
      <c r="G48" s="11" t="s">
        <v>204</v>
      </c>
    </row>
    <row r="49" spans="2:7" ht="24.75" thickBot="1">
      <c r="B49" s="17">
        <v>15</v>
      </c>
      <c r="C49" s="10" t="s">
        <v>116</v>
      </c>
      <c r="D49" s="11" t="s">
        <v>179</v>
      </c>
      <c r="E49" s="11" t="s">
        <v>179</v>
      </c>
      <c r="F49" s="11" t="s">
        <v>170</v>
      </c>
      <c r="G49" s="11" t="s">
        <v>170</v>
      </c>
    </row>
    <row r="50" spans="2:7" ht="24.75" thickBot="1">
      <c r="B50" s="17">
        <v>16</v>
      </c>
      <c r="C50" s="10" t="s">
        <v>117</v>
      </c>
      <c r="D50" s="12">
        <v>22020</v>
      </c>
      <c r="E50" s="11" t="s">
        <v>179</v>
      </c>
      <c r="F50" s="10" t="s">
        <v>205</v>
      </c>
      <c r="G50" s="11" t="s">
        <v>170</v>
      </c>
    </row>
    <row r="51" spans="2:7" ht="24.75" thickBot="1">
      <c r="B51" s="17">
        <v>17</v>
      </c>
      <c r="C51" s="10" t="s">
        <v>118</v>
      </c>
      <c r="D51" s="10" t="s">
        <v>206</v>
      </c>
      <c r="E51" s="10" t="s">
        <v>207</v>
      </c>
      <c r="F51" s="11" t="s">
        <v>170</v>
      </c>
      <c r="G51" s="11" t="s">
        <v>208</v>
      </c>
    </row>
    <row r="52" spans="2:7" ht="36.75" thickBot="1">
      <c r="B52" s="17">
        <v>18</v>
      </c>
      <c r="C52" s="10" t="s">
        <v>123</v>
      </c>
      <c r="D52" s="11" t="s">
        <v>179</v>
      </c>
      <c r="E52" s="11" t="s">
        <v>179</v>
      </c>
      <c r="F52" s="12">
        <v>176160</v>
      </c>
      <c r="G52" s="11" t="s">
        <v>209</v>
      </c>
    </row>
    <row r="53" spans="2:7" ht="36.75" thickBot="1">
      <c r="B53" s="17">
        <v>19</v>
      </c>
      <c r="C53" s="10" t="s">
        <v>125</v>
      </c>
      <c r="D53" s="11" t="s">
        <v>179</v>
      </c>
      <c r="E53" s="11" t="s">
        <v>179</v>
      </c>
      <c r="F53" s="10" t="s">
        <v>210</v>
      </c>
      <c r="G53" s="11" t="s">
        <v>170</v>
      </c>
    </row>
    <row r="54" spans="2:7" ht="36.75" thickBot="1">
      <c r="B54" s="17">
        <v>20</v>
      </c>
      <c r="C54" s="10" t="s">
        <v>126</v>
      </c>
      <c r="D54" s="11" t="s">
        <v>179</v>
      </c>
      <c r="E54" s="10" t="s">
        <v>211</v>
      </c>
      <c r="F54" s="10" t="s">
        <v>212</v>
      </c>
      <c r="G54" s="11" t="s">
        <v>213</v>
      </c>
    </row>
    <row r="55" spans="2:7" ht="24.75" thickBot="1">
      <c r="B55" s="17">
        <v>21</v>
      </c>
      <c r="C55" s="10" t="s">
        <v>130</v>
      </c>
      <c r="D55" s="10" t="s">
        <v>214</v>
      </c>
      <c r="E55" s="10" t="s">
        <v>215</v>
      </c>
      <c r="F55" s="10" t="s">
        <v>216</v>
      </c>
      <c r="G55" s="11" t="s">
        <v>217</v>
      </c>
    </row>
    <row r="56" spans="2:7" ht="24.75" thickBot="1">
      <c r="B56" s="17">
        <v>22</v>
      </c>
      <c r="C56" s="10" t="s">
        <v>135</v>
      </c>
      <c r="D56" s="10" t="s">
        <v>218</v>
      </c>
      <c r="E56" s="10" t="s">
        <v>219</v>
      </c>
      <c r="F56" s="11" t="s">
        <v>170</v>
      </c>
      <c r="G56" s="11" t="s">
        <v>170</v>
      </c>
    </row>
    <row r="57" spans="2:7" ht="36.75" thickBot="1">
      <c r="B57" s="17">
        <v>23</v>
      </c>
      <c r="C57" s="10" t="s">
        <v>139</v>
      </c>
      <c r="D57" s="10" t="s">
        <v>220</v>
      </c>
      <c r="E57" s="10" t="s">
        <v>221</v>
      </c>
      <c r="F57" s="10" t="s">
        <v>222</v>
      </c>
      <c r="G57" s="11" t="s">
        <v>223</v>
      </c>
    </row>
    <row r="58" spans="2:7" ht="36.75" thickBot="1">
      <c r="B58" s="17">
        <v>24</v>
      </c>
      <c r="C58" s="10" t="s">
        <v>143</v>
      </c>
      <c r="D58" s="10" t="s">
        <v>224</v>
      </c>
      <c r="E58" s="10" t="s">
        <v>225</v>
      </c>
      <c r="F58" s="10" t="s">
        <v>226</v>
      </c>
      <c r="G58" s="11" t="s">
        <v>227</v>
      </c>
    </row>
    <row r="59" spans="2:7" ht="36.75" thickBot="1">
      <c r="B59" s="17">
        <v>25</v>
      </c>
      <c r="C59" s="10" t="s">
        <v>148</v>
      </c>
      <c r="D59" s="10" t="s">
        <v>228</v>
      </c>
      <c r="E59" s="10" t="s">
        <v>229</v>
      </c>
      <c r="F59" s="10" t="s">
        <v>230</v>
      </c>
      <c r="G59" s="11" t="s">
        <v>231</v>
      </c>
    </row>
    <row r="60" spans="2:7" ht="24.75" thickBot="1">
      <c r="B60" s="17">
        <v>26</v>
      </c>
      <c r="C60" s="10" t="s">
        <v>153</v>
      </c>
      <c r="D60" s="10" t="s">
        <v>232</v>
      </c>
      <c r="E60" s="10" t="s">
        <v>233</v>
      </c>
      <c r="F60" s="10" t="s">
        <v>234</v>
      </c>
      <c r="G60" s="11" t="s">
        <v>235</v>
      </c>
    </row>
    <row r="61" spans="2:7" ht="24.75" thickBot="1">
      <c r="B61" s="17">
        <v>27</v>
      </c>
      <c r="C61" s="10" t="s">
        <v>158</v>
      </c>
      <c r="D61" s="10" t="s">
        <v>236</v>
      </c>
      <c r="E61" s="10" t="s">
        <v>237</v>
      </c>
      <c r="F61" s="10" t="s">
        <v>238</v>
      </c>
      <c r="G61" s="11" t="s">
        <v>170</v>
      </c>
    </row>
    <row r="64" spans="2:7" ht="15.75" thickBot="1"/>
    <row r="65" spans="2:7" ht="30.75" thickBot="1">
      <c r="B65" s="5" t="s">
        <v>49</v>
      </c>
      <c r="C65" s="18" t="s">
        <v>50</v>
      </c>
      <c r="D65" s="41" t="s">
        <v>239</v>
      </c>
      <c r="E65" s="42"/>
      <c r="F65" s="42"/>
      <c r="G65" s="43"/>
    </row>
    <row r="66" spans="2:7" ht="30.75" thickBot="1">
      <c r="B66" s="7"/>
      <c r="C66" s="9"/>
      <c r="D66" s="8" t="s">
        <v>52</v>
      </c>
      <c r="E66" s="8" t="s">
        <v>53</v>
      </c>
      <c r="F66" s="8" t="s">
        <v>54</v>
      </c>
      <c r="G66" s="14" t="s">
        <v>55</v>
      </c>
    </row>
    <row r="67" spans="2:7" ht="36.75" thickBot="1">
      <c r="B67" s="7"/>
      <c r="C67" s="10" t="s">
        <v>56</v>
      </c>
      <c r="D67" s="10">
        <v>-167.90979999999999</v>
      </c>
      <c r="E67" s="10" t="s">
        <v>240</v>
      </c>
      <c r="F67" s="10" t="s">
        <v>241</v>
      </c>
      <c r="G67" s="11" t="s">
        <v>242</v>
      </c>
    </row>
    <row r="68" spans="2:7" ht="36.75" thickBot="1">
      <c r="B68" s="7"/>
      <c r="C68" s="10" t="s">
        <v>61</v>
      </c>
      <c r="D68" s="10" t="s">
        <v>304</v>
      </c>
      <c r="E68" s="10" t="s">
        <v>243</v>
      </c>
      <c r="F68" s="10" t="s">
        <v>244</v>
      </c>
      <c r="G68" s="11" t="s">
        <v>245</v>
      </c>
    </row>
    <row r="69" spans="2:7" ht="36.75" thickBot="1">
      <c r="B69" s="7"/>
      <c r="C69" s="10" t="s">
        <v>66</v>
      </c>
      <c r="D69" s="10" t="s">
        <v>305</v>
      </c>
      <c r="E69" s="10" t="s">
        <v>246</v>
      </c>
      <c r="F69" s="10" t="s">
        <v>247</v>
      </c>
      <c r="G69" s="11" t="s">
        <v>248</v>
      </c>
    </row>
    <row r="70" spans="2:7" ht="36.75" thickBot="1">
      <c r="B70" s="7"/>
      <c r="C70" s="10" t="s">
        <v>71</v>
      </c>
      <c r="D70" s="10" t="s">
        <v>306</v>
      </c>
      <c r="E70" s="10" t="s">
        <v>249</v>
      </c>
      <c r="F70" s="10" t="s">
        <v>250</v>
      </c>
      <c r="G70" s="16" t="s">
        <v>251</v>
      </c>
    </row>
    <row r="71" spans="2:7" ht="36.75" thickBot="1">
      <c r="B71" s="7"/>
      <c r="C71" s="10" t="s">
        <v>76</v>
      </c>
      <c r="D71" s="10" t="s">
        <v>307</v>
      </c>
      <c r="E71" s="10" t="s">
        <v>252</v>
      </c>
      <c r="F71" s="10" t="s">
        <v>253</v>
      </c>
      <c r="G71" s="11" t="s">
        <v>254</v>
      </c>
    </row>
    <row r="72" spans="2:7" ht="36.75" thickBot="1">
      <c r="B72" s="7"/>
      <c r="C72" s="10" t="s">
        <v>81</v>
      </c>
      <c r="D72" s="10" t="s">
        <v>308</v>
      </c>
      <c r="E72" s="10" t="s">
        <v>255</v>
      </c>
      <c r="F72" s="10" t="s">
        <v>256</v>
      </c>
      <c r="G72" s="11" t="s">
        <v>257</v>
      </c>
    </row>
    <row r="73" spans="2:7" ht="36.75" thickBot="1">
      <c r="B73" s="7"/>
      <c r="C73" s="10" t="s">
        <v>86</v>
      </c>
      <c r="D73" s="12">
        <v>-55050000000000</v>
      </c>
      <c r="E73" s="10" t="s">
        <v>258</v>
      </c>
      <c r="F73" s="10" t="s">
        <v>259</v>
      </c>
      <c r="G73" s="11" t="s">
        <v>260</v>
      </c>
    </row>
    <row r="74" spans="2:7" ht="36.75" thickBot="1">
      <c r="B74" s="7"/>
      <c r="C74" s="10" t="s">
        <v>91</v>
      </c>
      <c r="D74" s="10" t="s">
        <v>309</v>
      </c>
      <c r="E74" s="10" t="s">
        <v>261</v>
      </c>
      <c r="F74" s="10" t="s">
        <v>262</v>
      </c>
      <c r="G74" s="11" t="s">
        <v>263</v>
      </c>
    </row>
    <row r="75" spans="2:7" ht="36.75" thickBot="1">
      <c r="B75" s="7"/>
      <c r="C75" s="10" t="s">
        <v>96</v>
      </c>
      <c r="D75" s="11" t="s">
        <v>310</v>
      </c>
      <c r="E75" s="10" t="s">
        <v>265</v>
      </c>
      <c r="F75" s="10" t="s">
        <v>266</v>
      </c>
      <c r="G75" s="11" t="s">
        <v>267</v>
      </c>
    </row>
    <row r="76" spans="2:7" ht="36.75" thickBot="1">
      <c r="B76" s="7"/>
      <c r="C76" s="10" t="s">
        <v>100</v>
      </c>
      <c r="D76" s="10" t="s">
        <v>311</v>
      </c>
      <c r="E76" s="10" t="s">
        <v>268</v>
      </c>
      <c r="F76" s="10" t="s">
        <v>269</v>
      </c>
      <c r="G76" s="11" t="s">
        <v>270</v>
      </c>
    </row>
    <row r="77" spans="2:7" ht="36.75" thickBot="1">
      <c r="B77" s="7"/>
      <c r="C77" s="10" t="s">
        <v>105</v>
      </c>
      <c r="D77" s="12">
        <v>4404000000000</v>
      </c>
      <c r="E77" s="11" t="s">
        <v>65</v>
      </c>
      <c r="F77" s="12">
        <v>9569892</v>
      </c>
      <c r="G77" s="11" t="s">
        <v>245</v>
      </c>
    </row>
    <row r="78" spans="2:7" ht="24.75" thickBot="1">
      <c r="B78" s="7"/>
      <c r="C78" s="10" t="s">
        <v>106</v>
      </c>
      <c r="D78" s="11" t="s">
        <v>264</v>
      </c>
      <c r="E78" s="12">
        <v>-8954800</v>
      </c>
      <c r="F78" s="11" t="s">
        <v>65</v>
      </c>
      <c r="G78" s="12">
        <v>8954800</v>
      </c>
    </row>
    <row r="79" spans="2:7" ht="36.75" thickBot="1">
      <c r="B79" s="7"/>
      <c r="C79" s="10" t="s">
        <v>107</v>
      </c>
      <c r="D79" s="10" t="s">
        <v>271</v>
      </c>
      <c r="E79" s="10" t="s">
        <v>109</v>
      </c>
      <c r="F79" s="10" t="s">
        <v>272</v>
      </c>
      <c r="G79" s="11" t="s">
        <v>273</v>
      </c>
    </row>
    <row r="80" spans="2:7" ht="24.75" thickBot="1">
      <c r="B80" s="7"/>
      <c r="C80" s="10" t="s">
        <v>112</v>
      </c>
      <c r="D80" s="10" t="s">
        <v>274</v>
      </c>
      <c r="E80" s="10" t="s">
        <v>275</v>
      </c>
      <c r="F80" s="11" t="s">
        <v>65</v>
      </c>
      <c r="G80" s="11" t="s">
        <v>276</v>
      </c>
    </row>
    <row r="81" spans="2:7" ht="24.75" thickBot="1">
      <c r="B81" s="7"/>
      <c r="C81" s="10" t="s">
        <v>116</v>
      </c>
      <c r="D81" s="11" t="s">
        <v>264</v>
      </c>
      <c r="E81" s="11" t="s">
        <v>65</v>
      </c>
      <c r="F81" s="11" t="s">
        <v>65</v>
      </c>
      <c r="G81" s="11" t="s">
        <v>245</v>
      </c>
    </row>
    <row r="82" spans="2:7" ht="24.75" thickBot="1">
      <c r="B82" s="7"/>
      <c r="C82" s="10" t="s">
        <v>117</v>
      </c>
      <c r="D82" s="12">
        <v>-2202000000000</v>
      </c>
      <c r="E82" s="11" t="s">
        <v>65</v>
      </c>
      <c r="F82" s="10" t="s">
        <v>277</v>
      </c>
      <c r="G82" s="11" t="s">
        <v>245</v>
      </c>
    </row>
    <row r="83" spans="2:7" ht="36.75" thickBot="1">
      <c r="B83" s="7"/>
      <c r="C83" s="10" t="s">
        <v>118</v>
      </c>
      <c r="D83" s="10" t="s">
        <v>312</v>
      </c>
      <c r="E83" s="10" t="s">
        <v>278</v>
      </c>
      <c r="F83" s="10" t="s">
        <v>121</v>
      </c>
      <c r="G83" s="11" t="s">
        <v>279</v>
      </c>
    </row>
    <row r="84" spans="2:7" ht="36.75" thickBot="1">
      <c r="B84" s="7"/>
      <c r="C84" s="10" t="s">
        <v>123</v>
      </c>
      <c r="D84" s="11" t="s">
        <v>310</v>
      </c>
      <c r="E84" s="11" t="s">
        <v>65</v>
      </c>
      <c r="F84" s="12">
        <v>-1761600</v>
      </c>
      <c r="G84" s="11" t="s">
        <v>280</v>
      </c>
    </row>
    <row r="85" spans="2:7" ht="36.75" thickBot="1">
      <c r="B85" s="7"/>
      <c r="C85" s="10" t="s">
        <v>125</v>
      </c>
      <c r="D85" s="11" t="s">
        <v>310</v>
      </c>
      <c r="E85" s="11" t="s">
        <v>65</v>
      </c>
      <c r="F85" s="10" t="s">
        <v>281</v>
      </c>
      <c r="G85" s="11" t="s">
        <v>245</v>
      </c>
    </row>
    <row r="86" spans="2:7" ht="36.75" thickBot="1">
      <c r="B86" s="7"/>
      <c r="C86" s="10" t="s">
        <v>126</v>
      </c>
      <c r="D86" s="11" t="s">
        <v>310</v>
      </c>
      <c r="E86" s="10" t="s">
        <v>282</v>
      </c>
      <c r="F86" s="10" t="s">
        <v>283</v>
      </c>
      <c r="G86" s="11" t="s">
        <v>284</v>
      </c>
    </row>
    <row r="87" spans="2:7" ht="36.75" thickBot="1">
      <c r="B87" s="7"/>
      <c r="C87" s="10" t="s">
        <v>130</v>
      </c>
      <c r="D87" s="10" t="s">
        <v>313</v>
      </c>
      <c r="E87" s="10" t="s">
        <v>285</v>
      </c>
      <c r="F87" s="10" t="s">
        <v>286</v>
      </c>
      <c r="G87" s="11" t="s">
        <v>287</v>
      </c>
    </row>
    <row r="88" spans="2:7" ht="36.75" thickBot="1">
      <c r="B88" s="7"/>
      <c r="C88" s="10" t="s">
        <v>135</v>
      </c>
      <c r="D88" s="10" t="s">
        <v>314</v>
      </c>
      <c r="E88" s="10" t="s">
        <v>288</v>
      </c>
      <c r="F88" s="10" t="s">
        <v>137</v>
      </c>
      <c r="G88" s="11" t="s">
        <v>289</v>
      </c>
    </row>
    <row r="89" spans="2:7" ht="36.75" thickBot="1">
      <c r="B89" s="7"/>
      <c r="C89" s="10" t="s">
        <v>139</v>
      </c>
      <c r="D89" s="10" t="s">
        <v>315</v>
      </c>
      <c r="E89" s="10" t="s">
        <v>290</v>
      </c>
      <c r="F89" s="10" t="s">
        <v>291</v>
      </c>
      <c r="G89" s="11" t="s">
        <v>292</v>
      </c>
    </row>
    <row r="90" spans="2:7" ht="36.75" thickBot="1">
      <c r="B90" s="7"/>
      <c r="C90" s="10" t="s">
        <v>143</v>
      </c>
      <c r="D90" s="10" t="s">
        <v>316</v>
      </c>
      <c r="E90" s="10" t="s">
        <v>293</v>
      </c>
      <c r="F90" s="10" t="s">
        <v>294</v>
      </c>
      <c r="G90" s="11" t="s">
        <v>295</v>
      </c>
    </row>
    <row r="91" spans="2:7" ht="36.75" thickBot="1">
      <c r="B91" s="7"/>
      <c r="C91" s="10" t="s">
        <v>148</v>
      </c>
      <c r="D91" s="10" t="s">
        <v>318</v>
      </c>
      <c r="E91" s="10" t="s">
        <v>296</v>
      </c>
      <c r="F91" s="10" t="s">
        <v>297</v>
      </c>
      <c r="G91" s="16" t="s">
        <v>298</v>
      </c>
    </row>
    <row r="92" spans="2:7" ht="36.75" thickBot="1">
      <c r="B92" s="7"/>
      <c r="C92" s="10" t="s">
        <v>153</v>
      </c>
      <c r="D92" s="10" t="s">
        <v>317</v>
      </c>
      <c r="E92" s="10" t="s">
        <v>299</v>
      </c>
      <c r="F92" s="10" t="s">
        <v>300</v>
      </c>
      <c r="G92" s="11" t="s">
        <v>301</v>
      </c>
    </row>
    <row r="93" spans="2:7" ht="36.75" thickBot="1">
      <c r="B93" s="7"/>
      <c r="C93" s="10" t="s">
        <v>158</v>
      </c>
      <c r="D93" s="10" t="s">
        <v>319</v>
      </c>
      <c r="E93" s="10" t="s">
        <v>302</v>
      </c>
      <c r="F93" s="10" t="s">
        <v>303</v>
      </c>
      <c r="G93" s="11" t="s">
        <v>245</v>
      </c>
    </row>
  </sheetData>
  <mergeCells count="12">
    <mergeCell ref="M28:M29"/>
    <mergeCell ref="N28:N29"/>
    <mergeCell ref="D2:G2"/>
    <mergeCell ref="D33:G33"/>
    <mergeCell ref="D65:G65"/>
    <mergeCell ref="I26:I27"/>
    <mergeCell ref="J26:J27"/>
    <mergeCell ref="K26:N26"/>
    <mergeCell ref="I28:I29"/>
    <mergeCell ref="J28:J29"/>
    <mergeCell ref="K28:K29"/>
    <mergeCell ref="L28:L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4:F10"/>
  <sheetViews>
    <sheetView workbookViewId="0">
      <selection activeCell="B5" sqref="B5:F10"/>
    </sheetView>
  </sheetViews>
  <sheetFormatPr defaultRowHeight="15"/>
  <sheetData>
    <row r="4" spans="2:6" ht="15.75" thickBot="1"/>
    <row r="5" spans="2:6" ht="15.75" thickBot="1">
      <c r="B5" s="25" t="s">
        <v>49</v>
      </c>
      <c r="C5" s="26" t="s">
        <v>338</v>
      </c>
      <c r="D5" s="26" t="s">
        <v>51</v>
      </c>
      <c r="E5" s="26" t="s">
        <v>339</v>
      </c>
      <c r="F5" s="26" t="s">
        <v>340</v>
      </c>
    </row>
    <row r="6" spans="2:6">
      <c r="B6" s="51">
        <v>1</v>
      </c>
      <c r="C6" s="53" t="s">
        <v>341</v>
      </c>
      <c r="D6" s="53" t="s">
        <v>342</v>
      </c>
      <c r="E6" s="55" t="s">
        <v>343</v>
      </c>
      <c r="F6" s="28" t="s">
        <v>344</v>
      </c>
    </row>
    <row r="7" spans="2:6" ht="15.75" thickBot="1">
      <c r="B7" s="52"/>
      <c r="C7" s="54"/>
      <c r="D7" s="54"/>
      <c r="E7" s="56"/>
      <c r="F7" s="28" t="s">
        <v>345</v>
      </c>
    </row>
    <row r="8" spans="2:6" ht="15.75" thickBot="1">
      <c r="B8" s="31">
        <v>2</v>
      </c>
      <c r="C8" s="32" t="s">
        <v>347</v>
      </c>
      <c r="D8" s="32" t="s">
        <v>348</v>
      </c>
      <c r="E8" s="56"/>
      <c r="F8" s="29" t="s">
        <v>346</v>
      </c>
    </row>
    <row r="9" spans="2:6" ht="15.75" thickBot="1">
      <c r="B9" s="31">
        <v>3</v>
      </c>
      <c r="C9" s="32" t="s">
        <v>349</v>
      </c>
      <c r="D9" s="32" t="s">
        <v>350</v>
      </c>
      <c r="E9" s="56"/>
      <c r="F9" s="27"/>
    </row>
    <row r="10" spans="2:6" ht="15.75" thickBot="1">
      <c r="B10" s="31">
        <v>4</v>
      </c>
      <c r="C10" s="32" t="s">
        <v>351</v>
      </c>
      <c r="D10" s="32" t="s">
        <v>352</v>
      </c>
      <c r="E10" s="57"/>
      <c r="F10" s="30"/>
    </row>
  </sheetData>
  <mergeCells count="4">
    <mergeCell ref="B6:B7"/>
    <mergeCell ref="C6:C7"/>
    <mergeCell ref="D6:D7"/>
    <mergeCell ref="E6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Skenario 1 Rehab Hutan Kons</vt:lpstr>
      <vt:lpstr>Skenario 1 Rehab Lahan</vt:lpstr>
      <vt:lpstr>Skenario 1 Tata Kelola HR</vt:lpstr>
      <vt:lpstr>Skenario 1 Rehab Mangrove</vt:lpstr>
      <vt:lpstr>Skenario Dal Reboisasi HL</vt:lpstr>
      <vt:lpstr>Total Skenario</vt:lpstr>
      <vt:lpstr>BAU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DWI SUBIANTORO</dc:creator>
  <cp:lastModifiedBy>GIGABYTE</cp:lastModifiedBy>
  <dcterms:created xsi:type="dcterms:W3CDTF">2016-11-29T00:19:44Z</dcterms:created>
  <dcterms:modified xsi:type="dcterms:W3CDTF">2016-12-04T02:01:09Z</dcterms:modified>
</cp:coreProperties>
</file>